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kevinpate/Desktop/Georgia Tech/ISYE7406/Project/ISYE 7406 Project/Data/"/>
    </mc:Choice>
  </mc:AlternateContent>
  <xr:revisionPtr revIDLastSave="0" documentId="13_ncr:1_{0F95A87E-3158-2848-A817-BEC7BE4AB7C0}" xr6:coauthVersionLast="47" xr6:coauthVersionMax="47" xr10:uidLastSave="{00000000-0000-0000-0000-000000000000}"/>
  <bookViews>
    <workbookView xWindow="0" yWindow="760" windowWidth="30240" windowHeight="17400" activeTab="13" xr2:uid="{00000000-000D-0000-FFFF-FFFF00000000}"/>
  </bookViews>
  <sheets>
    <sheet name="2023" sheetId="1" r:id="rId1"/>
    <sheet name="2022" sheetId="2" r:id="rId2"/>
    <sheet name="2021" sheetId="3" r:id="rId3"/>
    <sheet name="2019" sheetId="4" r:id="rId4"/>
    <sheet name="2018" sheetId="5" r:id="rId5"/>
    <sheet name="2017" sheetId="6" r:id="rId6"/>
    <sheet name="2016" sheetId="7" r:id="rId7"/>
    <sheet name="2015" sheetId="8" r:id="rId8"/>
    <sheet name="2014" sheetId="9" r:id="rId9"/>
    <sheet name="2013" sheetId="10" r:id="rId10"/>
    <sheet name="2012" sheetId="11" r:id="rId11"/>
    <sheet name="2011" sheetId="12" r:id="rId12"/>
    <sheet name="2010" sheetId="13" r:id="rId13"/>
    <sheet name="2009" sheetId="14" r:id="rId14"/>
    <sheet name="2008" sheetId="15" r:id="rId15"/>
    <sheet name="2007" sheetId="16" r:id="rId16"/>
    <sheet name="2006" sheetId="17" r:id="rId17"/>
    <sheet name="2005" sheetId="18" r:id="rId18"/>
    <sheet name="2004" sheetId="19" r:id="rId19"/>
    <sheet name="2003" sheetId="20" r:id="rId20"/>
    <sheet name="2002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5" roundtripDataSignature="AMtx7miTWH+uay38O8QKq8KMxtA1726YGQ=="/>
    </ext>
  </extLst>
</workbook>
</file>

<file path=xl/calcChain.xml><?xml version="1.0" encoding="utf-8"?>
<calcChain xmlns="http://schemas.openxmlformats.org/spreadsheetml/2006/main">
  <c r="C348" i="10" l="1"/>
  <c r="C347" i="10"/>
  <c r="C346" i="10"/>
  <c r="C343" i="10"/>
  <c r="C342" i="10"/>
  <c r="C341" i="10"/>
  <c r="C340" i="10"/>
  <c r="C338" i="10"/>
  <c r="C337" i="10"/>
  <c r="C336" i="10"/>
  <c r="C335" i="10"/>
  <c r="C334" i="10"/>
  <c r="C333" i="10"/>
  <c r="C332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7" i="10"/>
  <c r="C316" i="10"/>
  <c r="C315" i="10"/>
  <c r="C314" i="10"/>
  <c r="C313" i="10"/>
  <c r="C312" i="10"/>
  <c r="C311" i="10"/>
  <c r="C310" i="10"/>
  <c r="C309" i="10"/>
  <c r="C308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5" i="10"/>
  <c r="C264" i="10"/>
  <c r="C263" i="10"/>
  <c r="C262" i="10"/>
  <c r="C261" i="10"/>
  <c r="C260" i="10"/>
  <c r="C259" i="10"/>
  <c r="C258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<sst xmlns="http://schemas.openxmlformats.org/spreadsheetml/2006/main" count="8582" uniqueCount="513">
  <si>
    <t>Team</t>
  </si>
  <si>
    <t>Rating</t>
  </si>
  <si>
    <t>W</t>
  </si>
  <si>
    <t>L</t>
  </si>
  <si>
    <t>SOS</t>
  </si>
  <si>
    <t>Top 25 L</t>
  </si>
  <si>
    <t>Top 50 W</t>
  </si>
  <si>
    <t>Top 50 L</t>
  </si>
  <si>
    <t>Predictor</t>
  </si>
  <si>
    <t>Golden Mean</t>
  </si>
  <si>
    <t>Recent</t>
  </si>
  <si>
    <t>Conference</t>
  </si>
  <si>
    <t>Alabama</t>
  </si>
  <si>
    <t>SOUTHEASTERN</t>
  </si>
  <si>
    <t>Houston</t>
  </si>
  <si>
    <t>AMER. ATHLETIC</t>
  </si>
  <si>
    <t>UCLA</t>
  </si>
  <si>
    <t>PAC-12</t>
  </si>
  <si>
    <t>Gonzaga</t>
  </si>
  <si>
    <t>WEST COAST</t>
  </si>
  <si>
    <t>Texas</t>
  </si>
  <si>
    <t>BIG 12</t>
  </si>
  <si>
    <t>Connecticut</t>
  </si>
  <si>
    <t>BIG EAST</t>
  </si>
  <si>
    <t>Kansas</t>
  </si>
  <si>
    <t>Arizona</t>
  </si>
  <si>
    <t>Tennessee</t>
  </si>
  <si>
    <t>Purdue</t>
  </si>
  <si>
    <t>BIG TEN</t>
  </si>
  <si>
    <t>Creighton</t>
  </si>
  <si>
    <t>Marquette</t>
  </si>
  <si>
    <t>Baylor</t>
  </si>
  <si>
    <t>Duke</t>
  </si>
  <si>
    <t>ATLANTIC COAST</t>
  </si>
  <si>
    <t>Memphis</t>
  </si>
  <si>
    <t>Xavier-Ohio</t>
  </si>
  <si>
    <t>Saint Mary's</t>
  </si>
  <si>
    <t>Indiana</t>
  </si>
  <si>
    <t>Texas A&amp;M</t>
  </si>
  <si>
    <t>Kentucky</t>
  </si>
  <si>
    <t>TCU</t>
  </si>
  <si>
    <t>West Virginia</t>
  </si>
  <si>
    <t>Arkansas</t>
  </si>
  <si>
    <t>Maryland</t>
  </si>
  <si>
    <t>Kansas St.</t>
  </si>
  <si>
    <t>Auburn</t>
  </si>
  <si>
    <t>Illinois</t>
  </si>
  <si>
    <t>San Diego St.</t>
  </si>
  <si>
    <t>MOUNTAIN WEST</t>
  </si>
  <si>
    <t>Virginia</t>
  </si>
  <si>
    <t>Michigan St.</t>
  </si>
  <si>
    <t>Iowa</t>
  </si>
  <si>
    <t>Iowa St.</t>
  </si>
  <si>
    <t>North Carolina</t>
  </si>
  <si>
    <t>Michigan</t>
  </si>
  <si>
    <t>Miami FL</t>
  </si>
  <si>
    <t>USC</t>
  </si>
  <si>
    <t>Utah St.</t>
  </si>
  <si>
    <t>Providence</t>
  </si>
  <si>
    <t>Rutgers</t>
  </si>
  <si>
    <t>Northwestern</t>
  </si>
  <si>
    <t>Penn St.</t>
  </si>
  <si>
    <t>Florida Atlantic</t>
  </si>
  <si>
    <t>CONFERENCE USA</t>
  </si>
  <si>
    <t>Texas Tech</t>
  </si>
  <si>
    <t>Oklahoma St.</t>
  </si>
  <si>
    <t>VCU(Va. Commonwealth)</t>
  </si>
  <si>
    <t>ATLANTIC 10</t>
  </si>
  <si>
    <t>NC St.</t>
  </si>
  <si>
    <t>Villanova</t>
  </si>
  <si>
    <t>Oregon</t>
  </si>
  <si>
    <t>Ohio St.</t>
  </si>
  <si>
    <t>Cincinnati</t>
  </si>
  <si>
    <t>Clemson</t>
  </si>
  <si>
    <t>Missouri</t>
  </si>
  <si>
    <t>Mississippi St.</t>
  </si>
  <si>
    <t>Oklahoma</t>
  </si>
  <si>
    <t>Drake</t>
  </si>
  <si>
    <t>MISSOURI VALLEY</t>
  </si>
  <si>
    <t>Boise St.</t>
  </si>
  <si>
    <t>Wisconsin</t>
  </si>
  <si>
    <t>UAB</t>
  </si>
  <si>
    <t>Pittsburgh</t>
  </si>
  <si>
    <t>Florida</t>
  </si>
  <si>
    <t>Seton Hall</t>
  </si>
  <si>
    <t>Vanderbilt</t>
  </si>
  <si>
    <t>North Texas</t>
  </si>
  <si>
    <t>Colorado</t>
  </si>
  <si>
    <t>Kent St.</t>
  </si>
  <si>
    <t>MAC</t>
  </si>
  <si>
    <t>Arizona St.</t>
  </si>
  <si>
    <t>Washington St.</t>
  </si>
  <si>
    <t>BYU</t>
  </si>
  <si>
    <t>Dayton</t>
  </si>
  <si>
    <t>College of Charleston</t>
  </si>
  <si>
    <t>COLONIAL</t>
  </si>
  <si>
    <t>Virginia Tech</t>
  </si>
  <si>
    <t>Central Florida(UCF)</t>
  </si>
  <si>
    <t>Stanford</t>
  </si>
  <si>
    <t>St. John's</t>
  </si>
  <si>
    <t>Oral Roberts</t>
  </si>
  <si>
    <t>SUMMIT LEAGUE</t>
  </si>
  <si>
    <t>Toledo</t>
  </si>
  <si>
    <t>Yale</t>
  </si>
  <si>
    <t>IVY LEAGUE</t>
  </si>
  <si>
    <t>Wake Forest</t>
  </si>
  <si>
    <t>Iona</t>
  </si>
  <si>
    <t>METRO ATLANTIC</t>
  </si>
  <si>
    <t>Furman</t>
  </si>
  <si>
    <t>SOUTHERN</t>
  </si>
  <si>
    <t>Bradley</t>
  </si>
  <si>
    <t>Utah</t>
  </si>
  <si>
    <t>Santa Clara</t>
  </si>
  <si>
    <t>Nevada</t>
  </si>
  <si>
    <t>New Mexico</t>
  </si>
  <si>
    <t>Liberty</t>
  </si>
  <si>
    <t>ATLANTIC SUN</t>
  </si>
  <si>
    <t>Hofstra</t>
  </si>
  <si>
    <t>Saint Louis</t>
  </si>
  <si>
    <t>Nebraska</t>
  </si>
  <si>
    <t>Indiana St.</t>
  </si>
  <si>
    <t>San Francisco</t>
  </si>
  <si>
    <t>Syracuse</t>
  </si>
  <si>
    <t>Wichita St.</t>
  </si>
  <si>
    <t>Sam Houston St.</t>
  </si>
  <si>
    <t>WESTERN ATHLETIC</t>
  </si>
  <si>
    <t>Utah Valley</t>
  </si>
  <si>
    <t>Marshall</t>
  </si>
  <si>
    <t>SUN BELT</t>
  </si>
  <si>
    <t>Louisiana</t>
  </si>
  <si>
    <t>Akron</t>
  </si>
  <si>
    <t>Washington</t>
  </si>
  <si>
    <t>Mississippi</t>
  </si>
  <si>
    <t>Tulane</t>
  </si>
  <si>
    <t>Temple</t>
  </si>
  <si>
    <t>UNLV</t>
  </si>
  <si>
    <t>Vermont</t>
  </si>
  <si>
    <t>AMERICA EAST</t>
  </si>
  <si>
    <t>Belmont</t>
  </si>
  <si>
    <t>UC Santa Barbara</t>
  </si>
  <si>
    <t>BIG WEST</t>
  </si>
  <si>
    <t>Princeton</t>
  </si>
  <si>
    <t>South Alabama</t>
  </si>
  <si>
    <t>Colgate</t>
  </si>
  <si>
    <t>PATRIOT</t>
  </si>
  <si>
    <t>Colorado St.</t>
  </si>
  <si>
    <t>Butler</t>
  </si>
  <si>
    <t>Grand Canyon</t>
  </si>
  <si>
    <t>Davidson</t>
  </si>
  <si>
    <t>San Jose St.</t>
  </si>
  <si>
    <t>UC Irvine</t>
  </si>
  <si>
    <t>NC Greensboro</t>
  </si>
  <si>
    <t>Loyola Marymount</t>
  </si>
  <si>
    <t>Ohio</t>
  </si>
  <si>
    <t>James Madison</t>
  </si>
  <si>
    <t>Georgia Tech</t>
  </si>
  <si>
    <t>Notre Dame</t>
  </si>
  <si>
    <t>Fordham</t>
  </si>
  <si>
    <t>LSU</t>
  </si>
  <si>
    <t>Towson</t>
  </si>
  <si>
    <t>DePaul</t>
  </si>
  <si>
    <t>George Mason</t>
  </si>
  <si>
    <t>Southern Miss</t>
  </si>
  <si>
    <t>Charlotte</t>
  </si>
  <si>
    <t>Middle Tennessee</t>
  </si>
  <si>
    <t>Southern Illinois</t>
  </si>
  <si>
    <t>Montana St.</t>
  </si>
  <si>
    <t>BIG SKY</t>
  </si>
  <si>
    <t>Pennsylvania</t>
  </si>
  <si>
    <t>Boston College</t>
  </si>
  <si>
    <t>Duquesne</t>
  </si>
  <si>
    <t>Missouri St.</t>
  </si>
  <si>
    <t>Samford</t>
  </si>
  <si>
    <t>UMass Lowell</t>
  </si>
  <si>
    <t>Fresno St.</t>
  </si>
  <si>
    <t>Southern Utah</t>
  </si>
  <si>
    <t>Youngstown St.</t>
  </si>
  <si>
    <t>HORIZON</t>
  </si>
  <si>
    <t>Richmond</t>
  </si>
  <si>
    <t>Eastern Washington</t>
  </si>
  <si>
    <t>Hawai'i</t>
  </si>
  <si>
    <t>CS Fullerton</t>
  </si>
  <si>
    <t>Minnesota</t>
  </si>
  <si>
    <t>UC Riverside</t>
  </si>
  <si>
    <t>Florida St.</t>
  </si>
  <si>
    <t>Stephen F. Austin</t>
  </si>
  <si>
    <t>Kennesaw St.</t>
  </si>
  <si>
    <t>Troy</t>
  </si>
  <si>
    <t>South Florida</t>
  </si>
  <si>
    <t>Saint Joseph's-Pa.</t>
  </si>
  <si>
    <t>Georgia</t>
  </si>
  <si>
    <t>NC Asheville</t>
  </si>
  <si>
    <t>BIG SOUTH</t>
  </si>
  <si>
    <t>NC Wilmington</t>
  </si>
  <si>
    <t>Ball St.</t>
  </si>
  <si>
    <t>SMU</t>
  </si>
  <si>
    <t>Northern Kentucky</t>
  </si>
  <si>
    <t>East Carolina</t>
  </si>
  <si>
    <t>Old Dominion</t>
  </si>
  <si>
    <t>South Carolina</t>
  </si>
  <si>
    <t>Portland</t>
  </si>
  <si>
    <t>Chattanooga</t>
  </si>
  <si>
    <t>South Dakota St.</t>
  </si>
  <si>
    <t>Wyoming</t>
  </si>
  <si>
    <t>Seattle</t>
  </si>
  <si>
    <t>Western Kentucky</t>
  </si>
  <si>
    <t>Harvard</t>
  </si>
  <si>
    <t>St. Bonaventure</t>
  </si>
  <si>
    <t>Cornell</t>
  </si>
  <si>
    <t>Louisiana Tech</t>
  </si>
  <si>
    <t>New Mexico St.</t>
  </si>
  <si>
    <t>Oregon St.</t>
  </si>
  <si>
    <t>Northern Iowa</t>
  </si>
  <si>
    <t>Air Force</t>
  </si>
  <si>
    <t>Lipscomb</t>
  </si>
  <si>
    <t>Georgetown</t>
  </si>
  <si>
    <t>Brown</t>
  </si>
  <si>
    <t>Wright St.</t>
  </si>
  <si>
    <t>California Baptist</t>
  </si>
  <si>
    <t>Long Beach St.</t>
  </si>
  <si>
    <t>Navy</t>
  </si>
  <si>
    <t>Massachusetts</t>
  </si>
  <si>
    <t>UC Davis</t>
  </si>
  <si>
    <t>UTEP</t>
  </si>
  <si>
    <t>George Washington</t>
  </si>
  <si>
    <t>Montana</t>
  </si>
  <si>
    <t>Drexel</t>
  </si>
  <si>
    <t>Cleveland St.</t>
  </si>
  <si>
    <t>Longwood</t>
  </si>
  <si>
    <t>Weber St.</t>
  </si>
  <si>
    <t>Buffalo</t>
  </si>
  <si>
    <t>La Salle</t>
  </si>
  <si>
    <t>Eastern Kentucky</t>
  </si>
  <si>
    <t>Murray St.</t>
  </si>
  <si>
    <t>Appalachian St.</t>
  </si>
  <si>
    <t>Texas St.</t>
  </si>
  <si>
    <t>Norfolk St.</t>
  </si>
  <si>
    <t>MEAC</t>
  </si>
  <si>
    <t>Texas A&amp;M-CorpusChristi</t>
  </si>
  <si>
    <t>SOUTHLAND</t>
  </si>
  <si>
    <t>Georgia Southern</t>
  </si>
  <si>
    <t>Mercer</t>
  </si>
  <si>
    <t>Wofford</t>
  </si>
  <si>
    <t>Radford</t>
  </si>
  <si>
    <t>Tarleton St.</t>
  </si>
  <si>
    <t>Pepperdine</t>
  </si>
  <si>
    <t>Utah Tech</t>
  </si>
  <si>
    <t>Pacific</t>
  </si>
  <si>
    <t>Rider</t>
  </si>
  <si>
    <t>Loyola-Chicago</t>
  </si>
  <si>
    <t>Detroit Mercy</t>
  </si>
  <si>
    <t>North Dakota St.</t>
  </si>
  <si>
    <t>Grambling St.</t>
  </si>
  <si>
    <t>SOUTHWESTERN</t>
  </si>
  <si>
    <t>NC Central</t>
  </si>
  <si>
    <t>Abilene Christian</t>
  </si>
  <si>
    <t>Bryant</t>
  </si>
  <si>
    <t>Fla. International</t>
  </si>
  <si>
    <t>Quinnipiac</t>
  </si>
  <si>
    <t>Western Carolina</t>
  </si>
  <si>
    <t>St. Thomas-Mn.</t>
  </si>
  <si>
    <t>Howard</t>
  </si>
  <si>
    <t>Rice</t>
  </si>
  <si>
    <t>Louisville</t>
  </si>
  <si>
    <t>Siena</t>
  </si>
  <si>
    <t>Florida Gulf Coast</t>
  </si>
  <si>
    <t>Gardner-Webb</t>
  </si>
  <si>
    <t>Campbell</t>
  </si>
  <si>
    <t>Stetson</t>
  </si>
  <si>
    <t>San Diego</t>
  </si>
  <si>
    <t>Rhode Island</t>
  </si>
  <si>
    <t>Jacksonville St.</t>
  </si>
  <si>
    <t>Northern Arizona</t>
  </si>
  <si>
    <t>Delaware</t>
  </si>
  <si>
    <t>East Tennessee St.(ETS</t>
  </si>
  <si>
    <t>Milwaukee</t>
  </si>
  <si>
    <t>Northern Colorado</t>
  </si>
  <si>
    <t>Morehead St.</t>
  </si>
  <si>
    <t>OHIO VALLEY</t>
  </si>
  <si>
    <t>Winthrop</t>
  </si>
  <si>
    <t>Fort Wayne(PFW)</t>
  </si>
  <si>
    <t>Northwestern St.</t>
  </si>
  <si>
    <t>Northern Illinois</t>
  </si>
  <si>
    <t>California</t>
  </si>
  <si>
    <t>UMBC</t>
  </si>
  <si>
    <t>Miami OH</t>
  </si>
  <si>
    <t>Robert Morris</t>
  </si>
  <si>
    <t>Sacramento St.</t>
  </si>
  <si>
    <t>Boston U.</t>
  </si>
  <si>
    <t>North Florida(UNF)</t>
  </si>
  <si>
    <t>Canisius</t>
  </si>
  <si>
    <t>Army West Point</t>
  </si>
  <si>
    <t>USC UpSt.</t>
  </si>
  <si>
    <t>Queens-NC</t>
  </si>
  <si>
    <t>UT Arlington</t>
  </si>
  <si>
    <t>Valparaiso</t>
  </si>
  <si>
    <t>Niagara</t>
  </si>
  <si>
    <t>Illinois St.</t>
  </si>
  <si>
    <t>SE Missouri St.(SEMO)</t>
  </si>
  <si>
    <t>Dartmouth</t>
  </si>
  <si>
    <t>Jacksonville</t>
  </si>
  <si>
    <t>Western Illinois</t>
  </si>
  <si>
    <t>Fairfield</t>
  </si>
  <si>
    <t>Bellarmine</t>
  </si>
  <si>
    <t>Oakland-Mich.</t>
  </si>
  <si>
    <t>Arkansas St.</t>
  </si>
  <si>
    <t>Lehigh</t>
  </si>
  <si>
    <t>Alcorn St.</t>
  </si>
  <si>
    <t>Marist</t>
  </si>
  <si>
    <t>Portland St.</t>
  </si>
  <si>
    <t>Illinois-Chicago</t>
  </si>
  <si>
    <t>New Hampshire</t>
  </si>
  <si>
    <t>Lafayette</t>
  </si>
  <si>
    <t>Mount St. Mary's</t>
  </si>
  <si>
    <t>SIU-Edwardsville</t>
  </si>
  <si>
    <t>Bowling Green</t>
  </si>
  <si>
    <t>Merrimack</t>
  </si>
  <si>
    <t>NORTHEAST</t>
  </si>
  <si>
    <t>Georgia St.</t>
  </si>
  <si>
    <t>North Alabama</t>
  </si>
  <si>
    <t>UC San Diego</t>
  </si>
  <si>
    <t>UTSA</t>
  </si>
  <si>
    <t>UTRGV</t>
  </si>
  <si>
    <t>Manhattan</t>
  </si>
  <si>
    <t>American U.</t>
  </si>
  <si>
    <t>North Dakota</t>
  </si>
  <si>
    <t>Texas Southern</t>
  </si>
  <si>
    <t>South Dakota</t>
  </si>
  <si>
    <t>Idaho St.</t>
  </si>
  <si>
    <t>Md.-Eastern Shore(UMES)</t>
  </si>
  <si>
    <t>Coastal Carolina</t>
  </si>
  <si>
    <t>Northeastern</t>
  </si>
  <si>
    <t>Saint Peter's</t>
  </si>
  <si>
    <t>Tennessee St.</t>
  </si>
  <si>
    <t>CS Bakersfield</t>
  </si>
  <si>
    <t>SE Louisiana</t>
  </si>
  <si>
    <t>Cal Poly-SLO</t>
  </si>
  <si>
    <t>Tulsa</t>
  </si>
  <si>
    <t>ULM</t>
  </si>
  <si>
    <t>Southern U.</t>
  </si>
  <si>
    <t>Binghamton-NY</t>
  </si>
  <si>
    <t>High Point</t>
  </si>
  <si>
    <t>Prairie View A&amp;M</t>
  </si>
  <si>
    <t>Nicholls St.</t>
  </si>
  <si>
    <t>Eastern Michigan</t>
  </si>
  <si>
    <t>Tennessee-Martin</t>
  </si>
  <si>
    <t>William &amp; Mary</t>
  </si>
  <si>
    <t>Western Michigan</t>
  </si>
  <si>
    <t>Stony Brook-NY</t>
  </si>
  <si>
    <t>Tennessee Tech</t>
  </si>
  <si>
    <t>Fairleigh Dickinson</t>
  </si>
  <si>
    <t>Denver</t>
  </si>
  <si>
    <t>Maine</t>
  </si>
  <si>
    <t>Loyola-Maryland</t>
  </si>
  <si>
    <t>Bucknell</t>
  </si>
  <si>
    <t>Jackson St.</t>
  </si>
  <si>
    <t>Wagner</t>
  </si>
  <si>
    <t>Southern Indiana</t>
  </si>
  <si>
    <t>NC A&amp;T</t>
  </si>
  <si>
    <t>Chicago St.</t>
  </si>
  <si>
    <t>INDEPENDENTS</t>
  </si>
  <si>
    <t>Kansas City(UMKC)</t>
  </si>
  <si>
    <t>Charleston Southern</t>
  </si>
  <si>
    <t>The Citadel</t>
  </si>
  <si>
    <t>Sacred Heart</t>
  </si>
  <si>
    <t>Little Rock</t>
  </si>
  <si>
    <t>Omaha(Neb.-Omaha)</t>
  </si>
  <si>
    <t>Idaho</t>
  </si>
  <si>
    <t>Alabama A&amp;M</t>
  </si>
  <si>
    <t>Elon</t>
  </si>
  <si>
    <t>Central Michigan</t>
  </si>
  <si>
    <t>NJIT(New Jersey Tech)</t>
  </si>
  <si>
    <t>Saint Francis-Pa.</t>
  </si>
  <si>
    <t>CS Northridge</t>
  </si>
  <si>
    <t>Texas A&amp;M-Commerce</t>
  </si>
  <si>
    <t>Morgan St.</t>
  </si>
  <si>
    <t>New Orleans</t>
  </si>
  <si>
    <t>Albany-NY</t>
  </si>
  <si>
    <t>Austin Peay</t>
  </si>
  <si>
    <t>Monmouth-NJ</t>
  </si>
  <si>
    <t>Hampton</t>
  </si>
  <si>
    <t>Stonehill</t>
  </si>
  <si>
    <t>McNeese St.</t>
  </si>
  <si>
    <t>Holy Cross</t>
  </si>
  <si>
    <t>Presbyterian College</t>
  </si>
  <si>
    <t>Columbia</t>
  </si>
  <si>
    <t>Central Connecticut St.</t>
  </si>
  <si>
    <t>Central Arkansas</t>
  </si>
  <si>
    <t>Evansville</t>
  </si>
  <si>
    <t>Ark.-Pine Bluff</t>
  </si>
  <si>
    <t>VMI</t>
  </si>
  <si>
    <t>Coppin St.</t>
  </si>
  <si>
    <t>Bethune-Cookman</t>
  </si>
  <si>
    <t>St. Francis-NY</t>
  </si>
  <si>
    <t>Incarnate Word</t>
  </si>
  <si>
    <t>Eastern Illinois</t>
  </si>
  <si>
    <t>Florida A&amp;M</t>
  </si>
  <si>
    <t>IUPUI</t>
  </si>
  <si>
    <t>Lindenwood</t>
  </si>
  <si>
    <t>Alabama St.</t>
  </si>
  <si>
    <t>Lamar</t>
  </si>
  <si>
    <t>SC St.</t>
  </si>
  <si>
    <t>Houston Christian</t>
  </si>
  <si>
    <t>MVSU(Miss. Valley St.)</t>
  </si>
  <si>
    <t>Delaware St.</t>
  </si>
  <si>
    <t>Green Bay</t>
  </si>
  <si>
    <t>Hartford</t>
  </si>
  <si>
    <t>Long Island U.(LIU)</t>
  </si>
  <si>
    <t>Ranking</t>
  </si>
  <si>
    <t>Top 25 W</t>
  </si>
  <si>
    <t>Saint Mary's-Cal.</t>
  </si>
  <si>
    <t>Southern California</t>
  </si>
  <si>
    <t>Miami-Florida</t>
  </si>
  <si>
    <t>Iona College</t>
  </si>
  <si>
    <t>BIG SOUTH-S</t>
  </si>
  <si>
    <t>BIG SOUTH-N</t>
  </si>
  <si>
    <t>Miami-Ohio</t>
  </si>
  <si>
    <t>Dixie St.</t>
  </si>
  <si>
    <t>Houston Baptist</t>
  </si>
  <si>
    <t>SUN BELT-E</t>
  </si>
  <si>
    <t>SUN BELT-W</t>
  </si>
  <si>
    <t>MEAC-North</t>
  </si>
  <si>
    <t>MEAC-South</t>
  </si>
  <si>
    <t>Savannah St.</t>
  </si>
  <si>
    <t>Louisiana-Lafayette</t>
  </si>
  <si>
    <t>Texas-Arlington</t>
  </si>
  <si>
    <t>Fort Wayne(IPFW)</t>
  </si>
  <si>
    <t>Louisiana-Monroe</t>
  </si>
  <si>
    <t>Army</t>
  </si>
  <si>
    <t>Detroit</t>
  </si>
  <si>
    <t>Elo Chess</t>
  </si>
  <si>
    <t>USC Upstate</t>
  </si>
  <si>
    <t>Texas-San Antonio(UTSA)</t>
  </si>
  <si>
    <t>Ark.-Little Rock(UALR)</t>
  </si>
  <si>
    <t>Texas-Pan American</t>
  </si>
  <si>
    <t>Ark.-Little Rock</t>
  </si>
  <si>
    <t>East Tennessee State</t>
  </si>
  <si>
    <t>Long Island U.</t>
  </si>
  <si>
    <t>VCU</t>
  </si>
  <si>
    <t>N.C. State</t>
  </si>
  <si>
    <t>Stony Brook</t>
  </si>
  <si>
    <t>Saint Joseph's</t>
  </si>
  <si>
    <t>UCF</t>
  </si>
  <si>
    <t>Boston</t>
  </si>
  <si>
    <t>Albany</t>
  </si>
  <si>
    <t>Cal Poly</t>
  </si>
  <si>
    <t>Southern</t>
  </si>
  <si>
    <t>FIU</t>
  </si>
  <si>
    <t>Oakland</t>
  </si>
  <si>
    <t>St. Francis Ny</t>
  </si>
  <si>
    <t>Southeast Missouri St.</t>
  </si>
  <si>
    <t>North Florida</t>
  </si>
  <si>
    <t>Central Connecticut</t>
  </si>
  <si>
    <t>IPFW</t>
  </si>
  <si>
    <t>NJIT</t>
  </si>
  <si>
    <t>Bethune Cookman</t>
  </si>
  <si>
    <t>SIU Edwardsville</t>
  </si>
  <si>
    <t>UT Rio Grande Valley</t>
  </si>
  <si>
    <t>Texas A&amp;M Corpus Chris</t>
  </si>
  <si>
    <t>Nebraska Omaha</t>
  </si>
  <si>
    <t>UMKC</t>
  </si>
  <si>
    <t>Louisiana Monroe</t>
  </si>
  <si>
    <t>St. Francis PA</t>
  </si>
  <si>
    <t>Tennessee Martin</t>
  </si>
  <si>
    <t>Presbyterian</t>
  </si>
  <si>
    <t>South Carolina St.</t>
  </si>
  <si>
    <t>Binghamton</t>
  </si>
  <si>
    <t>Mississippi Valley</t>
  </si>
  <si>
    <t>Maryland Eastern Shore</t>
  </si>
  <si>
    <t>Hawaii</t>
  </si>
  <si>
    <t>Citadel</t>
  </si>
  <si>
    <t>Nebraska-Omaha</t>
  </si>
  <si>
    <t>Central Florida</t>
  </si>
  <si>
    <t>Long Island University</t>
  </si>
  <si>
    <t>East Tennessee St.</t>
  </si>
  <si>
    <t>Wis.-Milwaukee</t>
  </si>
  <si>
    <t>American University</t>
  </si>
  <si>
    <t>Ohio University</t>
  </si>
  <si>
    <t>Wis.-Green Bay</t>
  </si>
  <si>
    <t>Boston University</t>
  </si>
  <si>
    <t>Grambling</t>
  </si>
  <si>
    <t>Centenary</t>
  </si>
  <si>
    <t>Southern University</t>
  </si>
  <si>
    <t>Texas-San Antonio</t>
  </si>
  <si>
    <t>Long Island Univer</t>
  </si>
  <si>
    <t>American Universit</t>
  </si>
  <si>
    <t>Winston Salem St.</t>
  </si>
  <si>
    <t>Utah Valley St.</t>
  </si>
  <si>
    <t>Va. Commonwealth</t>
  </si>
  <si>
    <t>UMBC(Md-Balt)</t>
  </si>
  <si>
    <t>Top 10 W</t>
  </si>
  <si>
    <t>Top 10 L</t>
  </si>
  <si>
    <t>Top 30 W</t>
  </si>
  <si>
    <t>Top 30 L</t>
  </si>
  <si>
    <t>Ohio U.</t>
  </si>
  <si>
    <t>Birmingham Southern</t>
  </si>
  <si>
    <t>Cent. Connecticut</t>
  </si>
  <si>
    <t>UCF(Central Florid</t>
  </si>
  <si>
    <t>So. Carolina St.</t>
  </si>
  <si>
    <t>N.C. A&amp;T</t>
  </si>
  <si>
    <t>No. Carolina St.</t>
  </si>
  <si>
    <t>Troy St.</t>
  </si>
  <si>
    <t>Southern Cal</t>
  </si>
  <si>
    <t>North Carolina A&amp;T</t>
  </si>
  <si>
    <t>MVSU (Miss. Valley</t>
  </si>
  <si>
    <t>UMBC (Md-Balt)</t>
  </si>
  <si>
    <t>Morris Brown</t>
  </si>
  <si>
    <t>Central Conn. St.</t>
  </si>
  <si>
    <t>Texas A&amp;M-Corpus C</t>
  </si>
  <si>
    <t>Miss. Valley St.</t>
  </si>
  <si>
    <t>St. Peter's</t>
  </si>
  <si>
    <t>N.C. St.</t>
  </si>
  <si>
    <t>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</si>
</sst>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Arimo"/>
    </font>
    <font>
      <sz val="11"/>
      <color rgb="FF000000"/>
      <name val="Calibri"/>
      <family val="2"/>
    </font>
    <font>
      <sz val="11"/>
      <color rgb="FF000000"/>
      <name val="&quot;Arial Unicode MS&quot;"/>
    </font>
    <font>
      <sz val="7"/>
      <color rgb="FF222222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D93" sqref="D93"/>
    </sheetView>
  </sheetViews>
  <sheetFormatPr baseColWidth="10" defaultColWidth="14.5" defaultRowHeight="15" customHeight="1"/>
  <cols>
    <col min="1" max="26" width="10.6640625" customWidth="1"/>
  </cols>
  <sheetData>
    <row r="1" spans="1:14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409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t="s">
        <v>11</v>
      </c>
    </row>
    <row r="2" spans="1:14">
      <c r="A2" s="2">
        <v>1</v>
      </c>
      <c r="B2" s="1" t="s">
        <v>12</v>
      </c>
      <c r="C2" s="1">
        <v>92.23</v>
      </c>
      <c r="D2" s="1">
        <v>29</v>
      </c>
      <c r="E2" s="1">
        <v>5</v>
      </c>
      <c r="F2" s="1">
        <v>81.28</v>
      </c>
      <c r="G2" s="1">
        <v>6</v>
      </c>
      <c r="H2" s="1">
        <v>4</v>
      </c>
      <c r="I2" s="1">
        <v>10</v>
      </c>
      <c r="J2" s="1">
        <v>4</v>
      </c>
      <c r="K2" s="1">
        <v>92.52</v>
      </c>
      <c r="L2" s="1">
        <v>91.81</v>
      </c>
      <c r="M2" s="1">
        <v>92.2</v>
      </c>
      <c r="N2" t="s">
        <v>13</v>
      </c>
    </row>
    <row r="3" spans="1:14">
      <c r="A3" s="2">
        <v>2</v>
      </c>
      <c r="B3" s="1" t="s">
        <v>14</v>
      </c>
      <c r="C3" s="1">
        <v>91.85</v>
      </c>
      <c r="D3" s="1">
        <v>31</v>
      </c>
      <c r="E3" s="1">
        <v>3</v>
      </c>
      <c r="F3" s="1">
        <v>76.13</v>
      </c>
      <c r="G3" s="1">
        <v>3</v>
      </c>
      <c r="H3" s="1">
        <v>2</v>
      </c>
      <c r="I3" s="1">
        <v>8</v>
      </c>
      <c r="J3" s="1">
        <v>2</v>
      </c>
      <c r="K3" s="1">
        <v>92.66</v>
      </c>
      <c r="L3" s="1">
        <v>92.51</v>
      </c>
      <c r="M3" s="1">
        <v>91.13</v>
      </c>
      <c r="N3" t="s">
        <v>15</v>
      </c>
    </row>
    <row r="4" spans="1:14">
      <c r="A4" s="2">
        <v>3</v>
      </c>
      <c r="B4" s="1" t="s">
        <v>16</v>
      </c>
      <c r="C4" s="1">
        <v>91.21</v>
      </c>
      <c r="D4" s="1">
        <v>29</v>
      </c>
      <c r="E4" s="1">
        <v>5</v>
      </c>
      <c r="F4" s="1">
        <v>79.2</v>
      </c>
      <c r="G4" s="1">
        <v>3</v>
      </c>
      <c r="H4" s="1">
        <v>3</v>
      </c>
      <c r="I4" s="1">
        <v>7</v>
      </c>
      <c r="J4" s="1">
        <v>5</v>
      </c>
      <c r="K4" s="1">
        <v>90.79</v>
      </c>
      <c r="L4" s="1">
        <v>91.09</v>
      </c>
      <c r="M4" s="1">
        <v>91.39</v>
      </c>
      <c r="N4" t="s">
        <v>17</v>
      </c>
    </row>
    <row r="5" spans="1:14">
      <c r="A5" s="2">
        <v>4</v>
      </c>
      <c r="B5" s="1" t="s">
        <v>18</v>
      </c>
      <c r="C5" s="1">
        <v>90.47</v>
      </c>
      <c r="D5" s="1">
        <v>27</v>
      </c>
      <c r="E5" s="1">
        <v>5</v>
      </c>
      <c r="F5" s="1">
        <v>77.52</v>
      </c>
      <c r="G5" s="1">
        <v>5</v>
      </c>
      <c r="H5" s="1">
        <v>4</v>
      </c>
      <c r="I5" s="1">
        <v>6</v>
      </c>
      <c r="J5" s="1">
        <v>4</v>
      </c>
      <c r="K5" s="1">
        <v>89.91</v>
      </c>
      <c r="L5" s="1">
        <v>91.13</v>
      </c>
      <c r="M5" s="1">
        <v>90.35</v>
      </c>
      <c r="N5" t="s">
        <v>19</v>
      </c>
    </row>
    <row r="6" spans="1:14">
      <c r="A6" s="2">
        <v>5</v>
      </c>
      <c r="B6" s="1" t="s">
        <v>20</v>
      </c>
      <c r="C6" s="1">
        <v>90.46</v>
      </c>
      <c r="D6" s="1">
        <v>26</v>
      </c>
      <c r="E6" s="1">
        <v>8</v>
      </c>
      <c r="F6" s="1">
        <v>81.89</v>
      </c>
      <c r="G6" s="1">
        <v>10</v>
      </c>
      <c r="H6" s="1">
        <v>5</v>
      </c>
      <c r="I6" s="1">
        <v>15</v>
      </c>
      <c r="J6" s="1">
        <v>8</v>
      </c>
      <c r="K6" s="1">
        <v>90.1</v>
      </c>
      <c r="L6" s="1">
        <v>90.16</v>
      </c>
      <c r="M6" s="1">
        <v>90.71</v>
      </c>
      <c r="N6" t="s">
        <v>21</v>
      </c>
    </row>
    <row r="7" spans="1:14">
      <c r="A7" s="2">
        <v>6</v>
      </c>
      <c r="B7" s="1" t="s">
        <v>22</v>
      </c>
      <c r="C7" s="1">
        <v>90.07</v>
      </c>
      <c r="D7" s="1">
        <v>25</v>
      </c>
      <c r="E7" s="1">
        <v>8</v>
      </c>
      <c r="F7" s="1">
        <v>79.599999999999994</v>
      </c>
      <c r="G7" s="1">
        <v>3</v>
      </c>
      <c r="H7" s="1">
        <v>5</v>
      </c>
      <c r="I7" s="1">
        <v>10</v>
      </c>
      <c r="J7" s="1">
        <v>6</v>
      </c>
      <c r="K7" s="1">
        <v>90.09</v>
      </c>
      <c r="L7" s="1">
        <v>89.4</v>
      </c>
      <c r="M7" s="1">
        <v>90.32</v>
      </c>
      <c r="N7" t="s">
        <v>23</v>
      </c>
    </row>
    <row r="8" spans="1:14">
      <c r="A8" s="2">
        <v>7</v>
      </c>
      <c r="B8" s="1" t="s">
        <v>24</v>
      </c>
      <c r="C8" s="1">
        <v>89.95</v>
      </c>
      <c r="D8" s="1">
        <v>27</v>
      </c>
      <c r="E8" s="1">
        <v>7</v>
      </c>
      <c r="F8" s="1">
        <v>83.34</v>
      </c>
      <c r="G8" s="1">
        <v>10</v>
      </c>
      <c r="H8" s="1">
        <v>6</v>
      </c>
      <c r="I8" s="1">
        <v>17</v>
      </c>
      <c r="J8" s="1">
        <v>7</v>
      </c>
      <c r="K8" s="1">
        <v>89.53</v>
      </c>
      <c r="L8" s="1">
        <v>90.82</v>
      </c>
      <c r="M8" s="1">
        <v>89.67</v>
      </c>
      <c r="N8" t="s">
        <v>21</v>
      </c>
    </row>
    <row r="9" spans="1:14">
      <c r="A9" s="2">
        <v>8</v>
      </c>
      <c r="B9" s="1" t="s">
        <v>25</v>
      </c>
      <c r="C9" s="1">
        <v>89.86</v>
      </c>
      <c r="D9" s="1">
        <v>28</v>
      </c>
      <c r="E9" s="1">
        <v>6</v>
      </c>
      <c r="F9" s="1">
        <v>78.87</v>
      </c>
      <c r="G9" s="1">
        <v>5</v>
      </c>
      <c r="H9" s="1">
        <v>1</v>
      </c>
      <c r="I9" s="1">
        <v>10</v>
      </c>
      <c r="J9" s="1">
        <v>2</v>
      </c>
      <c r="K9" s="1">
        <v>89.64</v>
      </c>
      <c r="L9" s="1">
        <v>89.11</v>
      </c>
      <c r="M9" s="1">
        <v>90.31</v>
      </c>
      <c r="N9" t="s">
        <v>17</v>
      </c>
    </row>
    <row r="10" spans="1:14">
      <c r="A10" s="2">
        <v>9</v>
      </c>
      <c r="B10" s="1" t="s">
        <v>26</v>
      </c>
      <c r="C10" s="1">
        <v>89.28</v>
      </c>
      <c r="D10" s="1">
        <v>23</v>
      </c>
      <c r="E10" s="1">
        <v>10</v>
      </c>
      <c r="F10" s="1">
        <v>79.52</v>
      </c>
      <c r="G10" s="1">
        <v>5</v>
      </c>
      <c r="H10" s="1">
        <v>4</v>
      </c>
      <c r="I10" s="1">
        <v>7</v>
      </c>
      <c r="J10" s="1">
        <v>5</v>
      </c>
      <c r="K10" s="1">
        <v>91.11</v>
      </c>
      <c r="L10" s="1">
        <v>88.77</v>
      </c>
      <c r="M10" s="1">
        <v>88.74</v>
      </c>
      <c r="N10" t="s">
        <v>13</v>
      </c>
    </row>
    <row r="11" spans="1:14">
      <c r="A11" s="2">
        <v>10</v>
      </c>
      <c r="B11" s="1" t="s">
        <v>27</v>
      </c>
      <c r="C11" s="1">
        <v>89.16</v>
      </c>
      <c r="D11" s="1">
        <v>29</v>
      </c>
      <c r="E11" s="1">
        <v>5</v>
      </c>
      <c r="F11" s="1">
        <v>81</v>
      </c>
      <c r="G11" s="1">
        <v>5</v>
      </c>
      <c r="H11" s="1">
        <v>3</v>
      </c>
      <c r="I11" s="1">
        <v>17</v>
      </c>
      <c r="J11" s="1">
        <v>5</v>
      </c>
      <c r="K11" s="1">
        <v>88.86</v>
      </c>
      <c r="L11" s="1">
        <v>90.34</v>
      </c>
      <c r="M11" s="1">
        <v>88.71</v>
      </c>
      <c r="N11" t="s">
        <v>28</v>
      </c>
    </row>
    <row r="12" spans="1:14">
      <c r="A12" s="2">
        <v>11</v>
      </c>
      <c r="B12" s="1" t="s">
        <v>29</v>
      </c>
      <c r="C12" s="1">
        <v>87.63</v>
      </c>
      <c r="D12" s="1">
        <v>21</v>
      </c>
      <c r="E12" s="1">
        <v>12</v>
      </c>
      <c r="F12" s="1">
        <v>80.760000000000005</v>
      </c>
      <c r="G12" s="1">
        <v>3</v>
      </c>
      <c r="H12" s="1">
        <v>7</v>
      </c>
      <c r="I12" s="1">
        <v>7</v>
      </c>
      <c r="J12" s="1">
        <v>9</v>
      </c>
      <c r="K12" s="1">
        <v>87.99</v>
      </c>
      <c r="L12" s="1">
        <v>86.71</v>
      </c>
      <c r="M12" s="1">
        <v>87.87</v>
      </c>
      <c r="N12" t="s">
        <v>23</v>
      </c>
    </row>
    <row r="13" spans="1:14">
      <c r="A13" s="2">
        <v>12</v>
      </c>
      <c r="B13" s="1" t="s">
        <v>30</v>
      </c>
      <c r="C13" s="1">
        <v>87.51</v>
      </c>
      <c r="D13" s="1">
        <v>28</v>
      </c>
      <c r="E13" s="1">
        <v>6</v>
      </c>
      <c r="F13" s="1">
        <v>79.75</v>
      </c>
      <c r="G13" s="1">
        <v>7</v>
      </c>
      <c r="H13" s="1">
        <v>3</v>
      </c>
      <c r="I13" s="1">
        <v>10</v>
      </c>
      <c r="J13" s="1">
        <v>4</v>
      </c>
      <c r="K13" s="1">
        <v>86.58</v>
      </c>
      <c r="L13" s="1">
        <v>87.98</v>
      </c>
      <c r="M13" s="1">
        <v>87.7</v>
      </c>
      <c r="N13" t="s">
        <v>23</v>
      </c>
    </row>
    <row r="14" spans="1:14">
      <c r="A14" s="2">
        <v>13</v>
      </c>
      <c r="B14" s="1" t="s">
        <v>31</v>
      </c>
      <c r="C14" s="1">
        <v>87.36</v>
      </c>
      <c r="D14" s="1">
        <v>22</v>
      </c>
      <c r="E14" s="1">
        <v>10</v>
      </c>
      <c r="F14" s="1">
        <v>82.28</v>
      </c>
      <c r="G14" s="1">
        <v>8</v>
      </c>
      <c r="H14" s="1">
        <v>6</v>
      </c>
      <c r="I14" s="1">
        <v>12</v>
      </c>
      <c r="J14" s="1">
        <v>10</v>
      </c>
      <c r="K14" s="1">
        <v>88.33</v>
      </c>
      <c r="L14" s="1">
        <v>88.56</v>
      </c>
      <c r="M14" s="1">
        <v>86.39</v>
      </c>
      <c r="N14" t="s">
        <v>21</v>
      </c>
    </row>
    <row r="15" spans="1:14">
      <c r="A15" s="2">
        <v>14</v>
      </c>
      <c r="B15" s="1" t="s">
        <v>32</v>
      </c>
      <c r="C15" s="1">
        <v>87.34</v>
      </c>
      <c r="D15" s="1">
        <v>26</v>
      </c>
      <c r="E15" s="1">
        <v>8</v>
      </c>
      <c r="F15" s="1">
        <v>78.94</v>
      </c>
      <c r="G15" s="1">
        <v>1</v>
      </c>
      <c r="H15" s="1">
        <v>2</v>
      </c>
      <c r="I15" s="1">
        <v>9</v>
      </c>
      <c r="J15" s="1">
        <v>5</v>
      </c>
      <c r="K15" s="1">
        <v>86.26</v>
      </c>
      <c r="L15" s="1">
        <v>87.15</v>
      </c>
      <c r="M15" s="1">
        <v>87.98</v>
      </c>
      <c r="N15" t="s">
        <v>33</v>
      </c>
    </row>
    <row r="16" spans="1:14">
      <c r="A16" s="2">
        <v>15</v>
      </c>
      <c r="B16" s="1" t="s">
        <v>34</v>
      </c>
      <c r="C16" s="1">
        <v>86.53</v>
      </c>
      <c r="D16" s="1">
        <v>26</v>
      </c>
      <c r="E16" s="1">
        <v>8</v>
      </c>
      <c r="F16" s="1">
        <v>78.37</v>
      </c>
      <c r="G16" s="1">
        <v>2</v>
      </c>
      <c r="H16" s="1">
        <v>3</v>
      </c>
      <c r="I16" s="1">
        <v>6</v>
      </c>
      <c r="J16" s="1">
        <v>3</v>
      </c>
      <c r="K16" s="1">
        <v>85.41</v>
      </c>
      <c r="L16" s="1">
        <v>86.77</v>
      </c>
      <c r="M16" s="1">
        <v>86.94</v>
      </c>
      <c r="N16" t="s">
        <v>15</v>
      </c>
    </row>
    <row r="17" spans="1:14">
      <c r="A17" s="2">
        <v>16</v>
      </c>
      <c r="B17" s="1" t="s">
        <v>35</v>
      </c>
      <c r="C17" s="1">
        <v>86.5</v>
      </c>
      <c r="D17" s="1">
        <v>25</v>
      </c>
      <c r="E17" s="1">
        <v>9</v>
      </c>
      <c r="F17" s="1">
        <v>80.42</v>
      </c>
      <c r="G17" s="1">
        <v>6</v>
      </c>
      <c r="H17" s="1">
        <v>6</v>
      </c>
      <c r="I17" s="1">
        <v>10</v>
      </c>
      <c r="J17" s="1">
        <v>7</v>
      </c>
      <c r="K17" s="1">
        <v>86.12</v>
      </c>
      <c r="L17" s="1">
        <v>87.42</v>
      </c>
      <c r="M17" s="1">
        <v>86.18</v>
      </c>
      <c r="N17" t="s">
        <v>23</v>
      </c>
    </row>
    <row r="18" spans="1:14">
      <c r="A18" s="2">
        <v>17</v>
      </c>
      <c r="B18" s="1" t="s">
        <v>410</v>
      </c>
      <c r="C18" s="1">
        <v>86.43</v>
      </c>
      <c r="D18" s="1">
        <v>25</v>
      </c>
      <c r="E18" s="1">
        <v>7</v>
      </c>
      <c r="F18" s="1">
        <v>76.78</v>
      </c>
      <c r="G18" s="1">
        <v>1</v>
      </c>
      <c r="H18" s="1">
        <v>3</v>
      </c>
      <c r="I18" s="1">
        <v>2</v>
      </c>
      <c r="J18" s="1">
        <v>3</v>
      </c>
      <c r="K18" s="1">
        <v>87.46</v>
      </c>
      <c r="L18" s="1">
        <v>87.17</v>
      </c>
      <c r="M18" s="1">
        <v>85.57</v>
      </c>
      <c r="N18" t="s">
        <v>19</v>
      </c>
    </row>
    <row r="19" spans="1:14">
      <c r="A19" s="2">
        <v>18</v>
      </c>
      <c r="B19" s="1" t="s">
        <v>37</v>
      </c>
      <c r="C19" s="1">
        <v>86.21</v>
      </c>
      <c r="D19" s="1">
        <v>22</v>
      </c>
      <c r="E19" s="1">
        <v>11</v>
      </c>
      <c r="F19" s="1">
        <v>81.27</v>
      </c>
      <c r="G19" s="1">
        <v>4</v>
      </c>
      <c r="H19" s="1">
        <v>3</v>
      </c>
      <c r="I19" s="1">
        <v>12</v>
      </c>
      <c r="J19" s="1">
        <v>11</v>
      </c>
      <c r="K19" s="1">
        <v>86.49</v>
      </c>
      <c r="L19" s="1">
        <v>86.46</v>
      </c>
      <c r="M19" s="1">
        <v>85.84</v>
      </c>
      <c r="N19" t="s">
        <v>28</v>
      </c>
    </row>
    <row r="20" spans="1:14">
      <c r="A20" s="2">
        <v>19</v>
      </c>
      <c r="B20" s="1" t="s">
        <v>38</v>
      </c>
      <c r="C20" s="1">
        <v>86.08</v>
      </c>
      <c r="D20" s="1">
        <v>25</v>
      </c>
      <c r="E20" s="1">
        <v>9</v>
      </c>
      <c r="F20" s="1">
        <v>78.64</v>
      </c>
      <c r="G20" s="1">
        <v>4</v>
      </c>
      <c r="H20" s="1">
        <v>4</v>
      </c>
      <c r="I20" s="1">
        <v>6</v>
      </c>
      <c r="J20" s="1">
        <v>4</v>
      </c>
      <c r="K20" s="1">
        <v>85.28</v>
      </c>
      <c r="L20" s="1">
        <v>85.06</v>
      </c>
      <c r="M20" s="1">
        <v>87.06</v>
      </c>
      <c r="N20" t="s">
        <v>13</v>
      </c>
    </row>
    <row r="21" spans="1:14" ht="15.75" customHeight="1">
      <c r="A21" s="2">
        <v>20</v>
      </c>
      <c r="B21" s="1" t="s">
        <v>39</v>
      </c>
      <c r="C21" s="1">
        <v>85.95</v>
      </c>
      <c r="D21" s="1">
        <v>21</v>
      </c>
      <c r="E21" s="1">
        <v>11</v>
      </c>
      <c r="F21" s="1">
        <v>79.41</v>
      </c>
      <c r="G21" s="1">
        <v>4</v>
      </c>
      <c r="H21" s="1">
        <v>5</v>
      </c>
      <c r="I21" s="1">
        <v>6</v>
      </c>
      <c r="J21" s="1">
        <v>6</v>
      </c>
      <c r="K21" s="1">
        <v>85.71</v>
      </c>
      <c r="L21" s="1">
        <v>86.06</v>
      </c>
      <c r="M21" s="1">
        <v>85.92</v>
      </c>
      <c r="N21" t="s">
        <v>13</v>
      </c>
    </row>
    <row r="22" spans="1:14" ht="15.75" customHeight="1">
      <c r="A22" s="2">
        <v>21</v>
      </c>
      <c r="B22" s="1" t="s">
        <v>40</v>
      </c>
      <c r="C22" s="1">
        <v>85.95</v>
      </c>
      <c r="D22" s="1">
        <v>21</v>
      </c>
      <c r="E22" s="1">
        <v>12</v>
      </c>
      <c r="F22" s="1">
        <v>80.89</v>
      </c>
      <c r="G22" s="1">
        <v>6</v>
      </c>
      <c r="H22" s="1">
        <v>6</v>
      </c>
      <c r="I22" s="1">
        <v>11</v>
      </c>
      <c r="J22" s="1">
        <v>9</v>
      </c>
      <c r="K22" s="1">
        <v>86.28</v>
      </c>
      <c r="L22" s="1">
        <v>86.24</v>
      </c>
      <c r="M22" s="1">
        <v>85.55</v>
      </c>
      <c r="N22" t="s">
        <v>21</v>
      </c>
    </row>
    <row r="23" spans="1:14" ht="15.75" customHeight="1">
      <c r="A23" s="2">
        <v>22</v>
      </c>
      <c r="B23" s="1" t="s">
        <v>41</v>
      </c>
      <c r="C23" s="1">
        <v>85.86</v>
      </c>
      <c r="D23" s="1">
        <v>19</v>
      </c>
      <c r="E23" s="1">
        <v>14</v>
      </c>
      <c r="F23" s="1">
        <v>82.35</v>
      </c>
      <c r="G23" s="1">
        <v>2</v>
      </c>
      <c r="H23" s="1">
        <v>11</v>
      </c>
      <c r="I23" s="1">
        <v>8</v>
      </c>
      <c r="J23" s="1">
        <v>13</v>
      </c>
      <c r="K23" s="1">
        <v>85.65</v>
      </c>
      <c r="L23" s="1">
        <v>85.45</v>
      </c>
      <c r="M23" s="1">
        <v>86.08</v>
      </c>
      <c r="N23" t="s">
        <v>21</v>
      </c>
    </row>
    <row r="24" spans="1:14" ht="15.75" customHeight="1">
      <c r="A24" s="2">
        <v>23</v>
      </c>
      <c r="B24" s="1" t="s">
        <v>42</v>
      </c>
      <c r="C24" s="1">
        <v>85.76</v>
      </c>
      <c r="D24" s="1">
        <v>20</v>
      </c>
      <c r="E24" s="1">
        <v>13</v>
      </c>
      <c r="F24" s="1">
        <v>80.069999999999993</v>
      </c>
      <c r="G24" s="1">
        <v>2</v>
      </c>
      <c r="H24" s="1">
        <v>8</v>
      </c>
      <c r="I24" s="1">
        <v>4</v>
      </c>
      <c r="J24" s="1">
        <v>9</v>
      </c>
      <c r="K24" s="1">
        <v>86.38</v>
      </c>
      <c r="L24" s="1">
        <v>85.58</v>
      </c>
      <c r="M24" s="1">
        <v>85.45</v>
      </c>
      <c r="N24" t="s">
        <v>13</v>
      </c>
    </row>
    <row r="25" spans="1:14" ht="15.75" customHeight="1">
      <c r="A25" s="2">
        <v>24</v>
      </c>
      <c r="B25" s="1" t="s">
        <v>43</v>
      </c>
      <c r="C25" s="1">
        <v>85.47</v>
      </c>
      <c r="D25" s="1">
        <v>21</v>
      </c>
      <c r="E25" s="1">
        <v>12</v>
      </c>
      <c r="F25" s="1">
        <v>79.760000000000005</v>
      </c>
      <c r="G25" s="1">
        <v>2</v>
      </c>
      <c r="H25" s="1">
        <v>4</v>
      </c>
      <c r="I25" s="1">
        <v>8</v>
      </c>
      <c r="J25" s="1">
        <v>10</v>
      </c>
      <c r="K25" s="1">
        <v>85.28</v>
      </c>
      <c r="L25" s="1">
        <v>84.9</v>
      </c>
      <c r="M25" s="1">
        <v>85.77</v>
      </c>
      <c r="N25" t="s">
        <v>28</v>
      </c>
    </row>
    <row r="26" spans="1:14" ht="15.75" customHeight="1">
      <c r="A26" s="2">
        <v>25</v>
      </c>
      <c r="B26" s="1" t="s">
        <v>44</v>
      </c>
      <c r="C26" s="1">
        <v>85.34</v>
      </c>
      <c r="D26" s="1">
        <v>23</v>
      </c>
      <c r="E26" s="1">
        <v>9</v>
      </c>
      <c r="F26" s="1">
        <v>80.400000000000006</v>
      </c>
      <c r="G26" s="1">
        <v>6</v>
      </c>
      <c r="H26" s="1">
        <v>5</v>
      </c>
      <c r="I26" s="1">
        <v>10</v>
      </c>
      <c r="J26" s="1">
        <v>7</v>
      </c>
      <c r="K26" s="1">
        <v>85.25</v>
      </c>
      <c r="L26" s="1">
        <v>85.4</v>
      </c>
      <c r="M26" s="1">
        <v>85.26</v>
      </c>
      <c r="N26" t="s">
        <v>21</v>
      </c>
    </row>
    <row r="27" spans="1:14" ht="15.75" customHeight="1">
      <c r="A27" s="2">
        <v>26</v>
      </c>
      <c r="B27" s="1" t="s">
        <v>45</v>
      </c>
      <c r="C27" s="1">
        <v>85.32</v>
      </c>
      <c r="D27" s="1">
        <v>20</v>
      </c>
      <c r="E27" s="1">
        <v>12</v>
      </c>
      <c r="F27" s="1">
        <v>80.09</v>
      </c>
      <c r="G27" s="1">
        <v>2</v>
      </c>
      <c r="H27" s="1">
        <v>9</v>
      </c>
      <c r="I27" s="1">
        <v>3</v>
      </c>
      <c r="J27" s="1">
        <v>10</v>
      </c>
      <c r="K27" s="1">
        <v>85.59</v>
      </c>
      <c r="L27" s="1">
        <v>85.22</v>
      </c>
      <c r="M27" s="1">
        <v>85.14</v>
      </c>
      <c r="N27" t="s">
        <v>13</v>
      </c>
    </row>
    <row r="28" spans="1:14" ht="15.75" customHeight="1">
      <c r="A28" s="2">
        <v>27</v>
      </c>
      <c r="B28" s="1" t="s">
        <v>46</v>
      </c>
      <c r="C28" s="1">
        <v>85.3</v>
      </c>
      <c r="D28" s="1">
        <v>20</v>
      </c>
      <c r="E28" s="1">
        <v>12</v>
      </c>
      <c r="F28" s="1">
        <v>79.92</v>
      </c>
      <c r="G28" s="1">
        <v>2</v>
      </c>
      <c r="H28" s="1">
        <v>4</v>
      </c>
      <c r="I28" s="1">
        <v>7</v>
      </c>
      <c r="J28" s="1">
        <v>11</v>
      </c>
      <c r="K28" s="1">
        <v>85.97</v>
      </c>
      <c r="L28" s="1">
        <v>85.4</v>
      </c>
      <c r="M28" s="1">
        <v>84.84</v>
      </c>
      <c r="N28" t="s">
        <v>28</v>
      </c>
    </row>
    <row r="29" spans="1:14" ht="15.75" customHeight="1">
      <c r="A29" s="2">
        <v>28</v>
      </c>
      <c r="B29" s="1" t="s">
        <v>47</v>
      </c>
      <c r="C29" s="1">
        <v>85.19</v>
      </c>
      <c r="D29" s="1">
        <v>26</v>
      </c>
      <c r="E29" s="1">
        <v>6</v>
      </c>
      <c r="F29" s="1">
        <v>77.459999999999994</v>
      </c>
      <c r="G29" s="1">
        <v>0</v>
      </c>
      <c r="H29" s="1">
        <v>3</v>
      </c>
      <c r="I29" s="1">
        <v>4</v>
      </c>
      <c r="J29" s="1">
        <v>3</v>
      </c>
      <c r="K29" s="1">
        <v>85.66</v>
      </c>
      <c r="L29" s="1">
        <v>86.63</v>
      </c>
      <c r="M29" s="1">
        <v>84.3</v>
      </c>
      <c r="N29" t="s">
        <v>48</v>
      </c>
    </row>
    <row r="30" spans="1:14" ht="15.75" customHeight="1">
      <c r="A30" s="2">
        <v>29</v>
      </c>
      <c r="B30" s="1" t="s">
        <v>49</v>
      </c>
      <c r="C30" s="1">
        <v>85.08</v>
      </c>
      <c r="D30" s="1">
        <v>25</v>
      </c>
      <c r="E30" s="1">
        <v>7</v>
      </c>
      <c r="F30" s="1">
        <v>78.430000000000007</v>
      </c>
      <c r="G30" s="1">
        <v>2</v>
      </c>
      <c r="H30" s="1">
        <v>2</v>
      </c>
      <c r="I30" s="1">
        <v>7</v>
      </c>
      <c r="J30" s="1">
        <v>4</v>
      </c>
      <c r="K30" s="1">
        <v>84.82</v>
      </c>
      <c r="L30" s="1">
        <v>86.21</v>
      </c>
      <c r="M30" s="1">
        <v>84.61</v>
      </c>
      <c r="N30" t="s">
        <v>33</v>
      </c>
    </row>
    <row r="31" spans="1:14" ht="15.75" customHeight="1">
      <c r="A31" s="2">
        <v>30</v>
      </c>
      <c r="B31" s="1" t="s">
        <v>50</v>
      </c>
      <c r="C31" s="1">
        <v>84.93</v>
      </c>
      <c r="D31" s="1">
        <v>19</v>
      </c>
      <c r="E31" s="1">
        <v>12</v>
      </c>
      <c r="F31" s="1">
        <v>82.16</v>
      </c>
      <c r="G31" s="1">
        <v>3</v>
      </c>
      <c r="H31" s="1">
        <v>5</v>
      </c>
      <c r="I31" s="1">
        <v>11</v>
      </c>
      <c r="J31" s="1">
        <v>11</v>
      </c>
      <c r="K31" s="1">
        <v>84.51</v>
      </c>
      <c r="L31" s="1">
        <v>85.19</v>
      </c>
      <c r="M31" s="1">
        <v>84.91</v>
      </c>
      <c r="N31" t="s">
        <v>28</v>
      </c>
    </row>
    <row r="32" spans="1:14" ht="15.75" customHeight="1">
      <c r="A32" s="2">
        <v>31</v>
      </c>
      <c r="B32" s="1" t="s">
        <v>51</v>
      </c>
      <c r="C32" s="1">
        <v>84.85</v>
      </c>
      <c r="D32" s="1">
        <v>19</v>
      </c>
      <c r="E32" s="1">
        <v>13</v>
      </c>
      <c r="F32" s="1">
        <v>80.69</v>
      </c>
      <c r="G32" s="1">
        <v>3</v>
      </c>
      <c r="H32" s="1">
        <v>3</v>
      </c>
      <c r="I32" s="1">
        <v>11</v>
      </c>
      <c r="J32" s="1">
        <v>8</v>
      </c>
      <c r="K32" s="1">
        <v>85.29</v>
      </c>
      <c r="L32" s="1">
        <v>84.57</v>
      </c>
      <c r="M32" s="1">
        <v>84.67</v>
      </c>
      <c r="N32" t="s">
        <v>28</v>
      </c>
    </row>
    <row r="33" spans="1:14" ht="15.75" customHeight="1">
      <c r="A33" s="2">
        <v>32</v>
      </c>
      <c r="B33" s="1" t="s">
        <v>52</v>
      </c>
      <c r="C33" s="1">
        <v>84.82</v>
      </c>
      <c r="D33" s="1">
        <v>19</v>
      </c>
      <c r="E33" s="1">
        <v>13</v>
      </c>
      <c r="F33" s="1">
        <v>82.86</v>
      </c>
      <c r="G33" s="1">
        <v>8</v>
      </c>
      <c r="H33" s="1">
        <v>7</v>
      </c>
      <c r="I33" s="1">
        <v>11</v>
      </c>
      <c r="J33" s="1">
        <v>11</v>
      </c>
      <c r="K33" s="1">
        <v>85.56</v>
      </c>
      <c r="L33" s="1">
        <v>85.21</v>
      </c>
      <c r="M33" s="1">
        <v>84.21</v>
      </c>
      <c r="N33" t="s">
        <v>21</v>
      </c>
    </row>
    <row r="34" spans="1:14" ht="15.75" customHeight="1">
      <c r="A34" s="2">
        <v>33</v>
      </c>
      <c r="B34" s="1" t="s">
        <v>53</v>
      </c>
      <c r="C34" s="1">
        <v>84.23</v>
      </c>
      <c r="D34" s="1">
        <v>20</v>
      </c>
      <c r="E34" s="1">
        <v>13</v>
      </c>
      <c r="F34" s="1">
        <v>79.34</v>
      </c>
      <c r="G34" s="1">
        <v>0</v>
      </c>
      <c r="H34" s="1">
        <v>4</v>
      </c>
      <c r="I34" s="1">
        <v>4</v>
      </c>
      <c r="J34" s="1">
        <v>9</v>
      </c>
      <c r="K34" s="1">
        <v>84.37</v>
      </c>
      <c r="L34" s="1">
        <v>84.47</v>
      </c>
      <c r="M34" s="1">
        <v>83.94</v>
      </c>
      <c r="N34" t="s">
        <v>33</v>
      </c>
    </row>
    <row r="35" spans="1:14" ht="15.75" customHeight="1">
      <c r="A35" s="2">
        <v>34</v>
      </c>
      <c r="B35" s="1" t="s">
        <v>54</v>
      </c>
      <c r="C35" s="1">
        <v>84.23</v>
      </c>
      <c r="D35" s="1">
        <v>17</v>
      </c>
      <c r="E35" s="1">
        <v>15</v>
      </c>
      <c r="F35" s="1">
        <v>80.67</v>
      </c>
      <c r="G35" s="1">
        <v>1</v>
      </c>
      <c r="H35" s="1">
        <v>5</v>
      </c>
      <c r="I35" s="1">
        <v>7</v>
      </c>
      <c r="J35" s="1">
        <v>12</v>
      </c>
      <c r="K35" s="1">
        <v>83.6</v>
      </c>
      <c r="L35" s="1">
        <v>84.26</v>
      </c>
      <c r="M35" s="1">
        <v>84.43</v>
      </c>
      <c r="N35" t="s">
        <v>28</v>
      </c>
    </row>
    <row r="36" spans="1:14" ht="15.75" customHeight="1">
      <c r="A36" s="2">
        <v>35</v>
      </c>
      <c r="B36" s="1" t="s">
        <v>412</v>
      </c>
      <c r="C36" s="1">
        <v>84.18</v>
      </c>
      <c r="D36" s="1">
        <v>25</v>
      </c>
      <c r="E36" s="1">
        <v>7</v>
      </c>
      <c r="F36" s="1">
        <v>77.680000000000007</v>
      </c>
      <c r="G36" s="1">
        <v>1</v>
      </c>
      <c r="H36" s="1">
        <v>3</v>
      </c>
      <c r="I36" s="1">
        <v>6</v>
      </c>
      <c r="J36" s="1">
        <v>4</v>
      </c>
      <c r="K36" s="1">
        <v>83.4</v>
      </c>
      <c r="L36" s="1">
        <v>85.05</v>
      </c>
      <c r="M36" s="1">
        <v>84.08</v>
      </c>
      <c r="N36" t="s">
        <v>33</v>
      </c>
    </row>
    <row r="37" spans="1:14" ht="15.75" customHeight="1">
      <c r="A37" s="2">
        <v>36</v>
      </c>
      <c r="B37" s="1" t="s">
        <v>411</v>
      </c>
      <c r="C37" s="1">
        <v>84.12</v>
      </c>
      <c r="D37" s="1">
        <v>22</v>
      </c>
      <c r="E37" s="1">
        <v>10</v>
      </c>
      <c r="F37" s="1">
        <v>78.12</v>
      </c>
      <c r="G37" s="1">
        <v>1</v>
      </c>
      <c r="H37" s="1">
        <v>4</v>
      </c>
      <c r="I37" s="1">
        <v>2</v>
      </c>
      <c r="J37" s="1">
        <v>5</v>
      </c>
      <c r="K37" s="1">
        <v>83.95</v>
      </c>
      <c r="L37" s="1">
        <v>84.23</v>
      </c>
      <c r="M37" s="1">
        <v>84.04</v>
      </c>
      <c r="N37" t="s">
        <v>17</v>
      </c>
    </row>
    <row r="38" spans="1:14" ht="15.75" customHeight="1">
      <c r="A38" s="2">
        <v>37</v>
      </c>
      <c r="B38" s="1" t="s">
        <v>57</v>
      </c>
      <c r="C38" s="1">
        <v>84.12</v>
      </c>
      <c r="D38" s="1">
        <v>25</v>
      </c>
      <c r="E38" s="1">
        <v>8</v>
      </c>
      <c r="F38" s="1">
        <v>76.489999999999995</v>
      </c>
      <c r="G38" s="1">
        <v>0</v>
      </c>
      <c r="H38" s="1">
        <v>0</v>
      </c>
      <c r="I38" s="1">
        <v>0</v>
      </c>
      <c r="J38" s="1">
        <v>3</v>
      </c>
      <c r="K38" s="1">
        <v>84.53</v>
      </c>
      <c r="L38" s="1">
        <v>84.24</v>
      </c>
      <c r="M38" s="1">
        <v>83.76</v>
      </c>
      <c r="N38" t="s">
        <v>48</v>
      </c>
    </row>
    <row r="39" spans="1:14" ht="15.75" customHeight="1">
      <c r="A39" s="2">
        <v>38</v>
      </c>
      <c r="B39" s="1" t="s">
        <v>58</v>
      </c>
      <c r="C39" s="1">
        <v>84.12</v>
      </c>
      <c r="D39" s="1">
        <v>21</v>
      </c>
      <c r="E39" s="1">
        <v>11</v>
      </c>
      <c r="F39" s="1">
        <v>78.27</v>
      </c>
      <c r="G39" s="1">
        <v>3</v>
      </c>
      <c r="H39" s="1">
        <v>7</v>
      </c>
      <c r="I39" s="1">
        <v>5</v>
      </c>
      <c r="J39" s="1">
        <v>8</v>
      </c>
      <c r="K39" s="1">
        <v>84</v>
      </c>
      <c r="L39" s="1">
        <v>83.95</v>
      </c>
      <c r="M39" s="1">
        <v>84.16</v>
      </c>
      <c r="N39" t="s">
        <v>23</v>
      </c>
    </row>
    <row r="40" spans="1:14" ht="15.75" customHeight="1">
      <c r="A40" s="2">
        <v>39</v>
      </c>
      <c r="B40" s="1" t="s">
        <v>59</v>
      </c>
      <c r="C40" s="1">
        <v>84.01</v>
      </c>
      <c r="D40" s="1">
        <v>19</v>
      </c>
      <c r="E40" s="1">
        <v>14</v>
      </c>
      <c r="F40" s="1">
        <v>79.64</v>
      </c>
      <c r="G40" s="1">
        <v>3</v>
      </c>
      <c r="H40" s="1">
        <v>2</v>
      </c>
      <c r="I40" s="1">
        <v>9</v>
      </c>
      <c r="J40" s="1">
        <v>10</v>
      </c>
      <c r="K40" s="1">
        <v>85.23</v>
      </c>
      <c r="L40" s="1">
        <v>83.4</v>
      </c>
      <c r="M40" s="1">
        <v>83.69</v>
      </c>
      <c r="N40" t="s">
        <v>28</v>
      </c>
    </row>
    <row r="41" spans="1:14" ht="15.75" customHeight="1">
      <c r="A41" s="2">
        <v>40</v>
      </c>
      <c r="B41" s="1" t="s">
        <v>60</v>
      </c>
      <c r="C41" s="1">
        <v>83.93</v>
      </c>
      <c r="D41" s="1">
        <v>21</v>
      </c>
      <c r="E41" s="1">
        <v>11</v>
      </c>
      <c r="F41" s="1">
        <v>79.86</v>
      </c>
      <c r="G41" s="1">
        <v>3</v>
      </c>
      <c r="H41" s="1">
        <v>1</v>
      </c>
      <c r="I41" s="1">
        <v>8</v>
      </c>
      <c r="J41" s="1">
        <v>10</v>
      </c>
      <c r="K41" s="1">
        <v>83.7</v>
      </c>
      <c r="L41" s="1">
        <v>83.33</v>
      </c>
      <c r="M41" s="1">
        <v>84.27</v>
      </c>
      <c r="N41" t="s">
        <v>28</v>
      </c>
    </row>
    <row r="42" spans="1:14" ht="15.75" customHeight="1">
      <c r="A42" s="2">
        <v>41</v>
      </c>
      <c r="B42" s="1" t="s">
        <v>61</v>
      </c>
      <c r="C42" s="1">
        <v>83.88</v>
      </c>
      <c r="D42" s="1">
        <v>22</v>
      </c>
      <c r="E42" s="1">
        <v>13</v>
      </c>
      <c r="F42" s="1">
        <v>80.62</v>
      </c>
      <c r="G42" s="1">
        <v>3</v>
      </c>
      <c r="H42" s="1">
        <v>4</v>
      </c>
      <c r="I42" s="1">
        <v>11</v>
      </c>
      <c r="J42" s="1">
        <v>8</v>
      </c>
      <c r="K42" s="1">
        <v>82.92</v>
      </c>
      <c r="L42" s="1">
        <v>83.66</v>
      </c>
      <c r="M42" s="1">
        <v>84.42</v>
      </c>
      <c r="N42" t="s">
        <v>28</v>
      </c>
    </row>
    <row r="43" spans="1:14" ht="15.75" customHeight="1">
      <c r="A43" s="2">
        <v>42</v>
      </c>
      <c r="B43" s="1" t="s">
        <v>62</v>
      </c>
      <c r="C43" s="1">
        <v>83.66</v>
      </c>
      <c r="D43" s="1">
        <v>29</v>
      </c>
      <c r="E43" s="1">
        <v>3</v>
      </c>
      <c r="F43" s="1">
        <v>72.569999999999993</v>
      </c>
      <c r="G43" s="1">
        <v>0</v>
      </c>
      <c r="H43" s="1">
        <v>0</v>
      </c>
      <c r="I43" s="1">
        <v>0</v>
      </c>
      <c r="J43" s="1">
        <v>0</v>
      </c>
      <c r="K43" s="1">
        <v>83.34</v>
      </c>
      <c r="L43" s="1">
        <v>83.35</v>
      </c>
      <c r="M43" s="1">
        <v>83.88</v>
      </c>
      <c r="N43" t="s">
        <v>63</v>
      </c>
    </row>
    <row r="44" spans="1:14" ht="15.75" customHeight="1">
      <c r="A44" s="2">
        <v>43</v>
      </c>
      <c r="B44" s="1" t="s">
        <v>64</v>
      </c>
      <c r="C44" s="1">
        <v>83.56</v>
      </c>
      <c r="D44" s="1">
        <v>16</v>
      </c>
      <c r="E44" s="1">
        <v>16</v>
      </c>
      <c r="F44" s="1">
        <v>80.2</v>
      </c>
      <c r="G44" s="1">
        <v>3</v>
      </c>
      <c r="H44" s="1">
        <v>11</v>
      </c>
      <c r="I44" s="1">
        <v>4</v>
      </c>
      <c r="J44" s="1">
        <v>15</v>
      </c>
      <c r="K44" s="1">
        <v>84.21</v>
      </c>
      <c r="L44" s="1">
        <v>83.04</v>
      </c>
      <c r="M44" s="1">
        <v>83.41</v>
      </c>
      <c r="N44" t="s">
        <v>21</v>
      </c>
    </row>
    <row r="45" spans="1:14" ht="15.75" customHeight="1">
      <c r="A45" s="2">
        <v>44</v>
      </c>
      <c r="B45" s="1" t="s">
        <v>65</v>
      </c>
      <c r="C45" s="1">
        <v>83.46</v>
      </c>
      <c r="D45" s="1">
        <v>18</v>
      </c>
      <c r="E45" s="1">
        <v>15</v>
      </c>
      <c r="F45" s="1">
        <v>81.8</v>
      </c>
      <c r="G45" s="1">
        <v>2</v>
      </c>
      <c r="H45" s="1">
        <v>12</v>
      </c>
      <c r="I45" s="1">
        <v>6</v>
      </c>
      <c r="J45" s="1">
        <v>12</v>
      </c>
      <c r="K45" s="1">
        <v>84.01</v>
      </c>
      <c r="L45" s="1">
        <v>83.85</v>
      </c>
      <c r="M45" s="1">
        <v>82.91</v>
      </c>
      <c r="N45" t="s">
        <v>21</v>
      </c>
    </row>
    <row r="46" spans="1:14" ht="15.75" customHeight="1">
      <c r="A46" s="2">
        <v>45</v>
      </c>
      <c r="B46" s="1" t="s">
        <v>66</v>
      </c>
      <c r="C46" s="1">
        <v>83.45</v>
      </c>
      <c r="D46" s="1">
        <v>27</v>
      </c>
      <c r="E46" s="1">
        <v>7</v>
      </c>
      <c r="F46" s="1">
        <v>73.680000000000007</v>
      </c>
      <c r="G46" s="1">
        <v>0</v>
      </c>
      <c r="H46" s="1">
        <v>1</v>
      </c>
      <c r="I46" s="1">
        <v>0</v>
      </c>
      <c r="J46" s="1">
        <v>1</v>
      </c>
      <c r="K46" s="1">
        <v>82.05</v>
      </c>
      <c r="L46" s="1">
        <v>82.32</v>
      </c>
      <c r="M46" s="1">
        <v>84.93</v>
      </c>
      <c r="N46" t="s">
        <v>67</v>
      </c>
    </row>
    <row r="47" spans="1:14" ht="15.75" customHeight="1">
      <c r="A47" s="2">
        <v>46</v>
      </c>
      <c r="B47" s="1" t="s">
        <v>68</v>
      </c>
      <c r="C47" s="1">
        <v>83.25</v>
      </c>
      <c r="D47" s="1">
        <v>23</v>
      </c>
      <c r="E47" s="1">
        <v>10</v>
      </c>
      <c r="F47" s="1">
        <v>77.739999999999995</v>
      </c>
      <c r="G47" s="1">
        <v>1</v>
      </c>
      <c r="H47" s="1">
        <v>2</v>
      </c>
      <c r="I47" s="1">
        <v>3</v>
      </c>
      <c r="J47" s="1">
        <v>5</v>
      </c>
      <c r="K47" s="1">
        <v>83.09</v>
      </c>
      <c r="L47" s="1">
        <v>83</v>
      </c>
      <c r="M47" s="1">
        <v>83.35</v>
      </c>
      <c r="N47" t="s">
        <v>33</v>
      </c>
    </row>
    <row r="48" spans="1:14" ht="15.75" customHeight="1">
      <c r="A48" s="2">
        <v>47</v>
      </c>
      <c r="B48" s="1" t="s">
        <v>69</v>
      </c>
      <c r="C48" s="1">
        <v>83.21</v>
      </c>
      <c r="D48" s="1">
        <v>17</v>
      </c>
      <c r="E48" s="1">
        <v>16</v>
      </c>
      <c r="F48" s="1">
        <v>80.12</v>
      </c>
      <c r="G48" s="1">
        <v>2</v>
      </c>
      <c r="H48" s="1">
        <v>7</v>
      </c>
      <c r="I48" s="1">
        <v>2</v>
      </c>
      <c r="J48" s="1">
        <v>12</v>
      </c>
      <c r="K48" s="1">
        <v>82.67</v>
      </c>
      <c r="L48" s="1">
        <v>82.23</v>
      </c>
      <c r="M48" s="1">
        <v>83.96</v>
      </c>
      <c r="N48" t="s">
        <v>23</v>
      </c>
    </row>
    <row r="49" spans="1:14" ht="15.75" customHeight="1">
      <c r="A49" s="2">
        <v>48</v>
      </c>
      <c r="B49" s="1" t="s">
        <v>70</v>
      </c>
      <c r="C49" s="1">
        <v>83.09</v>
      </c>
      <c r="D49" s="1">
        <v>19</v>
      </c>
      <c r="E49" s="1">
        <v>14</v>
      </c>
      <c r="F49" s="1">
        <v>79.489999999999995</v>
      </c>
      <c r="G49" s="1">
        <v>1</v>
      </c>
      <c r="H49" s="1">
        <v>6</v>
      </c>
      <c r="I49" s="1">
        <v>3</v>
      </c>
      <c r="J49" s="1">
        <v>7</v>
      </c>
      <c r="K49" s="1">
        <v>83.21</v>
      </c>
      <c r="L49" s="1">
        <v>82.92</v>
      </c>
      <c r="M49" s="1">
        <v>83</v>
      </c>
      <c r="N49" t="s">
        <v>17</v>
      </c>
    </row>
    <row r="50" spans="1:14" ht="15.75" customHeight="1">
      <c r="A50" s="2">
        <v>49</v>
      </c>
      <c r="B50" s="1" t="s">
        <v>71</v>
      </c>
      <c r="C50" s="1">
        <v>83.07</v>
      </c>
      <c r="D50" s="1">
        <v>16</v>
      </c>
      <c r="E50" s="1">
        <v>19</v>
      </c>
      <c r="F50" s="1">
        <v>81.84</v>
      </c>
      <c r="G50" s="1">
        <v>1</v>
      </c>
      <c r="H50" s="1">
        <v>6</v>
      </c>
      <c r="I50" s="1">
        <v>9</v>
      </c>
      <c r="J50" s="1">
        <v>16</v>
      </c>
      <c r="K50" s="1">
        <v>83.74</v>
      </c>
      <c r="L50" s="1">
        <v>82.95</v>
      </c>
      <c r="M50" s="1">
        <v>82.71</v>
      </c>
      <c r="N50" t="s">
        <v>28</v>
      </c>
    </row>
    <row r="51" spans="1:14" ht="15.75" customHeight="1">
      <c r="A51" s="2">
        <v>50</v>
      </c>
      <c r="B51" s="1" t="s">
        <v>72</v>
      </c>
      <c r="C51" s="1">
        <v>82.86</v>
      </c>
      <c r="D51" s="1">
        <v>20</v>
      </c>
      <c r="E51" s="1">
        <v>12</v>
      </c>
      <c r="F51" s="1">
        <v>75.8</v>
      </c>
      <c r="G51" s="1">
        <v>0</v>
      </c>
      <c r="H51" s="1">
        <v>7</v>
      </c>
      <c r="I51" s="1">
        <v>0</v>
      </c>
      <c r="J51" s="1">
        <v>8</v>
      </c>
      <c r="K51" s="1">
        <v>82.95</v>
      </c>
      <c r="L51" s="1">
        <v>81.53</v>
      </c>
      <c r="M51" s="1">
        <v>83.47</v>
      </c>
      <c r="N51" t="s">
        <v>15</v>
      </c>
    </row>
    <row r="52" spans="1:14" ht="15.75" customHeight="1">
      <c r="A52" s="2">
        <v>51</v>
      </c>
      <c r="B52" s="1" t="s">
        <v>73</v>
      </c>
      <c r="C52" s="1">
        <v>82.83</v>
      </c>
      <c r="D52" s="1">
        <v>23</v>
      </c>
      <c r="E52" s="1">
        <v>10</v>
      </c>
      <c r="F52" s="1">
        <v>76.39</v>
      </c>
      <c r="G52" s="1">
        <v>1</v>
      </c>
      <c r="H52" s="1">
        <v>0</v>
      </c>
      <c r="I52" s="1">
        <v>5</v>
      </c>
      <c r="J52" s="1">
        <v>5</v>
      </c>
      <c r="K52" s="1">
        <v>81.94</v>
      </c>
      <c r="L52" s="1">
        <v>82.09</v>
      </c>
      <c r="M52" s="1">
        <v>83.65</v>
      </c>
      <c r="N52" t="s">
        <v>33</v>
      </c>
    </row>
    <row r="53" spans="1:14" ht="15.75" customHeight="1">
      <c r="A53" s="2">
        <v>52</v>
      </c>
      <c r="B53" s="1" t="s">
        <v>74</v>
      </c>
      <c r="C53" s="1">
        <v>82.38</v>
      </c>
      <c r="D53" s="1">
        <v>24</v>
      </c>
      <c r="E53" s="1">
        <v>9</v>
      </c>
      <c r="F53" s="1">
        <v>78.72</v>
      </c>
      <c r="G53" s="1">
        <v>4</v>
      </c>
      <c r="H53" s="1">
        <v>6</v>
      </c>
      <c r="I53" s="1">
        <v>6</v>
      </c>
      <c r="J53" s="1">
        <v>7</v>
      </c>
      <c r="K53" s="1">
        <v>82.24</v>
      </c>
      <c r="L53" s="1">
        <v>83.54</v>
      </c>
      <c r="M53" s="1">
        <v>81.819999999999993</v>
      </c>
      <c r="N53" t="s">
        <v>13</v>
      </c>
    </row>
    <row r="54" spans="1:14" ht="15.75" customHeight="1">
      <c r="A54" s="2">
        <v>53</v>
      </c>
      <c r="B54" s="1" t="s">
        <v>75</v>
      </c>
      <c r="C54" s="1">
        <v>82.26</v>
      </c>
      <c r="D54" s="1">
        <v>21</v>
      </c>
      <c r="E54" s="1">
        <v>12</v>
      </c>
      <c r="F54" s="1">
        <v>78.5</v>
      </c>
      <c r="G54" s="1">
        <v>4</v>
      </c>
      <c r="H54" s="1">
        <v>6</v>
      </c>
      <c r="I54" s="1">
        <v>4</v>
      </c>
      <c r="J54" s="1">
        <v>7</v>
      </c>
      <c r="K54" s="1">
        <v>83.09</v>
      </c>
      <c r="L54" s="1">
        <v>83.17</v>
      </c>
      <c r="M54" s="1">
        <v>81.38</v>
      </c>
      <c r="N54" t="s">
        <v>13</v>
      </c>
    </row>
    <row r="55" spans="1:14" ht="15.75" customHeight="1">
      <c r="A55" s="2">
        <v>54</v>
      </c>
      <c r="B55" s="1" t="s">
        <v>76</v>
      </c>
      <c r="C55" s="1">
        <v>82</v>
      </c>
      <c r="D55" s="1">
        <v>15</v>
      </c>
      <c r="E55" s="1">
        <v>17</v>
      </c>
      <c r="F55" s="1">
        <v>82.55</v>
      </c>
      <c r="G55" s="1">
        <v>4</v>
      </c>
      <c r="H55" s="1">
        <v>10</v>
      </c>
      <c r="I55" s="1">
        <v>6</v>
      </c>
      <c r="J55" s="1">
        <v>16</v>
      </c>
      <c r="K55" s="1">
        <v>82.18</v>
      </c>
      <c r="L55" s="1">
        <v>82.72</v>
      </c>
      <c r="M55" s="1">
        <v>81.47</v>
      </c>
      <c r="N55" t="s">
        <v>21</v>
      </c>
    </row>
    <row r="56" spans="1:14" ht="15.75" customHeight="1">
      <c r="A56" s="2">
        <v>55</v>
      </c>
      <c r="B56" s="1" t="s">
        <v>77</v>
      </c>
      <c r="C56" s="1">
        <v>81.900000000000006</v>
      </c>
      <c r="D56" s="1">
        <v>26</v>
      </c>
      <c r="E56" s="1">
        <v>7</v>
      </c>
      <c r="F56" s="1">
        <v>72.22</v>
      </c>
      <c r="G56" s="1">
        <v>0</v>
      </c>
      <c r="H56" s="1">
        <v>0</v>
      </c>
      <c r="I56" s="1">
        <v>0</v>
      </c>
      <c r="J56" s="1">
        <v>0</v>
      </c>
      <c r="K56" s="1">
        <v>80.17</v>
      </c>
      <c r="L56" s="1">
        <v>81.069999999999993</v>
      </c>
      <c r="M56" s="1">
        <v>83.34</v>
      </c>
      <c r="N56" t="s">
        <v>78</v>
      </c>
    </row>
    <row r="57" spans="1:14" ht="15.75" customHeight="1">
      <c r="A57" s="2">
        <v>56</v>
      </c>
      <c r="B57" s="1" t="s">
        <v>79</v>
      </c>
      <c r="C57" s="1">
        <v>81.89</v>
      </c>
      <c r="D57" s="1">
        <v>23</v>
      </c>
      <c r="E57" s="1">
        <v>9</v>
      </c>
      <c r="F57" s="1">
        <v>76.77</v>
      </c>
      <c r="G57" s="1">
        <v>1</v>
      </c>
      <c r="H57" s="1">
        <v>0</v>
      </c>
      <c r="I57" s="1">
        <v>3</v>
      </c>
      <c r="J57" s="1">
        <v>3</v>
      </c>
      <c r="K57" s="1">
        <v>83.4</v>
      </c>
      <c r="L57" s="1">
        <v>83.83</v>
      </c>
      <c r="M57" s="1">
        <v>80.41</v>
      </c>
      <c r="N57" t="s">
        <v>48</v>
      </c>
    </row>
    <row r="58" spans="1:14" ht="15.75" customHeight="1">
      <c r="A58" s="2">
        <v>57</v>
      </c>
      <c r="B58" s="1" t="s">
        <v>80</v>
      </c>
      <c r="C58" s="1">
        <v>81.59</v>
      </c>
      <c r="D58" s="1">
        <v>17</v>
      </c>
      <c r="E58" s="1">
        <v>14</v>
      </c>
      <c r="F58" s="1">
        <v>81.52</v>
      </c>
      <c r="G58" s="1">
        <v>2</v>
      </c>
      <c r="H58" s="1">
        <v>4</v>
      </c>
      <c r="I58" s="1">
        <v>9</v>
      </c>
      <c r="J58" s="1">
        <v>12</v>
      </c>
      <c r="K58" s="1">
        <v>81.69</v>
      </c>
      <c r="L58" s="1">
        <v>82.52</v>
      </c>
      <c r="M58" s="1">
        <v>81.010000000000005</v>
      </c>
      <c r="N58" t="s">
        <v>28</v>
      </c>
    </row>
    <row r="59" spans="1:14" ht="15.75" customHeight="1">
      <c r="A59" s="2">
        <v>58</v>
      </c>
      <c r="B59" s="1" t="s">
        <v>81</v>
      </c>
      <c r="C59" s="1">
        <v>81.56</v>
      </c>
      <c r="D59" s="1">
        <v>24</v>
      </c>
      <c r="E59" s="1">
        <v>9</v>
      </c>
      <c r="F59" s="1">
        <v>72.540000000000006</v>
      </c>
      <c r="G59" s="1">
        <v>0</v>
      </c>
      <c r="H59" s="1">
        <v>1</v>
      </c>
      <c r="I59" s="1">
        <v>1</v>
      </c>
      <c r="J59" s="1">
        <v>3</v>
      </c>
      <c r="K59" s="1">
        <v>81.650000000000006</v>
      </c>
      <c r="L59" s="1">
        <v>81.34</v>
      </c>
      <c r="M59" s="1">
        <v>81.52</v>
      </c>
      <c r="N59" t="s">
        <v>63</v>
      </c>
    </row>
    <row r="60" spans="1:14" ht="15.75" customHeight="1">
      <c r="A60" s="2">
        <v>59</v>
      </c>
      <c r="B60" s="1" t="s">
        <v>82</v>
      </c>
      <c r="C60" s="1">
        <v>81.540000000000006</v>
      </c>
      <c r="D60" s="1">
        <v>22</v>
      </c>
      <c r="E60" s="1">
        <v>11</v>
      </c>
      <c r="F60" s="1">
        <v>77.2</v>
      </c>
      <c r="G60" s="1">
        <v>0</v>
      </c>
      <c r="H60" s="1">
        <v>3</v>
      </c>
      <c r="I60" s="1">
        <v>6</v>
      </c>
      <c r="J60" s="1">
        <v>6</v>
      </c>
      <c r="K60" s="1">
        <v>80.89</v>
      </c>
      <c r="L60" s="1">
        <v>80.83</v>
      </c>
      <c r="M60" s="1">
        <v>82.17</v>
      </c>
      <c r="N60" t="s">
        <v>33</v>
      </c>
    </row>
    <row r="61" spans="1:14" ht="15.75" customHeight="1">
      <c r="A61" s="2">
        <v>60</v>
      </c>
      <c r="B61" s="1" t="s">
        <v>83</v>
      </c>
      <c r="C61" s="1">
        <v>81.45</v>
      </c>
      <c r="D61" s="1">
        <v>16</v>
      </c>
      <c r="E61" s="1">
        <v>16</v>
      </c>
      <c r="F61" s="1">
        <v>79.790000000000006</v>
      </c>
      <c r="G61" s="1">
        <v>1</v>
      </c>
      <c r="H61" s="1">
        <v>10</v>
      </c>
      <c r="I61" s="1">
        <v>1</v>
      </c>
      <c r="J61" s="1">
        <v>12</v>
      </c>
      <c r="K61" s="1">
        <v>82.55</v>
      </c>
      <c r="L61" s="1">
        <v>81.709999999999994</v>
      </c>
      <c r="M61" s="1">
        <v>80.73</v>
      </c>
      <c r="N61" t="s">
        <v>13</v>
      </c>
    </row>
    <row r="62" spans="1:14" ht="15.75" customHeight="1">
      <c r="A62" s="2">
        <v>61</v>
      </c>
      <c r="B62" s="1" t="s">
        <v>84</v>
      </c>
      <c r="C62" s="1">
        <v>81.430000000000007</v>
      </c>
      <c r="D62" s="1">
        <v>16</v>
      </c>
      <c r="E62" s="1">
        <v>15</v>
      </c>
      <c r="F62" s="1">
        <v>80.23</v>
      </c>
      <c r="G62" s="1">
        <v>2</v>
      </c>
      <c r="H62" s="1">
        <v>8</v>
      </c>
      <c r="I62" s="1">
        <v>4</v>
      </c>
      <c r="J62" s="1">
        <v>12</v>
      </c>
      <c r="K62" s="1">
        <v>81.97</v>
      </c>
      <c r="L62" s="1">
        <v>81.540000000000006</v>
      </c>
      <c r="M62" s="1">
        <v>81.02</v>
      </c>
      <c r="N62" t="s">
        <v>23</v>
      </c>
    </row>
    <row r="63" spans="1:14" ht="15.75" customHeight="1">
      <c r="A63" s="2">
        <v>62</v>
      </c>
      <c r="B63" s="1" t="s">
        <v>85</v>
      </c>
      <c r="C63" s="1">
        <v>81.39</v>
      </c>
      <c r="D63" s="1">
        <v>20</v>
      </c>
      <c r="E63" s="1">
        <v>14</v>
      </c>
      <c r="F63" s="1">
        <v>79.86</v>
      </c>
      <c r="G63" s="1">
        <v>4</v>
      </c>
      <c r="H63" s="1">
        <v>8</v>
      </c>
      <c r="I63" s="1">
        <v>5</v>
      </c>
      <c r="J63" s="1">
        <v>10</v>
      </c>
      <c r="K63" s="1">
        <v>80.23</v>
      </c>
      <c r="L63" s="1">
        <v>80.709999999999994</v>
      </c>
      <c r="M63" s="1">
        <v>82.31</v>
      </c>
      <c r="N63" t="s">
        <v>13</v>
      </c>
    </row>
    <row r="64" spans="1:14" ht="15.75" customHeight="1">
      <c r="A64" s="2">
        <v>63</v>
      </c>
      <c r="B64" s="1" t="s">
        <v>86</v>
      </c>
      <c r="C64" s="1">
        <v>81.22</v>
      </c>
      <c r="D64" s="1">
        <v>24</v>
      </c>
      <c r="E64" s="1">
        <v>7</v>
      </c>
      <c r="F64" s="1">
        <v>73.17</v>
      </c>
      <c r="G64" s="1">
        <v>0</v>
      </c>
      <c r="H64" s="1">
        <v>1</v>
      </c>
      <c r="I64" s="1">
        <v>0</v>
      </c>
      <c r="J64" s="1">
        <v>3</v>
      </c>
      <c r="K64" s="1">
        <v>80.84</v>
      </c>
      <c r="L64" s="1">
        <v>80.98</v>
      </c>
      <c r="M64" s="1">
        <v>81.42</v>
      </c>
      <c r="N64" t="s">
        <v>63</v>
      </c>
    </row>
    <row r="65" spans="1:14" ht="15.75" customHeight="1">
      <c r="A65" s="2">
        <v>64</v>
      </c>
      <c r="B65" s="1" t="s">
        <v>87</v>
      </c>
      <c r="C65" s="1">
        <v>81.13</v>
      </c>
      <c r="D65" s="1">
        <v>17</v>
      </c>
      <c r="E65" s="1">
        <v>16</v>
      </c>
      <c r="F65" s="1">
        <v>78.459999999999994</v>
      </c>
      <c r="G65" s="1">
        <v>2</v>
      </c>
      <c r="H65" s="1">
        <v>4</v>
      </c>
      <c r="I65" s="1">
        <v>3</v>
      </c>
      <c r="J65" s="1">
        <v>7</v>
      </c>
      <c r="K65" s="1">
        <v>81.34</v>
      </c>
      <c r="L65" s="1">
        <v>81.13</v>
      </c>
      <c r="M65" s="1">
        <v>80.92</v>
      </c>
      <c r="N65" t="s">
        <v>17</v>
      </c>
    </row>
    <row r="66" spans="1:14" ht="15.75" customHeight="1">
      <c r="A66" s="2">
        <v>65</v>
      </c>
      <c r="B66" s="1" t="s">
        <v>88</v>
      </c>
      <c r="C66" s="1">
        <v>81.09</v>
      </c>
      <c r="D66" s="1">
        <v>26</v>
      </c>
      <c r="E66" s="1">
        <v>6</v>
      </c>
      <c r="F66" s="1">
        <v>71.680000000000007</v>
      </c>
      <c r="G66" s="1">
        <v>0</v>
      </c>
      <c r="H66" s="1">
        <v>2</v>
      </c>
      <c r="I66" s="1">
        <v>0</v>
      </c>
      <c r="J66" s="1">
        <v>2</v>
      </c>
      <c r="K66" s="1">
        <v>80.94</v>
      </c>
      <c r="L66" s="1">
        <v>81.11</v>
      </c>
      <c r="M66" s="1">
        <v>81.040000000000006</v>
      </c>
      <c r="N66" t="s">
        <v>89</v>
      </c>
    </row>
    <row r="67" spans="1:14" ht="15.75" customHeight="1">
      <c r="A67" s="2">
        <v>66</v>
      </c>
      <c r="B67" s="1" t="s">
        <v>90</v>
      </c>
      <c r="C67" s="1">
        <v>80.989999999999995</v>
      </c>
      <c r="D67" s="1">
        <v>22</v>
      </c>
      <c r="E67" s="1">
        <v>12</v>
      </c>
      <c r="F67" s="1">
        <v>79.05</v>
      </c>
      <c r="G67" s="1">
        <v>2</v>
      </c>
      <c r="H67" s="1">
        <v>4</v>
      </c>
      <c r="I67" s="1">
        <v>6</v>
      </c>
      <c r="J67" s="1">
        <v>7</v>
      </c>
      <c r="K67" s="1">
        <v>81.27</v>
      </c>
      <c r="L67" s="1">
        <v>81.99</v>
      </c>
      <c r="M67" s="1">
        <v>80.290000000000006</v>
      </c>
      <c r="N67" t="s">
        <v>17</v>
      </c>
    </row>
    <row r="68" spans="1:14" ht="15.75" customHeight="1">
      <c r="A68" s="2">
        <v>67</v>
      </c>
      <c r="B68" s="1" t="s">
        <v>91</v>
      </c>
      <c r="C68" s="1">
        <v>80.97</v>
      </c>
      <c r="D68" s="1">
        <v>17</v>
      </c>
      <c r="E68" s="1">
        <v>16</v>
      </c>
      <c r="F68" s="1">
        <v>78.86</v>
      </c>
      <c r="G68" s="1">
        <v>1</v>
      </c>
      <c r="H68" s="1">
        <v>4</v>
      </c>
      <c r="I68" s="1">
        <v>3</v>
      </c>
      <c r="J68" s="1">
        <v>8</v>
      </c>
      <c r="K68" s="1">
        <v>80.959999999999994</v>
      </c>
      <c r="L68" s="1">
        <v>80.319999999999993</v>
      </c>
      <c r="M68" s="1">
        <v>81.209999999999994</v>
      </c>
      <c r="N68" t="s">
        <v>17</v>
      </c>
    </row>
    <row r="69" spans="1:14" ht="15.75" customHeight="1">
      <c r="A69" s="2">
        <v>68</v>
      </c>
      <c r="B69" s="1" t="s">
        <v>92</v>
      </c>
      <c r="C69" s="1">
        <v>80.86</v>
      </c>
      <c r="D69" s="1">
        <v>17</v>
      </c>
      <c r="E69" s="1">
        <v>15</v>
      </c>
      <c r="F69" s="1">
        <v>75.7</v>
      </c>
      <c r="G69" s="1">
        <v>1</v>
      </c>
      <c r="H69" s="1">
        <v>5</v>
      </c>
      <c r="I69" s="1">
        <v>1</v>
      </c>
      <c r="J69" s="1">
        <v>7</v>
      </c>
      <c r="K69" s="1">
        <v>80.83</v>
      </c>
      <c r="L69" s="1">
        <v>79.95</v>
      </c>
      <c r="M69" s="1">
        <v>81.260000000000005</v>
      </c>
      <c r="N69" t="s">
        <v>19</v>
      </c>
    </row>
    <row r="70" spans="1:14" ht="15.75" customHeight="1">
      <c r="A70" s="2">
        <v>69</v>
      </c>
      <c r="B70" s="1" t="s">
        <v>93</v>
      </c>
      <c r="C70" s="1">
        <v>80.819999999999993</v>
      </c>
      <c r="D70" s="1">
        <v>22</v>
      </c>
      <c r="E70" s="1">
        <v>12</v>
      </c>
      <c r="F70" s="1">
        <v>73.59</v>
      </c>
      <c r="G70" s="1">
        <v>0</v>
      </c>
      <c r="H70" s="1">
        <v>0</v>
      </c>
      <c r="I70" s="1">
        <v>1</v>
      </c>
      <c r="J70" s="1">
        <v>3</v>
      </c>
      <c r="K70" s="1">
        <v>80.709999999999994</v>
      </c>
      <c r="L70" s="1">
        <v>80.45</v>
      </c>
      <c r="M70" s="1">
        <v>80.95</v>
      </c>
      <c r="N70" t="s">
        <v>67</v>
      </c>
    </row>
    <row r="71" spans="1:14" ht="15.75" customHeight="1">
      <c r="A71" s="2">
        <v>70</v>
      </c>
      <c r="B71" s="1" t="s">
        <v>94</v>
      </c>
      <c r="C71" s="1">
        <v>80.69</v>
      </c>
      <c r="D71" s="1">
        <v>30</v>
      </c>
      <c r="E71" s="1">
        <v>3</v>
      </c>
      <c r="F71" s="1">
        <v>69</v>
      </c>
      <c r="G71" s="1">
        <v>0</v>
      </c>
      <c r="H71" s="1">
        <v>0</v>
      </c>
      <c r="I71" s="1">
        <v>0</v>
      </c>
      <c r="J71" s="1">
        <v>1</v>
      </c>
      <c r="K71" s="1">
        <v>79.11</v>
      </c>
      <c r="L71" s="1">
        <v>79.959999999999994</v>
      </c>
      <c r="M71" s="1">
        <v>81.93</v>
      </c>
      <c r="N71" t="s">
        <v>95</v>
      </c>
    </row>
    <row r="72" spans="1:14" ht="15.75" customHeight="1">
      <c r="A72" s="2">
        <v>71</v>
      </c>
      <c r="B72" s="1" t="s">
        <v>96</v>
      </c>
      <c r="C72" s="1">
        <v>80.66</v>
      </c>
      <c r="D72" s="1">
        <v>19</v>
      </c>
      <c r="E72" s="1">
        <v>14</v>
      </c>
      <c r="F72" s="1">
        <v>77.63</v>
      </c>
      <c r="G72" s="1">
        <v>1</v>
      </c>
      <c r="H72" s="1">
        <v>1</v>
      </c>
      <c r="I72" s="1">
        <v>5</v>
      </c>
      <c r="J72" s="1">
        <v>6</v>
      </c>
      <c r="K72" s="1">
        <v>81.010000000000005</v>
      </c>
      <c r="L72" s="1">
        <v>80.81</v>
      </c>
      <c r="M72" s="1">
        <v>80.31</v>
      </c>
      <c r="N72" t="s">
        <v>33</v>
      </c>
    </row>
    <row r="73" spans="1:14" ht="15.75" customHeight="1">
      <c r="A73" s="2">
        <v>72</v>
      </c>
      <c r="B73" s="1" t="s">
        <v>97</v>
      </c>
      <c r="C73" s="1">
        <v>80.58</v>
      </c>
      <c r="D73" s="1">
        <v>18</v>
      </c>
      <c r="E73" s="1">
        <v>14</v>
      </c>
      <c r="F73" s="1">
        <v>75.94</v>
      </c>
      <c r="G73" s="1">
        <v>1</v>
      </c>
      <c r="H73" s="1">
        <v>4</v>
      </c>
      <c r="I73" s="1">
        <v>2</v>
      </c>
      <c r="J73" s="1">
        <v>7</v>
      </c>
      <c r="K73" s="1">
        <v>81.25</v>
      </c>
      <c r="L73" s="1">
        <v>79.7</v>
      </c>
      <c r="M73" s="1">
        <v>80.62</v>
      </c>
      <c r="N73" t="s">
        <v>15</v>
      </c>
    </row>
    <row r="74" spans="1:14" ht="15.75" customHeight="1">
      <c r="A74" s="2">
        <v>73</v>
      </c>
      <c r="B74" s="1" t="s">
        <v>98</v>
      </c>
      <c r="C74" s="1">
        <v>80.58</v>
      </c>
      <c r="D74" s="1">
        <v>14</v>
      </c>
      <c r="E74" s="1">
        <v>19</v>
      </c>
      <c r="F74" s="1">
        <v>78.599999999999994</v>
      </c>
      <c r="G74" s="1">
        <v>1</v>
      </c>
      <c r="H74" s="1">
        <v>5</v>
      </c>
      <c r="I74" s="1">
        <v>2</v>
      </c>
      <c r="J74" s="1">
        <v>8</v>
      </c>
      <c r="K74" s="1">
        <v>80.22</v>
      </c>
      <c r="L74" s="1">
        <v>78.680000000000007</v>
      </c>
      <c r="M74" s="1">
        <v>81.8</v>
      </c>
      <c r="N74" t="s">
        <v>17</v>
      </c>
    </row>
    <row r="75" spans="1:14" ht="15.75" customHeight="1">
      <c r="A75" s="2">
        <v>74</v>
      </c>
      <c r="B75" s="1" t="s">
        <v>99</v>
      </c>
      <c r="C75" s="1">
        <v>80.52</v>
      </c>
      <c r="D75" s="1">
        <v>18</v>
      </c>
      <c r="E75" s="1">
        <v>15</v>
      </c>
      <c r="F75" s="1">
        <v>78.209999999999994</v>
      </c>
      <c r="G75" s="1">
        <v>1</v>
      </c>
      <c r="H75" s="1">
        <v>8</v>
      </c>
      <c r="I75" s="1">
        <v>2</v>
      </c>
      <c r="J75" s="1">
        <v>12</v>
      </c>
      <c r="K75" s="1">
        <v>79.66</v>
      </c>
      <c r="L75" s="1">
        <v>80.33</v>
      </c>
      <c r="M75" s="1">
        <v>80.97</v>
      </c>
      <c r="N75" t="s">
        <v>23</v>
      </c>
    </row>
    <row r="76" spans="1:14" ht="15.75" customHeight="1">
      <c r="A76" s="2">
        <v>75</v>
      </c>
      <c r="B76" s="1" t="s">
        <v>100</v>
      </c>
      <c r="C76" s="1">
        <v>80.489999999999995</v>
      </c>
      <c r="D76" s="1">
        <v>26</v>
      </c>
      <c r="E76" s="1">
        <v>4</v>
      </c>
      <c r="F76" s="1">
        <v>68.87</v>
      </c>
      <c r="G76" s="1">
        <v>0</v>
      </c>
      <c r="H76" s="1">
        <v>2</v>
      </c>
      <c r="I76" s="1">
        <v>0</v>
      </c>
      <c r="J76" s="1">
        <v>3</v>
      </c>
      <c r="K76" s="1">
        <v>80.94</v>
      </c>
      <c r="L76" s="1">
        <v>81.459999999999994</v>
      </c>
      <c r="M76" s="1">
        <v>79.739999999999995</v>
      </c>
      <c r="N76" t="s">
        <v>101</v>
      </c>
    </row>
    <row r="77" spans="1:14" ht="15.75" customHeight="1">
      <c r="A77" s="2">
        <v>76</v>
      </c>
      <c r="B77" s="1" t="s">
        <v>102</v>
      </c>
      <c r="C77" s="1">
        <v>80.23</v>
      </c>
      <c r="D77" s="1">
        <v>26</v>
      </c>
      <c r="E77" s="1">
        <v>7</v>
      </c>
      <c r="F77" s="1">
        <v>70.72</v>
      </c>
      <c r="G77" s="1">
        <v>0</v>
      </c>
      <c r="H77" s="1">
        <v>0</v>
      </c>
      <c r="I77" s="1">
        <v>0</v>
      </c>
      <c r="J77" s="1">
        <v>0</v>
      </c>
      <c r="K77" s="1">
        <v>80.02</v>
      </c>
      <c r="L77" s="1">
        <v>79.540000000000006</v>
      </c>
      <c r="M77" s="1">
        <v>80.59</v>
      </c>
      <c r="N77" t="s">
        <v>89</v>
      </c>
    </row>
    <row r="78" spans="1:14" ht="15.75" customHeight="1">
      <c r="A78" s="2">
        <v>77</v>
      </c>
      <c r="B78" s="1" t="s">
        <v>103</v>
      </c>
      <c r="C78" s="1">
        <v>80.150000000000006</v>
      </c>
      <c r="D78" s="1">
        <v>19</v>
      </c>
      <c r="E78" s="1">
        <v>8</v>
      </c>
      <c r="F78" s="1">
        <v>71.75</v>
      </c>
      <c r="G78" s="1">
        <v>0</v>
      </c>
      <c r="H78" s="1">
        <v>1</v>
      </c>
      <c r="I78" s="1">
        <v>0</v>
      </c>
      <c r="J78" s="1">
        <v>1</v>
      </c>
      <c r="K78" s="1">
        <v>79.819999999999993</v>
      </c>
      <c r="L78" s="1">
        <v>78.900000000000006</v>
      </c>
      <c r="M78" s="1">
        <v>80.91</v>
      </c>
      <c r="N78" t="s">
        <v>104</v>
      </c>
    </row>
    <row r="79" spans="1:14" ht="15.75" customHeight="1">
      <c r="A79" s="2">
        <v>78</v>
      </c>
      <c r="B79" s="1" t="s">
        <v>105</v>
      </c>
      <c r="C79" s="1">
        <v>79.739999999999995</v>
      </c>
      <c r="D79" s="1">
        <v>19</v>
      </c>
      <c r="E79" s="1">
        <v>14</v>
      </c>
      <c r="F79" s="1">
        <v>77.56</v>
      </c>
      <c r="G79" s="1">
        <v>1</v>
      </c>
      <c r="H79" s="1">
        <v>1</v>
      </c>
      <c r="I79" s="1">
        <v>2</v>
      </c>
      <c r="J79" s="1">
        <v>8</v>
      </c>
      <c r="K79" s="1">
        <v>79.17</v>
      </c>
      <c r="L79" s="1">
        <v>79.930000000000007</v>
      </c>
      <c r="M79" s="1">
        <v>79.83</v>
      </c>
      <c r="N79" t="s">
        <v>33</v>
      </c>
    </row>
    <row r="80" spans="1:14" ht="15.75" customHeight="1">
      <c r="A80" s="2">
        <v>79</v>
      </c>
      <c r="B80" s="1" t="s">
        <v>106</v>
      </c>
      <c r="C80" s="1">
        <v>79.69</v>
      </c>
      <c r="D80" s="1">
        <v>27</v>
      </c>
      <c r="E80" s="1">
        <v>7</v>
      </c>
      <c r="F80" s="1">
        <v>69.52</v>
      </c>
      <c r="G80" s="1">
        <v>0</v>
      </c>
      <c r="H80" s="1">
        <v>0</v>
      </c>
      <c r="I80" s="1">
        <v>0</v>
      </c>
      <c r="J80" s="1">
        <v>0</v>
      </c>
      <c r="K80" s="1">
        <v>79.430000000000007</v>
      </c>
      <c r="L80" s="1">
        <v>78.48</v>
      </c>
      <c r="M80" s="1">
        <v>80.39</v>
      </c>
      <c r="N80" t="s">
        <v>107</v>
      </c>
    </row>
    <row r="81" spans="1:14" ht="15.75" customHeight="1">
      <c r="A81" s="2">
        <v>80</v>
      </c>
      <c r="B81" s="1" t="s">
        <v>108</v>
      </c>
      <c r="C81" s="1">
        <v>79.48</v>
      </c>
      <c r="D81" s="1">
        <v>24</v>
      </c>
      <c r="E81" s="1">
        <v>7</v>
      </c>
      <c r="F81" s="1">
        <v>70.17</v>
      </c>
      <c r="G81" s="1">
        <v>0</v>
      </c>
      <c r="H81" s="1">
        <v>0</v>
      </c>
      <c r="I81" s="1">
        <v>0</v>
      </c>
      <c r="J81" s="1">
        <v>2</v>
      </c>
      <c r="K81" s="1">
        <v>78.34</v>
      </c>
      <c r="L81" s="1">
        <v>78.78</v>
      </c>
      <c r="M81" s="1">
        <v>80.39</v>
      </c>
      <c r="N81" t="s">
        <v>109</v>
      </c>
    </row>
    <row r="82" spans="1:14" ht="15.75" customHeight="1">
      <c r="A82" s="2">
        <v>81</v>
      </c>
      <c r="B82" s="1" t="s">
        <v>110</v>
      </c>
      <c r="C82" s="1">
        <v>79.44</v>
      </c>
      <c r="D82" s="1">
        <v>24</v>
      </c>
      <c r="E82" s="1">
        <v>9</v>
      </c>
      <c r="F82" s="1">
        <v>72.569999999999993</v>
      </c>
      <c r="G82" s="1">
        <v>0</v>
      </c>
      <c r="H82" s="1">
        <v>1</v>
      </c>
      <c r="I82" s="1">
        <v>0</v>
      </c>
      <c r="J82" s="1">
        <v>3</v>
      </c>
      <c r="K82" s="1">
        <v>79.27</v>
      </c>
      <c r="L82" s="1">
        <v>79.180000000000007</v>
      </c>
      <c r="M82" s="1">
        <v>79.55</v>
      </c>
      <c r="N82" t="s">
        <v>78</v>
      </c>
    </row>
    <row r="83" spans="1:14" ht="15.75" customHeight="1">
      <c r="A83" s="2">
        <v>82</v>
      </c>
      <c r="B83" s="1" t="s">
        <v>111</v>
      </c>
      <c r="C83" s="1">
        <v>79.349999999999994</v>
      </c>
      <c r="D83" s="1">
        <v>17</v>
      </c>
      <c r="E83" s="1">
        <v>15</v>
      </c>
      <c r="F83" s="1">
        <v>77.77</v>
      </c>
      <c r="G83" s="1">
        <v>1</v>
      </c>
      <c r="H83" s="1">
        <v>4</v>
      </c>
      <c r="I83" s="1">
        <v>1</v>
      </c>
      <c r="J83" s="1">
        <v>8</v>
      </c>
      <c r="K83" s="1">
        <v>80.900000000000006</v>
      </c>
      <c r="L83" s="1">
        <v>79.63</v>
      </c>
      <c r="M83" s="1">
        <v>78.44</v>
      </c>
      <c r="N83" t="s">
        <v>17</v>
      </c>
    </row>
    <row r="84" spans="1:14" ht="15.75" customHeight="1">
      <c r="A84" s="2">
        <v>83</v>
      </c>
      <c r="B84" s="1" t="s">
        <v>112</v>
      </c>
      <c r="C84" s="1">
        <v>79.31</v>
      </c>
      <c r="D84" s="1">
        <v>22</v>
      </c>
      <c r="E84" s="1">
        <v>9</v>
      </c>
      <c r="F84" s="1">
        <v>74.69</v>
      </c>
      <c r="G84" s="1">
        <v>0</v>
      </c>
      <c r="H84" s="1">
        <v>4</v>
      </c>
      <c r="I84" s="1">
        <v>0</v>
      </c>
      <c r="J84" s="1">
        <v>5</v>
      </c>
      <c r="K84" s="1">
        <v>79.11</v>
      </c>
      <c r="L84" s="1">
        <v>80.069999999999993</v>
      </c>
      <c r="M84" s="1">
        <v>78.94</v>
      </c>
      <c r="N84" t="s">
        <v>19</v>
      </c>
    </row>
    <row r="85" spans="1:14" ht="15.75" customHeight="1">
      <c r="A85" s="2">
        <v>84</v>
      </c>
      <c r="B85" s="1" t="s">
        <v>113</v>
      </c>
      <c r="C85" s="1">
        <v>79.209999999999994</v>
      </c>
      <c r="D85" s="1">
        <v>21</v>
      </c>
      <c r="E85" s="1">
        <v>10</v>
      </c>
      <c r="F85" s="1">
        <v>76.48</v>
      </c>
      <c r="G85" s="1">
        <v>0</v>
      </c>
      <c r="H85" s="1">
        <v>1</v>
      </c>
      <c r="I85" s="1">
        <v>2</v>
      </c>
      <c r="J85" s="1">
        <v>4</v>
      </c>
      <c r="K85" s="1">
        <v>80.36</v>
      </c>
      <c r="L85" s="1">
        <v>80.680000000000007</v>
      </c>
      <c r="M85" s="1">
        <v>77.95</v>
      </c>
      <c r="N85" t="s">
        <v>48</v>
      </c>
    </row>
    <row r="86" spans="1:14" ht="15.75" customHeight="1">
      <c r="A86" s="2">
        <v>85</v>
      </c>
      <c r="B86" s="1" t="s">
        <v>114</v>
      </c>
      <c r="C86" s="1">
        <v>79.13</v>
      </c>
      <c r="D86" s="1">
        <v>21</v>
      </c>
      <c r="E86" s="1">
        <v>11</v>
      </c>
      <c r="F86" s="1">
        <v>75.25</v>
      </c>
      <c r="G86" s="1">
        <v>1</v>
      </c>
      <c r="H86" s="1">
        <v>0</v>
      </c>
      <c r="I86" s="1">
        <v>2</v>
      </c>
      <c r="J86" s="1">
        <v>3</v>
      </c>
      <c r="K86" s="1">
        <v>80.72</v>
      </c>
      <c r="L86" s="1">
        <v>79.959999999999994</v>
      </c>
      <c r="M86" s="1">
        <v>77.95</v>
      </c>
      <c r="N86" t="s">
        <v>48</v>
      </c>
    </row>
    <row r="87" spans="1:14" ht="15.75" customHeight="1">
      <c r="A87" s="2">
        <v>86</v>
      </c>
      <c r="B87" s="1" t="s">
        <v>115</v>
      </c>
      <c r="C87" s="1">
        <v>78.900000000000006</v>
      </c>
      <c r="D87" s="1">
        <v>23</v>
      </c>
      <c r="E87" s="1">
        <v>8</v>
      </c>
      <c r="F87" s="1">
        <v>69.02</v>
      </c>
      <c r="G87" s="1">
        <v>0</v>
      </c>
      <c r="H87" s="1">
        <v>1</v>
      </c>
      <c r="I87" s="1">
        <v>0</v>
      </c>
      <c r="J87" s="1">
        <v>2</v>
      </c>
      <c r="K87" s="1">
        <v>79.56</v>
      </c>
      <c r="L87" s="1">
        <v>79.13</v>
      </c>
      <c r="M87" s="1">
        <v>78.38</v>
      </c>
      <c r="N87" t="s">
        <v>116</v>
      </c>
    </row>
    <row r="88" spans="1:14" ht="15.75" customHeight="1">
      <c r="A88" s="2">
        <v>87</v>
      </c>
      <c r="B88" s="1" t="s">
        <v>117</v>
      </c>
      <c r="C88" s="1">
        <v>78.900000000000006</v>
      </c>
      <c r="D88" s="1">
        <v>23</v>
      </c>
      <c r="E88" s="1">
        <v>9</v>
      </c>
      <c r="F88" s="1">
        <v>70.47</v>
      </c>
      <c r="G88" s="1">
        <v>0</v>
      </c>
      <c r="H88" s="1">
        <v>2</v>
      </c>
      <c r="I88" s="1">
        <v>0</v>
      </c>
      <c r="J88" s="1">
        <v>2</v>
      </c>
      <c r="K88" s="1">
        <v>77.86</v>
      </c>
      <c r="L88" s="1">
        <v>77.31</v>
      </c>
      <c r="M88" s="1">
        <v>80.290000000000006</v>
      </c>
      <c r="N88" t="s">
        <v>95</v>
      </c>
    </row>
    <row r="89" spans="1:14" ht="15.75" customHeight="1">
      <c r="A89" s="2">
        <v>88</v>
      </c>
      <c r="B89" s="1" t="s">
        <v>118</v>
      </c>
      <c r="C89" s="1">
        <v>78.87</v>
      </c>
      <c r="D89" s="1">
        <v>20</v>
      </c>
      <c r="E89" s="1">
        <v>12</v>
      </c>
      <c r="F89" s="1">
        <v>75.319999999999993</v>
      </c>
      <c r="G89" s="1">
        <v>1</v>
      </c>
      <c r="H89" s="1">
        <v>1</v>
      </c>
      <c r="I89" s="1">
        <v>2</v>
      </c>
      <c r="J89" s="1">
        <v>5</v>
      </c>
      <c r="K89" s="1">
        <v>78.709999999999994</v>
      </c>
      <c r="L89" s="1">
        <v>79.260000000000005</v>
      </c>
      <c r="M89" s="1">
        <v>78.64</v>
      </c>
      <c r="N89" t="s">
        <v>67</v>
      </c>
    </row>
    <row r="90" spans="1:14" ht="15.75" customHeight="1">
      <c r="A90" s="2">
        <v>89</v>
      </c>
      <c r="B90" s="1" t="s">
        <v>119</v>
      </c>
      <c r="C90" s="1">
        <v>78.319999999999993</v>
      </c>
      <c r="D90" s="1">
        <v>16</v>
      </c>
      <c r="E90" s="1">
        <v>16</v>
      </c>
      <c r="F90" s="1">
        <v>81.22</v>
      </c>
      <c r="G90" s="1">
        <v>2</v>
      </c>
      <c r="H90" s="1">
        <v>6</v>
      </c>
      <c r="I90" s="1">
        <v>7</v>
      </c>
      <c r="J90" s="1">
        <v>13</v>
      </c>
      <c r="K90" s="1">
        <v>77.510000000000005</v>
      </c>
      <c r="L90" s="1">
        <v>79</v>
      </c>
      <c r="M90" s="1">
        <v>78.3</v>
      </c>
      <c r="N90" t="s">
        <v>28</v>
      </c>
    </row>
    <row r="91" spans="1:14" ht="15.75" customHeight="1">
      <c r="A91" s="2">
        <v>90</v>
      </c>
      <c r="B91" s="1" t="s">
        <v>120</v>
      </c>
      <c r="C91" s="1">
        <v>78.260000000000005</v>
      </c>
      <c r="D91" s="1">
        <v>21</v>
      </c>
      <c r="E91" s="1">
        <v>12</v>
      </c>
      <c r="F91" s="1">
        <v>70.11</v>
      </c>
      <c r="G91" s="1">
        <v>0</v>
      </c>
      <c r="H91" s="1">
        <v>0</v>
      </c>
      <c r="I91" s="1">
        <v>0</v>
      </c>
      <c r="J91" s="1">
        <v>0</v>
      </c>
      <c r="K91" s="1">
        <v>77.790000000000006</v>
      </c>
      <c r="L91" s="1">
        <v>75.97</v>
      </c>
      <c r="M91" s="1">
        <v>79.760000000000005</v>
      </c>
      <c r="N91" t="s">
        <v>78</v>
      </c>
    </row>
    <row r="92" spans="1:14" ht="15.75" customHeight="1">
      <c r="A92" s="2">
        <v>91</v>
      </c>
      <c r="B92" s="1" t="s">
        <v>121</v>
      </c>
      <c r="C92" s="1">
        <v>77.930000000000007</v>
      </c>
      <c r="D92" s="1">
        <v>19</v>
      </c>
      <c r="E92" s="1">
        <v>14</v>
      </c>
      <c r="F92" s="1">
        <v>75.12</v>
      </c>
      <c r="G92" s="1">
        <v>0</v>
      </c>
      <c r="H92" s="1">
        <v>5</v>
      </c>
      <c r="I92" s="1">
        <v>0</v>
      </c>
      <c r="J92" s="1">
        <v>6</v>
      </c>
      <c r="K92" s="1">
        <v>78.17</v>
      </c>
      <c r="L92" s="1">
        <v>78.19</v>
      </c>
      <c r="M92" s="1">
        <v>77.569999999999993</v>
      </c>
      <c r="N92" t="s">
        <v>19</v>
      </c>
    </row>
    <row r="93" spans="1:14" ht="15.75" customHeight="1">
      <c r="A93" s="2">
        <v>92</v>
      </c>
      <c r="B93" s="1" t="s">
        <v>122</v>
      </c>
      <c r="C93" s="1">
        <v>77.89</v>
      </c>
      <c r="D93" s="1">
        <v>77.89</v>
      </c>
      <c r="E93" s="1">
        <v>15</v>
      </c>
      <c r="F93" s="1">
        <v>76.44</v>
      </c>
      <c r="G93" s="1">
        <v>0</v>
      </c>
      <c r="H93" s="1">
        <v>1</v>
      </c>
      <c r="I93" s="1">
        <v>1</v>
      </c>
      <c r="J93" s="1">
        <v>6</v>
      </c>
      <c r="K93" s="1">
        <v>77.53</v>
      </c>
      <c r="L93" s="1">
        <v>77.89</v>
      </c>
      <c r="M93" s="1">
        <v>77.959999999999994</v>
      </c>
      <c r="N93" t="s">
        <v>33</v>
      </c>
    </row>
    <row r="94" spans="1:14" ht="15.75" customHeight="1">
      <c r="A94" s="2">
        <v>93</v>
      </c>
      <c r="B94" s="1" t="s">
        <v>123</v>
      </c>
      <c r="C94" s="1">
        <v>77.83</v>
      </c>
      <c r="D94" s="1">
        <v>17</v>
      </c>
      <c r="E94" s="1">
        <v>15</v>
      </c>
      <c r="F94" s="1">
        <v>74.819999999999993</v>
      </c>
      <c r="G94" s="1">
        <v>0</v>
      </c>
      <c r="H94" s="1">
        <v>5</v>
      </c>
      <c r="I94" s="1">
        <v>0</v>
      </c>
      <c r="J94" s="1">
        <v>7</v>
      </c>
      <c r="K94" s="1">
        <v>77.48</v>
      </c>
      <c r="L94" s="1">
        <v>77.06</v>
      </c>
      <c r="M94" s="1">
        <v>78.31</v>
      </c>
      <c r="N94" t="s">
        <v>15</v>
      </c>
    </row>
    <row r="95" spans="1:14" ht="15.75" customHeight="1">
      <c r="A95" s="2">
        <v>94</v>
      </c>
      <c r="B95" s="1" t="s">
        <v>124</v>
      </c>
      <c r="C95" s="1">
        <v>77.8</v>
      </c>
      <c r="D95" s="1">
        <v>21</v>
      </c>
      <c r="E95" s="1">
        <v>7</v>
      </c>
      <c r="F95" s="1">
        <v>72.36</v>
      </c>
      <c r="G95" s="1">
        <v>0</v>
      </c>
      <c r="H95" s="1">
        <v>0</v>
      </c>
      <c r="I95" s="1">
        <v>0</v>
      </c>
      <c r="J95" s="1">
        <v>1</v>
      </c>
      <c r="K95" s="1">
        <v>78.349999999999994</v>
      </c>
      <c r="L95" s="1">
        <v>78.09</v>
      </c>
      <c r="M95" s="1">
        <v>77.28</v>
      </c>
      <c r="N95" t="s">
        <v>125</v>
      </c>
    </row>
    <row r="96" spans="1:14" ht="15.75" customHeight="1">
      <c r="A96" s="2">
        <v>95</v>
      </c>
      <c r="B96" s="1" t="s">
        <v>126</v>
      </c>
      <c r="C96" s="1">
        <v>77.69</v>
      </c>
      <c r="D96" s="1">
        <v>22</v>
      </c>
      <c r="E96" s="1">
        <v>8</v>
      </c>
      <c r="F96" s="1">
        <v>72.14</v>
      </c>
      <c r="G96" s="1">
        <v>0</v>
      </c>
      <c r="H96" s="1">
        <v>0</v>
      </c>
      <c r="I96" s="1">
        <v>1</v>
      </c>
      <c r="J96" s="1">
        <v>1</v>
      </c>
      <c r="K96" s="1">
        <v>77.650000000000006</v>
      </c>
      <c r="L96" s="1">
        <v>78.02</v>
      </c>
      <c r="M96" s="1">
        <v>77.44</v>
      </c>
      <c r="N96" t="s">
        <v>125</v>
      </c>
    </row>
    <row r="97" spans="1:14" ht="15.75" customHeight="1">
      <c r="A97" s="2">
        <v>96</v>
      </c>
      <c r="B97" s="1" t="s">
        <v>127</v>
      </c>
      <c r="C97" s="1">
        <v>77.63</v>
      </c>
      <c r="D97" s="1">
        <v>23</v>
      </c>
      <c r="E97" s="1">
        <v>8</v>
      </c>
      <c r="F97" s="1">
        <v>70.09</v>
      </c>
      <c r="G97" s="1">
        <v>0</v>
      </c>
      <c r="H97" s="1">
        <v>0</v>
      </c>
      <c r="I97" s="1">
        <v>0</v>
      </c>
      <c r="J97" s="1">
        <v>0</v>
      </c>
      <c r="K97" s="1">
        <v>78.459999999999994</v>
      </c>
      <c r="L97" s="1">
        <v>78.08</v>
      </c>
      <c r="M97" s="1">
        <v>76.92</v>
      </c>
      <c r="N97" t="s">
        <v>128</v>
      </c>
    </row>
    <row r="98" spans="1:14" ht="15.75" customHeight="1">
      <c r="A98" s="2">
        <v>97</v>
      </c>
      <c r="B98" s="1" t="s">
        <v>129</v>
      </c>
      <c r="C98" s="1">
        <v>77.42</v>
      </c>
      <c r="D98" s="1">
        <v>23</v>
      </c>
      <c r="E98" s="1">
        <v>7</v>
      </c>
      <c r="F98" s="1">
        <v>71.67</v>
      </c>
      <c r="G98" s="1">
        <v>0</v>
      </c>
      <c r="H98" s="1">
        <v>1</v>
      </c>
      <c r="I98" s="1">
        <v>0</v>
      </c>
      <c r="J98" s="1">
        <v>1</v>
      </c>
      <c r="K98" s="1">
        <v>76.64</v>
      </c>
      <c r="L98" s="1">
        <v>77.930000000000007</v>
      </c>
      <c r="M98" s="1">
        <v>77.459999999999994</v>
      </c>
      <c r="N98" t="s">
        <v>128</v>
      </c>
    </row>
    <row r="99" spans="1:14" ht="15.75" customHeight="1">
      <c r="A99" s="2">
        <v>98</v>
      </c>
      <c r="B99" s="1" t="s">
        <v>130</v>
      </c>
      <c r="C99" s="1">
        <v>77.260000000000005</v>
      </c>
      <c r="D99" s="1">
        <v>20</v>
      </c>
      <c r="E99" s="1">
        <v>11</v>
      </c>
      <c r="F99" s="1">
        <v>71.569999999999993</v>
      </c>
      <c r="G99" s="1">
        <v>0</v>
      </c>
      <c r="H99" s="1">
        <v>0</v>
      </c>
      <c r="I99" s="1">
        <v>0</v>
      </c>
      <c r="J99" s="1">
        <v>0</v>
      </c>
      <c r="K99" s="1">
        <v>77.260000000000005</v>
      </c>
      <c r="L99" s="1">
        <v>76.72</v>
      </c>
      <c r="M99" s="1">
        <v>77.42</v>
      </c>
      <c r="N99" t="s">
        <v>89</v>
      </c>
    </row>
    <row r="100" spans="1:14" ht="15.75" customHeight="1">
      <c r="A100" s="2">
        <v>99</v>
      </c>
      <c r="B100" s="1" t="s">
        <v>131</v>
      </c>
      <c r="C100" s="1">
        <v>77.2</v>
      </c>
      <c r="D100" s="1">
        <v>16</v>
      </c>
      <c r="E100" s="1">
        <v>16</v>
      </c>
      <c r="F100" s="1">
        <v>78.209999999999994</v>
      </c>
      <c r="G100" s="1">
        <v>1</v>
      </c>
      <c r="H100" s="1">
        <v>5</v>
      </c>
      <c r="I100" s="1">
        <v>2</v>
      </c>
      <c r="J100" s="1">
        <v>8</v>
      </c>
      <c r="K100" s="1">
        <v>77.599999999999994</v>
      </c>
      <c r="L100" s="1">
        <v>77.48</v>
      </c>
      <c r="M100" s="1">
        <v>76.75</v>
      </c>
      <c r="N100" t="s">
        <v>17</v>
      </c>
    </row>
    <row r="101" spans="1:14" ht="15.75" customHeight="1">
      <c r="A101" s="2">
        <v>100</v>
      </c>
      <c r="B101" s="1" t="s">
        <v>132</v>
      </c>
      <c r="C101" s="1">
        <v>77.17</v>
      </c>
      <c r="D101" s="1">
        <v>12</v>
      </c>
      <c r="E101" s="1">
        <v>21</v>
      </c>
      <c r="F101" s="1">
        <v>78.819999999999993</v>
      </c>
      <c r="G101" s="1">
        <v>0</v>
      </c>
      <c r="H101" s="1">
        <v>7</v>
      </c>
      <c r="I101" s="1">
        <v>1</v>
      </c>
      <c r="J101" s="1">
        <v>10</v>
      </c>
      <c r="K101" s="1">
        <v>77.819999999999993</v>
      </c>
      <c r="L101" s="1">
        <v>77.09</v>
      </c>
      <c r="M101" s="1">
        <v>76.790000000000006</v>
      </c>
      <c r="N101" t="s">
        <v>13</v>
      </c>
    </row>
    <row r="102" spans="1:14" ht="15.75" customHeight="1">
      <c r="A102" s="2">
        <v>101</v>
      </c>
      <c r="B102" s="1" t="s">
        <v>133</v>
      </c>
      <c r="C102" s="1">
        <v>77.09</v>
      </c>
      <c r="D102" s="1">
        <v>20</v>
      </c>
      <c r="E102" s="1">
        <v>11</v>
      </c>
      <c r="F102" s="1">
        <v>74.290000000000006</v>
      </c>
      <c r="G102" s="1">
        <v>2</v>
      </c>
      <c r="H102" s="1">
        <v>3</v>
      </c>
      <c r="I102" s="1">
        <v>3</v>
      </c>
      <c r="J102" s="1">
        <v>4</v>
      </c>
      <c r="K102" s="1">
        <v>76.89</v>
      </c>
      <c r="L102" s="1">
        <v>77.89</v>
      </c>
      <c r="M102" s="1">
        <v>76.680000000000007</v>
      </c>
      <c r="N102" t="s">
        <v>15</v>
      </c>
    </row>
    <row r="103" spans="1:14" ht="15.75" customHeight="1">
      <c r="A103" s="2">
        <v>102</v>
      </c>
      <c r="B103" s="1" t="s">
        <v>134</v>
      </c>
      <c r="C103" s="1">
        <v>76.8</v>
      </c>
      <c r="D103" s="1">
        <v>16</v>
      </c>
      <c r="E103" s="1">
        <v>16</v>
      </c>
      <c r="F103" s="1">
        <v>76.86</v>
      </c>
      <c r="G103" s="1">
        <v>1</v>
      </c>
      <c r="H103" s="1">
        <v>3</v>
      </c>
      <c r="I103" s="1">
        <v>5</v>
      </c>
      <c r="J103" s="1">
        <v>5</v>
      </c>
      <c r="K103" s="1">
        <v>77.28</v>
      </c>
      <c r="L103" s="1">
        <v>76.510000000000005</v>
      </c>
      <c r="M103" s="1">
        <v>76.599999999999994</v>
      </c>
      <c r="N103" t="s">
        <v>15</v>
      </c>
    </row>
    <row r="104" spans="1:14" ht="15.75" customHeight="1">
      <c r="A104" s="2">
        <v>103</v>
      </c>
      <c r="B104" s="1" t="s">
        <v>135</v>
      </c>
      <c r="C104" s="1">
        <v>76.760000000000005</v>
      </c>
      <c r="D104" s="1">
        <v>18</v>
      </c>
      <c r="E104" s="1">
        <v>13</v>
      </c>
      <c r="F104" s="1">
        <v>75.41</v>
      </c>
      <c r="G104" s="1">
        <v>0</v>
      </c>
      <c r="H104" s="1">
        <v>0</v>
      </c>
      <c r="I104" s="1">
        <v>0</v>
      </c>
      <c r="J104" s="1">
        <v>4</v>
      </c>
      <c r="K104" s="1">
        <v>77.97</v>
      </c>
      <c r="L104" s="1">
        <v>77.92</v>
      </c>
      <c r="M104" s="1">
        <v>75.56</v>
      </c>
      <c r="N104" t="s">
        <v>48</v>
      </c>
    </row>
    <row r="105" spans="1:14" ht="15.75" customHeight="1">
      <c r="A105" s="2">
        <v>104</v>
      </c>
      <c r="B105" s="1" t="s">
        <v>136</v>
      </c>
      <c r="C105" s="1">
        <v>76.739999999999995</v>
      </c>
      <c r="D105" s="1">
        <v>22</v>
      </c>
      <c r="E105" s="1">
        <v>10</v>
      </c>
      <c r="F105" s="1">
        <v>69.760000000000005</v>
      </c>
      <c r="G105" s="1">
        <v>0</v>
      </c>
      <c r="H105" s="1">
        <v>1</v>
      </c>
      <c r="I105" s="1">
        <v>0</v>
      </c>
      <c r="J105" s="1">
        <v>2</v>
      </c>
      <c r="K105" s="1">
        <v>75.66</v>
      </c>
      <c r="L105" s="1">
        <v>75.47</v>
      </c>
      <c r="M105" s="1">
        <v>77.91</v>
      </c>
      <c r="N105" t="s">
        <v>137</v>
      </c>
    </row>
    <row r="106" spans="1:14" ht="15.75" customHeight="1">
      <c r="A106" s="2">
        <v>105</v>
      </c>
      <c r="B106" s="1" t="s">
        <v>138</v>
      </c>
      <c r="C106" s="1">
        <v>76.63</v>
      </c>
      <c r="D106" s="1">
        <v>20</v>
      </c>
      <c r="E106" s="1">
        <v>11</v>
      </c>
      <c r="F106" s="1">
        <v>72.16</v>
      </c>
      <c r="G106" s="1">
        <v>0</v>
      </c>
      <c r="H106" s="1">
        <v>0</v>
      </c>
      <c r="I106" s="1">
        <v>0</v>
      </c>
      <c r="J106" s="1">
        <v>0</v>
      </c>
      <c r="K106" s="1">
        <v>75.650000000000006</v>
      </c>
      <c r="L106" s="1">
        <v>75.7</v>
      </c>
      <c r="M106" s="1">
        <v>77.53</v>
      </c>
      <c r="N106" t="s">
        <v>78</v>
      </c>
    </row>
    <row r="107" spans="1:14" ht="15.75" customHeight="1">
      <c r="A107" s="2">
        <v>106</v>
      </c>
      <c r="B107" s="1" t="s">
        <v>139</v>
      </c>
      <c r="C107" s="1">
        <v>76.41</v>
      </c>
      <c r="D107" s="1">
        <v>25</v>
      </c>
      <c r="E107" s="1">
        <v>7</v>
      </c>
      <c r="F107" s="1">
        <v>69.55</v>
      </c>
      <c r="G107" s="1">
        <v>0</v>
      </c>
      <c r="H107" s="1">
        <v>0</v>
      </c>
      <c r="I107" s="1">
        <v>0</v>
      </c>
      <c r="J107" s="1">
        <v>0</v>
      </c>
      <c r="K107" s="1">
        <v>76.19</v>
      </c>
      <c r="L107" s="1">
        <v>76.989999999999995</v>
      </c>
      <c r="M107" s="1">
        <v>76.12</v>
      </c>
      <c r="N107" t="s">
        <v>140</v>
      </c>
    </row>
    <row r="108" spans="1:14" ht="15.75" customHeight="1">
      <c r="A108" s="2">
        <v>107</v>
      </c>
      <c r="B108" s="1" t="s">
        <v>141</v>
      </c>
      <c r="C108" s="1">
        <v>76.31</v>
      </c>
      <c r="D108" s="1">
        <v>19</v>
      </c>
      <c r="E108" s="1">
        <v>8</v>
      </c>
      <c r="F108" s="1">
        <v>70.62</v>
      </c>
      <c r="G108" s="1">
        <v>0</v>
      </c>
      <c r="H108" s="1">
        <v>0</v>
      </c>
      <c r="I108" s="1">
        <v>0</v>
      </c>
      <c r="J108" s="1">
        <v>0</v>
      </c>
      <c r="K108" s="1">
        <v>75.27</v>
      </c>
      <c r="L108" s="1">
        <v>76.02</v>
      </c>
      <c r="M108" s="1">
        <v>76.89</v>
      </c>
      <c r="N108" t="s">
        <v>104</v>
      </c>
    </row>
    <row r="109" spans="1:14" ht="15.75" customHeight="1">
      <c r="A109" s="2">
        <v>108</v>
      </c>
      <c r="B109" s="1" t="s">
        <v>142</v>
      </c>
      <c r="C109" s="1">
        <v>76.25</v>
      </c>
      <c r="D109" s="1">
        <v>17</v>
      </c>
      <c r="E109" s="1">
        <v>16</v>
      </c>
      <c r="F109" s="1">
        <v>72.2</v>
      </c>
      <c r="G109" s="1">
        <v>0</v>
      </c>
      <c r="H109" s="1">
        <v>1</v>
      </c>
      <c r="I109" s="1">
        <v>0</v>
      </c>
      <c r="J109" s="1">
        <v>2</v>
      </c>
      <c r="K109" s="1">
        <v>75.540000000000006</v>
      </c>
      <c r="L109" s="1">
        <v>74.790000000000006</v>
      </c>
      <c r="M109" s="1">
        <v>77.3</v>
      </c>
      <c r="N109" t="s">
        <v>128</v>
      </c>
    </row>
    <row r="110" spans="1:14" ht="15.75" customHeight="1">
      <c r="A110" s="2">
        <v>109</v>
      </c>
      <c r="B110" s="1" t="s">
        <v>143</v>
      </c>
      <c r="C110" s="1">
        <v>76.13</v>
      </c>
      <c r="D110" s="1">
        <v>25</v>
      </c>
      <c r="E110" s="1">
        <v>8</v>
      </c>
      <c r="F110" s="1">
        <v>67.23</v>
      </c>
      <c r="G110" s="1">
        <v>0</v>
      </c>
      <c r="H110" s="1">
        <v>0</v>
      </c>
      <c r="I110" s="1">
        <v>0</v>
      </c>
      <c r="J110" s="1">
        <v>1</v>
      </c>
      <c r="K110" s="1">
        <v>74.87</v>
      </c>
      <c r="L110" s="1">
        <v>75.62</v>
      </c>
      <c r="M110" s="1">
        <v>76.959999999999994</v>
      </c>
      <c r="N110" t="s">
        <v>144</v>
      </c>
    </row>
    <row r="111" spans="1:14" ht="15.75" customHeight="1">
      <c r="A111" s="2">
        <v>110</v>
      </c>
      <c r="B111" s="1" t="s">
        <v>145</v>
      </c>
      <c r="C111" s="1">
        <v>76.040000000000006</v>
      </c>
      <c r="D111" s="1">
        <v>14</v>
      </c>
      <c r="E111" s="1">
        <v>18</v>
      </c>
      <c r="F111" s="1">
        <v>76.55</v>
      </c>
      <c r="G111" s="1">
        <v>1</v>
      </c>
      <c r="H111" s="1">
        <v>0</v>
      </c>
      <c r="I111" s="1">
        <v>1</v>
      </c>
      <c r="J111" s="1">
        <v>6</v>
      </c>
      <c r="K111" s="1">
        <v>76.62</v>
      </c>
      <c r="L111" s="1">
        <v>76.16</v>
      </c>
      <c r="M111" s="1">
        <v>75.58</v>
      </c>
      <c r="N111" t="s">
        <v>48</v>
      </c>
    </row>
    <row r="112" spans="1:14" ht="15.75" customHeight="1">
      <c r="A112" s="2">
        <v>111</v>
      </c>
      <c r="B112" s="1" t="s">
        <v>146</v>
      </c>
      <c r="C112" s="1">
        <v>76.010000000000005</v>
      </c>
      <c r="D112" s="1">
        <v>14</v>
      </c>
      <c r="E112" s="1">
        <v>18</v>
      </c>
      <c r="F112" s="1">
        <v>80.45</v>
      </c>
      <c r="G112" s="1">
        <v>2</v>
      </c>
      <c r="H112" s="1">
        <v>8</v>
      </c>
      <c r="I112" s="1">
        <v>3</v>
      </c>
      <c r="J112" s="1">
        <v>13</v>
      </c>
      <c r="K112" s="1">
        <v>77.08</v>
      </c>
      <c r="L112" s="1">
        <v>77.33</v>
      </c>
      <c r="M112" s="1">
        <v>74.78</v>
      </c>
      <c r="N112" t="s">
        <v>23</v>
      </c>
    </row>
    <row r="113" spans="1:14" ht="15.75" customHeight="1">
      <c r="A113" s="2">
        <v>112</v>
      </c>
      <c r="B113" s="1" t="s">
        <v>147</v>
      </c>
      <c r="C113" s="1">
        <v>76</v>
      </c>
      <c r="D113" s="1">
        <v>21</v>
      </c>
      <c r="E113" s="1">
        <v>11</v>
      </c>
      <c r="F113" s="1">
        <v>71.69</v>
      </c>
      <c r="G113" s="1">
        <v>0</v>
      </c>
      <c r="H113" s="1">
        <v>0</v>
      </c>
      <c r="I113" s="1">
        <v>0</v>
      </c>
      <c r="J113" s="1">
        <v>0</v>
      </c>
      <c r="K113" s="1">
        <v>76.150000000000006</v>
      </c>
      <c r="L113" s="1">
        <v>76.78</v>
      </c>
      <c r="M113" s="1">
        <v>75.44</v>
      </c>
      <c r="N113" t="s">
        <v>125</v>
      </c>
    </row>
    <row r="114" spans="1:14" ht="15.75" customHeight="1">
      <c r="A114" s="2">
        <v>113</v>
      </c>
      <c r="B114" s="1" t="s">
        <v>148</v>
      </c>
      <c r="C114" s="1">
        <v>75.87</v>
      </c>
      <c r="D114" s="1">
        <v>15</v>
      </c>
      <c r="E114" s="1">
        <v>16</v>
      </c>
      <c r="F114" s="1">
        <v>74.349999999999994</v>
      </c>
      <c r="G114" s="1">
        <v>0</v>
      </c>
      <c r="H114" s="1">
        <v>1</v>
      </c>
      <c r="I114" s="1">
        <v>0</v>
      </c>
      <c r="J114" s="1">
        <v>4</v>
      </c>
      <c r="K114" s="1">
        <v>75.62</v>
      </c>
      <c r="L114" s="1">
        <v>75.81</v>
      </c>
      <c r="M114" s="1">
        <v>75.92</v>
      </c>
      <c r="N114" t="s">
        <v>67</v>
      </c>
    </row>
    <row r="115" spans="1:14" ht="15.75" customHeight="1">
      <c r="A115" s="2">
        <v>114</v>
      </c>
      <c r="B115" s="1" t="s">
        <v>149</v>
      </c>
      <c r="C115" s="1">
        <v>75.709999999999994</v>
      </c>
      <c r="D115" s="1">
        <v>19</v>
      </c>
      <c r="E115" s="1">
        <v>13</v>
      </c>
      <c r="F115" s="1">
        <v>76.02</v>
      </c>
      <c r="G115" s="1">
        <v>0</v>
      </c>
      <c r="H115" s="1">
        <v>1</v>
      </c>
      <c r="I115" s="1">
        <v>1</v>
      </c>
      <c r="J115" s="1">
        <v>4</v>
      </c>
      <c r="K115" s="1">
        <v>75.72</v>
      </c>
      <c r="L115" s="1">
        <v>75.819999999999993</v>
      </c>
      <c r="M115" s="1">
        <v>75.540000000000006</v>
      </c>
      <c r="N115" t="s">
        <v>48</v>
      </c>
    </row>
    <row r="116" spans="1:14" ht="15.75" customHeight="1">
      <c r="A116" s="2">
        <v>115</v>
      </c>
      <c r="B116" s="1" t="s">
        <v>150</v>
      </c>
      <c r="C116" s="1">
        <v>75.69</v>
      </c>
      <c r="D116" s="1">
        <v>21</v>
      </c>
      <c r="E116" s="1">
        <v>11</v>
      </c>
      <c r="F116" s="1">
        <v>70.819999999999993</v>
      </c>
      <c r="G116" s="1">
        <v>0</v>
      </c>
      <c r="H116" s="1">
        <v>0</v>
      </c>
      <c r="I116" s="1">
        <v>1</v>
      </c>
      <c r="J116" s="1">
        <v>1</v>
      </c>
      <c r="K116" s="1">
        <v>76.739999999999995</v>
      </c>
      <c r="L116" s="1">
        <v>76.38</v>
      </c>
      <c r="M116" s="1">
        <v>74.75</v>
      </c>
      <c r="N116" t="s">
        <v>140</v>
      </c>
    </row>
    <row r="117" spans="1:14" ht="15.75" customHeight="1">
      <c r="A117" s="2">
        <v>116</v>
      </c>
      <c r="B117" s="1" t="s">
        <v>151</v>
      </c>
      <c r="C117" s="1">
        <v>75.680000000000007</v>
      </c>
      <c r="D117" s="1">
        <v>18</v>
      </c>
      <c r="E117" s="1">
        <v>12</v>
      </c>
      <c r="F117" s="1">
        <v>71.16</v>
      </c>
      <c r="G117" s="1">
        <v>0</v>
      </c>
      <c r="H117" s="1">
        <v>1</v>
      </c>
      <c r="I117" s="1">
        <v>0</v>
      </c>
      <c r="J117" s="1">
        <v>2</v>
      </c>
      <c r="K117" s="1">
        <v>74.900000000000006</v>
      </c>
      <c r="L117" s="1">
        <v>75.010000000000005</v>
      </c>
      <c r="M117" s="1">
        <v>76.319999999999993</v>
      </c>
      <c r="N117" t="s">
        <v>109</v>
      </c>
    </row>
    <row r="118" spans="1:14" ht="15.75" customHeight="1">
      <c r="A118" s="2">
        <v>117</v>
      </c>
      <c r="B118" s="1" t="s">
        <v>152</v>
      </c>
      <c r="C118" s="1">
        <v>75.569999999999993</v>
      </c>
      <c r="D118" s="1">
        <v>18</v>
      </c>
      <c r="E118" s="1">
        <v>12</v>
      </c>
      <c r="F118" s="1">
        <v>74.989999999999995</v>
      </c>
      <c r="G118" s="1">
        <v>2</v>
      </c>
      <c r="H118" s="1">
        <v>2</v>
      </c>
      <c r="I118" s="1">
        <v>2</v>
      </c>
      <c r="J118" s="1">
        <v>3</v>
      </c>
      <c r="K118" s="1">
        <v>75.819999999999993</v>
      </c>
      <c r="L118" s="1">
        <v>76.19</v>
      </c>
      <c r="M118" s="1">
        <v>75.040000000000006</v>
      </c>
      <c r="N118" t="s">
        <v>19</v>
      </c>
    </row>
    <row r="119" spans="1:14" ht="15.75" customHeight="1">
      <c r="A119" s="2">
        <v>118</v>
      </c>
      <c r="B119" s="1" t="s">
        <v>153</v>
      </c>
      <c r="C119" s="1">
        <v>75.56</v>
      </c>
      <c r="D119" s="1">
        <v>18</v>
      </c>
      <c r="E119" s="1">
        <v>14</v>
      </c>
      <c r="F119" s="1">
        <v>70.989999999999995</v>
      </c>
      <c r="G119" s="1">
        <v>0</v>
      </c>
      <c r="H119" s="1">
        <v>0</v>
      </c>
      <c r="I119" s="1">
        <v>0</v>
      </c>
      <c r="J119" s="1">
        <v>1</v>
      </c>
      <c r="K119" s="1">
        <v>75.06</v>
      </c>
      <c r="L119" s="1">
        <v>74.09</v>
      </c>
      <c r="M119" s="1">
        <v>76.48</v>
      </c>
      <c r="N119" t="s">
        <v>89</v>
      </c>
    </row>
    <row r="120" spans="1:14" ht="15.75" customHeight="1">
      <c r="A120" s="2">
        <v>119</v>
      </c>
      <c r="B120" s="1" t="s">
        <v>154</v>
      </c>
      <c r="C120" s="1">
        <v>75.489999999999995</v>
      </c>
      <c r="D120" s="1">
        <v>19</v>
      </c>
      <c r="E120" s="1">
        <v>11</v>
      </c>
      <c r="F120" s="1">
        <v>70.84</v>
      </c>
      <c r="G120" s="1">
        <v>0</v>
      </c>
      <c r="H120" s="1">
        <v>0</v>
      </c>
      <c r="I120" s="1">
        <v>0</v>
      </c>
      <c r="J120" s="1">
        <v>2</v>
      </c>
      <c r="K120" s="1">
        <v>76.7</v>
      </c>
      <c r="L120" s="1">
        <v>75.77</v>
      </c>
      <c r="M120" s="1">
        <v>74.66</v>
      </c>
      <c r="N120" t="s">
        <v>128</v>
      </c>
    </row>
    <row r="121" spans="1:14" ht="15.75" customHeight="1">
      <c r="A121" s="2">
        <v>120</v>
      </c>
      <c r="B121" s="1" t="s">
        <v>155</v>
      </c>
      <c r="C121" s="1">
        <v>75.349999999999994</v>
      </c>
      <c r="D121" s="1">
        <v>13</v>
      </c>
      <c r="E121" s="1">
        <v>18</v>
      </c>
      <c r="F121" s="1">
        <v>77.36</v>
      </c>
      <c r="G121" s="1">
        <v>0</v>
      </c>
      <c r="H121" s="1">
        <v>2</v>
      </c>
      <c r="I121" s="1">
        <v>1</v>
      </c>
      <c r="J121" s="1">
        <v>7</v>
      </c>
      <c r="K121" s="1">
        <v>73.95</v>
      </c>
      <c r="L121" s="1">
        <v>74.34</v>
      </c>
      <c r="M121" s="1">
        <v>76.52</v>
      </c>
      <c r="N121" t="s">
        <v>33</v>
      </c>
    </row>
    <row r="122" spans="1:14" ht="15.75" customHeight="1">
      <c r="A122" s="2">
        <v>121</v>
      </c>
      <c r="B122" s="1" t="s">
        <v>156</v>
      </c>
      <c r="C122" s="1">
        <v>75.150000000000006</v>
      </c>
      <c r="D122" s="1">
        <v>11</v>
      </c>
      <c r="E122" s="1">
        <v>21</v>
      </c>
      <c r="F122" s="1">
        <v>76.19</v>
      </c>
      <c r="G122" s="1">
        <v>0</v>
      </c>
      <c r="H122" s="1">
        <v>2</v>
      </c>
      <c r="I122" s="1">
        <v>1</v>
      </c>
      <c r="J122" s="1">
        <v>7</v>
      </c>
      <c r="K122" s="1">
        <v>74.540000000000006</v>
      </c>
      <c r="L122" s="1">
        <v>74.05</v>
      </c>
      <c r="M122" s="1">
        <v>75.930000000000007</v>
      </c>
      <c r="N122" t="s">
        <v>33</v>
      </c>
    </row>
    <row r="123" spans="1:14" ht="15.75" customHeight="1">
      <c r="A123" s="2">
        <v>122</v>
      </c>
      <c r="B123" s="1" t="s">
        <v>157</v>
      </c>
      <c r="C123" s="1">
        <v>75.14</v>
      </c>
      <c r="D123" s="1">
        <v>25</v>
      </c>
      <c r="E123" s="1">
        <v>8</v>
      </c>
      <c r="F123" s="1">
        <v>70.19</v>
      </c>
      <c r="G123" s="1">
        <v>0</v>
      </c>
      <c r="H123" s="1">
        <v>1</v>
      </c>
      <c r="I123" s="1">
        <v>0</v>
      </c>
      <c r="J123" s="1">
        <v>2</v>
      </c>
      <c r="K123" s="1">
        <v>73.989999999999995</v>
      </c>
      <c r="L123" s="1">
        <v>75.41</v>
      </c>
      <c r="M123" s="1">
        <v>75.48</v>
      </c>
      <c r="N123" t="s">
        <v>67</v>
      </c>
    </row>
    <row r="124" spans="1:14" ht="15.75" customHeight="1">
      <c r="A124" s="2">
        <v>123</v>
      </c>
      <c r="B124" s="1" t="s">
        <v>158</v>
      </c>
      <c r="C124" s="1">
        <v>75.010000000000005</v>
      </c>
      <c r="D124" s="1">
        <v>14</v>
      </c>
      <c r="E124" s="1">
        <v>19</v>
      </c>
      <c r="F124" s="1">
        <v>78</v>
      </c>
      <c r="G124" s="1">
        <v>1</v>
      </c>
      <c r="H124" s="1">
        <v>8</v>
      </c>
      <c r="I124" s="1">
        <v>1</v>
      </c>
      <c r="J124" s="1">
        <v>10</v>
      </c>
      <c r="K124" s="1">
        <v>75.67</v>
      </c>
      <c r="L124" s="1">
        <v>76.349999999999994</v>
      </c>
      <c r="M124" s="1">
        <v>73.95</v>
      </c>
      <c r="N124" t="s">
        <v>13</v>
      </c>
    </row>
    <row r="125" spans="1:14" ht="15.75" customHeight="1">
      <c r="A125" s="2">
        <v>124</v>
      </c>
      <c r="B125" s="1" t="s">
        <v>159</v>
      </c>
      <c r="C125" s="1">
        <v>74.91</v>
      </c>
      <c r="D125" s="1">
        <v>21</v>
      </c>
      <c r="E125" s="1">
        <v>12</v>
      </c>
      <c r="F125" s="1">
        <v>69.62</v>
      </c>
      <c r="G125" s="1">
        <v>0</v>
      </c>
      <c r="H125" s="1">
        <v>0</v>
      </c>
      <c r="I125" s="1">
        <v>0</v>
      </c>
      <c r="J125" s="1">
        <v>0</v>
      </c>
      <c r="K125" s="1">
        <v>73.7</v>
      </c>
      <c r="L125" s="1">
        <v>74.13</v>
      </c>
      <c r="M125" s="1">
        <v>75.84</v>
      </c>
      <c r="N125" t="s">
        <v>95</v>
      </c>
    </row>
    <row r="126" spans="1:14" ht="15.75" customHeight="1">
      <c r="A126" s="2">
        <v>125</v>
      </c>
      <c r="B126" s="1" t="s">
        <v>160</v>
      </c>
      <c r="C126" s="1">
        <v>74.900000000000006</v>
      </c>
      <c r="D126" s="1">
        <v>10</v>
      </c>
      <c r="E126" s="1">
        <v>23</v>
      </c>
      <c r="F126" s="1">
        <v>80.66</v>
      </c>
      <c r="G126" s="1">
        <v>1</v>
      </c>
      <c r="H126" s="1">
        <v>9</v>
      </c>
      <c r="I126" s="1">
        <v>2</v>
      </c>
      <c r="J126" s="1">
        <v>14</v>
      </c>
      <c r="K126" s="1">
        <v>74.5</v>
      </c>
      <c r="L126" s="1">
        <v>74.319999999999993</v>
      </c>
      <c r="M126" s="1">
        <v>75.3</v>
      </c>
      <c r="N126" t="s">
        <v>23</v>
      </c>
    </row>
    <row r="127" spans="1:14" ht="15.75" customHeight="1">
      <c r="A127" s="2">
        <v>126</v>
      </c>
      <c r="B127" s="1" t="s">
        <v>161</v>
      </c>
      <c r="C127" s="1">
        <v>74.849999999999994</v>
      </c>
      <c r="D127" s="1">
        <v>20</v>
      </c>
      <c r="E127" s="1">
        <v>13</v>
      </c>
      <c r="F127" s="1">
        <v>72.73</v>
      </c>
      <c r="G127" s="1">
        <v>0</v>
      </c>
      <c r="H127" s="1">
        <v>0</v>
      </c>
      <c r="I127" s="1">
        <v>0</v>
      </c>
      <c r="J127" s="1">
        <v>2</v>
      </c>
      <c r="K127" s="1">
        <v>74.84</v>
      </c>
      <c r="L127" s="1">
        <v>75.34</v>
      </c>
      <c r="M127" s="1">
        <v>74.5</v>
      </c>
      <c r="N127" t="s">
        <v>67</v>
      </c>
    </row>
    <row r="128" spans="1:14" ht="15.75" customHeight="1">
      <c r="A128" s="2">
        <v>127</v>
      </c>
      <c r="B128" s="1" t="s">
        <v>162</v>
      </c>
      <c r="C128" s="1">
        <v>74.78</v>
      </c>
      <c r="D128" s="1">
        <v>22</v>
      </c>
      <c r="E128" s="1">
        <v>7</v>
      </c>
      <c r="F128" s="1">
        <v>70.989999999999995</v>
      </c>
      <c r="G128" s="1">
        <v>0</v>
      </c>
      <c r="H128" s="1">
        <v>0</v>
      </c>
      <c r="I128" s="1">
        <v>0</v>
      </c>
      <c r="J128" s="1">
        <v>0</v>
      </c>
      <c r="K128" s="1">
        <v>75.5</v>
      </c>
      <c r="L128" s="1">
        <v>75.88</v>
      </c>
      <c r="M128" s="1">
        <v>73.790000000000006</v>
      </c>
      <c r="N128" t="s">
        <v>128</v>
      </c>
    </row>
    <row r="129" spans="1:14" ht="15.75" customHeight="1">
      <c r="A129" s="2">
        <v>128</v>
      </c>
      <c r="B129" s="1" t="s">
        <v>163</v>
      </c>
      <c r="C129" s="1">
        <v>74.760000000000005</v>
      </c>
      <c r="D129" s="1">
        <v>18</v>
      </c>
      <c r="E129" s="1">
        <v>14</v>
      </c>
      <c r="F129" s="1">
        <v>71.849999999999994</v>
      </c>
      <c r="G129" s="1">
        <v>0</v>
      </c>
      <c r="H129" s="1">
        <v>0</v>
      </c>
      <c r="I129" s="1">
        <v>0</v>
      </c>
      <c r="J129" s="1">
        <v>2</v>
      </c>
      <c r="K129" s="1">
        <v>75.27</v>
      </c>
      <c r="L129" s="1">
        <v>74.510000000000005</v>
      </c>
      <c r="M129" s="1">
        <v>74.52</v>
      </c>
      <c r="N129" t="s">
        <v>63</v>
      </c>
    </row>
    <row r="130" spans="1:14" ht="15.75" customHeight="1">
      <c r="A130" s="2">
        <v>129</v>
      </c>
      <c r="B130" s="1" t="s">
        <v>164</v>
      </c>
      <c r="C130" s="1">
        <v>74.760000000000005</v>
      </c>
      <c r="D130" s="1">
        <v>17</v>
      </c>
      <c r="E130" s="1">
        <v>14</v>
      </c>
      <c r="F130" s="1">
        <v>74.27</v>
      </c>
      <c r="G130" s="1">
        <v>0</v>
      </c>
      <c r="H130" s="1">
        <v>0</v>
      </c>
      <c r="I130" s="1">
        <v>1</v>
      </c>
      <c r="J130" s="1">
        <v>2</v>
      </c>
      <c r="K130" s="1">
        <v>74.989999999999995</v>
      </c>
      <c r="L130" s="1">
        <v>74.650000000000006</v>
      </c>
      <c r="M130" s="1">
        <v>74.59</v>
      </c>
      <c r="N130" t="s">
        <v>63</v>
      </c>
    </row>
    <row r="131" spans="1:14" ht="15.75" customHeight="1">
      <c r="A131" s="2">
        <v>130</v>
      </c>
      <c r="B131" s="1" t="s">
        <v>165</v>
      </c>
      <c r="C131" s="1">
        <v>74.75</v>
      </c>
      <c r="D131" s="1">
        <v>22</v>
      </c>
      <c r="E131" s="1">
        <v>10</v>
      </c>
      <c r="F131" s="1">
        <v>71.650000000000006</v>
      </c>
      <c r="G131" s="1">
        <v>0</v>
      </c>
      <c r="H131" s="1">
        <v>0</v>
      </c>
      <c r="I131" s="1">
        <v>1</v>
      </c>
      <c r="J131" s="1">
        <v>0</v>
      </c>
      <c r="K131" s="1">
        <v>74.41</v>
      </c>
      <c r="L131" s="1">
        <v>75.5</v>
      </c>
      <c r="M131" s="1">
        <v>74.44</v>
      </c>
      <c r="N131" t="s">
        <v>78</v>
      </c>
    </row>
    <row r="132" spans="1:14" ht="15.75" customHeight="1">
      <c r="A132" s="2">
        <v>131</v>
      </c>
      <c r="B132" s="1" t="s">
        <v>166</v>
      </c>
      <c r="C132" s="1">
        <v>74.72</v>
      </c>
      <c r="D132" s="1">
        <v>23</v>
      </c>
      <c r="E132" s="1">
        <v>9</v>
      </c>
      <c r="F132" s="1">
        <v>70.05</v>
      </c>
      <c r="G132" s="1">
        <v>0</v>
      </c>
      <c r="H132" s="1">
        <v>1</v>
      </c>
      <c r="I132" s="1">
        <v>0</v>
      </c>
      <c r="J132" s="1">
        <v>2</v>
      </c>
      <c r="K132" s="1">
        <v>74.8</v>
      </c>
      <c r="L132" s="1">
        <v>75.510000000000005</v>
      </c>
      <c r="M132" s="1">
        <v>74.180000000000007</v>
      </c>
      <c r="N132" t="s">
        <v>167</v>
      </c>
    </row>
    <row r="133" spans="1:14" ht="15.75" customHeight="1">
      <c r="A133" s="2">
        <v>132</v>
      </c>
      <c r="B133" s="1" t="s">
        <v>168</v>
      </c>
      <c r="C133" s="1">
        <v>74.72</v>
      </c>
      <c r="D133" s="1">
        <v>16</v>
      </c>
      <c r="E133" s="1">
        <v>13</v>
      </c>
      <c r="F133" s="1">
        <v>72.27</v>
      </c>
      <c r="G133" s="1">
        <v>0</v>
      </c>
      <c r="H133" s="1">
        <v>1</v>
      </c>
      <c r="I133" s="1">
        <v>0</v>
      </c>
      <c r="J133" s="1">
        <v>2</v>
      </c>
      <c r="K133" s="1">
        <v>73.88</v>
      </c>
      <c r="L133" s="1">
        <v>74.209999999999994</v>
      </c>
      <c r="M133" s="1">
        <v>75.3</v>
      </c>
      <c r="N133" t="s">
        <v>104</v>
      </c>
    </row>
    <row r="134" spans="1:14" ht="15.75" customHeight="1">
      <c r="A134" s="2">
        <v>133</v>
      </c>
      <c r="B134" s="1" t="s">
        <v>169</v>
      </c>
      <c r="C134" s="1">
        <v>74.61</v>
      </c>
      <c r="D134" s="1">
        <v>16</v>
      </c>
      <c r="E134" s="1">
        <v>17</v>
      </c>
      <c r="F134" s="1">
        <v>76.77</v>
      </c>
      <c r="G134" s="1">
        <v>0</v>
      </c>
      <c r="H134" s="1">
        <v>2</v>
      </c>
      <c r="I134" s="1">
        <v>1</v>
      </c>
      <c r="J134" s="1">
        <v>8</v>
      </c>
      <c r="K134" s="1">
        <v>72.760000000000005</v>
      </c>
      <c r="L134" s="1">
        <v>74.489999999999995</v>
      </c>
      <c r="M134" s="1">
        <v>75.52</v>
      </c>
      <c r="N134" t="s">
        <v>33</v>
      </c>
    </row>
    <row r="135" spans="1:14" ht="15.75" customHeight="1">
      <c r="A135" s="2">
        <v>134</v>
      </c>
      <c r="B135" s="1" t="s">
        <v>170</v>
      </c>
      <c r="C135" s="1">
        <v>74.47</v>
      </c>
      <c r="D135" s="1">
        <v>20</v>
      </c>
      <c r="E135" s="1">
        <v>12</v>
      </c>
      <c r="F135" s="1">
        <v>72.09</v>
      </c>
      <c r="G135" s="1">
        <v>0</v>
      </c>
      <c r="H135" s="1">
        <v>1</v>
      </c>
      <c r="I135" s="1">
        <v>1</v>
      </c>
      <c r="J135" s="1">
        <v>1</v>
      </c>
      <c r="K135" s="1">
        <v>74.349999999999994</v>
      </c>
      <c r="L135" s="1">
        <v>74.400000000000006</v>
      </c>
      <c r="M135" s="1">
        <v>74.45</v>
      </c>
      <c r="N135" t="s">
        <v>67</v>
      </c>
    </row>
    <row r="136" spans="1:14" ht="15.75" customHeight="1">
      <c r="A136" s="2">
        <v>135</v>
      </c>
      <c r="B136" s="1" t="s">
        <v>171</v>
      </c>
      <c r="C136" s="1">
        <v>74.349999999999994</v>
      </c>
      <c r="D136" s="1">
        <v>16</v>
      </c>
      <c r="E136" s="1">
        <v>15</v>
      </c>
      <c r="F136" s="1">
        <v>72.73</v>
      </c>
      <c r="G136" s="1">
        <v>0</v>
      </c>
      <c r="H136" s="1">
        <v>1</v>
      </c>
      <c r="I136" s="1">
        <v>0</v>
      </c>
      <c r="J136" s="1">
        <v>1</v>
      </c>
      <c r="K136" s="1">
        <v>74.06</v>
      </c>
      <c r="L136" s="1">
        <v>74.03</v>
      </c>
      <c r="M136" s="1">
        <v>74.55</v>
      </c>
      <c r="N136" t="s">
        <v>78</v>
      </c>
    </row>
    <row r="137" spans="1:14" ht="15.75" customHeight="1">
      <c r="A137" s="2">
        <v>136</v>
      </c>
      <c r="B137" s="1" t="s">
        <v>172</v>
      </c>
      <c r="C137" s="1">
        <v>74.28</v>
      </c>
      <c r="D137" s="1">
        <v>18</v>
      </c>
      <c r="E137" s="1">
        <v>10</v>
      </c>
      <c r="F137" s="1">
        <v>70.25</v>
      </c>
      <c r="G137" s="1">
        <v>0</v>
      </c>
      <c r="H137" s="1">
        <v>0</v>
      </c>
      <c r="I137" s="1">
        <v>0</v>
      </c>
      <c r="J137" s="1">
        <v>0</v>
      </c>
      <c r="K137" s="1">
        <v>73.69</v>
      </c>
      <c r="L137" s="1">
        <v>73.87</v>
      </c>
      <c r="M137" s="1">
        <v>74.680000000000007</v>
      </c>
      <c r="N137" t="s">
        <v>109</v>
      </c>
    </row>
    <row r="138" spans="1:14" ht="15.75" customHeight="1">
      <c r="A138" s="2">
        <v>137</v>
      </c>
      <c r="B138" s="1" t="s">
        <v>173</v>
      </c>
      <c r="C138" s="1">
        <v>74.27</v>
      </c>
      <c r="D138" s="1">
        <v>24</v>
      </c>
      <c r="E138" s="1">
        <v>8</v>
      </c>
      <c r="F138" s="1">
        <v>65.59</v>
      </c>
      <c r="G138" s="1">
        <v>0</v>
      </c>
      <c r="H138" s="1">
        <v>0</v>
      </c>
      <c r="I138" s="1">
        <v>0</v>
      </c>
      <c r="J138" s="1">
        <v>1</v>
      </c>
      <c r="K138" s="1">
        <v>73.290000000000006</v>
      </c>
      <c r="L138" s="1">
        <v>73.06</v>
      </c>
      <c r="M138" s="1">
        <v>75.290000000000006</v>
      </c>
      <c r="N138" t="s">
        <v>137</v>
      </c>
    </row>
    <row r="139" spans="1:14" ht="15.75" customHeight="1">
      <c r="A139" s="2">
        <v>138</v>
      </c>
      <c r="B139" s="1" t="s">
        <v>174</v>
      </c>
      <c r="C139" s="1">
        <v>73.8</v>
      </c>
      <c r="D139" s="1">
        <v>10</v>
      </c>
      <c r="E139" s="1">
        <v>20</v>
      </c>
      <c r="F139" s="1">
        <v>75.95</v>
      </c>
      <c r="G139" s="1">
        <v>0</v>
      </c>
      <c r="H139" s="1">
        <v>0</v>
      </c>
      <c r="I139" s="1">
        <v>0</v>
      </c>
      <c r="J139" s="1">
        <v>3</v>
      </c>
      <c r="K139" s="1">
        <v>74.06</v>
      </c>
      <c r="L139" s="1">
        <v>73.16</v>
      </c>
      <c r="M139" s="1">
        <v>73.88</v>
      </c>
      <c r="N139" t="s">
        <v>48</v>
      </c>
    </row>
    <row r="140" spans="1:14" ht="15.75" customHeight="1">
      <c r="A140" s="2">
        <v>139</v>
      </c>
      <c r="B140" s="1" t="s">
        <v>175</v>
      </c>
      <c r="C140" s="1">
        <v>73.7</v>
      </c>
      <c r="D140" s="1">
        <v>18</v>
      </c>
      <c r="E140" s="1">
        <v>12</v>
      </c>
      <c r="F140" s="1">
        <v>72.97</v>
      </c>
      <c r="G140" s="1">
        <v>0</v>
      </c>
      <c r="H140" s="1">
        <v>1</v>
      </c>
      <c r="I140" s="1">
        <v>0</v>
      </c>
      <c r="J140" s="1">
        <v>1</v>
      </c>
      <c r="K140" s="1">
        <v>74.510000000000005</v>
      </c>
      <c r="L140" s="1">
        <v>74.44</v>
      </c>
      <c r="M140" s="1">
        <v>72.84</v>
      </c>
      <c r="N140" t="s">
        <v>125</v>
      </c>
    </row>
    <row r="141" spans="1:14" ht="15.75" customHeight="1">
      <c r="A141" s="2">
        <v>140</v>
      </c>
      <c r="B141" s="1" t="s">
        <v>176</v>
      </c>
      <c r="C141" s="1">
        <v>73.650000000000006</v>
      </c>
      <c r="D141" s="1">
        <v>22</v>
      </c>
      <c r="E141" s="1">
        <v>9</v>
      </c>
      <c r="F141" s="1">
        <v>67.69</v>
      </c>
      <c r="G141" s="1">
        <v>0</v>
      </c>
      <c r="H141" s="1">
        <v>0</v>
      </c>
      <c r="I141" s="1">
        <v>0</v>
      </c>
      <c r="J141" s="1">
        <v>0</v>
      </c>
      <c r="K141" s="1">
        <v>74.33</v>
      </c>
      <c r="L141" s="1">
        <v>73.42</v>
      </c>
      <c r="M141" s="1">
        <v>73.31</v>
      </c>
      <c r="N141" t="s">
        <v>177</v>
      </c>
    </row>
    <row r="142" spans="1:14" ht="15.75" customHeight="1">
      <c r="A142" s="2">
        <v>141</v>
      </c>
      <c r="B142" s="1" t="s">
        <v>178</v>
      </c>
      <c r="C142" s="1">
        <v>73.569999999999993</v>
      </c>
      <c r="D142" s="1">
        <v>15</v>
      </c>
      <c r="E142" s="1">
        <v>18</v>
      </c>
      <c r="F142" s="1">
        <v>73.53</v>
      </c>
      <c r="G142" s="1">
        <v>0</v>
      </c>
      <c r="H142" s="1">
        <v>0</v>
      </c>
      <c r="I142" s="1">
        <v>0</v>
      </c>
      <c r="J142" s="1">
        <v>2</v>
      </c>
      <c r="K142" s="1">
        <v>73.95</v>
      </c>
      <c r="L142" s="1">
        <v>74.489999999999995</v>
      </c>
      <c r="M142" s="1">
        <v>72.81</v>
      </c>
      <c r="N142" t="s">
        <v>67</v>
      </c>
    </row>
    <row r="143" spans="1:14" ht="15.75" customHeight="1">
      <c r="A143" s="2">
        <v>142</v>
      </c>
      <c r="B143" s="1" t="s">
        <v>179</v>
      </c>
      <c r="C143" s="1">
        <v>73.400000000000006</v>
      </c>
      <c r="D143" s="1">
        <v>21</v>
      </c>
      <c r="E143" s="1">
        <v>10</v>
      </c>
      <c r="F143" s="1">
        <v>69.97</v>
      </c>
      <c r="G143" s="1">
        <v>0</v>
      </c>
      <c r="H143" s="1">
        <v>0</v>
      </c>
      <c r="I143" s="1">
        <v>0</v>
      </c>
      <c r="J143" s="1">
        <v>1</v>
      </c>
      <c r="K143" s="1">
        <v>73.41</v>
      </c>
      <c r="L143" s="1">
        <v>73.900000000000006</v>
      </c>
      <c r="M143" s="1">
        <v>73.040000000000006</v>
      </c>
      <c r="N143" t="s">
        <v>167</v>
      </c>
    </row>
    <row r="144" spans="1:14" ht="15.75" customHeight="1">
      <c r="A144" s="2">
        <v>143</v>
      </c>
      <c r="B144" s="1" t="s">
        <v>180</v>
      </c>
      <c r="C144" s="1">
        <v>73.39</v>
      </c>
      <c r="D144" s="1">
        <v>21</v>
      </c>
      <c r="E144" s="1">
        <v>11</v>
      </c>
      <c r="F144" s="1">
        <v>69.33</v>
      </c>
      <c r="G144" s="1">
        <v>0</v>
      </c>
      <c r="H144" s="1">
        <v>0</v>
      </c>
      <c r="I144" s="1">
        <v>0</v>
      </c>
      <c r="J144" s="1">
        <v>0</v>
      </c>
      <c r="K144" s="1">
        <v>73.55</v>
      </c>
      <c r="L144" s="1">
        <v>74.45</v>
      </c>
      <c r="M144" s="1">
        <v>72.69</v>
      </c>
      <c r="N144" t="s">
        <v>140</v>
      </c>
    </row>
    <row r="145" spans="1:14" ht="15.75" customHeight="1">
      <c r="A145" s="2">
        <v>144</v>
      </c>
      <c r="B145" s="1" t="s">
        <v>181</v>
      </c>
      <c r="C145" s="1">
        <v>73.28</v>
      </c>
      <c r="D145" s="1">
        <v>18</v>
      </c>
      <c r="E145" s="1">
        <v>13</v>
      </c>
      <c r="F145" s="1">
        <v>71.849999999999994</v>
      </c>
      <c r="G145" s="1">
        <v>0</v>
      </c>
      <c r="H145" s="1">
        <v>0</v>
      </c>
      <c r="I145" s="1">
        <v>0</v>
      </c>
      <c r="J145" s="1">
        <v>2</v>
      </c>
      <c r="K145" s="1">
        <v>72.92</v>
      </c>
      <c r="L145" s="1">
        <v>73.05</v>
      </c>
      <c r="M145" s="1">
        <v>73.47</v>
      </c>
      <c r="N145" t="s">
        <v>140</v>
      </c>
    </row>
    <row r="146" spans="1:14" ht="15.75" customHeight="1">
      <c r="A146" s="2">
        <v>145</v>
      </c>
      <c r="B146" s="1" t="s">
        <v>182</v>
      </c>
      <c r="C146" s="1">
        <v>73.17</v>
      </c>
      <c r="D146" s="1">
        <v>9</v>
      </c>
      <c r="E146" s="1">
        <v>22</v>
      </c>
      <c r="F146" s="1">
        <v>79.83</v>
      </c>
      <c r="G146" s="1">
        <v>0</v>
      </c>
      <c r="H146" s="1">
        <v>6</v>
      </c>
      <c r="I146" s="1">
        <v>2</v>
      </c>
      <c r="J146" s="1">
        <v>14</v>
      </c>
      <c r="K146" s="1">
        <v>72.069999999999993</v>
      </c>
      <c r="L146" s="1">
        <v>72.48</v>
      </c>
      <c r="M146" s="1">
        <v>73.959999999999994</v>
      </c>
      <c r="N146" t="s">
        <v>28</v>
      </c>
    </row>
    <row r="147" spans="1:14" ht="15.75" customHeight="1">
      <c r="A147" s="2">
        <v>146</v>
      </c>
      <c r="B147" s="1" t="s">
        <v>183</v>
      </c>
      <c r="C147" s="1">
        <v>73.17</v>
      </c>
      <c r="D147" s="1">
        <v>21</v>
      </c>
      <c r="E147" s="1">
        <v>12</v>
      </c>
      <c r="F147" s="1">
        <v>71.48</v>
      </c>
      <c r="G147" s="1">
        <v>0</v>
      </c>
      <c r="H147" s="1">
        <v>1</v>
      </c>
      <c r="I147" s="1">
        <v>0</v>
      </c>
      <c r="J147" s="1">
        <v>2</v>
      </c>
      <c r="K147" s="1">
        <v>73.28</v>
      </c>
      <c r="L147" s="1">
        <v>73.59</v>
      </c>
      <c r="M147" s="1">
        <v>72.790000000000006</v>
      </c>
      <c r="N147" t="s">
        <v>140</v>
      </c>
    </row>
    <row r="148" spans="1:14" ht="15.75" customHeight="1">
      <c r="A148" s="2">
        <v>147</v>
      </c>
      <c r="B148" s="1" t="s">
        <v>184</v>
      </c>
      <c r="C148" s="1">
        <v>73.16</v>
      </c>
      <c r="D148" s="1">
        <v>9</v>
      </c>
      <c r="E148" s="1">
        <v>23</v>
      </c>
      <c r="F148" s="1">
        <v>78.180000000000007</v>
      </c>
      <c r="G148" s="1">
        <v>0</v>
      </c>
      <c r="H148" s="1">
        <v>2</v>
      </c>
      <c r="I148" s="1">
        <v>1</v>
      </c>
      <c r="J148" s="1">
        <v>7</v>
      </c>
      <c r="K148" s="1">
        <v>72.67</v>
      </c>
      <c r="L148" s="1">
        <v>73.11</v>
      </c>
      <c r="M148" s="1">
        <v>73.33</v>
      </c>
      <c r="N148" t="s">
        <v>33</v>
      </c>
    </row>
    <row r="149" spans="1:14" ht="15.75" customHeight="1">
      <c r="A149" s="2">
        <v>148</v>
      </c>
      <c r="B149" s="1" t="s">
        <v>185</v>
      </c>
      <c r="C149" s="1">
        <v>73.11</v>
      </c>
      <c r="D149" s="1">
        <v>16</v>
      </c>
      <c r="E149" s="1">
        <v>13</v>
      </c>
      <c r="F149" s="1">
        <v>71.14</v>
      </c>
      <c r="G149" s="1">
        <v>0</v>
      </c>
      <c r="H149" s="1">
        <v>0</v>
      </c>
      <c r="I149" s="1">
        <v>0</v>
      </c>
      <c r="J149" s="1">
        <v>0</v>
      </c>
      <c r="K149" s="1">
        <v>74.12</v>
      </c>
      <c r="L149" s="1">
        <v>73.77</v>
      </c>
      <c r="M149" s="1">
        <v>72.180000000000007</v>
      </c>
      <c r="N149" t="s">
        <v>125</v>
      </c>
    </row>
    <row r="150" spans="1:14" ht="15.75" customHeight="1">
      <c r="A150" s="2">
        <v>149</v>
      </c>
      <c r="B150" s="1" t="s">
        <v>186</v>
      </c>
      <c r="C150" s="1">
        <v>73.099999999999994</v>
      </c>
      <c r="D150" s="1">
        <v>23</v>
      </c>
      <c r="E150" s="1">
        <v>8</v>
      </c>
      <c r="F150" s="1">
        <v>69.73</v>
      </c>
      <c r="G150" s="1">
        <v>0</v>
      </c>
      <c r="H150" s="1">
        <v>1</v>
      </c>
      <c r="I150" s="1">
        <v>0</v>
      </c>
      <c r="J150" s="1">
        <v>3</v>
      </c>
      <c r="K150" s="1">
        <v>72.430000000000007</v>
      </c>
      <c r="L150" s="1">
        <v>72.83</v>
      </c>
      <c r="M150" s="1">
        <v>73.459999999999994</v>
      </c>
      <c r="N150" t="s">
        <v>116</v>
      </c>
    </row>
    <row r="151" spans="1:14" ht="15.75" customHeight="1">
      <c r="A151" s="2">
        <v>150</v>
      </c>
      <c r="B151" s="1" t="s">
        <v>187</v>
      </c>
      <c r="C151" s="1">
        <v>73.069999999999993</v>
      </c>
      <c r="D151" s="1">
        <v>17</v>
      </c>
      <c r="E151" s="1">
        <v>13</v>
      </c>
      <c r="F151" s="1">
        <v>71.5</v>
      </c>
      <c r="G151" s="1">
        <v>0</v>
      </c>
      <c r="H151" s="1">
        <v>1</v>
      </c>
      <c r="I151" s="1">
        <v>0</v>
      </c>
      <c r="J151" s="1">
        <v>2</v>
      </c>
      <c r="K151" s="1">
        <v>73.61</v>
      </c>
      <c r="L151" s="1">
        <v>73.2</v>
      </c>
      <c r="M151" s="1">
        <v>72.63</v>
      </c>
      <c r="N151" t="s">
        <v>128</v>
      </c>
    </row>
    <row r="152" spans="1:14" ht="15.75" customHeight="1">
      <c r="A152" s="2">
        <v>151</v>
      </c>
      <c r="B152" s="1" t="s">
        <v>188</v>
      </c>
      <c r="C152" s="1">
        <v>73.069999999999993</v>
      </c>
      <c r="D152" s="1">
        <v>14</v>
      </c>
      <c r="E152" s="1">
        <v>18</v>
      </c>
      <c r="F152" s="1">
        <v>73.8</v>
      </c>
      <c r="G152" s="1">
        <v>0</v>
      </c>
      <c r="H152" s="1">
        <v>3</v>
      </c>
      <c r="I152" s="1">
        <v>0</v>
      </c>
      <c r="J152" s="1">
        <v>6</v>
      </c>
      <c r="K152" s="1">
        <v>73.22</v>
      </c>
      <c r="L152" s="1">
        <v>73.069999999999993</v>
      </c>
      <c r="M152" s="1">
        <v>72.89</v>
      </c>
      <c r="N152" t="s">
        <v>15</v>
      </c>
    </row>
    <row r="153" spans="1:14" ht="15.75" customHeight="1">
      <c r="A153" s="2">
        <v>152</v>
      </c>
      <c r="B153" s="1" t="s">
        <v>189</v>
      </c>
      <c r="C153" s="1">
        <v>72.930000000000007</v>
      </c>
      <c r="D153" s="1">
        <v>16</v>
      </c>
      <c r="E153" s="1">
        <v>17</v>
      </c>
      <c r="F153" s="1">
        <v>72.17</v>
      </c>
      <c r="G153" s="1">
        <v>0</v>
      </c>
      <c r="H153" s="1">
        <v>1</v>
      </c>
      <c r="I153" s="1">
        <v>0</v>
      </c>
      <c r="J153" s="1">
        <v>3</v>
      </c>
      <c r="K153" s="1">
        <v>72</v>
      </c>
      <c r="L153" s="1">
        <v>71.459999999999994</v>
      </c>
      <c r="M153" s="1">
        <v>74.040000000000006</v>
      </c>
      <c r="N153" t="s">
        <v>67</v>
      </c>
    </row>
    <row r="154" spans="1:14" ht="15.75" customHeight="1">
      <c r="A154" s="2">
        <v>153</v>
      </c>
      <c r="B154" s="1" t="s">
        <v>190</v>
      </c>
      <c r="C154" s="1">
        <v>72.86</v>
      </c>
      <c r="D154" s="1">
        <v>16</v>
      </c>
      <c r="E154" s="1">
        <v>16</v>
      </c>
      <c r="F154" s="1">
        <v>76.77</v>
      </c>
      <c r="G154" s="1">
        <v>1</v>
      </c>
      <c r="H154" s="1">
        <v>5</v>
      </c>
      <c r="I154" s="1">
        <v>2</v>
      </c>
      <c r="J154" s="1">
        <v>6</v>
      </c>
      <c r="K154" s="1">
        <v>73.72</v>
      </c>
      <c r="L154" s="1">
        <v>75.540000000000006</v>
      </c>
      <c r="M154" s="1">
        <v>71.02</v>
      </c>
      <c r="N154" t="s">
        <v>13</v>
      </c>
    </row>
    <row r="155" spans="1:14" ht="15.75" customHeight="1">
      <c r="A155" s="2">
        <v>154</v>
      </c>
      <c r="B155" s="1" t="s">
        <v>191</v>
      </c>
      <c r="C155" s="1">
        <v>72.84</v>
      </c>
      <c r="D155" s="1">
        <v>25</v>
      </c>
      <c r="E155" s="1">
        <v>7</v>
      </c>
      <c r="F155" s="1">
        <v>67.92</v>
      </c>
      <c r="G155" s="1">
        <v>0</v>
      </c>
      <c r="H155" s="1">
        <v>1</v>
      </c>
      <c r="I155" s="1">
        <v>0</v>
      </c>
      <c r="J155" s="1">
        <v>1</v>
      </c>
      <c r="K155" s="1">
        <v>71.27</v>
      </c>
      <c r="L155" s="1">
        <v>73.37</v>
      </c>
      <c r="M155" s="1">
        <v>73.260000000000005</v>
      </c>
      <c r="N155" t="s">
        <v>192</v>
      </c>
    </row>
    <row r="156" spans="1:14" ht="15.75" customHeight="1">
      <c r="A156" s="2">
        <v>155</v>
      </c>
      <c r="B156" s="1" t="s">
        <v>193</v>
      </c>
      <c r="C156" s="1">
        <v>72.83</v>
      </c>
      <c r="D156" s="1">
        <v>22</v>
      </c>
      <c r="E156" s="1">
        <v>10</v>
      </c>
      <c r="F156" s="1">
        <v>70.52</v>
      </c>
      <c r="G156" s="1">
        <v>0</v>
      </c>
      <c r="H156" s="1">
        <v>1</v>
      </c>
      <c r="I156" s="1">
        <v>0</v>
      </c>
      <c r="J156" s="1">
        <v>2</v>
      </c>
      <c r="K156" s="1">
        <v>71.92</v>
      </c>
      <c r="L156" s="1">
        <v>73.709999999999994</v>
      </c>
      <c r="M156" s="1">
        <v>72.739999999999995</v>
      </c>
      <c r="N156" t="s">
        <v>95</v>
      </c>
    </row>
    <row r="157" spans="1:14" ht="15.75" customHeight="1">
      <c r="A157" s="2">
        <v>156</v>
      </c>
      <c r="B157" s="1" t="s">
        <v>194</v>
      </c>
      <c r="C157" s="1">
        <v>72.69</v>
      </c>
      <c r="D157" s="1">
        <v>18</v>
      </c>
      <c r="E157" s="1">
        <v>12</v>
      </c>
      <c r="F157" s="1">
        <v>70.400000000000006</v>
      </c>
      <c r="G157" s="1">
        <v>0</v>
      </c>
      <c r="H157" s="1">
        <v>0</v>
      </c>
      <c r="I157" s="1">
        <v>0</v>
      </c>
      <c r="J157" s="1">
        <v>0</v>
      </c>
      <c r="K157" s="1">
        <v>73.209999999999994</v>
      </c>
      <c r="L157" s="1">
        <v>73.09</v>
      </c>
      <c r="M157" s="1">
        <v>72.13</v>
      </c>
      <c r="N157" t="s">
        <v>89</v>
      </c>
    </row>
    <row r="158" spans="1:14" ht="15.75" customHeight="1">
      <c r="A158" s="2">
        <v>157</v>
      </c>
      <c r="B158" s="1" t="s">
        <v>195</v>
      </c>
      <c r="C158" s="1">
        <v>72.64</v>
      </c>
      <c r="D158" s="1">
        <v>10</v>
      </c>
      <c r="E158" s="1">
        <v>22</v>
      </c>
      <c r="F158" s="1">
        <v>77.16</v>
      </c>
      <c r="G158" s="1">
        <v>0</v>
      </c>
      <c r="H158" s="1">
        <v>6</v>
      </c>
      <c r="I158" s="1">
        <v>1</v>
      </c>
      <c r="J158" s="1">
        <v>8</v>
      </c>
      <c r="K158" s="1">
        <v>72.47</v>
      </c>
      <c r="L158" s="1">
        <v>72.64</v>
      </c>
      <c r="M158" s="1">
        <v>72.62</v>
      </c>
      <c r="N158" t="s">
        <v>15</v>
      </c>
    </row>
    <row r="159" spans="1:14" ht="15.75" customHeight="1">
      <c r="A159" s="2">
        <v>158</v>
      </c>
      <c r="B159" s="1" t="s">
        <v>196</v>
      </c>
      <c r="C159" s="1">
        <v>72.62</v>
      </c>
      <c r="D159" s="1">
        <v>20</v>
      </c>
      <c r="E159" s="1">
        <v>12</v>
      </c>
      <c r="F159" s="1">
        <v>69.23</v>
      </c>
      <c r="G159" s="1">
        <v>0</v>
      </c>
      <c r="H159" s="1">
        <v>0</v>
      </c>
      <c r="I159" s="1">
        <v>1</v>
      </c>
      <c r="J159" s="1">
        <v>1</v>
      </c>
      <c r="K159" s="1">
        <v>71.349999999999994</v>
      </c>
      <c r="L159" s="1">
        <v>72.64</v>
      </c>
      <c r="M159" s="1">
        <v>73.14</v>
      </c>
      <c r="N159" t="s">
        <v>177</v>
      </c>
    </row>
    <row r="160" spans="1:14" ht="15.75" customHeight="1">
      <c r="A160" s="2">
        <v>159</v>
      </c>
      <c r="B160" s="1" t="s">
        <v>197</v>
      </c>
      <c r="C160" s="1">
        <v>72.55</v>
      </c>
      <c r="D160" s="1">
        <v>16</v>
      </c>
      <c r="E160" s="1">
        <v>17</v>
      </c>
      <c r="F160" s="1">
        <v>73.790000000000006</v>
      </c>
      <c r="G160" s="1">
        <v>0</v>
      </c>
      <c r="H160" s="1">
        <v>3</v>
      </c>
      <c r="I160" s="1">
        <v>1</v>
      </c>
      <c r="J160" s="1">
        <v>4</v>
      </c>
      <c r="K160" s="1">
        <v>71.599999999999994</v>
      </c>
      <c r="L160" s="1">
        <v>72.08</v>
      </c>
      <c r="M160" s="1">
        <v>73.150000000000006</v>
      </c>
      <c r="N160" t="s">
        <v>15</v>
      </c>
    </row>
    <row r="161" spans="1:14" ht="15.75" customHeight="1">
      <c r="A161" s="2">
        <v>160</v>
      </c>
      <c r="B161" s="1" t="s">
        <v>198</v>
      </c>
      <c r="C161" s="1">
        <v>72.48</v>
      </c>
      <c r="D161" s="1">
        <v>18</v>
      </c>
      <c r="E161" s="1">
        <v>12</v>
      </c>
      <c r="F161" s="1">
        <v>71.510000000000005</v>
      </c>
      <c r="G161" s="1">
        <v>0</v>
      </c>
      <c r="H161" s="1">
        <v>0</v>
      </c>
      <c r="I161" s="1">
        <v>0</v>
      </c>
      <c r="J161" s="1">
        <v>0</v>
      </c>
      <c r="K161" s="1">
        <v>72.540000000000006</v>
      </c>
      <c r="L161" s="1">
        <v>72.739999999999995</v>
      </c>
      <c r="M161" s="1">
        <v>72.209999999999994</v>
      </c>
      <c r="N161" t="s">
        <v>128</v>
      </c>
    </row>
    <row r="162" spans="1:14" ht="15.75" customHeight="1">
      <c r="A162" s="2">
        <v>161</v>
      </c>
      <c r="B162" s="1" t="s">
        <v>199</v>
      </c>
      <c r="C162" s="1">
        <v>72.47</v>
      </c>
      <c r="D162" s="1">
        <v>11</v>
      </c>
      <c r="E162" s="1">
        <v>21</v>
      </c>
      <c r="F162" s="1">
        <v>78.099999999999994</v>
      </c>
      <c r="G162" s="1">
        <v>1</v>
      </c>
      <c r="H162" s="1">
        <v>5</v>
      </c>
      <c r="I162" s="1">
        <v>1</v>
      </c>
      <c r="J162" s="1">
        <v>6</v>
      </c>
      <c r="K162" s="1">
        <v>71.17</v>
      </c>
      <c r="L162" s="1">
        <v>71.989999999999995</v>
      </c>
      <c r="M162" s="1">
        <v>73.260000000000005</v>
      </c>
      <c r="N162" t="s">
        <v>13</v>
      </c>
    </row>
    <row r="163" spans="1:14" ht="15.75" customHeight="1">
      <c r="A163" s="2">
        <v>162</v>
      </c>
      <c r="B163" s="1" t="s">
        <v>200</v>
      </c>
      <c r="C163" s="1">
        <v>72.209999999999994</v>
      </c>
      <c r="D163" s="1">
        <v>12</v>
      </c>
      <c r="E163" s="1">
        <v>19</v>
      </c>
      <c r="F163" s="1">
        <v>75.55</v>
      </c>
      <c r="G163" s="1">
        <v>0</v>
      </c>
      <c r="H163" s="1">
        <v>4</v>
      </c>
      <c r="I163" s="1">
        <v>1</v>
      </c>
      <c r="J163" s="1">
        <v>7</v>
      </c>
      <c r="K163" s="1">
        <v>72.650000000000006</v>
      </c>
      <c r="L163" s="1">
        <v>72.39</v>
      </c>
      <c r="M163" s="1">
        <v>71.8</v>
      </c>
      <c r="N163" t="s">
        <v>19</v>
      </c>
    </row>
    <row r="164" spans="1:14" ht="15.75" customHeight="1">
      <c r="A164" s="2">
        <v>163</v>
      </c>
      <c r="B164" s="1" t="s">
        <v>201</v>
      </c>
      <c r="C164" s="1">
        <v>72.2</v>
      </c>
      <c r="D164" s="1">
        <v>15</v>
      </c>
      <c r="E164" s="1">
        <v>17</v>
      </c>
      <c r="F164" s="1">
        <v>71.09</v>
      </c>
      <c r="G164" s="1">
        <v>0</v>
      </c>
      <c r="H164" s="1">
        <v>0</v>
      </c>
      <c r="I164" s="1">
        <v>0</v>
      </c>
      <c r="J164" s="1">
        <v>0</v>
      </c>
      <c r="K164" s="1">
        <v>71.42</v>
      </c>
      <c r="L164" s="1">
        <v>71.39</v>
      </c>
      <c r="M164" s="1">
        <v>72.88</v>
      </c>
      <c r="N164" t="s">
        <v>109</v>
      </c>
    </row>
    <row r="165" spans="1:14" ht="15.75" customHeight="1">
      <c r="A165" s="2">
        <v>164</v>
      </c>
      <c r="B165" s="1" t="s">
        <v>202</v>
      </c>
      <c r="C165" s="1">
        <v>72.180000000000007</v>
      </c>
      <c r="D165" s="1">
        <v>18</v>
      </c>
      <c r="E165" s="1">
        <v>13</v>
      </c>
      <c r="F165" s="1">
        <v>70.290000000000006</v>
      </c>
      <c r="G165" s="1">
        <v>0</v>
      </c>
      <c r="H165" s="1">
        <v>2</v>
      </c>
      <c r="I165" s="1">
        <v>0</v>
      </c>
      <c r="J165" s="1">
        <v>2</v>
      </c>
      <c r="K165" s="1">
        <v>72.709999999999994</v>
      </c>
      <c r="L165" s="1">
        <v>72.95</v>
      </c>
      <c r="M165" s="1">
        <v>71.41</v>
      </c>
      <c r="N165" t="s">
        <v>101</v>
      </c>
    </row>
    <row r="166" spans="1:14" ht="15.75" customHeight="1">
      <c r="A166" s="2">
        <v>165</v>
      </c>
      <c r="B166" s="1" t="s">
        <v>203</v>
      </c>
      <c r="C166" s="1">
        <v>72.14</v>
      </c>
      <c r="D166" s="1">
        <v>8</v>
      </c>
      <c r="E166" s="1">
        <v>22</v>
      </c>
      <c r="F166" s="1">
        <v>76.55</v>
      </c>
      <c r="G166" s="1">
        <v>0</v>
      </c>
      <c r="H166" s="1">
        <v>1</v>
      </c>
      <c r="I166" s="1">
        <v>0</v>
      </c>
      <c r="J166" s="1">
        <v>5</v>
      </c>
      <c r="K166" s="1">
        <v>73.13</v>
      </c>
      <c r="L166" s="1">
        <v>72.680000000000007</v>
      </c>
      <c r="M166" s="1">
        <v>71.27</v>
      </c>
      <c r="N166" t="s">
        <v>48</v>
      </c>
    </row>
    <row r="167" spans="1:14" ht="15.75" customHeight="1">
      <c r="A167" s="2">
        <v>166</v>
      </c>
      <c r="B167" s="1" t="s">
        <v>204</v>
      </c>
      <c r="C167" s="1">
        <v>72.12</v>
      </c>
      <c r="D167" s="1">
        <v>18</v>
      </c>
      <c r="E167" s="1">
        <v>12</v>
      </c>
      <c r="F167" s="1">
        <v>72.260000000000005</v>
      </c>
      <c r="G167" s="1">
        <v>0</v>
      </c>
      <c r="H167" s="1">
        <v>0</v>
      </c>
      <c r="I167" s="1">
        <v>0</v>
      </c>
      <c r="J167" s="1">
        <v>1</v>
      </c>
      <c r="K167" s="1">
        <v>73.17</v>
      </c>
      <c r="L167" s="1">
        <v>73.44</v>
      </c>
      <c r="M167" s="1">
        <v>70.84</v>
      </c>
      <c r="N167" t="s">
        <v>125</v>
      </c>
    </row>
    <row r="168" spans="1:14" ht="15.75" customHeight="1">
      <c r="A168" s="2">
        <v>167</v>
      </c>
      <c r="B168" s="1" t="s">
        <v>205</v>
      </c>
      <c r="C168" s="1">
        <v>72.099999999999994</v>
      </c>
      <c r="D168" s="1">
        <v>15</v>
      </c>
      <c r="E168" s="1">
        <v>16</v>
      </c>
      <c r="F168" s="1">
        <v>73.23</v>
      </c>
      <c r="G168" s="1">
        <v>0</v>
      </c>
      <c r="H168" s="1">
        <v>0</v>
      </c>
      <c r="I168" s="1">
        <v>0</v>
      </c>
      <c r="J168" s="1">
        <v>3</v>
      </c>
      <c r="K168" s="1">
        <v>72.94</v>
      </c>
      <c r="L168" s="1">
        <v>73.16</v>
      </c>
      <c r="M168" s="1">
        <v>71.040000000000006</v>
      </c>
      <c r="N168" t="s">
        <v>63</v>
      </c>
    </row>
    <row r="169" spans="1:14" ht="15.75" customHeight="1">
      <c r="A169" s="2">
        <v>168</v>
      </c>
      <c r="B169" s="1" t="s">
        <v>206</v>
      </c>
      <c r="C169" s="1">
        <v>72.03</v>
      </c>
      <c r="D169" s="1">
        <v>12</v>
      </c>
      <c r="E169" s="1">
        <v>14</v>
      </c>
      <c r="F169" s="1">
        <v>71.19</v>
      </c>
      <c r="G169" s="1">
        <v>0</v>
      </c>
      <c r="H169" s="1">
        <v>1</v>
      </c>
      <c r="I169" s="1">
        <v>0</v>
      </c>
      <c r="J169" s="1">
        <v>1</v>
      </c>
      <c r="K169" s="1">
        <v>71.959999999999994</v>
      </c>
      <c r="L169" s="1">
        <v>71.61</v>
      </c>
      <c r="M169" s="1">
        <v>72.17</v>
      </c>
      <c r="N169" t="s">
        <v>104</v>
      </c>
    </row>
    <row r="170" spans="1:14" ht="15.75" customHeight="1">
      <c r="A170" s="2">
        <v>169</v>
      </c>
      <c r="B170" s="1" t="s">
        <v>207</v>
      </c>
      <c r="C170" s="1">
        <v>71.959999999999994</v>
      </c>
      <c r="D170" s="1">
        <v>14</v>
      </c>
      <c r="E170" s="1">
        <v>18</v>
      </c>
      <c r="F170" s="1">
        <v>72.430000000000007</v>
      </c>
      <c r="G170" s="1">
        <v>0</v>
      </c>
      <c r="H170" s="1">
        <v>0</v>
      </c>
      <c r="I170" s="1">
        <v>1</v>
      </c>
      <c r="J170" s="1">
        <v>0</v>
      </c>
      <c r="K170" s="1">
        <v>72.09</v>
      </c>
      <c r="L170" s="1">
        <v>72.42</v>
      </c>
      <c r="M170" s="1">
        <v>71.56</v>
      </c>
      <c r="N170" t="s">
        <v>67</v>
      </c>
    </row>
    <row r="171" spans="1:14" ht="15.75" customHeight="1">
      <c r="A171" s="2">
        <v>170</v>
      </c>
      <c r="B171" s="1" t="s">
        <v>208</v>
      </c>
      <c r="C171" s="1">
        <v>71.94</v>
      </c>
      <c r="D171" s="1">
        <v>15</v>
      </c>
      <c r="E171" s="1">
        <v>11</v>
      </c>
      <c r="F171" s="1">
        <v>71.48</v>
      </c>
      <c r="G171" s="1">
        <v>0</v>
      </c>
      <c r="H171" s="1">
        <v>0</v>
      </c>
      <c r="I171" s="1">
        <v>0</v>
      </c>
      <c r="J171" s="1">
        <v>1</v>
      </c>
      <c r="K171" s="1">
        <v>72.42</v>
      </c>
      <c r="L171" s="1">
        <v>72.569999999999993</v>
      </c>
      <c r="M171" s="1">
        <v>71.27</v>
      </c>
      <c r="N171" t="s">
        <v>104</v>
      </c>
    </row>
    <row r="172" spans="1:14" ht="15.75" customHeight="1">
      <c r="A172" s="2">
        <v>171</v>
      </c>
      <c r="B172" s="1" t="s">
        <v>209</v>
      </c>
      <c r="C172" s="1">
        <v>71.94</v>
      </c>
      <c r="D172" s="1">
        <v>12</v>
      </c>
      <c r="E172" s="1">
        <v>18</v>
      </c>
      <c r="F172" s="1">
        <v>73.75</v>
      </c>
      <c r="G172" s="1">
        <v>0</v>
      </c>
      <c r="H172" s="1">
        <v>0</v>
      </c>
      <c r="I172" s="1">
        <v>0</v>
      </c>
      <c r="J172" s="1">
        <v>3</v>
      </c>
      <c r="K172" s="1">
        <v>73.47</v>
      </c>
      <c r="L172" s="1">
        <v>72.319999999999993</v>
      </c>
      <c r="M172" s="1">
        <v>70.87</v>
      </c>
      <c r="N172" t="s">
        <v>63</v>
      </c>
    </row>
    <row r="173" spans="1:14" ht="15.75" customHeight="1">
      <c r="A173" s="2">
        <v>172</v>
      </c>
      <c r="B173" s="1" t="s">
        <v>210</v>
      </c>
      <c r="C173" s="1">
        <v>71.650000000000006</v>
      </c>
      <c r="D173" s="1">
        <v>6</v>
      </c>
      <c r="E173" s="1">
        <v>15</v>
      </c>
      <c r="F173" s="1">
        <v>74.08</v>
      </c>
      <c r="G173" s="1">
        <v>0</v>
      </c>
      <c r="H173" s="1">
        <v>1</v>
      </c>
      <c r="I173" s="1">
        <v>0</v>
      </c>
      <c r="J173" s="1">
        <v>1</v>
      </c>
      <c r="K173" s="1">
        <v>72.599999999999994</v>
      </c>
      <c r="L173" s="1">
        <v>71.97</v>
      </c>
      <c r="M173" s="1">
        <v>70.900000000000006</v>
      </c>
      <c r="N173" t="s">
        <v>125</v>
      </c>
    </row>
    <row r="174" spans="1:14" ht="15.75" customHeight="1">
      <c r="A174" s="2">
        <v>173</v>
      </c>
      <c r="B174" s="1" t="s">
        <v>211</v>
      </c>
      <c r="C174" s="1">
        <v>71.58</v>
      </c>
      <c r="D174" s="1">
        <v>10</v>
      </c>
      <c r="E174" s="1">
        <v>21</v>
      </c>
      <c r="F174" s="1">
        <v>78.14</v>
      </c>
      <c r="G174" s="1">
        <v>0</v>
      </c>
      <c r="H174" s="1">
        <v>5</v>
      </c>
      <c r="I174" s="1">
        <v>1</v>
      </c>
      <c r="J174" s="1">
        <v>8</v>
      </c>
      <c r="K174" s="1">
        <v>71.69</v>
      </c>
      <c r="L174" s="1">
        <v>71.61</v>
      </c>
      <c r="M174" s="1">
        <v>71.41</v>
      </c>
      <c r="N174" t="s">
        <v>17</v>
      </c>
    </row>
    <row r="175" spans="1:14" ht="15.75" customHeight="1">
      <c r="A175" s="2">
        <v>174</v>
      </c>
      <c r="B175" s="1" t="s">
        <v>212</v>
      </c>
      <c r="C175" s="1">
        <v>71.48</v>
      </c>
      <c r="D175" s="1">
        <v>13</v>
      </c>
      <c r="E175" s="1">
        <v>18</v>
      </c>
      <c r="F175" s="1">
        <v>72.599999999999994</v>
      </c>
      <c r="G175" s="1">
        <v>0</v>
      </c>
      <c r="H175" s="1">
        <v>0</v>
      </c>
      <c r="I175" s="1">
        <v>0</v>
      </c>
      <c r="J175" s="1">
        <v>0</v>
      </c>
      <c r="K175" s="1">
        <v>71.55</v>
      </c>
      <c r="L175" s="1">
        <v>71.3</v>
      </c>
      <c r="M175" s="1">
        <v>71.42</v>
      </c>
      <c r="N175" t="s">
        <v>78</v>
      </c>
    </row>
    <row r="176" spans="1:14" ht="15.75" customHeight="1">
      <c r="A176" s="2">
        <v>175</v>
      </c>
      <c r="B176" s="1" t="s">
        <v>213</v>
      </c>
      <c r="C176" s="1">
        <v>71.400000000000006</v>
      </c>
      <c r="D176" s="1">
        <v>14</v>
      </c>
      <c r="E176" s="1">
        <v>18</v>
      </c>
      <c r="F176" s="1">
        <v>72.75</v>
      </c>
      <c r="G176" s="1">
        <v>0</v>
      </c>
      <c r="H176" s="1">
        <v>0</v>
      </c>
      <c r="I176" s="1">
        <v>0</v>
      </c>
      <c r="J176" s="1">
        <v>4</v>
      </c>
      <c r="K176" s="1">
        <v>71.89</v>
      </c>
      <c r="L176" s="1">
        <v>70.760000000000005</v>
      </c>
      <c r="M176" s="1">
        <v>71.36</v>
      </c>
      <c r="N176" t="s">
        <v>48</v>
      </c>
    </row>
    <row r="177" spans="1:14" ht="15.75" customHeight="1">
      <c r="A177" s="2">
        <v>176</v>
      </c>
      <c r="B177" s="1" t="s">
        <v>214</v>
      </c>
      <c r="C177" s="1">
        <v>71.37</v>
      </c>
      <c r="D177" s="1">
        <v>17</v>
      </c>
      <c r="E177" s="1">
        <v>13</v>
      </c>
      <c r="F177" s="1">
        <v>69.34</v>
      </c>
      <c r="G177" s="1">
        <v>0</v>
      </c>
      <c r="H177" s="1">
        <v>0</v>
      </c>
      <c r="I177" s="1">
        <v>0</v>
      </c>
      <c r="J177" s="1">
        <v>1</v>
      </c>
      <c r="K177" s="1">
        <v>71.16</v>
      </c>
      <c r="L177" s="1">
        <v>71.150000000000006</v>
      </c>
      <c r="M177" s="1">
        <v>71.48</v>
      </c>
      <c r="N177" t="s">
        <v>116</v>
      </c>
    </row>
    <row r="178" spans="1:14" ht="15.75" customHeight="1">
      <c r="A178" s="2">
        <v>177</v>
      </c>
      <c r="B178" s="1" t="s">
        <v>215</v>
      </c>
      <c r="C178" s="1">
        <v>71.37</v>
      </c>
      <c r="D178" s="1">
        <v>7</v>
      </c>
      <c r="E178" s="1">
        <v>25</v>
      </c>
      <c r="F178" s="1">
        <v>79.47</v>
      </c>
      <c r="G178" s="1">
        <v>0</v>
      </c>
      <c r="H178" s="1">
        <v>8</v>
      </c>
      <c r="I178" s="1">
        <v>0</v>
      </c>
      <c r="J178" s="1">
        <v>15</v>
      </c>
      <c r="K178" s="1">
        <v>71.3</v>
      </c>
      <c r="L178" s="1">
        <v>70.86</v>
      </c>
      <c r="M178" s="1">
        <v>71.540000000000006</v>
      </c>
      <c r="N178" t="s">
        <v>23</v>
      </c>
    </row>
    <row r="179" spans="1:14" ht="15.75" customHeight="1">
      <c r="A179" s="2">
        <v>178</v>
      </c>
      <c r="B179" s="1" t="s">
        <v>216</v>
      </c>
      <c r="C179" s="1">
        <v>71.349999999999994</v>
      </c>
      <c r="D179" s="1">
        <v>14</v>
      </c>
      <c r="E179" s="1">
        <v>13</v>
      </c>
      <c r="F179" s="1">
        <v>70.959999999999994</v>
      </c>
      <c r="G179" s="1">
        <v>0</v>
      </c>
      <c r="H179" s="1">
        <v>0</v>
      </c>
      <c r="I179" s="1">
        <v>0</v>
      </c>
      <c r="J179" s="1">
        <v>2</v>
      </c>
      <c r="K179" s="1">
        <v>70.430000000000007</v>
      </c>
      <c r="L179" s="1">
        <v>70.569999999999993</v>
      </c>
      <c r="M179" s="1">
        <v>72.09</v>
      </c>
      <c r="N179" t="s">
        <v>104</v>
      </c>
    </row>
    <row r="180" spans="1:14" ht="15.75" customHeight="1">
      <c r="A180" s="2">
        <v>179</v>
      </c>
      <c r="B180" s="1" t="s">
        <v>217</v>
      </c>
      <c r="C180" s="1">
        <v>71.31</v>
      </c>
      <c r="D180" s="1">
        <v>16</v>
      </c>
      <c r="E180" s="1">
        <v>15</v>
      </c>
      <c r="F180" s="1">
        <v>68.48</v>
      </c>
      <c r="G180" s="1">
        <v>0</v>
      </c>
      <c r="H180" s="1">
        <v>0</v>
      </c>
      <c r="I180" s="1">
        <v>0</v>
      </c>
      <c r="J180" s="1">
        <v>0</v>
      </c>
      <c r="K180" s="1">
        <v>71.319999999999993</v>
      </c>
      <c r="L180" s="1">
        <v>70.569999999999993</v>
      </c>
      <c r="M180" s="1">
        <v>71.569999999999993</v>
      </c>
      <c r="N180" t="s">
        <v>177</v>
      </c>
    </row>
    <row r="181" spans="1:14" ht="15.75" customHeight="1">
      <c r="A181" s="2">
        <v>180</v>
      </c>
      <c r="B181" s="1" t="s">
        <v>218</v>
      </c>
      <c r="C181" s="1">
        <v>71.19</v>
      </c>
      <c r="D181" s="1">
        <v>15</v>
      </c>
      <c r="E181" s="1">
        <v>16</v>
      </c>
      <c r="F181" s="1">
        <v>70.77</v>
      </c>
      <c r="G181" s="1">
        <v>0</v>
      </c>
      <c r="H181" s="1">
        <v>0</v>
      </c>
      <c r="I181" s="1">
        <v>0</v>
      </c>
      <c r="J181" s="1">
        <v>0</v>
      </c>
      <c r="K181" s="1">
        <v>71.75</v>
      </c>
      <c r="L181" s="1">
        <v>71.510000000000005</v>
      </c>
      <c r="M181" s="1">
        <v>70.64</v>
      </c>
      <c r="N181" t="s">
        <v>125</v>
      </c>
    </row>
    <row r="182" spans="1:14" ht="15.75" customHeight="1">
      <c r="A182" s="2">
        <v>181</v>
      </c>
      <c r="B182" s="1" t="s">
        <v>219</v>
      </c>
      <c r="C182" s="1">
        <v>71.12</v>
      </c>
      <c r="D182" s="1">
        <v>15</v>
      </c>
      <c r="E182" s="1">
        <v>16</v>
      </c>
      <c r="F182" s="1">
        <v>71.510000000000005</v>
      </c>
      <c r="G182" s="1">
        <v>0</v>
      </c>
      <c r="H182" s="1">
        <v>1</v>
      </c>
      <c r="I182" s="1">
        <v>0</v>
      </c>
      <c r="J182" s="1">
        <v>2</v>
      </c>
      <c r="K182" s="1">
        <v>71.78</v>
      </c>
      <c r="L182" s="1">
        <v>71.8</v>
      </c>
      <c r="M182" s="1">
        <v>70.33</v>
      </c>
      <c r="N182" t="s">
        <v>140</v>
      </c>
    </row>
    <row r="183" spans="1:14" ht="15.75" customHeight="1">
      <c r="A183" s="2">
        <v>182</v>
      </c>
      <c r="B183" s="1" t="s">
        <v>220</v>
      </c>
      <c r="C183" s="1">
        <v>71.05</v>
      </c>
      <c r="D183" s="1">
        <v>17</v>
      </c>
      <c r="E183" s="1">
        <v>13</v>
      </c>
      <c r="F183" s="1">
        <v>67.430000000000007</v>
      </c>
      <c r="G183" s="1">
        <v>0</v>
      </c>
      <c r="H183" s="1">
        <v>1</v>
      </c>
      <c r="I183" s="1">
        <v>0</v>
      </c>
      <c r="J183" s="1">
        <v>2</v>
      </c>
      <c r="K183" s="1">
        <v>70.7</v>
      </c>
      <c r="L183" s="1">
        <v>70.180000000000007</v>
      </c>
      <c r="M183" s="1">
        <v>71.55</v>
      </c>
      <c r="N183" t="s">
        <v>144</v>
      </c>
    </row>
    <row r="184" spans="1:14" ht="15.75" customHeight="1">
      <c r="A184" s="2">
        <v>183</v>
      </c>
      <c r="B184" s="1" t="s">
        <v>221</v>
      </c>
      <c r="C184" s="1">
        <v>71</v>
      </c>
      <c r="D184" s="1">
        <v>15</v>
      </c>
      <c r="E184" s="1">
        <v>16</v>
      </c>
      <c r="F184" s="1">
        <v>73.099999999999994</v>
      </c>
      <c r="G184" s="1">
        <v>0</v>
      </c>
      <c r="H184" s="1">
        <v>0</v>
      </c>
      <c r="I184" s="1">
        <v>0</v>
      </c>
      <c r="J184" s="1">
        <v>1</v>
      </c>
      <c r="K184" s="1">
        <v>71.33</v>
      </c>
      <c r="L184" s="1">
        <v>72.260000000000005</v>
      </c>
      <c r="M184" s="1">
        <v>70.069999999999993</v>
      </c>
      <c r="N184" t="s">
        <v>67</v>
      </c>
    </row>
    <row r="185" spans="1:14" ht="15.75" customHeight="1">
      <c r="A185" s="2">
        <v>184</v>
      </c>
      <c r="B185" s="1" t="s">
        <v>222</v>
      </c>
      <c r="C185" s="1">
        <v>70.959999999999994</v>
      </c>
      <c r="D185" s="1">
        <v>16</v>
      </c>
      <c r="E185" s="1">
        <v>14</v>
      </c>
      <c r="F185" s="1">
        <v>70.180000000000007</v>
      </c>
      <c r="G185" s="1">
        <v>0</v>
      </c>
      <c r="H185" s="1">
        <v>1</v>
      </c>
      <c r="I185" s="1">
        <v>0</v>
      </c>
      <c r="J185" s="1">
        <v>1</v>
      </c>
      <c r="K185" s="1">
        <v>71.53</v>
      </c>
      <c r="L185" s="1">
        <v>71.72</v>
      </c>
      <c r="M185" s="1">
        <v>70.17</v>
      </c>
      <c r="N185" t="s">
        <v>140</v>
      </c>
    </row>
    <row r="186" spans="1:14" ht="15.75" customHeight="1">
      <c r="A186" s="2">
        <v>185</v>
      </c>
      <c r="B186" s="1" t="s">
        <v>223</v>
      </c>
      <c r="C186" s="1">
        <v>70.959999999999994</v>
      </c>
      <c r="D186" s="1">
        <v>12</v>
      </c>
      <c r="E186" s="1">
        <v>18</v>
      </c>
      <c r="F186" s="1">
        <v>73.25</v>
      </c>
      <c r="G186" s="1">
        <v>0</v>
      </c>
      <c r="H186" s="1">
        <v>1</v>
      </c>
      <c r="I186" s="1">
        <v>0</v>
      </c>
      <c r="J186" s="1">
        <v>3</v>
      </c>
      <c r="K186" s="1">
        <v>71.55</v>
      </c>
      <c r="L186" s="1">
        <v>70.94</v>
      </c>
      <c r="M186" s="1">
        <v>70.56</v>
      </c>
      <c r="N186" t="s">
        <v>63</v>
      </c>
    </row>
    <row r="187" spans="1:14" ht="15.75" customHeight="1">
      <c r="A187" s="2">
        <v>186</v>
      </c>
      <c r="B187" s="1" t="s">
        <v>224</v>
      </c>
      <c r="C187" s="1">
        <v>70.89</v>
      </c>
      <c r="D187" s="1">
        <v>15</v>
      </c>
      <c r="E187" s="1">
        <v>16</v>
      </c>
      <c r="F187" s="1">
        <v>72.06</v>
      </c>
      <c r="G187" s="1">
        <v>0</v>
      </c>
      <c r="H187" s="1">
        <v>0</v>
      </c>
      <c r="I187" s="1">
        <v>0</v>
      </c>
      <c r="J187" s="1">
        <v>1</v>
      </c>
      <c r="K187" s="1">
        <v>70.5</v>
      </c>
      <c r="L187" s="1">
        <v>70.44</v>
      </c>
      <c r="M187" s="1">
        <v>71.19</v>
      </c>
      <c r="N187" t="s">
        <v>67</v>
      </c>
    </row>
    <row r="188" spans="1:14" ht="15.75" customHeight="1">
      <c r="A188" s="2">
        <v>187</v>
      </c>
      <c r="B188" s="1" t="s">
        <v>225</v>
      </c>
      <c r="C188" s="1">
        <v>70.87</v>
      </c>
      <c r="D188" s="1">
        <v>16</v>
      </c>
      <c r="E188" s="1">
        <v>14</v>
      </c>
      <c r="F188" s="1">
        <v>70.12</v>
      </c>
      <c r="G188" s="1">
        <v>0</v>
      </c>
      <c r="H188" s="1">
        <v>2</v>
      </c>
      <c r="I188" s="1">
        <v>0</v>
      </c>
      <c r="J188" s="1">
        <v>2</v>
      </c>
      <c r="K188" s="1">
        <v>71.33</v>
      </c>
      <c r="L188" s="1">
        <v>71.39</v>
      </c>
      <c r="M188" s="1">
        <v>70.260000000000005</v>
      </c>
      <c r="N188" t="s">
        <v>167</v>
      </c>
    </row>
    <row r="189" spans="1:14" ht="15.75" customHeight="1">
      <c r="A189" s="2">
        <v>188</v>
      </c>
      <c r="B189" s="1" t="s">
        <v>226</v>
      </c>
      <c r="C189" s="1">
        <v>70.84</v>
      </c>
      <c r="D189" s="1">
        <v>16</v>
      </c>
      <c r="E189" s="1">
        <v>15</v>
      </c>
      <c r="F189" s="1">
        <v>68.510000000000005</v>
      </c>
      <c r="G189" s="1">
        <v>0</v>
      </c>
      <c r="H189" s="1">
        <v>0</v>
      </c>
      <c r="I189" s="1">
        <v>0</v>
      </c>
      <c r="J189" s="1">
        <v>0</v>
      </c>
      <c r="K189" s="1">
        <v>70.650000000000006</v>
      </c>
      <c r="L189" s="1">
        <v>70.16</v>
      </c>
      <c r="M189" s="1">
        <v>71.150000000000006</v>
      </c>
      <c r="N189" t="s">
        <v>95</v>
      </c>
    </row>
    <row r="190" spans="1:14" ht="15.75" customHeight="1">
      <c r="A190" s="2">
        <v>189</v>
      </c>
      <c r="B190" s="1" t="s">
        <v>227</v>
      </c>
      <c r="C190" s="1">
        <v>70.78</v>
      </c>
      <c r="D190" s="1">
        <v>20</v>
      </c>
      <c r="E190" s="1">
        <v>12</v>
      </c>
      <c r="F190" s="1">
        <v>68.75</v>
      </c>
      <c r="G190" s="1">
        <v>0</v>
      </c>
      <c r="H190" s="1">
        <v>0</v>
      </c>
      <c r="I190" s="1">
        <v>0</v>
      </c>
      <c r="J190" s="1">
        <v>1</v>
      </c>
      <c r="K190" s="1">
        <v>70.63</v>
      </c>
      <c r="L190" s="1">
        <v>71.42</v>
      </c>
      <c r="M190" s="1">
        <v>70.42</v>
      </c>
      <c r="N190" t="s">
        <v>177</v>
      </c>
    </row>
    <row r="191" spans="1:14" ht="15.75" customHeight="1">
      <c r="A191" s="2">
        <v>190</v>
      </c>
      <c r="B191" s="1" t="s">
        <v>228</v>
      </c>
      <c r="C191" s="1">
        <v>70.78</v>
      </c>
      <c r="D191" s="1">
        <v>18</v>
      </c>
      <c r="E191" s="1">
        <v>12</v>
      </c>
      <c r="F191" s="1">
        <v>66.84</v>
      </c>
      <c r="G191" s="1">
        <v>0</v>
      </c>
      <c r="H191" s="1">
        <v>1</v>
      </c>
      <c r="I191" s="1">
        <v>0</v>
      </c>
      <c r="J191" s="1">
        <v>1</v>
      </c>
      <c r="K191" s="1">
        <v>71.099999999999994</v>
      </c>
      <c r="L191" s="1">
        <v>70.63</v>
      </c>
      <c r="M191" s="1">
        <v>70.569999999999993</v>
      </c>
      <c r="N191" t="s">
        <v>192</v>
      </c>
    </row>
    <row r="192" spans="1:14" ht="15.75" customHeight="1">
      <c r="A192" s="2">
        <v>191</v>
      </c>
      <c r="B192" s="1" t="s">
        <v>229</v>
      </c>
      <c r="C192" s="1">
        <v>70.680000000000007</v>
      </c>
      <c r="D192" s="1">
        <v>16</v>
      </c>
      <c r="E192" s="1">
        <v>15</v>
      </c>
      <c r="F192" s="1">
        <v>70.790000000000006</v>
      </c>
      <c r="G192" s="1">
        <v>0</v>
      </c>
      <c r="H192" s="1">
        <v>0</v>
      </c>
      <c r="I192" s="1">
        <v>1</v>
      </c>
      <c r="J192" s="1">
        <v>0</v>
      </c>
      <c r="K192" s="1">
        <v>70.67</v>
      </c>
      <c r="L192" s="1">
        <v>70.44</v>
      </c>
      <c r="M192" s="1">
        <v>70.7</v>
      </c>
      <c r="N192" t="s">
        <v>167</v>
      </c>
    </row>
    <row r="193" spans="1:14" ht="15.75" customHeight="1">
      <c r="A193" s="2">
        <v>192</v>
      </c>
      <c r="B193" s="1" t="s">
        <v>230</v>
      </c>
      <c r="C193" s="1">
        <v>70.650000000000006</v>
      </c>
      <c r="D193" s="1">
        <v>13</v>
      </c>
      <c r="E193" s="1">
        <v>17</v>
      </c>
      <c r="F193" s="1">
        <v>73.849999999999994</v>
      </c>
      <c r="G193" s="1">
        <v>0</v>
      </c>
      <c r="H193" s="1">
        <v>2</v>
      </c>
      <c r="I193" s="1">
        <v>0</v>
      </c>
      <c r="J193" s="1">
        <v>3</v>
      </c>
      <c r="K193" s="1">
        <v>71.209999999999994</v>
      </c>
      <c r="L193" s="1">
        <v>71.66</v>
      </c>
      <c r="M193" s="1">
        <v>69.739999999999995</v>
      </c>
      <c r="N193" t="s">
        <v>89</v>
      </c>
    </row>
    <row r="194" spans="1:14" ht="15.75" customHeight="1">
      <c r="A194" s="2">
        <v>193</v>
      </c>
      <c r="B194" s="1" t="s">
        <v>231</v>
      </c>
      <c r="C194" s="1">
        <v>70.599999999999994</v>
      </c>
      <c r="D194" s="1">
        <v>15</v>
      </c>
      <c r="E194" s="1">
        <v>19</v>
      </c>
      <c r="F194" s="1">
        <v>72.52</v>
      </c>
      <c r="G194" s="1">
        <v>0</v>
      </c>
      <c r="H194" s="1">
        <v>0</v>
      </c>
      <c r="I194" s="1">
        <v>0</v>
      </c>
      <c r="J194" s="1">
        <v>3</v>
      </c>
      <c r="K194" s="1">
        <v>69.73</v>
      </c>
      <c r="L194" s="1">
        <v>69.73</v>
      </c>
      <c r="M194" s="1">
        <v>71.349999999999994</v>
      </c>
      <c r="N194" t="s">
        <v>67</v>
      </c>
    </row>
    <row r="195" spans="1:14" ht="15.75" customHeight="1">
      <c r="A195" s="2">
        <v>194</v>
      </c>
      <c r="B195" s="1" t="s">
        <v>232</v>
      </c>
      <c r="C195" s="1">
        <v>70.59</v>
      </c>
      <c r="D195" s="1">
        <v>17</v>
      </c>
      <c r="E195" s="1">
        <v>13</v>
      </c>
      <c r="F195" s="1">
        <v>70.040000000000006</v>
      </c>
      <c r="G195" s="1">
        <v>0</v>
      </c>
      <c r="H195" s="1">
        <v>1</v>
      </c>
      <c r="I195" s="1">
        <v>0</v>
      </c>
      <c r="J195" s="1">
        <v>2</v>
      </c>
      <c r="K195" s="1">
        <v>69.83</v>
      </c>
      <c r="L195" s="1">
        <v>70.040000000000006</v>
      </c>
      <c r="M195" s="1">
        <v>71.13</v>
      </c>
      <c r="N195" t="s">
        <v>116</v>
      </c>
    </row>
    <row r="196" spans="1:14" ht="15.75" customHeight="1">
      <c r="A196" s="2">
        <v>195</v>
      </c>
      <c r="B196" s="1" t="s">
        <v>233</v>
      </c>
      <c r="C196" s="1">
        <v>70.59</v>
      </c>
      <c r="D196" s="1">
        <v>16</v>
      </c>
      <c r="E196" s="1">
        <v>15</v>
      </c>
      <c r="F196" s="1">
        <v>72.72</v>
      </c>
      <c r="G196" s="1">
        <v>1</v>
      </c>
      <c r="H196" s="1">
        <v>0</v>
      </c>
      <c r="I196" s="1">
        <v>1</v>
      </c>
      <c r="J196" s="1">
        <v>0</v>
      </c>
      <c r="K196" s="1">
        <v>69.88</v>
      </c>
      <c r="L196" s="1">
        <v>71.760000000000005</v>
      </c>
      <c r="M196" s="1">
        <v>70.23</v>
      </c>
      <c r="N196" t="s">
        <v>78</v>
      </c>
    </row>
    <row r="197" spans="1:14" ht="15.75" customHeight="1">
      <c r="A197" s="2">
        <v>196</v>
      </c>
      <c r="B197" s="1" t="s">
        <v>234</v>
      </c>
      <c r="C197" s="1">
        <v>70.58</v>
      </c>
      <c r="D197" s="1">
        <v>13</v>
      </c>
      <c r="E197" s="1">
        <v>16</v>
      </c>
      <c r="F197" s="1">
        <v>71.52</v>
      </c>
      <c r="G197" s="1">
        <v>0</v>
      </c>
      <c r="H197" s="1">
        <v>0</v>
      </c>
      <c r="I197" s="1">
        <v>0</v>
      </c>
      <c r="J197" s="1">
        <v>0</v>
      </c>
      <c r="K197" s="1">
        <v>70.61</v>
      </c>
      <c r="L197" s="1">
        <v>70.78</v>
      </c>
      <c r="M197" s="1">
        <v>70.349999999999994</v>
      </c>
      <c r="N197" t="s">
        <v>128</v>
      </c>
    </row>
    <row r="198" spans="1:14" ht="15.75" customHeight="1">
      <c r="A198" s="2">
        <v>197</v>
      </c>
      <c r="B198" s="1" t="s">
        <v>235</v>
      </c>
      <c r="C198" s="1">
        <v>70.45</v>
      </c>
      <c r="D198" s="1">
        <v>14</v>
      </c>
      <c r="E198" s="1">
        <v>18</v>
      </c>
      <c r="F198" s="1">
        <v>71.91</v>
      </c>
      <c r="G198" s="1">
        <v>0</v>
      </c>
      <c r="H198" s="1">
        <v>0</v>
      </c>
      <c r="I198" s="1">
        <v>0</v>
      </c>
      <c r="J198" s="1">
        <v>0</v>
      </c>
      <c r="K198" s="1">
        <v>70.459999999999994</v>
      </c>
      <c r="L198" s="1">
        <v>70.88</v>
      </c>
      <c r="M198" s="1">
        <v>70.11</v>
      </c>
      <c r="N198" t="s">
        <v>128</v>
      </c>
    </row>
    <row r="199" spans="1:14" ht="15.75" customHeight="1">
      <c r="A199" s="2">
        <v>198</v>
      </c>
      <c r="B199" s="1" t="s">
        <v>236</v>
      </c>
      <c r="C199" s="1">
        <v>70.25</v>
      </c>
      <c r="D199" s="1">
        <v>18</v>
      </c>
      <c r="E199" s="1">
        <v>11</v>
      </c>
      <c r="F199" s="1">
        <v>65.81</v>
      </c>
      <c r="G199" s="1">
        <v>0</v>
      </c>
      <c r="H199" s="1">
        <v>3</v>
      </c>
      <c r="I199" s="1">
        <v>0</v>
      </c>
      <c r="J199" s="1">
        <v>3</v>
      </c>
      <c r="K199" s="1">
        <v>69.84</v>
      </c>
      <c r="L199" s="1">
        <v>70.03</v>
      </c>
      <c r="M199" s="1">
        <v>70.44</v>
      </c>
      <c r="N199" t="s">
        <v>237</v>
      </c>
    </row>
    <row r="200" spans="1:14" ht="15.75" customHeight="1">
      <c r="A200" s="2">
        <v>199</v>
      </c>
      <c r="B200" s="1" t="s">
        <v>238</v>
      </c>
      <c r="C200" s="1">
        <v>70.239999999999995</v>
      </c>
      <c r="D200" s="1">
        <v>19</v>
      </c>
      <c r="E200" s="1">
        <v>10</v>
      </c>
      <c r="F200" s="1">
        <v>64.069999999999993</v>
      </c>
      <c r="G200" s="1">
        <v>0</v>
      </c>
      <c r="H200" s="1">
        <v>1</v>
      </c>
      <c r="I200" s="1">
        <v>0</v>
      </c>
      <c r="J200" s="1">
        <v>2</v>
      </c>
      <c r="K200" s="1">
        <v>69.900000000000006</v>
      </c>
      <c r="L200" s="1">
        <v>69.650000000000006</v>
      </c>
      <c r="M200" s="1">
        <v>70.59</v>
      </c>
      <c r="N200" t="s">
        <v>239</v>
      </c>
    </row>
    <row r="201" spans="1:14" ht="15.75" customHeight="1">
      <c r="A201" s="2">
        <v>200</v>
      </c>
      <c r="B201" s="1" t="s">
        <v>240</v>
      </c>
      <c r="C201" s="1">
        <v>70.17</v>
      </c>
      <c r="D201" s="1">
        <v>14</v>
      </c>
      <c r="E201" s="1">
        <v>16</v>
      </c>
      <c r="F201" s="1">
        <v>70.650000000000006</v>
      </c>
      <c r="G201" s="1">
        <v>0</v>
      </c>
      <c r="H201" s="1">
        <v>0</v>
      </c>
      <c r="I201" s="1">
        <v>0</v>
      </c>
      <c r="J201" s="1">
        <v>0</v>
      </c>
      <c r="K201" s="1">
        <v>69.849999999999994</v>
      </c>
      <c r="L201" s="1">
        <v>69.540000000000006</v>
      </c>
      <c r="M201" s="1">
        <v>70.540000000000006</v>
      </c>
      <c r="N201" t="s">
        <v>128</v>
      </c>
    </row>
    <row r="202" spans="1:14" ht="15.75" customHeight="1">
      <c r="A202" s="2">
        <v>201</v>
      </c>
      <c r="B202" s="1" t="s">
        <v>241</v>
      </c>
      <c r="C202" s="1">
        <v>70.13</v>
      </c>
      <c r="D202" s="1">
        <v>12</v>
      </c>
      <c r="E202" s="1">
        <v>19</v>
      </c>
      <c r="F202" s="1">
        <v>70.44</v>
      </c>
      <c r="G202" s="1">
        <v>0</v>
      </c>
      <c r="H202" s="1">
        <v>0</v>
      </c>
      <c r="I202" s="1">
        <v>0</v>
      </c>
      <c r="J202" s="1">
        <v>0</v>
      </c>
      <c r="K202" s="1">
        <v>69.099999999999994</v>
      </c>
      <c r="L202" s="1">
        <v>68.53</v>
      </c>
      <c r="M202" s="1">
        <v>71.28</v>
      </c>
      <c r="N202" t="s">
        <v>109</v>
      </c>
    </row>
    <row r="203" spans="1:14" ht="15.75" customHeight="1">
      <c r="A203" s="2">
        <v>202</v>
      </c>
      <c r="B203" s="1" t="s">
        <v>242</v>
      </c>
      <c r="C203" s="1">
        <v>70.08</v>
      </c>
      <c r="D203" s="1">
        <v>14</v>
      </c>
      <c r="E203" s="1">
        <v>16</v>
      </c>
      <c r="F203" s="1">
        <v>71</v>
      </c>
      <c r="G203" s="1">
        <v>1</v>
      </c>
      <c r="H203" s="1">
        <v>0</v>
      </c>
      <c r="I203" s="1">
        <v>1</v>
      </c>
      <c r="J203" s="1">
        <v>0</v>
      </c>
      <c r="K203" s="1">
        <v>69.599999999999994</v>
      </c>
      <c r="L203" s="1">
        <v>69.650000000000006</v>
      </c>
      <c r="M203" s="1">
        <v>70.41</v>
      </c>
      <c r="N203" t="s">
        <v>109</v>
      </c>
    </row>
    <row r="204" spans="1:14" ht="15.75" customHeight="1">
      <c r="A204" s="2">
        <v>203</v>
      </c>
      <c r="B204" s="1" t="s">
        <v>243</v>
      </c>
      <c r="C204" s="1">
        <v>70.05</v>
      </c>
      <c r="D204" s="1">
        <v>17</v>
      </c>
      <c r="E204" s="1">
        <v>14</v>
      </c>
      <c r="F204" s="1">
        <v>68.900000000000006</v>
      </c>
      <c r="G204" s="1">
        <v>0</v>
      </c>
      <c r="H204" s="1">
        <v>2</v>
      </c>
      <c r="I204" s="1">
        <v>0</v>
      </c>
      <c r="J204" s="1">
        <v>3</v>
      </c>
      <c r="K204" s="1">
        <v>70.739999999999995</v>
      </c>
      <c r="L204" s="1">
        <v>70</v>
      </c>
      <c r="M204" s="1">
        <v>69.599999999999994</v>
      </c>
      <c r="N204" t="s">
        <v>192</v>
      </c>
    </row>
    <row r="205" spans="1:14" ht="15.75" customHeight="1">
      <c r="A205" s="2">
        <v>204</v>
      </c>
      <c r="B205" s="1" t="s">
        <v>244</v>
      </c>
      <c r="C205" s="1">
        <v>70.040000000000006</v>
      </c>
      <c r="D205" s="1">
        <v>13</v>
      </c>
      <c r="E205" s="1">
        <v>16</v>
      </c>
      <c r="F205" s="1">
        <v>73.650000000000006</v>
      </c>
      <c r="G205" s="1">
        <v>0</v>
      </c>
      <c r="H205" s="1">
        <v>1</v>
      </c>
      <c r="I205" s="1">
        <v>0</v>
      </c>
      <c r="J205" s="1">
        <v>1</v>
      </c>
      <c r="K205" s="1">
        <v>70.650000000000006</v>
      </c>
      <c r="L205" s="1">
        <v>70.95</v>
      </c>
      <c r="M205" s="1">
        <v>69.14</v>
      </c>
      <c r="N205" t="s">
        <v>125</v>
      </c>
    </row>
    <row r="206" spans="1:14" ht="15.75" customHeight="1">
      <c r="A206" s="2">
        <v>205</v>
      </c>
      <c r="B206" s="1" t="s">
        <v>245</v>
      </c>
      <c r="C206" s="1">
        <v>69.97</v>
      </c>
      <c r="D206" s="1">
        <v>7</v>
      </c>
      <c r="E206" s="1">
        <v>22</v>
      </c>
      <c r="F206" s="1">
        <v>75.48</v>
      </c>
      <c r="G206" s="1">
        <v>0</v>
      </c>
      <c r="H206" s="1">
        <v>4</v>
      </c>
      <c r="I206" s="1">
        <v>0</v>
      </c>
      <c r="J206" s="1">
        <v>4</v>
      </c>
      <c r="K206" s="1">
        <v>71.16</v>
      </c>
      <c r="L206" s="1">
        <v>70.290000000000006</v>
      </c>
      <c r="M206" s="1">
        <v>69.08</v>
      </c>
      <c r="N206" t="s">
        <v>19</v>
      </c>
    </row>
    <row r="207" spans="1:14" ht="15.75" customHeight="1">
      <c r="A207" s="2">
        <v>206</v>
      </c>
      <c r="B207" s="1" t="s">
        <v>246</v>
      </c>
      <c r="C207" s="1">
        <v>69.95</v>
      </c>
      <c r="D207" s="1">
        <v>11</v>
      </c>
      <c r="E207" s="1">
        <v>19</v>
      </c>
      <c r="F207" s="1">
        <v>72.709999999999994</v>
      </c>
      <c r="G207" s="1">
        <v>0</v>
      </c>
      <c r="H207" s="1">
        <v>1</v>
      </c>
      <c r="I207" s="1">
        <v>0</v>
      </c>
      <c r="J207" s="1">
        <v>2</v>
      </c>
      <c r="K207" s="1">
        <v>70.67</v>
      </c>
      <c r="L207" s="1">
        <v>69.06</v>
      </c>
      <c r="M207" s="1">
        <v>69.92</v>
      </c>
      <c r="N207" t="s">
        <v>125</v>
      </c>
    </row>
    <row r="208" spans="1:14" ht="15.75" customHeight="1">
      <c r="A208" s="2">
        <v>207</v>
      </c>
      <c r="B208" s="1" t="s">
        <v>247</v>
      </c>
      <c r="C208" s="1">
        <v>69.91</v>
      </c>
      <c r="D208" s="1">
        <v>14</v>
      </c>
      <c r="E208" s="1">
        <v>17</v>
      </c>
      <c r="F208" s="1">
        <v>73.31</v>
      </c>
      <c r="G208" s="1">
        <v>0</v>
      </c>
      <c r="H208" s="1">
        <v>2</v>
      </c>
      <c r="I208" s="1">
        <v>0</v>
      </c>
      <c r="J208" s="1">
        <v>2</v>
      </c>
      <c r="K208" s="1">
        <v>69.739999999999995</v>
      </c>
      <c r="L208" s="1">
        <v>70.16</v>
      </c>
      <c r="M208" s="1">
        <v>69.75</v>
      </c>
      <c r="N208" t="s">
        <v>19</v>
      </c>
    </row>
    <row r="209" spans="1:14" ht="15.75" customHeight="1">
      <c r="A209" s="2">
        <v>208</v>
      </c>
      <c r="B209" s="1" t="s">
        <v>248</v>
      </c>
      <c r="C209" s="1">
        <v>69.8</v>
      </c>
      <c r="D209" s="1">
        <v>15</v>
      </c>
      <c r="E209" s="1">
        <v>14</v>
      </c>
      <c r="F209" s="1">
        <v>68.040000000000006</v>
      </c>
      <c r="G209" s="1">
        <v>0</v>
      </c>
      <c r="H209" s="1">
        <v>0</v>
      </c>
      <c r="I209" s="1">
        <v>0</v>
      </c>
      <c r="J209" s="1">
        <v>2</v>
      </c>
      <c r="K209" s="1">
        <v>69.489999999999995</v>
      </c>
      <c r="L209" s="1">
        <v>69.22</v>
      </c>
      <c r="M209" s="1">
        <v>70.13</v>
      </c>
      <c r="N209" t="s">
        <v>107</v>
      </c>
    </row>
    <row r="210" spans="1:14" ht="15.75" customHeight="1">
      <c r="A210" s="2">
        <v>209</v>
      </c>
      <c r="B210" s="1" t="s">
        <v>249</v>
      </c>
      <c r="C210" s="1">
        <v>69.8</v>
      </c>
      <c r="D210" s="1">
        <v>10</v>
      </c>
      <c r="E210" s="1">
        <v>21</v>
      </c>
      <c r="F210" s="1">
        <v>73.55</v>
      </c>
      <c r="G210" s="1">
        <v>0</v>
      </c>
      <c r="H210" s="1">
        <v>1</v>
      </c>
      <c r="I210" s="1">
        <v>0</v>
      </c>
      <c r="J210" s="1">
        <v>2</v>
      </c>
      <c r="K210" s="1">
        <v>69.72</v>
      </c>
      <c r="L210" s="1">
        <v>70.14</v>
      </c>
      <c r="M210" s="1">
        <v>69.56</v>
      </c>
      <c r="N210" t="s">
        <v>67</v>
      </c>
    </row>
    <row r="211" spans="1:14" ht="15.75" customHeight="1">
      <c r="A211" s="2">
        <v>210</v>
      </c>
      <c r="B211" s="1" t="s">
        <v>250</v>
      </c>
      <c r="C211" s="1">
        <v>69.739999999999995</v>
      </c>
      <c r="D211" s="1">
        <v>13</v>
      </c>
      <c r="E211" s="1">
        <v>19</v>
      </c>
      <c r="F211" s="1">
        <v>70.14</v>
      </c>
      <c r="G211" s="1">
        <v>0</v>
      </c>
      <c r="H211" s="1">
        <v>0</v>
      </c>
      <c r="I211" s="1">
        <v>0</v>
      </c>
      <c r="J211" s="1">
        <v>2</v>
      </c>
      <c r="K211" s="1">
        <v>69.86</v>
      </c>
      <c r="L211" s="1">
        <v>69.489999999999995</v>
      </c>
      <c r="M211" s="1">
        <v>69.69</v>
      </c>
      <c r="N211" t="s">
        <v>177</v>
      </c>
    </row>
    <row r="212" spans="1:14" ht="15.75" customHeight="1">
      <c r="A212" s="2">
        <v>211</v>
      </c>
      <c r="B212" s="1" t="s">
        <v>251</v>
      </c>
      <c r="C212" s="1">
        <v>69.650000000000006</v>
      </c>
      <c r="D212" s="1">
        <v>14</v>
      </c>
      <c r="E212" s="1">
        <v>17</v>
      </c>
      <c r="F212" s="1">
        <v>70.400000000000006</v>
      </c>
      <c r="G212" s="1">
        <v>0</v>
      </c>
      <c r="H212" s="1">
        <v>2</v>
      </c>
      <c r="I212" s="1">
        <v>0</v>
      </c>
      <c r="J212" s="1">
        <v>2</v>
      </c>
      <c r="K212" s="1">
        <v>69.22</v>
      </c>
      <c r="L212" s="1">
        <v>69.73</v>
      </c>
      <c r="M212" s="1">
        <v>69.72</v>
      </c>
      <c r="N212" t="s">
        <v>101</v>
      </c>
    </row>
    <row r="213" spans="1:14" ht="15.75" customHeight="1">
      <c r="A213" s="2">
        <v>212</v>
      </c>
      <c r="B213" s="1" t="s">
        <v>252</v>
      </c>
      <c r="C213" s="1">
        <v>69.41</v>
      </c>
      <c r="D213" s="1">
        <v>22</v>
      </c>
      <c r="E213" s="1">
        <v>9</v>
      </c>
      <c r="F213" s="1">
        <v>64.81</v>
      </c>
      <c r="G213" s="1">
        <v>0</v>
      </c>
      <c r="H213" s="1">
        <v>0</v>
      </c>
      <c r="I213" s="1">
        <v>0</v>
      </c>
      <c r="J213" s="1">
        <v>0</v>
      </c>
      <c r="K213" s="1">
        <v>68.959999999999994</v>
      </c>
      <c r="L213" s="1">
        <v>69.959999999999994</v>
      </c>
      <c r="M213" s="1">
        <v>69.25</v>
      </c>
      <c r="N213" t="s">
        <v>253</v>
      </c>
    </row>
    <row r="214" spans="1:14" ht="15.75" customHeight="1">
      <c r="A214" s="2">
        <v>213</v>
      </c>
      <c r="B214" s="1" t="s">
        <v>254</v>
      </c>
      <c r="C214" s="1">
        <v>69.39</v>
      </c>
      <c r="D214" s="1">
        <v>14</v>
      </c>
      <c r="E214" s="1">
        <v>12</v>
      </c>
      <c r="F214" s="1">
        <v>66.98</v>
      </c>
      <c r="G214" s="1">
        <v>0</v>
      </c>
      <c r="H214" s="1">
        <v>1</v>
      </c>
      <c r="I214" s="1">
        <v>0</v>
      </c>
      <c r="J214" s="1">
        <v>2</v>
      </c>
      <c r="K214" s="1">
        <v>69.150000000000006</v>
      </c>
      <c r="L214" s="1">
        <v>68.599999999999994</v>
      </c>
      <c r="M214" s="1">
        <v>69.78</v>
      </c>
      <c r="N214" t="s">
        <v>237</v>
      </c>
    </row>
    <row r="215" spans="1:14" ht="15.75" customHeight="1">
      <c r="A215" s="2">
        <v>214</v>
      </c>
      <c r="B215" s="1" t="s">
        <v>255</v>
      </c>
      <c r="C215" s="1">
        <v>69.39</v>
      </c>
      <c r="D215" s="1">
        <v>9</v>
      </c>
      <c r="E215" s="1">
        <v>17</v>
      </c>
      <c r="F215" s="1">
        <v>72.540000000000006</v>
      </c>
      <c r="G215" s="1">
        <v>0</v>
      </c>
      <c r="H215" s="1">
        <v>2</v>
      </c>
      <c r="I215" s="1">
        <v>0</v>
      </c>
      <c r="J215" s="1">
        <v>2</v>
      </c>
      <c r="K215" s="1">
        <v>70.349999999999994</v>
      </c>
      <c r="L215" s="1">
        <v>70.33</v>
      </c>
      <c r="M215" s="1">
        <v>68.28</v>
      </c>
      <c r="N215" t="s">
        <v>125</v>
      </c>
    </row>
    <row r="216" spans="1:14" ht="15.75" customHeight="1">
      <c r="A216" s="2">
        <v>215</v>
      </c>
      <c r="B216" s="1" t="s">
        <v>256</v>
      </c>
      <c r="C216" s="1">
        <v>69.36</v>
      </c>
      <c r="D216" s="1">
        <v>15</v>
      </c>
      <c r="E216" s="1">
        <v>13</v>
      </c>
      <c r="F216" s="1">
        <v>69.45</v>
      </c>
      <c r="G216" s="1">
        <v>0</v>
      </c>
      <c r="H216" s="1">
        <v>0</v>
      </c>
      <c r="I216" s="1">
        <v>0</v>
      </c>
      <c r="J216" s="1">
        <v>2</v>
      </c>
      <c r="K216" s="1">
        <v>70.03</v>
      </c>
      <c r="L216" s="1">
        <v>69.849999999999994</v>
      </c>
      <c r="M216" s="1">
        <v>68.650000000000006</v>
      </c>
      <c r="N216" t="s">
        <v>137</v>
      </c>
    </row>
    <row r="217" spans="1:14" ht="15.75" customHeight="1">
      <c r="A217" s="2">
        <v>216</v>
      </c>
      <c r="B217" s="1" t="s">
        <v>257</v>
      </c>
      <c r="C217" s="1">
        <v>69.319999999999993</v>
      </c>
      <c r="D217" s="1">
        <v>12</v>
      </c>
      <c r="E217" s="1">
        <v>18</v>
      </c>
      <c r="F217" s="1">
        <v>72.11</v>
      </c>
      <c r="G217" s="1">
        <v>0</v>
      </c>
      <c r="H217" s="1">
        <v>0</v>
      </c>
      <c r="I217" s="1">
        <v>0</v>
      </c>
      <c r="J217" s="1">
        <v>3</v>
      </c>
      <c r="K217" s="1">
        <v>69.319999999999993</v>
      </c>
      <c r="L217" s="1">
        <v>68.760000000000005</v>
      </c>
      <c r="M217" s="1">
        <v>69.489999999999995</v>
      </c>
      <c r="N217" t="s">
        <v>63</v>
      </c>
    </row>
    <row r="218" spans="1:14" ht="15.75" customHeight="1">
      <c r="A218" s="2">
        <v>217</v>
      </c>
      <c r="B218" s="1" t="s">
        <v>258</v>
      </c>
      <c r="C218" s="1">
        <v>69.3</v>
      </c>
      <c r="D218" s="1">
        <v>19</v>
      </c>
      <c r="E218" s="1">
        <v>12</v>
      </c>
      <c r="F218" s="1">
        <v>68.27</v>
      </c>
      <c r="G218" s="1">
        <v>0</v>
      </c>
      <c r="H218" s="1">
        <v>0</v>
      </c>
      <c r="I218" s="1">
        <v>0</v>
      </c>
      <c r="J218" s="1">
        <v>1</v>
      </c>
      <c r="K218" s="1">
        <v>69.83</v>
      </c>
      <c r="L218" s="1">
        <v>70.66</v>
      </c>
      <c r="M218" s="1">
        <v>68.209999999999994</v>
      </c>
      <c r="N218" t="s">
        <v>107</v>
      </c>
    </row>
    <row r="219" spans="1:14" ht="15.75" customHeight="1">
      <c r="A219" s="2">
        <v>218</v>
      </c>
      <c r="B219" s="1" t="s">
        <v>259</v>
      </c>
      <c r="C219" s="1">
        <v>69.16</v>
      </c>
      <c r="D219" s="1">
        <v>15</v>
      </c>
      <c r="E219" s="1">
        <v>15</v>
      </c>
      <c r="F219" s="1">
        <v>70.13</v>
      </c>
      <c r="G219" s="1">
        <v>0</v>
      </c>
      <c r="H219" s="1">
        <v>1</v>
      </c>
      <c r="I219" s="1">
        <v>0</v>
      </c>
      <c r="J219" s="1">
        <v>1</v>
      </c>
      <c r="K219" s="1">
        <v>67.510000000000005</v>
      </c>
      <c r="L219" s="1">
        <v>68.25</v>
      </c>
      <c r="M219" s="1">
        <v>70.27</v>
      </c>
      <c r="N219" t="s">
        <v>109</v>
      </c>
    </row>
    <row r="220" spans="1:14" ht="15.75" customHeight="1">
      <c r="A220" s="2">
        <v>219</v>
      </c>
      <c r="B220" s="1" t="s">
        <v>260</v>
      </c>
      <c r="C220" s="1">
        <v>69.16</v>
      </c>
      <c r="D220" s="1">
        <v>17</v>
      </c>
      <c r="E220" s="1">
        <v>14</v>
      </c>
      <c r="F220" s="1">
        <v>68.540000000000006</v>
      </c>
      <c r="G220" s="1">
        <v>0</v>
      </c>
      <c r="H220" s="1">
        <v>1</v>
      </c>
      <c r="I220" s="1">
        <v>0</v>
      </c>
      <c r="J220" s="1">
        <v>1</v>
      </c>
      <c r="K220" s="1">
        <v>69.099999999999994</v>
      </c>
      <c r="L220" s="1">
        <v>67.98</v>
      </c>
      <c r="M220" s="1">
        <v>69.650000000000006</v>
      </c>
      <c r="N220" t="s">
        <v>101</v>
      </c>
    </row>
    <row r="221" spans="1:14" ht="15.75" customHeight="1">
      <c r="A221" s="2">
        <v>220</v>
      </c>
      <c r="B221" s="1" t="s">
        <v>261</v>
      </c>
      <c r="C221" s="1">
        <v>69</v>
      </c>
      <c r="D221" s="1">
        <v>19</v>
      </c>
      <c r="E221" s="1">
        <v>12</v>
      </c>
      <c r="F221" s="1">
        <v>67.16</v>
      </c>
      <c r="G221" s="1">
        <v>0</v>
      </c>
      <c r="H221" s="1">
        <v>1</v>
      </c>
      <c r="I221" s="1">
        <v>0</v>
      </c>
      <c r="J221" s="1">
        <v>2</v>
      </c>
      <c r="K221" s="1">
        <v>67.849999999999994</v>
      </c>
      <c r="L221" s="1">
        <v>68.02</v>
      </c>
      <c r="M221" s="1">
        <v>69.91</v>
      </c>
      <c r="N221" t="s">
        <v>237</v>
      </c>
    </row>
    <row r="222" spans="1:14" ht="15.75" customHeight="1">
      <c r="A222" s="2">
        <v>221</v>
      </c>
      <c r="B222" s="1" t="s">
        <v>262</v>
      </c>
      <c r="C222" s="1">
        <v>68.86</v>
      </c>
      <c r="D222" s="1">
        <v>15</v>
      </c>
      <c r="E222" s="1">
        <v>15</v>
      </c>
      <c r="F222" s="1">
        <v>72.739999999999995</v>
      </c>
      <c r="G222" s="1">
        <v>0</v>
      </c>
      <c r="H222" s="1">
        <v>1</v>
      </c>
      <c r="I222" s="1">
        <v>0</v>
      </c>
      <c r="J222" s="1">
        <v>3</v>
      </c>
      <c r="K222" s="1">
        <v>69.78</v>
      </c>
      <c r="L222" s="1">
        <v>71.010000000000005</v>
      </c>
      <c r="M222" s="1">
        <v>67.08</v>
      </c>
      <c r="N222" t="s">
        <v>63</v>
      </c>
    </row>
    <row r="223" spans="1:14" ht="15.75" customHeight="1">
      <c r="A223" s="2">
        <v>222</v>
      </c>
      <c r="B223" s="1" t="s">
        <v>263</v>
      </c>
      <c r="C223" s="1">
        <v>68.86</v>
      </c>
      <c r="D223" s="1">
        <v>4</v>
      </c>
      <c r="E223" s="1">
        <v>28</v>
      </c>
      <c r="F223" s="1">
        <v>78.459999999999994</v>
      </c>
      <c r="G223" s="1">
        <v>0</v>
      </c>
      <c r="H223" s="1">
        <v>4</v>
      </c>
      <c r="I223" s="1">
        <v>0</v>
      </c>
      <c r="J223" s="1">
        <v>12</v>
      </c>
      <c r="K223" s="1">
        <v>67.91</v>
      </c>
      <c r="L223" s="1">
        <v>68.760000000000005</v>
      </c>
      <c r="M223" s="1">
        <v>69.25</v>
      </c>
      <c r="N223" t="s">
        <v>33</v>
      </c>
    </row>
    <row r="224" spans="1:14" ht="15.75" customHeight="1">
      <c r="A224" s="2">
        <v>223</v>
      </c>
      <c r="B224" s="1" t="s">
        <v>264</v>
      </c>
      <c r="C224" s="1">
        <v>68.81</v>
      </c>
      <c r="D224" s="1">
        <v>17</v>
      </c>
      <c r="E224" s="1">
        <v>15</v>
      </c>
      <c r="F224" s="1">
        <v>68.790000000000006</v>
      </c>
      <c r="G224" s="1">
        <v>0</v>
      </c>
      <c r="H224" s="1">
        <v>0</v>
      </c>
      <c r="I224" s="1">
        <v>0</v>
      </c>
      <c r="J224" s="1">
        <v>0</v>
      </c>
      <c r="K224" s="1">
        <v>69.349999999999994</v>
      </c>
      <c r="L224" s="1">
        <v>70.12</v>
      </c>
      <c r="M224" s="1">
        <v>67.739999999999995</v>
      </c>
      <c r="N224" t="s">
        <v>107</v>
      </c>
    </row>
    <row r="225" spans="1:14" ht="15.75" customHeight="1">
      <c r="A225" s="2">
        <v>224</v>
      </c>
      <c r="B225" s="1" t="s">
        <v>265</v>
      </c>
      <c r="C225" s="1">
        <v>68.72</v>
      </c>
      <c r="D225" s="1">
        <v>16</v>
      </c>
      <c r="E225" s="1">
        <v>15</v>
      </c>
      <c r="F225" s="1">
        <v>69.16</v>
      </c>
      <c r="G225" s="1">
        <v>0</v>
      </c>
      <c r="H225" s="1">
        <v>1</v>
      </c>
      <c r="I225" s="1">
        <v>1</v>
      </c>
      <c r="J225" s="1">
        <v>2</v>
      </c>
      <c r="K225" s="1">
        <v>69.81</v>
      </c>
      <c r="L225" s="1">
        <v>70.760000000000005</v>
      </c>
      <c r="M225" s="1">
        <v>66.91</v>
      </c>
      <c r="N225" t="s">
        <v>116</v>
      </c>
    </row>
    <row r="226" spans="1:14" ht="15.75" customHeight="1">
      <c r="A226" s="2">
        <v>225</v>
      </c>
      <c r="B226" s="1" t="s">
        <v>266</v>
      </c>
      <c r="C226" s="1">
        <v>68.69</v>
      </c>
      <c r="D226" s="1">
        <v>13</v>
      </c>
      <c r="E226" s="1">
        <v>16</v>
      </c>
      <c r="F226" s="1">
        <v>69.2</v>
      </c>
      <c r="G226" s="1">
        <v>0</v>
      </c>
      <c r="H226" s="1">
        <v>0</v>
      </c>
      <c r="I226" s="1">
        <v>0</v>
      </c>
      <c r="J226" s="1">
        <v>1</v>
      </c>
      <c r="K226" s="1">
        <v>69.459999999999994</v>
      </c>
      <c r="L226" s="1">
        <v>68.83</v>
      </c>
      <c r="M226" s="1">
        <v>68.099999999999994</v>
      </c>
      <c r="N226" t="s">
        <v>192</v>
      </c>
    </row>
    <row r="227" spans="1:14" ht="15.75" customHeight="1">
      <c r="A227" s="2">
        <v>226</v>
      </c>
      <c r="B227" s="1" t="s">
        <v>267</v>
      </c>
      <c r="C227" s="1">
        <v>68.650000000000006</v>
      </c>
      <c r="D227" s="1">
        <v>14</v>
      </c>
      <c r="E227" s="1">
        <v>18</v>
      </c>
      <c r="F227" s="1">
        <v>68.39</v>
      </c>
      <c r="G227" s="1">
        <v>0</v>
      </c>
      <c r="H227" s="1">
        <v>0</v>
      </c>
      <c r="I227" s="1">
        <v>0</v>
      </c>
      <c r="J227" s="1">
        <v>1</v>
      </c>
      <c r="K227" s="1">
        <v>67.97</v>
      </c>
      <c r="L227" s="1">
        <v>67.39</v>
      </c>
      <c r="M227" s="1">
        <v>69.47</v>
      </c>
      <c r="N227" t="s">
        <v>192</v>
      </c>
    </row>
    <row r="228" spans="1:14" ht="15.75" customHeight="1">
      <c r="A228" s="2">
        <v>227</v>
      </c>
      <c r="B228" s="1" t="s">
        <v>268</v>
      </c>
      <c r="C228" s="1">
        <v>68.64</v>
      </c>
      <c r="D228" s="1">
        <v>15</v>
      </c>
      <c r="E228" s="1">
        <v>13</v>
      </c>
      <c r="F228" s="1">
        <v>70.66</v>
      </c>
      <c r="G228" s="1">
        <v>0</v>
      </c>
      <c r="H228" s="1">
        <v>0</v>
      </c>
      <c r="I228" s="1">
        <v>0</v>
      </c>
      <c r="J228" s="1">
        <v>0</v>
      </c>
      <c r="K228" s="1">
        <v>69.08</v>
      </c>
      <c r="L228" s="1">
        <v>69.37</v>
      </c>
      <c r="M228" s="1">
        <v>67.92</v>
      </c>
      <c r="N228" t="s">
        <v>116</v>
      </c>
    </row>
    <row r="229" spans="1:14" ht="15.75" customHeight="1">
      <c r="A229" s="2">
        <v>228</v>
      </c>
      <c r="B229" s="1" t="s">
        <v>269</v>
      </c>
      <c r="C229" s="1">
        <v>68.540000000000006</v>
      </c>
      <c r="D229" s="1">
        <v>9</v>
      </c>
      <c r="E229" s="1">
        <v>20</v>
      </c>
      <c r="F229" s="1">
        <v>73.69</v>
      </c>
      <c r="G229" s="1">
        <v>0</v>
      </c>
      <c r="H229" s="1">
        <v>3</v>
      </c>
      <c r="I229" s="1">
        <v>0</v>
      </c>
      <c r="J229" s="1">
        <v>4</v>
      </c>
      <c r="K229" s="1">
        <v>69.099999999999994</v>
      </c>
      <c r="L229" s="1">
        <v>69.05</v>
      </c>
      <c r="M229" s="1">
        <v>67.88</v>
      </c>
      <c r="N229" t="s">
        <v>19</v>
      </c>
    </row>
    <row r="230" spans="1:14" ht="15.75" customHeight="1">
      <c r="A230" s="2">
        <v>229</v>
      </c>
      <c r="B230" s="1" t="s">
        <v>270</v>
      </c>
      <c r="C230" s="1">
        <v>68.52</v>
      </c>
      <c r="D230" s="1">
        <v>9</v>
      </c>
      <c r="E230" s="1">
        <v>22</v>
      </c>
      <c r="F230" s="1">
        <v>72.89</v>
      </c>
      <c r="G230" s="1">
        <v>0</v>
      </c>
      <c r="H230" s="1">
        <v>1</v>
      </c>
      <c r="I230" s="1">
        <v>0</v>
      </c>
      <c r="J230" s="1">
        <v>3</v>
      </c>
      <c r="K230" s="1">
        <v>69.34</v>
      </c>
      <c r="L230" s="1">
        <v>68.510000000000005</v>
      </c>
      <c r="M230" s="1">
        <v>67.989999999999995</v>
      </c>
      <c r="N230" t="s">
        <v>67</v>
      </c>
    </row>
    <row r="231" spans="1:14" ht="15.75" customHeight="1">
      <c r="A231" s="2">
        <v>230</v>
      </c>
      <c r="B231" s="1" t="s">
        <v>271</v>
      </c>
      <c r="C231" s="1">
        <v>68.510000000000005</v>
      </c>
      <c r="D231" s="1">
        <v>10</v>
      </c>
      <c r="E231" s="1">
        <v>18</v>
      </c>
      <c r="F231" s="1">
        <v>69.86</v>
      </c>
      <c r="G231" s="1">
        <v>0</v>
      </c>
      <c r="H231" s="1">
        <v>1</v>
      </c>
      <c r="I231" s="1">
        <v>0</v>
      </c>
      <c r="J231" s="1">
        <v>1</v>
      </c>
      <c r="K231" s="1">
        <v>67.709999999999994</v>
      </c>
      <c r="L231" s="1">
        <v>67.7</v>
      </c>
      <c r="M231" s="1">
        <v>69.180000000000007</v>
      </c>
      <c r="N231" t="s">
        <v>116</v>
      </c>
    </row>
    <row r="232" spans="1:14" ht="15.75" customHeight="1">
      <c r="A232" s="2">
        <v>231</v>
      </c>
      <c r="B232" s="1" t="s">
        <v>272</v>
      </c>
      <c r="C232" s="1">
        <v>68.42</v>
      </c>
      <c r="D232" s="1">
        <v>10</v>
      </c>
      <c r="E232" s="1">
        <v>23</v>
      </c>
      <c r="F232" s="1">
        <v>71.319999999999993</v>
      </c>
      <c r="G232" s="1">
        <v>0</v>
      </c>
      <c r="H232" s="1">
        <v>1</v>
      </c>
      <c r="I232" s="1">
        <v>0</v>
      </c>
      <c r="J232" s="1">
        <v>2</v>
      </c>
      <c r="K232" s="1">
        <v>67.7</v>
      </c>
      <c r="L232" s="1">
        <v>66.62</v>
      </c>
      <c r="M232" s="1">
        <v>69.489999999999995</v>
      </c>
      <c r="N232" t="s">
        <v>167</v>
      </c>
    </row>
    <row r="233" spans="1:14" ht="15.75" customHeight="1">
      <c r="A233" s="2">
        <v>232</v>
      </c>
      <c r="B233" s="1" t="s">
        <v>273</v>
      </c>
      <c r="C233" s="1">
        <v>68.349999999999994</v>
      </c>
      <c r="D233" s="1">
        <v>16</v>
      </c>
      <c r="E233" s="1">
        <v>16</v>
      </c>
      <c r="F233" s="1">
        <v>70.28</v>
      </c>
      <c r="G233" s="1">
        <v>0</v>
      </c>
      <c r="H233" s="1">
        <v>1</v>
      </c>
      <c r="I233" s="1">
        <v>0</v>
      </c>
      <c r="J233" s="1">
        <v>1</v>
      </c>
      <c r="K233" s="1">
        <v>68.180000000000007</v>
      </c>
      <c r="L233" s="1">
        <v>69.459999999999994</v>
      </c>
      <c r="M233" s="1">
        <v>67.739999999999995</v>
      </c>
      <c r="N233" t="s">
        <v>95</v>
      </c>
    </row>
    <row r="234" spans="1:14" ht="15.75" customHeight="1">
      <c r="A234" s="2">
        <v>233</v>
      </c>
      <c r="B234" s="1" t="s">
        <v>274</v>
      </c>
      <c r="C234" s="1">
        <v>68.25</v>
      </c>
      <c r="D234" s="1">
        <v>10</v>
      </c>
      <c r="E234" s="1">
        <v>20</v>
      </c>
      <c r="F234" s="1">
        <v>69.709999999999994</v>
      </c>
      <c r="G234" s="1">
        <v>0</v>
      </c>
      <c r="H234" s="1">
        <v>0</v>
      </c>
      <c r="I234" s="1">
        <v>0</v>
      </c>
      <c r="J234" s="1">
        <v>0</v>
      </c>
      <c r="K234" s="1">
        <v>68.05</v>
      </c>
      <c r="L234" s="1">
        <v>67.56</v>
      </c>
      <c r="M234" s="1">
        <v>68.569999999999993</v>
      </c>
      <c r="N234" t="s">
        <v>109</v>
      </c>
    </row>
    <row r="235" spans="1:14" ht="15.75" customHeight="1">
      <c r="A235" s="2">
        <v>234</v>
      </c>
      <c r="B235" s="1" t="s">
        <v>275</v>
      </c>
      <c r="C235" s="1">
        <v>68.180000000000007</v>
      </c>
      <c r="D235" s="1">
        <v>18</v>
      </c>
      <c r="E235" s="1">
        <v>11</v>
      </c>
      <c r="F235" s="1">
        <v>68.73</v>
      </c>
      <c r="G235" s="1">
        <v>0</v>
      </c>
      <c r="H235" s="1">
        <v>1</v>
      </c>
      <c r="I235" s="1">
        <v>0</v>
      </c>
      <c r="J235" s="1">
        <v>2</v>
      </c>
      <c r="K235" s="1">
        <v>68.349999999999994</v>
      </c>
      <c r="L235" s="1">
        <v>69.260000000000005</v>
      </c>
      <c r="M235" s="1">
        <v>67.41</v>
      </c>
      <c r="N235" t="s">
        <v>177</v>
      </c>
    </row>
    <row r="236" spans="1:14" ht="15.75" customHeight="1">
      <c r="A236" s="2">
        <v>235</v>
      </c>
      <c r="B236" s="1" t="s">
        <v>276</v>
      </c>
      <c r="C236" s="1">
        <v>68.09</v>
      </c>
      <c r="D236" s="1">
        <v>12</v>
      </c>
      <c r="E236" s="1">
        <v>19</v>
      </c>
      <c r="F236" s="1">
        <v>70.69</v>
      </c>
      <c r="G236" s="1">
        <v>0</v>
      </c>
      <c r="H236" s="1">
        <v>2</v>
      </c>
      <c r="I236" s="1">
        <v>0</v>
      </c>
      <c r="J236" s="1">
        <v>2</v>
      </c>
      <c r="K236" s="1">
        <v>67.81</v>
      </c>
      <c r="L236" s="1">
        <v>68.56</v>
      </c>
      <c r="M236" s="1">
        <v>67.89</v>
      </c>
      <c r="N236" t="s">
        <v>167</v>
      </c>
    </row>
    <row r="237" spans="1:14" ht="15.75" customHeight="1">
      <c r="A237" s="2">
        <v>236</v>
      </c>
      <c r="B237" s="1" t="s">
        <v>277</v>
      </c>
      <c r="C237" s="1">
        <v>68.069999999999993</v>
      </c>
      <c r="D237" s="1">
        <v>17</v>
      </c>
      <c r="E237" s="1">
        <v>11</v>
      </c>
      <c r="F237" s="1">
        <v>66.27</v>
      </c>
      <c r="G237" s="1">
        <v>0</v>
      </c>
      <c r="H237" s="1">
        <v>2</v>
      </c>
      <c r="I237" s="1">
        <v>0</v>
      </c>
      <c r="J237" s="1">
        <v>2</v>
      </c>
      <c r="K237" s="1">
        <v>67.209999999999994</v>
      </c>
      <c r="L237" s="1">
        <v>69.010000000000005</v>
      </c>
      <c r="M237" s="1">
        <v>67.89</v>
      </c>
      <c r="N237" t="s">
        <v>278</v>
      </c>
    </row>
    <row r="238" spans="1:14" ht="15.75" customHeight="1">
      <c r="A238" s="2">
        <v>237</v>
      </c>
      <c r="B238" s="1" t="s">
        <v>279</v>
      </c>
      <c r="C238" s="1">
        <v>67.92</v>
      </c>
      <c r="D238" s="1">
        <v>13</v>
      </c>
      <c r="E238" s="1">
        <v>17</v>
      </c>
      <c r="F238" s="1">
        <v>69.569999999999993</v>
      </c>
      <c r="G238" s="1">
        <v>0</v>
      </c>
      <c r="H238" s="1">
        <v>0</v>
      </c>
      <c r="I238" s="1">
        <v>0</v>
      </c>
      <c r="J238" s="1">
        <v>2</v>
      </c>
      <c r="K238" s="1">
        <v>67.569999999999993</v>
      </c>
      <c r="L238" s="1">
        <v>68.099999999999994</v>
      </c>
      <c r="M238" s="1">
        <v>67.900000000000006</v>
      </c>
      <c r="N238" t="s">
        <v>192</v>
      </c>
    </row>
    <row r="239" spans="1:14" ht="15.75" customHeight="1">
      <c r="A239" s="2">
        <v>238</v>
      </c>
      <c r="B239" s="1" t="s">
        <v>280</v>
      </c>
      <c r="C239" s="1">
        <v>67.760000000000005</v>
      </c>
      <c r="D239" s="1">
        <v>15</v>
      </c>
      <c r="E239" s="1">
        <v>15</v>
      </c>
      <c r="F239" s="1">
        <v>68.64</v>
      </c>
      <c r="G239" s="1">
        <v>0</v>
      </c>
      <c r="H239" s="1">
        <v>0</v>
      </c>
      <c r="I239" s="1">
        <v>0</v>
      </c>
      <c r="J239" s="1">
        <v>2</v>
      </c>
      <c r="K239" s="1">
        <v>68.400000000000006</v>
      </c>
      <c r="L239" s="1">
        <v>68.739999999999995</v>
      </c>
      <c r="M239" s="1">
        <v>66.8</v>
      </c>
      <c r="N239" t="s">
        <v>177</v>
      </c>
    </row>
    <row r="240" spans="1:14" ht="15.75" customHeight="1">
      <c r="A240" s="2">
        <v>239</v>
      </c>
      <c r="B240" s="1" t="s">
        <v>281</v>
      </c>
      <c r="C240" s="1">
        <v>67.760000000000005</v>
      </c>
      <c r="D240" s="1">
        <v>21</v>
      </c>
      <c r="E240" s="1">
        <v>11</v>
      </c>
      <c r="F240" s="1">
        <v>65.53</v>
      </c>
      <c r="G240" s="1">
        <v>1</v>
      </c>
      <c r="H240" s="1">
        <v>2</v>
      </c>
      <c r="I240" s="1">
        <v>1</v>
      </c>
      <c r="J240" s="1">
        <v>3</v>
      </c>
      <c r="K240" s="1">
        <v>68.17</v>
      </c>
      <c r="L240" s="1">
        <v>68.14</v>
      </c>
      <c r="M240" s="1">
        <v>67.23</v>
      </c>
      <c r="N240" t="s">
        <v>239</v>
      </c>
    </row>
    <row r="241" spans="1:14" ht="15.75" customHeight="1">
      <c r="A241" s="2">
        <v>240</v>
      </c>
      <c r="B241" s="1" t="s">
        <v>282</v>
      </c>
      <c r="C241" s="1">
        <v>67.650000000000006</v>
      </c>
      <c r="D241" s="1">
        <v>12</v>
      </c>
      <c r="E241" s="1">
        <v>18</v>
      </c>
      <c r="F241" s="1">
        <v>71.790000000000006</v>
      </c>
      <c r="G241" s="1">
        <v>0</v>
      </c>
      <c r="H241" s="1">
        <v>1</v>
      </c>
      <c r="I241" s="1">
        <v>0</v>
      </c>
      <c r="J241" s="1">
        <v>3</v>
      </c>
      <c r="K241" s="1">
        <v>67.33</v>
      </c>
      <c r="L241" s="1">
        <v>67.36</v>
      </c>
      <c r="M241" s="1">
        <v>67.849999999999994</v>
      </c>
      <c r="N241" t="s">
        <v>89</v>
      </c>
    </row>
    <row r="242" spans="1:14" ht="15.75" customHeight="1">
      <c r="A242" s="2">
        <v>241</v>
      </c>
      <c r="B242" s="1" t="s">
        <v>283</v>
      </c>
      <c r="C242" s="1">
        <v>67.650000000000006</v>
      </c>
      <c r="D242" s="1">
        <v>3</v>
      </c>
      <c r="E242" s="1">
        <v>29</v>
      </c>
      <c r="F242" s="1">
        <v>78.819999999999993</v>
      </c>
      <c r="G242" s="1">
        <v>0</v>
      </c>
      <c r="H242" s="1">
        <v>5</v>
      </c>
      <c r="I242" s="1">
        <v>0</v>
      </c>
      <c r="J242" s="1">
        <v>9</v>
      </c>
      <c r="K242" s="1">
        <v>68.53</v>
      </c>
      <c r="L242" s="1">
        <v>67.83</v>
      </c>
      <c r="M242" s="1">
        <v>66.989999999999995</v>
      </c>
      <c r="N242" t="s">
        <v>17</v>
      </c>
    </row>
    <row r="243" spans="1:14" ht="15.75" customHeight="1">
      <c r="A243" s="2">
        <v>242</v>
      </c>
      <c r="B243" s="1" t="s">
        <v>284</v>
      </c>
      <c r="C243" s="1">
        <v>67.59</v>
      </c>
      <c r="D243" s="1">
        <v>17</v>
      </c>
      <c r="E243" s="1">
        <v>14</v>
      </c>
      <c r="F243" s="1">
        <v>66.64</v>
      </c>
      <c r="G243" s="1">
        <v>0</v>
      </c>
      <c r="H243" s="1">
        <v>1</v>
      </c>
      <c r="I243" s="1">
        <v>0</v>
      </c>
      <c r="J243" s="1">
        <v>1</v>
      </c>
      <c r="K243" s="1">
        <v>67.72</v>
      </c>
      <c r="L243" s="1">
        <v>67.84</v>
      </c>
      <c r="M243" s="1">
        <v>67.3</v>
      </c>
      <c r="N243" t="s">
        <v>137</v>
      </c>
    </row>
    <row r="244" spans="1:14" ht="15.75" customHeight="1">
      <c r="A244" s="2">
        <v>243</v>
      </c>
      <c r="B244" s="1" t="s">
        <v>416</v>
      </c>
      <c r="C244" s="1">
        <v>67.569999999999993</v>
      </c>
      <c r="D244" s="1">
        <v>9</v>
      </c>
      <c r="E244" s="1">
        <v>20</v>
      </c>
      <c r="F244" s="1">
        <v>70.97</v>
      </c>
      <c r="G244" s="1">
        <v>0</v>
      </c>
      <c r="H244" s="1">
        <v>1</v>
      </c>
      <c r="I244" s="1">
        <v>0</v>
      </c>
      <c r="J244" s="1">
        <v>2</v>
      </c>
      <c r="K244" s="1">
        <v>66.8</v>
      </c>
      <c r="L244" s="1">
        <v>66.099999999999994</v>
      </c>
      <c r="M244" s="1">
        <v>68.5</v>
      </c>
      <c r="N244" t="s">
        <v>89</v>
      </c>
    </row>
    <row r="245" spans="1:14" ht="15.75" customHeight="1">
      <c r="A245" s="2">
        <v>244</v>
      </c>
      <c r="B245" s="1" t="s">
        <v>286</v>
      </c>
      <c r="C245" s="1">
        <v>67.400000000000006</v>
      </c>
      <c r="D245" s="1">
        <v>14</v>
      </c>
      <c r="E245" s="1">
        <v>17</v>
      </c>
      <c r="F245" s="1">
        <v>68.48</v>
      </c>
      <c r="G245" s="1">
        <v>0</v>
      </c>
      <c r="H245" s="1">
        <v>0</v>
      </c>
      <c r="I245" s="1">
        <v>0</v>
      </c>
      <c r="J245" s="1">
        <v>1</v>
      </c>
      <c r="K245" s="1">
        <v>66.87</v>
      </c>
      <c r="L245" s="1">
        <v>67.34</v>
      </c>
      <c r="M245" s="1">
        <v>67.59</v>
      </c>
      <c r="N245" t="s">
        <v>177</v>
      </c>
    </row>
    <row r="246" spans="1:14" ht="15.75" customHeight="1">
      <c r="A246" s="2">
        <v>245</v>
      </c>
      <c r="B246" s="1" t="s">
        <v>287</v>
      </c>
      <c r="C246" s="1">
        <v>67.209999999999994</v>
      </c>
      <c r="D246" s="1">
        <v>12</v>
      </c>
      <c r="E246" s="1">
        <v>18</v>
      </c>
      <c r="F246" s="1">
        <v>70.58</v>
      </c>
      <c r="G246" s="1">
        <v>0</v>
      </c>
      <c r="H246" s="1">
        <v>1</v>
      </c>
      <c r="I246" s="1">
        <v>0</v>
      </c>
      <c r="J246" s="1">
        <v>1</v>
      </c>
      <c r="K246" s="1">
        <v>68.069999999999993</v>
      </c>
      <c r="L246" s="1">
        <v>67.47</v>
      </c>
      <c r="M246" s="1">
        <v>66.510000000000005</v>
      </c>
      <c r="N246" t="s">
        <v>167</v>
      </c>
    </row>
    <row r="247" spans="1:14" ht="15.75" customHeight="1">
      <c r="A247" s="2">
        <v>246</v>
      </c>
      <c r="B247" s="1" t="s">
        <v>288</v>
      </c>
      <c r="C247" s="1">
        <v>67.150000000000006</v>
      </c>
      <c r="D247" s="1">
        <v>14</v>
      </c>
      <c r="E247" s="1">
        <v>17</v>
      </c>
      <c r="F247" s="1">
        <v>67.739999999999995</v>
      </c>
      <c r="G247" s="1">
        <v>0</v>
      </c>
      <c r="H247" s="1">
        <v>1</v>
      </c>
      <c r="I247" s="1">
        <v>0</v>
      </c>
      <c r="J247" s="1">
        <v>1</v>
      </c>
      <c r="K247" s="1">
        <v>66.56</v>
      </c>
      <c r="L247" s="1">
        <v>66.53</v>
      </c>
      <c r="M247" s="1">
        <v>67.62</v>
      </c>
      <c r="N247" t="s">
        <v>144</v>
      </c>
    </row>
    <row r="248" spans="1:14" ht="15.75" customHeight="1">
      <c r="A248" s="2">
        <v>247</v>
      </c>
      <c r="B248" s="1" t="s">
        <v>289</v>
      </c>
      <c r="C248" s="1">
        <v>67.12</v>
      </c>
      <c r="D248" s="1">
        <v>12</v>
      </c>
      <c r="E248" s="1">
        <v>17</v>
      </c>
      <c r="F248" s="1">
        <v>69.7</v>
      </c>
      <c r="G248" s="1">
        <v>0</v>
      </c>
      <c r="H248" s="1">
        <v>3</v>
      </c>
      <c r="I248" s="1">
        <v>0</v>
      </c>
      <c r="J248" s="1">
        <v>3</v>
      </c>
      <c r="K248" s="1">
        <v>66.58</v>
      </c>
      <c r="L248" s="1">
        <v>67.48</v>
      </c>
      <c r="M248" s="1">
        <v>67.09</v>
      </c>
      <c r="N248" t="s">
        <v>116</v>
      </c>
    </row>
    <row r="249" spans="1:14" ht="15.75" customHeight="1">
      <c r="A249" s="2">
        <v>248</v>
      </c>
      <c r="B249" s="1" t="s">
        <v>290</v>
      </c>
      <c r="C249" s="1">
        <v>67.099999999999994</v>
      </c>
      <c r="D249" s="1">
        <v>9</v>
      </c>
      <c r="E249" s="1">
        <v>20</v>
      </c>
      <c r="F249" s="1">
        <v>69.64</v>
      </c>
      <c r="G249" s="1">
        <v>0</v>
      </c>
      <c r="H249" s="1">
        <v>0</v>
      </c>
      <c r="I249" s="1">
        <v>0</v>
      </c>
      <c r="J249" s="1">
        <v>1</v>
      </c>
      <c r="K249" s="1">
        <v>66.209999999999994</v>
      </c>
      <c r="L249" s="1">
        <v>65.510000000000005</v>
      </c>
      <c r="M249" s="1">
        <v>68.13</v>
      </c>
      <c r="N249" t="s">
        <v>107</v>
      </c>
    </row>
    <row r="250" spans="1:14" ht="15.75" customHeight="1">
      <c r="A250" s="2">
        <v>249</v>
      </c>
      <c r="B250" s="1" t="s">
        <v>291</v>
      </c>
      <c r="C250" s="1">
        <v>67.010000000000005</v>
      </c>
      <c r="D250" s="1">
        <v>15</v>
      </c>
      <c r="E250" s="1">
        <v>16</v>
      </c>
      <c r="F250" s="1">
        <v>66.69</v>
      </c>
      <c r="G250" s="1">
        <v>0</v>
      </c>
      <c r="H250" s="1">
        <v>0</v>
      </c>
      <c r="I250" s="1">
        <v>0</v>
      </c>
      <c r="J250" s="1">
        <v>0</v>
      </c>
      <c r="K250" s="1">
        <v>66.209999999999994</v>
      </c>
      <c r="L250" s="1">
        <v>66.599999999999994</v>
      </c>
      <c r="M250" s="1">
        <v>67.48</v>
      </c>
      <c r="N250" t="s">
        <v>144</v>
      </c>
    </row>
    <row r="251" spans="1:14" ht="15.75" customHeight="1">
      <c r="A251" s="2">
        <v>250</v>
      </c>
      <c r="B251" s="1" t="s">
        <v>292</v>
      </c>
      <c r="C251" s="1">
        <v>66.94</v>
      </c>
      <c r="D251" s="1">
        <v>14</v>
      </c>
      <c r="E251" s="1">
        <v>15</v>
      </c>
      <c r="F251" s="1">
        <v>69.55</v>
      </c>
      <c r="G251" s="1">
        <v>0</v>
      </c>
      <c r="H251" s="1">
        <v>1</v>
      </c>
      <c r="I251" s="1">
        <v>0</v>
      </c>
      <c r="J251" s="1">
        <v>1</v>
      </c>
      <c r="K251" s="1">
        <v>65.78</v>
      </c>
      <c r="L251" s="1">
        <v>66.48</v>
      </c>
      <c r="M251" s="1">
        <v>67.59</v>
      </c>
      <c r="N251" t="s">
        <v>192</v>
      </c>
    </row>
    <row r="252" spans="1:14" ht="15.75" customHeight="1">
      <c r="A252" s="2">
        <v>251</v>
      </c>
      <c r="B252" s="1" t="s">
        <v>293</v>
      </c>
      <c r="C252" s="1">
        <v>66.88</v>
      </c>
      <c r="D252" s="1">
        <v>15</v>
      </c>
      <c r="E252" s="1">
        <v>15</v>
      </c>
      <c r="F252" s="1">
        <v>69.31</v>
      </c>
      <c r="G252" s="1">
        <v>0</v>
      </c>
      <c r="H252" s="1">
        <v>0</v>
      </c>
      <c r="I252" s="1">
        <v>0</v>
      </c>
      <c r="J252" s="1">
        <v>0</v>
      </c>
      <c r="K252" s="1">
        <v>66.55</v>
      </c>
      <c r="L252" s="1">
        <v>66.03</v>
      </c>
      <c r="M252" s="1">
        <v>67.34</v>
      </c>
      <c r="N252" t="s">
        <v>116</v>
      </c>
    </row>
    <row r="253" spans="1:14" ht="15.75" customHeight="1">
      <c r="A253" s="2">
        <v>252</v>
      </c>
      <c r="B253" s="1" t="s">
        <v>294</v>
      </c>
      <c r="C253" s="1">
        <v>66.88</v>
      </c>
      <c r="D253" s="1">
        <v>8</v>
      </c>
      <c r="E253" s="1">
        <v>21</v>
      </c>
      <c r="F253" s="1">
        <v>73.64</v>
      </c>
      <c r="G253" s="1">
        <v>0</v>
      </c>
      <c r="H253" s="1">
        <v>0</v>
      </c>
      <c r="I253" s="1">
        <v>0</v>
      </c>
      <c r="J253" s="1">
        <v>1</v>
      </c>
      <c r="K253" s="1">
        <v>67.45</v>
      </c>
      <c r="L253" s="1">
        <v>67.45</v>
      </c>
      <c r="M253" s="1">
        <v>66.180000000000007</v>
      </c>
      <c r="N253" t="s">
        <v>125</v>
      </c>
    </row>
    <row r="254" spans="1:14" ht="15.75" customHeight="1">
      <c r="A254" s="2">
        <v>253</v>
      </c>
      <c r="B254" s="1" t="s">
        <v>295</v>
      </c>
      <c r="C254" s="1">
        <v>66.86</v>
      </c>
      <c r="D254" s="1">
        <v>10</v>
      </c>
      <c r="E254" s="1">
        <v>21</v>
      </c>
      <c r="F254" s="1">
        <v>71.53</v>
      </c>
      <c r="G254" s="1">
        <v>0</v>
      </c>
      <c r="H254" s="1">
        <v>0</v>
      </c>
      <c r="I254" s="1">
        <v>0</v>
      </c>
      <c r="J254" s="1">
        <v>0</v>
      </c>
      <c r="K254" s="1">
        <v>66.47</v>
      </c>
      <c r="L254" s="1">
        <v>66.7</v>
      </c>
      <c r="M254" s="1">
        <v>67.02</v>
      </c>
      <c r="N254" t="s">
        <v>78</v>
      </c>
    </row>
    <row r="255" spans="1:14" ht="15.75" customHeight="1">
      <c r="A255" s="2">
        <v>254</v>
      </c>
      <c r="B255" s="1" t="s">
        <v>296</v>
      </c>
      <c r="C255" s="1">
        <v>66.86</v>
      </c>
      <c r="D255" s="1">
        <v>15</v>
      </c>
      <c r="E255" s="1">
        <v>15</v>
      </c>
      <c r="F255" s="1">
        <v>68.430000000000007</v>
      </c>
      <c r="G255" s="1">
        <v>0</v>
      </c>
      <c r="H255" s="1">
        <v>1</v>
      </c>
      <c r="I255" s="1">
        <v>0</v>
      </c>
      <c r="J255" s="1">
        <v>1</v>
      </c>
      <c r="K255" s="1">
        <v>66.7</v>
      </c>
      <c r="L255" s="1">
        <v>67.16</v>
      </c>
      <c r="M255" s="1">
        <v>66.67</v>
      </c>
      <c r="N255" t="s">
        <v>107</v>
      </c>
    </row>
    <row r="256" spans="1:14" ht="15.75" customHeight="1">
      <c r="A256" s="2">
        <v>255</v>
      </c>
      <c r="B256" s="1" t="s">
        <v>297</v>
      </c>
      <c r="C256" s="1">
        <v>66.81</v>
      </c>
      <c r="D256" s="1">
        <v>11</v>
      </c>
      <c r="E256" s="1">
        <v>21</v>
      </c>
      <c r="F256" s="1">
        <v>70.19</v>
      </c>
      <c r="G256" s="1">
        <v>0</v>
      </c>
      <c r="H256" s="1">
        <v>0</v>
      </c>
      <c r="I256" s="1">
        <v>0</v>
      </c>
      <c r="J256" s="1">
        <v>0</v>
      </c>
      <c r="K256" s="1">
        <v>66.680000000000007</v>
      </c>
      <c r="L256" s="1">
        <v>66.59</v>
      </c>
      <c r="M256" s="1">
        <v>66.87</v>
      </c>
      <c r="N256" t="s">
        <v>78</v>
      </c>
    </row>
    <row r="257" spans="1:14" ht="15.75" customHeight="1">
      <c r="A257" s="2">
        <v>256</v>
      </c>
      <c r="B257" s="1" t="s">
        <v>298</v>
      </c>
      <c r="C257" s="1">
        <v>66.739999999999995</v>
      </c>
      <c r="D257" s="1">
        <v>17</v>
      </c>
      <c r="E257" s="1">
        <v>16</v>
      </c>
      <c r="F257" s="1">
        <v>66.22</v>
      </c>
      <c r="G257" s="1">
        <v>0</v>
      </c>
      <c r="H257" s="1">
        <v>0</v>
      </c>
      <c r="I257" s="1">
        <v>0</v>
      </c>
      <c r="J257" s="1">
        <v>1</v>
      </c>
      <c r="K257" s="1">
        <v>66.55</v>
      </c>
      <c r="L257" s="1">
        <v>66.239999999999995</v>
      </c>
      <c r="M257" s="1">
        <v>66.959999999999994</v>
      </c>
      <c r="N257" t="s">
        <v>278</v>
      </c>
    </row>
    <row r="258" spans="1:14" ht="15.75" customHeight="1">
      <c r="A258" s="2">
        <v>257</v>
      </c>
      <c r="B258" s="1" t="s">
        <v>299</v>
      </c>
      <c r="C258" s="1">
        <v>66.66</v>
      </c>
      <c r="D258" s="1">
        <v>8</v>
      </c>
      <c r="E258" s="1">
        <v>18</v>
      </c>
      <c r="F258" s="1">
        <v>71.27</v>
      </c>
      <c r="G258" s="1">
        <v>0</v>
      </c>
      <c r="H258" s="1">
        <v>0</v>
      </c>
      <c r="I258" s="1">
        <v>0</v>
      </c>
      <c r="J258" s="1">
        <v>0</v>
      </c>
      <c r="K258" s="1">
        <v>65.64</v>
      </c>
      <c r="L258" s="1">
        <v>65.290000000000006</v>
      </c>
      <c r="M258" s="1">
        <v>67.64</v>
      </c>
      <c r="N258" t="s">
        <v>104</v>
      </c>
    </row>
    <row r="259" spans="1:14" ht="15.75" customHeight="1">
      <c r="A259" s="2">
        <v>258</v>
      </c>
      <c r="B259" s="1" t="s">
        <v>300</v>
      </c>
      <c r="C259" s="1">
        <v>66.53</v>
      </c>
      <c r="D259" s="1">
        <v>10</v>
      </c>
      <c r="E259" s="1">
        <v>16</v>
      </c>
      <c r="F259" s="1">
        <v>70.459999999999994</v>
      </c>
      <c r="G259" s="1">
        <v>0</v>
      </c>
      <c r="H259" s="1">
        <v>1</v>
      </c>
      <c r="I259" s="1">
        <v>1</v>
      </c>
      <c r="J259" s="1">
        <v>1</v>
      </c>
      <c r="K259" s="1">
        <v>67.34</v>
      </c>
      <c r="L259" s="1">
        <v>68.19</v>
      </c>
      <c r="M259" s="1">
        <v>65.03</v>
      </c>
      <c r="N259" t="s">
        <v>116</v>
      </c>
    </row>
    <row r="260" spans="1:14" ht="15.75" customHeight="1">
      <c r="A260" s="2">
        <v>259</v>
      </c>
      <c r="B260" s="1" t="s">
        <v>301</v>
      </c>
      <c r="C260" s="1">
        <v>66.5</v>
      </c>
      <c r="D260" s="1">
        <v>13</v>
      </c>
      <c r="E260" s="1">
        <v>14</v>
      </c>
      <c r="F260" s="1">
        <v>67.92</v>
      </c>
      <c r="G260" s="1">
        <v>0</v>
      </c>
      <c r="H260" s="1">
        <v>0</v>
      </c>
      <c r="I260" s="1">
        <v>0</v>
      </c>
      <c r="J260" s="1">
        <v>0</v>
      </c>
      <c r="K260" s="1">
        <v>66.62</v>
      </c>
      <c r="L260" s="1">
        <v>66.599999999999994</v>
      </c>
      <c r="M260" s="1">
        <v>66.27</v>
      </c>
      <c r="N260" t="s">
        <v>101</v>
      </c>
    </row>
    <row r="261" spans="1:14" ht="15.75" customHeight="1">
      <c r="A261" s="2">
        <v>260</v>
      </c>
      <c r="B261" s="1" t="s">
        <v>302</v>
      </c>
      <c r="C261" s="1">
        <v>66.39</v>
      </c>
      <c r="D261" s="1">
        <v>12</v>
      </c>
      <c r="E261" s="1">
        <v>18</v>
      </c>
      <c r="F261" s="1">
        <v>68.91</v>
      </c>
      <c r="G261" s="1">
        <v>0</v>
      </c>
      <c r="H261" s="1">
        <v>1</v>
      </c>
      <c r="I261" s="1">
        <v>0</v>
      </c>
      <c r="J261" s="1">
        <v>1</v>
      </c>
      <c r="K261" s="1">
        <v>66.31</v>
      </c>
      <c r="L261" s="1">
        <v>66.19</v>
      </c>
      <c r="M261" s="1">
        <v>66.42</v>
      </c>
      <c r="N261" t="s">
        <v>107</v>
      </c>
    </row>
    <row r="262" spans="1:14" ht="15.75" customHeight="1">
      <c r="A262" s="2">
        <v>261</v>
      </c>
      <c r="B262" s="1" t="s">
        <v>303</v>
      </c>
      <c r="C262" s="1">
        <v>66.349999999999994</v>
      </c>
      <c r="D262" s="1">
        <v>12</v>
      </c>
      <c r="E262" s="1">
        <v>18</v>
      </c>
      <c r="F262" s="1">
        <v>71.38</v>
      </c>
      <c r="G262" s="1">
        <v>0</v>
      </c>
      <c r="H262" s="1">
        <v>3</v>
      </c>
      <c r="I262" s="1">
        <v>0</v>
      </c>
      <c r="J262" s="1">
        <v>3</v>
      </c>
      <c r="K262" s="1">
        <v>66.540000000000006</v>
      </c>
      <c r="L262" s="1">
        <v>66.760000000000005</v>
      </c>
      <c r="M262" s="1">
        <v>65.92</v>
      </c>
      <c r="N262" t="s">
        <v>116</v>
      </c>
    </row>
    <row r="263" spans="1:14" ht="15.75" customHeight="1">
      <c r="A263" s="2">
        <v>262</v>
      </c>
      <c r="B263" s="1" t="s">
        <v>304</v>
      </c>
      <c r="C263" s="1">
        <v>66.3</v>
      </c>
      <c r="D263" s="1">
        <v>12</v>
      </c>
      <c r="E263" s="1">
        <v>19</v>
      </c>
      <c r="F263" s="1">
        <v>70.650000000000006</v>
      </c>
      <c r="G263" s="1">
        <v>0</v>
      </c>
      <c r="H263" s="1">
        <v>0</v>
      </c>
      <c r="I263" s="1">
        <v>0</v>
      </c>
      <c r="J263" s="1">
        <v>2</v>
      </c>
      <c r="K263" s="1">
        <v>65.790000000000006</v>
      </c>
      <c r="L263" s="1">
        <v>66.430000000000007</v>
      </c>
      <c r="M263" s="1">
        <v>66.37</v>
      </c>
      <c r="N263" t="s">
        <v>177</v>
      </c>
    </row>
    <row r="264" spans="1:14" ht="15.75" customHeight="1">
      <c r="A264" s="2">
        <v>263</v>
      </c>
      <c r="B264" s="1" t="s">
        <v>305</v>
      </c>
      <c r="C264" s="1">
        <v>66.17</v>
      </c>
      <c r="D264" s="1">
        <v>10</v>
      </c>
      <c r="E264" s="1">
        <v>20</v>
      </c>
      <c r="F264" s="1">
        <v>69.48</v>
      </c>
      <c r="G264" s="1">
        <v>0</v>
      </c>
      <c r="H264" s="1">
        <v>0</v>
      </c>
      <c r="I264" s="1">
        <v>0</v>
      </c>
      <c r="J264" s="1">
        <v>0</v>
      </c>
      <c r="K264" s="1">
        <v>65.569999999999993</v>
      </c>
      <c r="L264" s="1">
        <v>65.3</v>
      </c>
      <c r="M264" s="1">
        <v>66.760000000000005</v>
      </c>
      <c r="N264" t="s">
        <v>128</v>
      </c>
    </row>
    <row r="265" spans="1:14" ht="15.75" customHeight="1">
      <c r="A265" s="2">
        <v>264</v>
      </c>
      <c r="B265" s="1" t="s">
        <v>306</v>
      </c>
      <c r="C265" s="1">
        <v>66.16</v>
      </c>
      <c r="D265" s="1">
        <v>14</v>
      </c>
      <c r="E265" s="1">
        <v>14</v>
      </c>
      <c r="F265" s="1">
        <v>67.569999999999993</v>
      </c>
      <c r="G265" s="1">
        <v>0</v>
      </c>
      <c r="H265" s="1">
        <v>0</v>
      </c>
      <c r="I265" s="1">
        <v>0</v>
      </c>
      <c r="J265" s="1">
        <v>0</v>
      </c>
      <c r="K265" s="1">
        <v>65.42</v>
      </c>
      <c r="L265" s="1">
        <v>66.13</v>
      </c>
      <c r="M265" s="1">
        <v>66.42</v>
      </c>
      <c r="N265" t="s">
        <v>144</v>
      </c>
    </row>
    <row r="266" spans="1:14" ht="15.75" customHeight="1">
      <c r="A266" s="2">
        <v>265</v>
      </c>
      <c r="B266" s="1" t="s">
        <v>307</v>
      </c>
      <c r="C266" s="1">
        <v>66.099999999999994</v>
      </c>
      <c r="D266" s="1">
        <v>18</v>
      </c>
      <c r="E266" s="1">
        <v>13</v>
      </c>
      <c r="F266" s="1">
        <v>67.64</v>
      </c>
      <c r="G266" s="1">
        <v>0</v>
      </c>
      <c r="H266" s="1">
        <v>1</v>
      </c>
      <c r="I266" s="1">
        <v>0</v>
      </c>
      <c r="J266" s="1">
        <v>1</v>
      </c>
      <c r="K266" s="1">
        <v>65.489999999999995</v>
      </c>
      <c r="L266" s="1">
        <v>67.69</v>
      </c>
      <c r="M266" s="1">
        <v>65.430000000000007</v>
      </c>
      <c r="N266" t="s">
        <v>253</v>
      </c>
    </row>
    <row r="267" spans="1:14" ht="15.75" customHeight="1">
      <c r="A267" s="2">
        <v>266</v>
      </c>
      <c r="B267" s="1" t="s">
        <v>308</v>
      </c>
      <c r="C267" s="1">
        <v>65.98</v>
      </c>
      <c r="D267" s="1">
        <v>13</v>
      </c>
      <c r="E267" s="1">
        <v>20</v>
      </c>
      <c r="F267" s="1">
        <v>67.459999999999994</v>
      </c>
      <c r="G267" s="1">
        <v>0</v>
      </c>
      <c r="H267" s="1">
        <v>0</v>
      </c>
      <c r="I267" s="1">
        <v>0</v>
      </c>
      <c r="J267" s="1">
        <v>0</v>
      </c>
      <c r="K267" s="1">
        <v>64.739999999999995</v>
      </c>
      <c r="L267" s="1">
        <v>65.150000000000006</v>
      </c>
      <c r="M267" s="1">
        <v>66.81</v>
      </c>
      <c r="N267" t="s">
        <v>107</v>
      </c>
    </row>
    <row r="268" spans="1:14" ht="15.75" customHeight="1">
      <c r="A268" s="2">
        <v>267</v>
      </c>
      <c r="B268" s="1" t="s">
        <v>309</v>
      </c>
      <c r="C268" s="1">
        <v>65.84</v>
      </c>
      <c r="D268" s="1">
        <v>10</v>
      </c>
      <c r="E268" s="1">
        <v>19</v>
      </c>
      <c r="F268" s="1">
        <v>71.180000000000007</v>
      </c>
      <c r="G268" s="1">
        <v>0</v>
      </c>
      <c r="H268" s="1">
        <v>2</v>
      </c>
      <c r="I268" s="1">
        <v>0</v>
      </c>
      <c r="J268" s="1">
        <v>2</v>
      </c>
      <c r="K268" s="1">
        <v>66.72</v>
      </c>
      <c r="L268" s="1">
        <v>66.63</v>
      </c>
      <c r="M268" s="1">
        <v>64.83</v>
      </c>
      <c r="N268" t="s">
        <v>167</v>
      </c>
    </row>
    <row r="269" spans="1:14" ht="15.75" customHeight="1">
      <c r="A269" s="2">
        <v>268</v>
      </c>
      <c r="B269" s="1" t="s">
        <v>310</v>
      </c>
      <c r="C269" s="1">
        <v>65.78</v>
      </c>
      <c r="D269" s="1">
        <v>11</v>
      </c>
      <c r="E269" s="1">
        <v>20</v>
      </c>
      <c r="F269" s="1">
        <v>70.97</v>
      </c>
      <c r="G269" s="1">
        <v>0</v>
      </c>
      <c r="H269" s="1">
        <v>0</v>
      </c>
      <c r="I269" s="1">
        <v>0</v>
      </c>
      <c r="J269" s="1">
        <v>1</v>
      </c>
      <c r="K269" s="1">
        <v>65.61</v>
      </c>
      <c r="L269" s="1">
        <v>65.83</v>
      </c>
      <c r="M269" s="1">
        <v>65.72</v>
      </c>
      <c r="N269" t="s">
        <v>78</v>
      </c>
    </row>
    <row r="270" spans="1:14" ht="15.75" customHeight="1">
      <c r="A270" s="2">
        <v>269</v>
      </c>
      <c r="B270" s="1" t="s">
        <v>311</v>
      </c>
      <c r="C270" s="1">
        <v>65.77</v>
      </c>
      <c r="D270" s="1">
        <v>13</v>
      </c>
      <c r="E270" s="1">
        <v>15</v>
      </c>
      <c r="F270" s="1">
        <v>68.3</v>
      </c>
      <c r="G270" s="1">
        <v>0</v>
      </c>
      <c r="H270" s="1">
        <v>0</v>
      </c>
      <c r="I270" s="1">
        <v>0</v>
      </c>
      <c r="J270" s="1">
        <v>0</v>
      </c>
      <c r="K270" s="1">
        <v>64.69</v>
      </c>
      <c r="L270" s="1">
        <v>65.89</v>
      </c>
      <c r="M270" s="1">
        <v>66.099999999999994</v>
      </c>
      <c r="N270" t="s">
        <v>137</v>
      </c>
    </row>
    <row r="271" spans="1:14" ht="15.75" customHeight="1">
      <c r="A271" s="2">
        <v>270</v>
      </c>
      <c r="B271" s="1" t="s">
        <v>312</v>
      </c>
      <c r="C271" s="1">
        <v>65.739999999999995</v>
      </c>
      <c r="D271" s="1">
        <v>11</v>
      </c>
      <c r="E271" s="1">
        <v>23</v>
      </c>
      <c r="F271" s="1">
        <v>69.760000000000005</v>
      </c>
      <c r="G271" s="1">
        <v>0</v>
      </c>
      <c r="H271" s="1">
        <v>0</v>
      </c>
      <c r="I271" s="1">
        <v>0</v>
      </c>
      <c r="J271" s="1">
        <v>2</v>
      </c>
      <c r="K271" s="1">
        <v>65.61</v>
      </c>
      <c r="L271" s="1">
        <v>64.599999999999994</v>
      </c>
      <c r="M271" s="1">
        <v>66.22</v>
      </c>
      <c r="N271" t="s">
        <v>144</v>
      </c>
    </row>
    <row r="272" spans="1:14" ht="15.75" customHeight="1">
      <c r="A272" s="2">
        <v>271</v>
      </c>
      <c r="B272" s="1" t="s">
        <v>313</v>
      </c>
      <c r="C272" s="1">
        <v>65.599999999999994</v>
      </c>
      <c r="D272" s="1">
        <v>12</v>
      </c>
      <c r="E272" s="1">
        <v>20</v>
      </c>
      <c r="F272" s="1">
        <v>69.03</v>
      </c>
      <c r="G272" s="1">
        <v>0</v>
      </c>
      <c r="H272" s="1">
        <v>1</v>
      </c>
      <c r="I272" s="1">
        <v>0</v>
      </c>
      <c r="J272" s="1">
        <v>2</v>
      </c>
      <c r="K272" s="1">
        <v>65.150000000000006</v>
      </c>
      <c r="L272" s="1">
        <v>64.959999999999994</v>
      </c>
      <c r="M272" s="1">
        <v>66.010000000000005</v>
      </c>
      <c r="N272" t="s">
        <v>107</v>
      </c>
    </row>
    <row r="273" spans="1:14" ht="15.75" customHeight="1">
      <c r="A273" s="2">
        <v>272</v>
      </c>
      <c r="B273" s="1" t="s">
        <v>314</v>
      </c>
      <c r="C273" s="1">
        <v>65.58</v>
      </c>
      <c r="D273" s="1">
        <v>16</v>
      </c>
      <c r="E273" s="1">
        <v>14</v>
      </c>
      <c r="F273" s="1">
        <v>65.819999999999993</v>
      </c>
      <c r="G273" s="1">
        <v>0</v>
      </c>
      <c r="H273" s="1">
        <v>0</v>
      </c>
      <c r="I273" s="1">
        <v>0</v>
      </c>
      <c r="J273" s="1">
        <v>0</v>
      </c>
      <c r="K273" s="1">
        <v>66.67</v>
      </c>
      <c r="L273" s="1">
        <v>66.040000000000006</v>
      </c>
      <c r="M273" s="1">
        <v>64.61</v>
      </c>
      <c r="N273" t="s">
        <v>278</v>
      </c>
    </row>
    <row r="274" spans="1:14" ht="15.75" customHeight="1">
      <c r="A274" s="2">
        <v>273</v>
      </c>
      <c r="B274" s="1" t="s">
        <v>315</v>
      </c>
      <c r="C274" s="1">
        <v>65.52</v>
      </c>
      <c r="D274" s="1">
        <v>9</v>
      </c>
      <c r="E274" s="1">
        <v>20</v>
      </c>
      <c r="F274" s="1">
        <v>70.040000000000006</v>
      </c>
      <c r="G274" s="1">
        <v>0</v>
      </c>
      <c r="H274" s="1">
        <v>0</v>
      </c>
      <c r="I274" s="1">
        <v>0</v>
      </c>
      <c r="J274" s="1">
        <v>0</v>
      </c>
      <c r="K274" s="1">
        <v>66.03</v>
      </c>
      <c r="L274" s="1">
        <v>65.989999999999995</v>
      </c>
      <c r="M274" s="1">
        <v>64.900000000000006</v>
      </c>
      <c r="N274" t="s">
        <v>89</v>
      </c>
    </row>
    <row r="275" spans="1:14" ht="15.75" customHeight="1">
      <c r="A275" s="2">
        <v>274</v>
      </c>
      <c r="B275" s="1" t="s">
        <v>316</v>
      </c>
      <c r="C275" s="1">
        <v>65.510000000000005</v>
      </c>
      <c r="D275" s="1">
        <v>16</v>
      </c>
      <c r="E275" s="1">
        <v>16</v>
      </c>
      <c r="F275" s="1">
        <v>64.540000000000006</v>
      </c>
      <c r="G275" s="1">
        <v>0</v>
      </c>
      <c r="H275" s="1">
        <v>0</v>
      </c>
      <c r="I275" s="1">
        <v>0</v>
      </c>
      <c r="J275" s="1">
        <v>1</v>
      </c>
      <c r="K275" s="1">
        <v>63.21</v>
      </c>
      <c r="L275" s="1">
        <v>64.489999999999995</v>
      </c>
      <c r="M275" s="1">
        <v>66.819999999999993</v>
      </c>
      <c r="N275" t="s">
        <v>317</v>
      </c>
    </row>
    <row r="276" spans="1:14" ht="15.75" customHeight="1">
      <c r="A276" s="2">
        <v>275</v>
      </c>
      <c r="B276" s="1" t="s">
        <v>318</v>
      </c>
      <c r="C276" s="1">
        <v>65.459999999999994</v>
      </c>
      <c r="D276" s="1">
        <v>7</v>
      </c>
      <c r="E276" s="1">
        <v>21</v>
      </c>
      <c r="F276" s="1">
        <v>71.08</v>
      </c>
      <c r="G276" s="1">
        <v>0</v>
      </c>
      <c r="H276" s="1">
        <v>0</v>
      </c>
      <c r="I276" s="1">
        <v>0</v>
      </c>
      <c r="J276" s="1">
        <v>1</v>
      </c>
      <c r="K276" s="1">
        <v>66.88</v>
      </c>
      <c r="L276" s="1">
        <v>66.45</v>
      </c>
      <c r="M276" s="1">
        <v>63.98</v>
      </c>
      <c r="N276" t="s">
        <v>128</v>
      </c>
    </row>
    <row r="277" spans="1:14" ht="15.75" customHeight="1">
      <c r="A277" s="2">
        <v>276</v>
      </c>
      <c r="B277" s="1" t="s">
        <v>319</v>
      </c>
      <c r="C277" s="1">
        <v>65.42</v>
      </c>
      <c r="D277" s="1">
        <v>15</v>
      </c>
      <c r="E277" s="1">
        <v>14</v>
      </c>
      <c r="F277" s="1">
        <v>69.400000000000006</v>
      </c>
      <c r="G277" s="1">
        <v>0</v>
      </c>
      <c r="H277" s="1">
        <v>1</v>
      </c>
      <c r="I277" s="1">
        <v>0</v>
      </c>
      <c r="J277" s="1">
        <v>1</v>
      </c>
      <c r="K277" s="1">
        <v>64.7</v>
      </c>
      <c r="L277" s="1">
        <v>65.87</v>
      </c>
      <c r="M277" s="1">
        <v>65.430000000000007</v>
      </c>
      <c r="N277" t="s">
        <v>116</v>
      </c>
    </row>
    <row r="278" spans="1:14" ht="15.75" customHeight="1">
      <c r="A278" s="2">
        <v>277</v>
      </c>
      <c r="B278" s="1" t="s">
        <v>320</v>
      </c>
      <c r="C278" s="1">
        <v>65.400000000000006</v>
      </c>
      <c r="D278" s="1">
        <v>8</v>
      </c>
      <c r="E278" s="1">
        <v>20</v>
      </c>
      <c r="F278" s="1">
        <v>71.36</v>
      </c>
      <c r="G278" s="1">
        <v>0</v>
      </c>
      <c r="H278" s="1">
        <v>0</v>
      </c>
      <c r="I278" s="1">
        <v>0</v>
      </c>
      <c r="J278" s="1">
        <v>1</v>
      </c>
      <c r="K278" s="1">
        <v>65.06</v>
      </c>
      <c r="L278" s="1">
        <v>64.53</v>
      </c>
      <c r="M278" s="1">
        <v>65.87</v>
      </c>
      <c r="N278" t="s">
        <v>140</v>
      </c>
    </row>
    <row r="279" spans="1:14" ht="15.75" customHeight="1">
      <c r="A279" s="2">
        <v>278</v>
      </c>
      <c r="B279" s="1" t="s">
        <v>321</v>
      </c>
      <c r="C279" s="1">
        <v>65.33</v>
      </c>
      <c r="D279" s="1">
        <v>8</v>
      </c>
      <c r="E279" s="1">
        <v>22</v>
      </c>
      <c r="F279" s="1">
        <v>72.599999999999994</v>
      </c>
      <c r="G279" s="1">
        <v>0</v>
      </c>
      <c r="H279" s="1">
        <v>0</v>
      </c>
      <c r="I279" s="1">
        <v>0</v>
      </c>
      <c r="J279" s="1">
        <v>2</v>
      </c>
      <c r="K279" s="1">
        <v>64.569999999999993</v>
      </c>
      <c r="L279" s="1">
        <v>64.92</v>
      </c>
      <c r="M279" s="1">
        <v>65.78</v>
      </c>
      <c r="N279" t="s">
        <v>63</v>
      </c>
    </row>
    <row r="280" spans="1:14" ht="15.75" customHeight="1">
      <c r="A280" s="2">
        <v>279</v>
      </c>
      <c r="B280" s="1" t="s">
        <v>322</v>
      </c>
      <c r="C280" s="1">
        <v>65.319999999999993</v>
      </c>
      <c r="D280" s="1">
        <v>11</v>
      </c>
      <c r="E280" s="1">
        <v>17</v>
      </c>
      <c r="F280" s="1">
        <v>70.959999999999994</v>
      </c>
      <c r="G280" s="1">
        <v>0</v>
      </c>
      <c r="H280" s="1">
        <v>2</v>
      </c>
      <c r="I280" s="1">
        <v>0</v>
      </c>
      <c r="J280" s="1">
        <v>2</v>
      </c>
      <c r="K280" s="1">
        <v>65.36</v>
      </c>
      <c r="L280" s="1">
        <v>65.849999999999994</v>
      </c>
      <c r="M280" s="1">
        <v>64.92</v>
      </c>
      <c r="N280" t="s">
        <v>125</v>
      </c>
    </row>
    <row r="281" spans="1:14" ht="15.75" customHeight="1">
      <c r="A281" s="2">
        <v>280</v>
      </c>
      <c r="B281" s="1" t="s">
        <v>323</v>
      </c>
      <c r="C281" s="1">
        <v>65.319999999999993</v>
      </c>
      <c r="D281" s="1">
        <v>11</v>
      </c>
      <c r="E281" s="1">
        <v>18</v>
      </c>
      <c r="F281" s="1">
        <v>68.040000000000006</v>
      </c>
      <c r="G281" s="1">
        <v>0</v>
      </c>
      <c r="H281" s="1">
        <v>0</v>
      </c>
      <c r="I281" s="1">
        <v>0</v>
      </c>
      <c r="J281" s="1">
        <v>2</v>
      </c>
      <c r="K281" s="1">
        <v>64.64</v>
      </c>
      <c r="L281" s="1">
        <v>64.12</v>
      </c>
      <c r="M281" s="1">
        <v>66.06</v>
      </c>
      <c r="N281" t="s">
        <v>107</v>
      </c>
    </row>
    <row r="282" spans="1:14" ht="15.75" customHeight="1">
      <c r="A282" s="2">
        <v>281</v>
      </c>
      <c r="B282" s="1" t="s">
        <v>324</v>
      </c>
      <c r="C282" s="1">
        <v>65.3</v>
      </c>
      <c r="D282" s="1">
        <v>17</v>
      </c>
      <c r="E282" s="1">
        <v>15</v>
      </c>
      <c r="F282" s="1">
        <v>66.84</v>
      </c>
      <c r="G282" s="1">
        <v>0</v>
      </c>
      <c r="H282" s="1">
        <v>0</v>
      </c>
      <c r="I282" s="1">
        <v>0</v>
      </c>
      <c r="J282" s="1">
        <v>0</v>
      </c>
      <c r="K282" s="1">
        <v>65.760000000000005</v>
      </c>
      <c r="L282" s="1">
        <v>65.81</v>
      </c>
      <c r="M282" s="1">
        <v>64.680000000000007</v>
      </c>
      <c r="N282" t="s">
        <v>144</v>
      </c>
    </row>
    <row r="283" spans="1:14" ht="15.75" customHeight="1">
      <c r="A283" s="2">
        <v>282</v>
      </c>
      <c r="B283" s="1" t="s">
        <v>325</v>
      </c>
      <c r="C283" s="1">
        <v>65.3</v>
      </c>
      <c r="D283" s="1">
        <v>11</v>
      </c>
      <c r="E283" s="1">
        <v>20</v>
      </c>
      <c r="F283" s="1">
        <v>69.02</v>
      </c>
      <c r="G283" s="1">
        <v>0</v>
      </c>
      <c r="H283" s="1">
        <v>1</v>
      </c>
      <c r="I283" s="1">
        <v>0</v>
      </c>
      <c r="J283" s="1">
        <v>2</v>
      </c>
      <c r="K283" s="1">
        <v>64.900000000000006</v>
      </c>
      <c r="L283" s="1">
        <v>64.52</v>
      </c>
      <c r="M283" s="1">
        <v>65.739999999999995</v>
      </c>
      <c r="N283" t="s">
        <v>101</v>
      </c>
    </row>
    <row r="284" spans="1:14" ht="15.75" customHeight="1">
      <c r="A284" s="2">
        <v>283</v>
      </c>
      <c r="B284" s="1" t="s">
        <v>326</v>
      </c>
      <c r="C284" s="1">
        <v>65.27</v>
      </c>
      <c r="D284" s="1">
        <v>12</v>
      </c>
      <c r="E284" s="1">
        <v>20</v>
      </c>
      <c r="F284" s="1">
        <v>67.62</v>
      </c>
      <c r="G284" s="1">
        <v>0</v>
      </c>
      <c r="H284" s="1">
        <v>2</v>
      </c>
      <c r="I284" s="1">
        <v>0</v>
      </c>
      <c r="J284" s="1">
        <v>4</v>
      </c>
      <c r="K284" s="1">
        <v>65.05</v>
      </c>
      <c r="L284" s="1">
        <v>65.069999999999993</v>
      </c>
      <c r="M284" s="1">
        <v>65.36</v>
      </c>
      <c r="N284" t="s">
        <v>253</v>
      </c>
    </row>
    <row r="285" spans="1:14" ht="15.75" customHeight="1">
      <c r="A285" s="2">
        <v>284</v>
      </c>
      <c r="B285" s="1" t="s">
        <v>327</v>
      </c>
      <c r="C285" s="1">
        <v>65.22</v>
      </c>
      <c r="D285" s="1">
        <v>10</v>
      </c>
      <c r="E285" s="1">
        <v>19</v>
      </c>
      <c r="F285" s="1">
        <v>69.510000000000005</v>
      </c>
      <c r="G285" s="1">
        <v>0</v>
      </c>
      <c r="H285" s="1">
        <v>0</v>
      </c>
      <c r="I285" s="1">
        <v>0</v>
      </c>
      <c r="J285" s="1">
        <v>0</v>
      </c>
      <c r="K285" s="1">
        <v>64.3</v>
      </c>
      <c r="L285" s="1">
        <v>65.650000000000006</v>
      </c>
      <c r="M285" s="1">
        <v>65.34</v>
      </c>
      <c r="N285" t="s">
        <v>101</v>
      </c>
    </row>
    <row r="286" spans="1:14" ht="15.75" customHeight="1">
      <c r="A286" s="2">
        <v>285</v>
      </c>
      <c r="B286" s="1" t="s">
        <v>328</v>
      </c>
      <c r="C286" s="1">
        <v>65.209999999999994</v>
      </c>
      <c r="D286" s="1">
        <v>9</v>
      </c>
      <c r="E286" s="1">
        <v>21</v>
      </c>
      <c r="F286" s="1">
        <v>69.34</v>
      </c>
      <c r="G286" s="1">
        <v>0</v>
      </c>
      <c r="H286" s="1">
        <v>0</v>
      </c>
      <c r="I286" s="1">
        <v>0</v>
      </c>
      <c r="J286" s="1">
        <v>0</v>
      </c>
      <c r="K286" s="1">
        <v>65.599999999999994</v>
      </c>
      <c r="L286" s="1">
        <v>64.989999999999995</v>
      </c>
      <c r="M286" s="1">
        <v>65.010000000000005</v>
      </c>
      <c r="N286" t="s">
        <v>167</v>
      </c>
    </row>
    <row r="287" spans="1:14" ht="15.75" customHeight="1">
      <c r="A287" s="2">
        <v>286</v>
      </c>
      <c r="B287" s="1" t="s">
        <v>329</v>
      </c>
      <c r="C287" s="1">
        <v>65.099999999999994</v>
      </c>
      <c r="D287" s="1">
        <v>14</v>
      </c>
      <c r="E287" s="1">
        <v>13</v>
      </c>
      <c r="F287" s="1">
        <v>67.900000000000006</v>
      </c>
      <c r="G287" s="1">
        <v>0</v>
      </c>
      <c r="H287" s="1">
        <v>1</v>
      </c>
      <c r="I287" s="1">
        <v>0</v>
      </c>
      <c r="J287" s="1">
        <v>2</v>
      </c>
      <c r="K287" s="1">
        <v>64.66</v>
      </c>
      <c r="L287" s="1">
        <v>65.14</v>
      </c>
      <c r="M287" s="1">
        <v>65.19</v>
      </c>
      <c r="N287" t="s">
        <v>237</v>
      </c>
    </row>
    <row r="288" spans="1:14" ht="15.75" customHeight="1">
      <c r="A288" s="2">
        <v>287</v>
      </c>
      <c r="B288" s="1" t="s">
        <v>330</v>
      </c>
      <c r="C288" s="1">
        <v>64.98</v>
      </c>
      <c r="D288" s="1">
        <v>8</v>
      </c>
      <c r="E288" s="1">
        <v>20</v>
      </c>
      <c r="F288" s="1">
        <v>71.19</v>
      </c>
      <c r="G288" s="1">
        <v>0</v>
      </c>
      <c r="H288" s="1">
        <v>0</v>
      </c>
      <c r="I288" s="1">
        <v>0</v>
      </c>
      <c r="J288" s="1">
        <v>0</v>
      </c>
      <c r="K288" s="1">
        <v>65.97</v>
      </c>
      <c r="L288" s="1">
        <v>65.61</v>
      </c>
      <c r="M288" s="1">
        <v>63.97</v>
      </c>
      <c r="N288" t="s">
        <v>128</v>
      </c>
    </row>
    <row r="289" spans="1:14" ht="15.75" customHeight="1">
      <c r="A289" s="2">
        <v>288</v>
      </c>
      <c r="B289" s="1" t="s">
        <v>331</v>
      </c>
      <c r="C289" s="1">
        <v>64.94</v>
      </c>
      <c r="D289" s="1">
        <v>10</v>
      </c>
      <c r="E289" s="1">
        <v>20</v>
      </c>
      <c r="F289" s="1">
        <v>70.27</v>
      </c>
      <c r="G289" s="1">
        <v>0</v>
      </c>
      <c r="H289" s="1">
        <v>0</v>
      </c>
      <c r="I289" s="1">
        <v>0</v>
      </c>
      <c r="J289" s="1">
        <v>1</v>
      </c>
      <c r="K289" s="1">
        <v>64.52</v>
      </c>
      <c r="L289" s="1">
        <v>65.59</v>
      </c>
      <c r="M289" s="1">
        <v>64.7</v>
      </c>
      <c r="N289" t="s">
        <v>95</v>
      </c>
    </row>
    <row r="290" spans="1:14" ht="15.75" customHeight="1">
      <c r="A290" s="2">
        <v>289</v>
      </c>
      <c r="B290" s="1" t="s">
        <v>332</v>
      </c>
      <c r="C290" s="1">
        <v>64.91</v>
      </c>
      <c r="D290" s="1">
        <v>13</v>
      </c>
      <c r="E290" s="1">
        <v>18</v>
      </c>
      <c r="F290" s="1">
        <v>67.91</v>
      </c>
      <c r="G290" s="1">
        <v>0</v>
      </c>
      <c r="H290" s="1">
        <v>1</v>
      </c>
      <c r="I290" s="1">
        <v>0</v>
      </c>
      <c r="J290" s="1">
        <v>1</v>
      </c>
      <c r="K290" s="1">
        <v>63.98</v>
      </c>
      <c r="L290" s="1">
        <v>65.05</v>
      </c>
      <c r="M290" s="1">
        <v>65.16</v>
      </c>
      <c r="N290" t="s">
        <v>107</v>
      </c>
    </row>
    <row r="291" spans="1:14" ht="15.75" customHeight="1">
      <c r="A291" s="2">
        <v>290</v>
      </c>
      <c r="B291" s="1" t="s">
        <v>333</v>
      </c>
      <c r="C291" s="1">
        <v>64.88</v>
      </c>
      <c r="D291" s="1">
        <v>14</v>
      </c>
      <c r="E291" s="1">
        <v>14</v>
      </c>
      <c r="F291" s="1">
        <v>64.03</v>
      </c>
      <c r="G291" s="1">
        <v>0</v>
      </c>
      <c r="H291" s="1">
        <v>0</v>
      </c>
      <c r="I291" s="1">
        <v>0</v>
      </c>
      <c r="J291" s="1">
        <v>0</v>
      </c>
      <c r="K291" s="1">
        <v>64.83</v>
      </c>
      <c r="L291" s="1">
        <v>64.84</v>
      </c>
      <c r="M291" s="1">
        <v>64.81</v>
      </c>
      <c r="N291" t="s">
        <v>278</v>
      </c>
    </row>
    <row r="292" spans="1:14" ht="15.75" customHeight="1">
      <c r="A292" s="2">
        <v>291</v>
      </c>
      <c r="B292" s="1" t="s">
        <v>334</v>
      </c>
      <c r="C292" s="1">
        <v>64.790000000000006</v>
      </c>
      <c r="D292" s="1">
        <v>9</v>
      </c>
      <c r="E292" s="1">
        <v>22</v>
      </c>
      <c r="F292" s="1">
        <v>70.88</v>
      </c>
      <c r="G292" s="1">
        <v>0</v>
      </c>
      <c r="H292" s="1">
        <v>0</v>
      </c>
      <c r="I292" s="1">
        <v>0</v>
      </c>
      <c r="J292" s="1">
        <v>0</v>
      </c>
      <c r="K292" s="1">
        <v>65.41</v>
      </c>
      <c r="L292" s="1">
        <v>65.3</v>
      </c>
      <c r="M292" s="1">
        <v>64.08</v>
      </c>
      <c r="N292" t="s">
        <v>140</v>
      </c>
    </row>
    <row r="293" spans="1:14" ht="15.75" customHeight="1">
      <c r="A293" s="2">
        <v>292</v>
      </c>
      <c r="B293" s="1" t="s">
        <v>335</v>
      </c>
      <c r="C293" s="1">
        <v>64.760000000000005</v>
      </c>
      <c r="D293" s="1">
        <v>15</v>
      </c>
      <c r="E293" s="1">
        <v>14</v>
      </c>
      <c r="F293" s="1">
        <v>66.13</v>
      </c>
      <c r="G293" s="1">
        <v>0</v>
      </c>
      <c r="H293" s="1">
        <v>1</v>
      </c>
      <c r="I293" s="1">
        <v>0</v>
      </c>
      <c r="J293" s="1">
        <v>1</v>
      </c>
      <c r="K293" s="1">
        <v>64.849999999999994</v>
      </c>
      <c r="L293" s="1">
        <v>65.27</v>
      </c>
      <c r="M293" s="1">
        <v>64.33</v>
      </c>
      <c r="N293" t="s">
        <v>239</v>
      </c>
    </row>
    <row r="294" spans="1:14" ht="15.75" customHeight="1">
      <c r="A294" s="2">
        <v>293</v>
      </c>
      <c r="B294" s="1" t="s">
        <v>336</v>
      </c>
      <c r="C294" s="1">
        <v>64.760000000000005</v>
      </c>
      <c r="D294" s="1">
        <v>6</v>
      </c>
      <c r="E294" s="1">
        <v>25</v>
      </c>
      <c r="F294" s="1">
        <v>71.290000000000006</v>
      </c>
      <c r="G294" s="1">
        <v>0</v>
      </c>
      <c r="H294" s="1">
        <v>0</v>
      </c>
      <c r="I294" s="1">
        <v>0</v>
      </c>
      <c r="J294" s="1">
        <v>0</v>
      </c>
      <c r="K294" s="1">
        <v>65.16</v>
      </c>
      <c r="L294" s="1">
        <v>63.68</v>
      </c>
      <c r="M294" s="1">
        <v>64.94</v>
      </c>
      <c r="N294" t="s">
        <v>140</v>
      </c>
    </row>
    <row r="295" spans="1:14" ht="15.75" customHeight="1">
      <c r="A295" s="2">
        <v>294</v>
      </c>
      <c r="B295" s="1" t="s">
        <v>337</v>
      </c>
      <c r="C295" s="1">
        <v>64.599999999999994</v>
      </c>
      <c r="D295" s="1">
        <v>5</v>
      </c>
      <c r="E295" s="1">
        <v>25</v>
      </c>
      <c r="F295" s="1">
        <v>75.540000000000006</v>
      </c>
      <c r="G295" s="1">
        <v>0</v>
      </c>
      <c r="H295" s="1">
        <v>3</v>
      </c>
      <c r="I295" s="1">
        <v>0</v>
      </c>
      <c r="J295" s="1">
        <v>5</v>
      </c>
      <c r="K295" s="1">
        <v>65.599999999999994</v>
      </c>
      <c r="L295" s="1">
        <v>65.959999999999994</v>
      </c>
      <c r="M295" s="1">
        <v>63.12</v>
      </c>
      <c r="N295" t="s">
        <v>15</v>
      </c>
    </row>
    <row r="296" spans="1:14" ht="15.75" customHeight="1">
      <c r="A296" s="2">
        <v>295</v>
      </c>
      <c r="B296" s="1" t="s">
        <v>338</v>
      </c>
      <c r="C296" s="1">
        <v>64.569999999999993</v>
      </c>
      <c r="D296" s="1">
        <v>8</v>
      </c>
      <c r="E296" s="1">
        <v>21</v>
      </c>
      <c r="F296" s="1">
        <v>72.17</v>
      </c>
      <c r="G296" s="1">
        <v>0</v>
      </c>
      <c r="H296" s="1">
        <v>2</v>
      </c>
      <c r="I296" s="1">
        <v>0</v>
      </c>
      <c r="J296" s="1">
        <v>2</v>
      </c>
      <c r="K296" s="1">
        <v>64.319999999999993</v>
      </c>
      <c r="L296" s="1">
        <v>65.040000000000006</v>
      </c>
      <c r="M296" s="1">
        <v>64.34</v>
      </c>
      <c r="N296" t="s">
        <v>128</v>
      </c>
    </row>
    <row r="297" spans="1:14" ht="15.75" customHeight="1">
      <c r="A297" s="2">
        <v>296</v>
      </c>
      <c r="B297" s="1" t="s">
        <v>339</v>
      </c>
      <c r="C297" s="1">
        <v>64.56</v>
      </c>
      <c r="D297" s="1">
        <v>13</v>
      </c>
      <c r="E297" s="1">
        <v>17</v>
      </c>
      <c r="F297" s="1">
        <v>66.33</v>
      </c>
      <c r="G297" s="1">
        <v>0</v>
      </c>
      <c r="H297" s="1">
        <v>3</v>
      </c>
      <c r="I297" s="1">
        <v>0</v>
      </c>
      <c r="J297" s="1">
        <v>3</v>
      </c>
      <c r="K297" s="1">
        <v>66.27</v>
      </c>
      <c r="L297" s="1">
        <v>64.86</v>
      </c>
      <c r="M297" s="1">
        <v>63.28</v>
      </c>
      <c r="N297" t="s">
        <v>253</v>
      </c>
    </row>
    <row r="298" spans="1:14" ht="15.75" customHeight="1">
      <c r="A298" s="2">
        <v>297</v>
      </c>
      <c r="B298" s="1" t="s">
        <v>340</v>
      </c>
      <c r="C298" s="1">
        <v>64.5</v>
      </c>
      <c r="D298" s="1">
        <v>11</v>
      </c>
      <c r="E298" s="1">
        <v>18</v>
      </c>
      <c r="F298" s="1">
        <v>68.62</v>
      </c>
      <c r="G298" s="1">
        <v>0</v>
      </c>
      <c r="H298" s="1">
        <v>1</v>
      </c>
      <c r="I298" s="1">
        <v>0</v>
      </c>
      <c r="J298" s="1">
        <v>1</v>
      </c>
      <c r="K298" s="1">
        <v>63.79</v>
      </c>
      <c r="L298" s="1">
        <v>63.66</v>
      </c>
      <c r="M298" s="1">
        <v>65.11</v>
      </c>
      <c r="N298" t="s">
        <v>137</v>
      </c>
    </row>
    <row r="299" spans="1:14" ht="15.75" customHeight="1">
      <c r="A299" s="2">
        <v>298</v>
      </c>
      <c r="B299" s="1" t="s">
        <v>341</v>
      </c>
      <c r="C299" s="1">
        <v>64.34</v>
      </c>
      <c r="D299" s="1">
        <v>12</v>
      </c>
      <c r="E299" s="1">
        <v>17</v>
      </c>
      <c r="F299" s="1">
        <v>67.930000000000007</v>
      </c>
      <c r="G299" s="1">
        <v>0</v>
      </c>
      <c r="H299" s="1">
        <v>0</v>
      </c>
      <c r="I299" s="1">
        <v>0</v>
      </c>
      <c r="J299" s="1">
        <v>0</v>
      </c>
      <c r="K299" s="1">
        <v>64.22</v>
      </c>
      <c r="L299" s="1">
        <v>64.56</v>
      </c>
      <c r="M299" s="1">
        <v>64.17</v>
      </c>
      <c r="N299" t="s">
        <v>192</v>
      </c>
    </row>
    <row r="300" spans="1:14" ht="15.75" customHeight="1">
      <c r="A300" s="2">
        <v>299</v>
      </c>
      <c r="B300" s="1" t="s">
        <v>342</v>
      </c>
      <c r="C300" s="1">
        <v>64.319999999999993</v>
      </c>
      <c r="D300" s="1">
        <v>11</v>
      </c>
      <c r="E300" s="1">
        <v>19</v>
      </c>
      <c r="F300" s="1">
        <v>66.97</v>
      </c>
      <c r="G300" s="1">
        <v>0</v>
      </c>
      <c r="H300" s="1">
        <v>1</v>
      </c>
      <c r="I300" s="1">
        <v>0</v>
      </c>
      <c r="J300" s="1">
        <v>3</v>
      </c>
      <c r="K300" s="1">
        <v>65.040000000000006</v>
      </c>
      <c r="L300" s="1">
        <v>64.78</v>
      </c>
      <c r="M300" s="1">
        <v>63.58</v>
      </c>
      <c r="N300" t="s">
        <v>253</v>
      </c>
    </row>
    <row r="301" spans="1:14" ht="15.75" customHeight="1">
      <c r="A301" s="2">
        <v>300</v>
      </c>
      <c r="B301" s="1" t="s">
        <v>343</v>
      </c>
      <c r="C301" s="1">
        <v>64.290000000000006</v>
      </c>
      <c r="D301" s="1">
        <v>12</v>
      </c>
      <c r="E301" s="1">
        <v>15</v>
      </c>
      <c r="F301" s="1">
        <v>66.72</v>
      </c>
      <c r="G301" s="1">
        <v>0</v>
      </c>
      <c r="H301" s="1">
        <v>2</v>
      </c>
      <c r="I301" s="1">
        <v>0</v>
      </c>
      <c r="J301" s="1">
        <v>3</v>
      </c>
      <c r="K301" s="1">
        <v>64.94</v>
      </c>
      <c r="L301" s="1">
        <v>65.650000000000006</v>
      </c>
      <c r="M301" s="1">
        <v>63.02</v>
      </c>
      <c r="N301" t="s">
        <v>239</v>
      </c>
    </row>
    <row r="302" spans="1:14" ht="15.75" customHeight="1">
      <c r="A302" s="2">
        <v>301</v>
      </c>
      <c r="B302" s="1" t="s">
        <v>344</v>
      </c>
      <c r="C302" s="1">
        <v>64.28</v>
      </c>
      <c r="D302" s="1">
        <v>7</v>
      </c>
      <c r="E302" s="1">
        <v>23</v>
      </c>
      <c r="F302" s="1">
        <v>71.97</v>
      </c>
      <c r="G302" s="1">
        <v>0</v>
      </c>
      <c r="H302" s="1">
        <v>0</v>
      </c>
      <c r="I302" s="1">
        <v>0</v>
      </c>
      <c r="J302" s="1">
        <v>2</v>
      </c>
      <c r="K302" s="1">
        <v>63.93</v>
      </c>
      <c r="L302" s="1">
        <v>64.02</v>
      </c>
      <c r="M302" s="1">
        <v>64.47</v>
      </c>
      <c r="N302" t="s">
        <v>89</v>
      </c>
    </row>
    <row r="303" spans="1:14" ht="15.75" customHeight="1">
      <c r="A303" s="2">
        <v>302</v>
      </c>
      <c r="B303" s="1" t="s">
        <v>345</v>
      </c>
      <c r="C303" s="1">
        <v>64.16</v>
      </c>
      <c r="D303" s="1">
        <v>15</v>
      </c>
      <c r="E303" s="1">
        <v>14</v>
      </c>
      <c r="F303" s="1">
        <v>65.37</v>
      </c>
      <c r="G303" s="1">
        <v>0</v>
      </c>
      <c r="H303" s="1">
        <v>0</v>
      </c>
      <c r="I303" s="1">
        <v>0</v>
      </c>
      <c r="J303" s="1">
        <v>0</v>
      </c>
      <c r="K303" s="1">
        <v>64.09</v>
      </c>
      <c r="L303" s="1">
        <v>65.09</v>
      </c>
      <c r="M303" s="1">
        <v>63.58</v>
      </c>
      <c r="N303" t="s">
        <v>278</v>
      </c>
    </row>
    <row r="304" spans="1:14" ht="15.75" customHeight="1">
      <c r="A304" s="2">
        <v>303</v>
      </c>
      <c r="B304" s="1" t="s">
        <v>346</v>
      </c>
      <c r="C304" s="1">
        <v>64.14</v>
      </c>
      <c r="D304" s="1">
        <v>11</v>
      </c>
      <c r="E304" s="1">
        <v>20</v>
      </c>
      <c r="F304" s="1">
        <v>69.66</v>
      </c>
      <c r="G304" s="1">
        <v>0</v>
      </c>
      <c r="H304" s="1">
        <v>0</v>
      </c>
      <c r="I304" s="1">
        <v>0</v>
      </c>
      <c r="J304" s="1">
        <v>1</v>
      </c>
      <c r="K304" s="1">
        <v>63.37</v>
      </c>
      <c r="L304" s="1">
        <v>63.99</v>
      </c>
      <c r="M304" s="1">
        <v>64.459999999999994</v>
      </c>
      <c r="N304" t="s">
        <v>95</v>
      </c>
    </row>
    <row r="305" spans="1:14" ht="15.75" customHeight="1">
      <c r="A305" s="2">
        <v>304</v>
      </c>
      <c r="B305" s="1" t="s">
        <v>347</v>
      </c>
      <c r="C305" s="1">
        <v>64.12</v>
      </c>
      <c r="D305" s="1">
        <v>5</v>
      </c>
      <c r="E305" s="1">
        <v>23</v>
      </c>
      <c r="F305" s="1">
        <v>71.59</v>
      </c>
      <c r="G305" s="1">
        <v>0</v>
      </c>
      <c r="H305" s="1">
        <v>0</v>
      </c>
      <c r="I305" s="1">
        <v>0</v>
      </c>
      <c r="J305" s="1">
        <v>1</v>
      </c>
      <c r="K305" s="1">
        <v>64.73</v>
      </c>
      <c r="L305" s="1">
        <v>63.38</v>
      </c>
      <c r="M305" s="1">
        <v>64.06</v>
      </c>
      <c r="N305" t="s">
        <v>89</v>
      </c>
    </row>
    <row r="306" spans="1:14" ht="15.75" customHeight="1">
      <c r="A306" s="2">
        <v>305</v>
      </c>
      <c r="B306" s="1" t="s">
        <v>348</v>
      </c>
      <c r="C306" s="1">
        <v>64.069999999999993</v>
      </c>
      <c r="D306" s="1">
        <v>9</v>
      </c>
      <c r="E306" s="1">
        <v>22</v>
      </c>
      <c r="F306" s="1">
        <v>69.900000000000006</v>
      </c>
      <c r="G306" s="1">
        <v>0</v>
      </c>
      <c r="H306" s="1">
        <v>1</v>
      </c>
      <c r="I306" s="1">
        <v>0</v>
      </c>
      <c r="J306" s="1">
        <v>1</v>
      </c>
      <c r="K306" s="1">
        <v>63.05</v>
      </c>
      <c r="L306" s="1">
        <v>63.41</v>
      </c>
      <c r="M306" s="1">
        <v>64.73</v>
      </c>
      <c r="N306" t="s">
        <v>95</v>
      </c>
    </row>
    <row r="307" spans="1:14" ht="15.75" customHeight="1">
      <c r="A307" s="2">
        <v>306</v>
      </c>
      <c r="B307" s="1" t="s">
        <v>349</v>
      </c>
      <c r="C307" s="1">
        <v>64.06</v>
      </c>
      <c r="D307" s="1">
        <v>13</v>
      </c>
      <c r="E307" s="1">
        <v>17</v>
      </c>
      <c r="F307" s="1">
        <v>66.44</v>
      </c>
      <c r="G307" s="1">
        <v>0</v>
      </c>
      <c r="H307" s="1">
        <v>1</v>
      </c>
      <c r="I307" s="1">
        <v>0</v>
      </c>
      <c r="J307" s="1">
        <v>1</v>
      </c>
      <c r="K307" s="1">
        <v>63.58</v>
      </c>
      <c r="L307" s="1">
        <v>63.46</v>
      </c>
      <c r="M307" s="1">
        <v>64.47</v>
      </c>
      <c r="N307" t="s">
        <v>278</v>
      </c>
    </row>
    <row r="308" spans="1:14" ht="15.75" customHeight="1">
      <c r="A308" s="2">
        <v>307</v>
      </c>
      <c r="B308" s="1" t="s">
        <v>350</v>
      </c>
      <c r="C308" s="1">
        <v>63.86</v>
      </c>
      <c r="D308" s="1">
        <v>17</v>
      </c>
      <c r="E308" s="1">
        <v>15</v>
      </c>
      <c r="F308" s="1">
        <v>63.27</v>
      </c>
      <c r="G308" s="1">
        <v>0</v>
      </c>
      <c r="H308" s="1">
        <v>0</v>
      </c>
      <c r="I308" s="1">
        <v>0</v>
      </c>
      <c r="J308" s="1">
        <v>0</v>
      </c>
      <c r="K308" s="1">
        <v>62.33</v>
      </c>
      <c r="L308" s="1">
        <v>63.32</v>
      </c>
      <c r="M308" s="1">
        <v>64.67</v>
      </c>
      <c r="N308" t="s">
        <v>317</v>
      </c>
    </row>
    <row r="309" spans="1:14" ht="15.75" customHeight="1">
      <c r="A309" s="2">
        <v>308</v>
      </c>
      <c r="B309" s="1" t="s">
        <v>351</v>
      </c>
      <c r="C309" s="1">
        <v>63.78</v>
      </c>
      <c r="D309" s="1">
        <v>13</v>
      </c>
      <c r="E309" s="1">
        <v>17</v>
      </c>
      <c r="F309" s="1">
        <v>66.95</v>
      </c>
      <c r="G309" s="1">
        <v>0</v>
      </c>
      <c r="H309" s="1">
        <v>1</v>
      </c>
      <c r="I309" s="1">
        <v>0</v>
      </c>
      <c r="J309" s="1">
        <v>1</v>
      </c>
      <c r="K309" s="1">
        <v>64.13</v>
      </c>
      <c r="L309" s="1">
        <v>64.47</v>
      </c>
      <c r="M309" s="1">
        <v>63.1</v>
      </c>
      <c r="N309" t="s">
        <v>101</v>
      </c>
    </row>
    <row r="310" spans="1:14" ht="15.75" customHeight="1">
      <c r="A310" s="2">
        <v>309</v>
      </c>
      <c r="B310" s="1" t="s">
        <v>352</v>
      </c>
      <c r="C310" s="1">
        <v>63.77</v>
      </c>
      <c r="D310" s="1">
        <v>11</v>
      </c>
      <c r="E310" s="1">
        <v>17</v>
      </c>
      <c r="F310" s="1">
        <v>69.959999999999994</v>
      </c>
      <c r="G310" s="1">
        <v>0</v>
      </c>
      <c r="H310" s="1">
        <v>0</v>
      </c>
      <c r="I310" s="1">
        <v>0</v>
      </c>
      <c r="J310" s="1">
        <v>1</v>
      </c>
      <c r="K310" s="1">
        <v>64.25</v>
      </c>
      <c r="L310" s="1">
        <v>64.13</v>
      </c>
      <c r="M310" s="1">
        <v>63.22</v>
      </c>
      <c r="N310" t="s">
        <v>137</v>
      </c>
    </row>
    <row r="311" spans="1:14" ht="15.75" customHeight="1">
      <c r="A311" s="2">
        <v>310</v>
      </c>
      <c r="B311" s="1" t="s">
        <v>353</v>
      </c>
      <c r="C311" s="1">
        <v>63.66</v>
      </c>
      <c r="D311" s="1">
        <v>11</v>
      </c>
      <c r="E311" s="1">
        <v>20</v>
      </c>
      <c r="F311" s="1">
        <v>67.62</v>
      </c>
      <c r="G311" s="1">
        <v>0</v>
      </c>
      <c r="H311" s="1">
        <v>0</v>
      </c>
      <c r="I311" s="1">
        <v>0</v>
      </c>
      <c r="J311" s="1">
        <v>1</v>
      </c>
      <c r="K311" s="1">
        <v>62.5</v>
      </c>
      <c r="L311" s="1">
        <v>63.11</v>
      </c>
      <c r="M311" s="1">
        <v>64.33</v>
      </c>
      <c r="N311" t="s">
        <v>144</v>
      </c>
    </row>
    <row r="312" spans="1:14" ht="15.75" customHeight="1">
      <c r="A312" s="2">
        <v>311</v>
      </c>
      <c r="B312" s="1" t="s">
        <v>354</v>
      </c>
      <c r="C312" s="1">
        <v>63.66</v>
      </c>
      <c r="D312" s="1">
        <v>11</v>
      </c>
      <c r="E312" s="1">
        <v>20</v>
      </c>
      <c r="F312" s="1">
        <v>67.05</v>
      </c>
      <c r="G312" s="1">
        <v>0</v>
      </c>
      <c r="H312" s="1">
        <v>0</v>
      </c>
      <c r="I312" s="1">
        <v>0</v>
      </c>
      <c r="J312" s="1">
        <v>1</v>
      </c>
      <c r="K312" s="1">
        <v>63.92</v>
      </c>
      <c r="L312" s="1">
        <v>63.49</v>
      </c>
      <c r="M312" s="1">
        <v>63.5</v>
      </c>
      <c r="N312" t="s">
        <v>144</v>
      </c>
    </row>
    <row r="313" spans="1:14" ht="15.75" customHeight="1">
      <c r="A313" s="2">
        <v>312</v>
      </c>
      <c r="B313" s="1" t="s">
        <v>355</v>
      </c>
      <c r="C313" s="1">
        <v>63.5</v>
      </c>
      <c r="D313" s="1">
        <v>14</v>
      </c>
      <c r="E313" s="1">
        <v>19</v>
      </c>
      <c r="F313" s="1">
        <v>68.22</v>
      </c>
      <c r="G313" s="1">
        <v>0</v>
      </c>
      <c r="H313" s="1">
        <v>3</v>
      </c>
      <c r="I313" s="1">
        <v>0</v>
      </c>
      <c r="J313" s="1">
        <v>5</v>
      </c>
      <c r="K313" s="1">
        <v>63.41</v>
      </c>
      <c r="L313" s="1">
        <v>63.61</v>
      </c>
      <c r="M313" s="1">
        <v>63.38</v>
      </c>
      <c r="N313" t="s">
        <v>253</v>
      </c>
    </row>
    <row r="314" spans="1:14" ht="15.75" customHeight="1">
      <c r="A314" s="2">
        <v>313</v>
      </c>
      <c r="B314" s="1" t="s">
        <v>356</v>
      </c>
      <c r="C314" s="1">
        <v>63.41</v>
      </c>
      <c r="D314" s="1">
        <v>13</v>
      </c>
      <c r="E314" s="1">
        <v>13</v>
      </c>
      <c r="F314" s="1">
        <v>63.86</v>
      </c>
      <c r="G314" s="1">
        <v>0</v>
      </c>
      <c r="H314" s="1">
        <v>0</v>
      </c>
      <c r="I314" s="1">
        <v>0</v>
      </c>
      <c r="J314" s="1">
        <v>0</v>
      </c>
      <c r="K314" s="1">
        <v>63.01</v>
      </c>
      <c r="L314" s="1">
        <v>63.62</v>
      </c>
      <c r="M314" s="1">
        <v>63.38</v>
      </c>
      <c r="N314" t="s">
        <v>317</v>
      </c>
    </row>
    <row r="315" spans="1:14" ht="15.75" customHeight="1">
      <c r="A315" s="2">
        <v>314</v>
      </c>
      <c r="B315" s="1" t="s">
        <v>357</v>
      </c>
      <c r="C315" s="1">
        <v>63.2</v>
      </c>
      <c r="D315" s="1">
        <v>13</v>
      </c>
      <c r="E315" s="1">
        <v>16</v>
      </c>
      <c r="F315" s="1">
        <v>66.349999999999994</v>
      </c>
      <c r="G315" s="1">
        <v>0</v>
      </c>
      <c r="H315" s="1">
        <v>0</v>
      </c>
      <c r="I315" s="1">
        <v>0</v>
      </c>
      <c r="J315" s="1">
        <v>0</v>
      </c>
      <c r="K315" s="1">
        <v>63.95</v>
      </c>
      <c r="L315" s="1">
        <v>63.33</v>
      </c>
      <c r="M315" s="1">
        <v>62.61</v>
      </c>
      <c r="N315" t="s">
        <v>278</v>
      </c>
    </row>
    <row r="316" spans="1:14" ht="15.75" customHeight="1">
      <c r="A316" s="2">
        <v>315</v>
      </c>
      <c r="B316" s="1" t="s">
        <v>358</v>
      </c>
      <c r="C316" s="1">
        <v>63.19</v>
      </c>
      <c r="D316" s="1">
        <v>10</v>
      </c>
      <c r="E316" s="1">
        <v>19</v>
      </c>
      <c r="F316" s="1">
        <v>69.989999999999995</v>
      </c>
      <c r="G316" s="1">
        <v>0</v>
      </c>
      <c r="H316" s="1">
        <v>1</v>
      </c>
      <c r="I316" s="1">
        <v>0</v>
      </c>
      <c r="J316" s="1">
        <v>3</v>
      </c>
      <c r="K316" s="1">
        <v>63.07</v>
      </c>
      <c r="L316" s="1">
        <v>63.68</v>
      </c>
      <c r="M316" s="1">
        <v>62.88</v>
      </c>
      <c r="N316" t="s">
        <v>95</v>
      </c>
    </row>
    <row r="317" spans="1:14" ht="15.75" customHeight="1">
      <c r="A317" s="2">
        <v>316</v>
      </c>
      <c r="B317" s="1" t="s">
        <v>359</v>
      </c>
      <c r="C317" s="1">
        <v>63.1</v>
      </c>
      <c r="D317" s="1">
        <v>7</v>
      </c>
      <c r="E317" s="1">
        <v>20</v>
      </c>
      <c r="F317" s="1">
        <v>72.150000000000006</v>
      </c>
      <c r="G317" s="1">
        <v>0</v>
      </c>
      <c r="H317" s="1">
        <v>2</v>
      </c>
      <c r="I317" s="1">
        <v>0</v>
      </c>
      <c r="J317" s="1">
        <v>3</v>
      </c>
      <c r="K317" s="1">
        <v>63.03</v>
      </c>
      <c r="L317" s="1">
        <v>61.71</v>
      </c>
      <c r="M317" s="1">
        <v>63.63</v>
      </c>
      <c r="N317" t="s">
        <v>360</v>
      </c>
    </row>
    <row r="318" spans="1:14" ht="15.75" customHeight="1">
      <c r="A318" s="2">
        <v>317</v>
      </c>
      <c r="B318" s="1" t="s">
        <v>361</v>
      </c>
      <c r="C318" s="1">
        <v>62.94</v>
      </c>
      <c r="D318" s="1">
        <v>10</v>
      </c>
      <c r="E318" s="1">
        <v>20</v>
      </c>
      <c r="F318" s="1">
        <v>69.319999999999993</v>
      </c>
      <c r="G318" s="1">
        <v>0</v>
      </c>
      <c r="H318" s="1">
        <v>1</v>
      </c>
      <c r="I318" s="1">
        <v>0</v>
      </c>
      <c r="J318" s="1">
        <v>2</v>
      </c>
      <c r="K318" s="1">
        <v>63.98</v>
      </c>
      <c r="L318" s="1">
        <v>64.489999999999995</v>
      </c>
      <c r="M318" s="1">
        <v>61.24</v>
      </c>
      <c r="N318" t="s">
        <v>101</v>
      </c>
    </row>
    <row r="319" spans="1:14" ht="15.75" customHeight="1">
      <c r="A319" s="2">
        <v>318</v>
      </c>
      <c r="B319" s="1" t="s">
        <v>362</v>
      </c>
      <c r="C319" s="1">
        <v>62.77</v>
      </c>
      <c r="D319" s="1">
        <v>8</v>
      </c>
      <c r="E319" s="1">
        <v>21</v>
      </c>
      <c r="F319" s="1">
        <v>69.069999999999993</v>
      </c>
      <c r="G319" s="1">
        <v>0</v>
      </c>
      <c r="H319" s="1">
        <v>0</v>
      </c>
      <c r="I319" s="1">
        <v>0</v>
      </c>
      <c r="J319" s="1">
        <v>1</v>
      </c>
      <c r="K319" s="1">
        <v>62.79</v>
      </c>
      <c r="L319" s="1">
        <v>62.51</v>
      </c>
      <c r="M319" s="1">
        <v>62.77</v>
      </c>
      <c r="N319" t="s">
        <v>192</v>
      </c>
    </row>
    <row r="320" spans="1:14" ht="15.75" customHeight="1">
      <c r="A320" s="2">
        <v>319</v>
      </c>
      <c r="B320" s="1" t="s">
        <v>363</v>
      </c>
      <c r="C320" s="1">
        <v>62.69</v>
      </c>
      <c r="D320" s="1">
        <v>9</v>
      </c>
      <c r="E320" s="1">
        <v>22</v>
      </c>
      <c r="F320" s="1">
        <v>70.459999999999994</v>
      </c>
      <c r="G320" s="1">
        <v>0</v>
      </c>
      <c r="H320" s="1">
        <v>0</v>
      </c>
      <c r="I320" s="1">
        <v>0</v>
      </c>
      <c r="J320" s="1">
        <v>1</v>
      </c>
      <c r="K320" s="1">
        <v>62.52</v>
      </c>
      <c r="L320" s="1">
        <v>63.23</v>
      </c>
      <c r="M320" s="1">
        <v>62.38</v>
      </c>
      <c r="N320" t="s">
        <v>109</v>
      </c>
    </row>
    <row r="321" spans="1:14" ht="15.75" customHeight="1">
      <c r="A321" s="2">
        <v>320</v>
      </c>
      <c r="B321" s="1" t="s">
        <v>364</v>
      </c>
      <c r="C321" s="1">
        <v>62.68</v>
      </c>
      <c r="D321" s="1">
        <v>15</v>
      </c>
      <c r="E321" s="1">
        <v>17</v>
      </c>
      <c r="F321" s="1">
        <v>63.65</v>
      </c>
      <c r="G321" s="1">
        <v>0</v>
      </c>
      <c r="H321" s="1">
        <v>0</v>
      </c>
      <c r="I321" s="1">
        <v>0</v>
      </c>
      <c r="J321" s="1">
        <v>1</v>
      </c>
      <c r="K321" s="1">
        <v>61.92</v>
      </c>
      <c r="L321" s="1">
        <v>62.68</v>
      </c>
      <c r="M321" s="1">
        <v>62.93</v>
      </c>
      <c r="N321" t="s">
        <v>317</v>
      </c>
    </row>
    <row r="322" spans="1:14" ht="15.75" customHeight="1">
      <c r="A322" s="2">
        <v>321</v>
      </c>
      <c r="B322" s="1" t="s">
        <v>365</v>
      </c>
      <c r="C322" s="1">
        <v>62.54</v>
      </c>
      <c r="D322" s="1">
        <v>8</v>
      </c>
      <c r="E322" s="1">
        <v>21</v>
      </c>
      <c r="F322" s="1">
        <v>66.44</v>
      </c>
      <c r="G322" s="1">
        <v>0</v>
      </c>
      <c r="H322" s="1">
        <v>2</v>
      </c>
      <c r="I322" s="1">
        <v>0</v>
      </c>
      <c r="J322" s="1">
        <v>2</v>
      </c>
      <c r="K322" s="1">
        <v>62.45</v>
      </c>
      <c r="L322" s="1">
        <v>61.85</v>
      </c>
      <c r="M322" s="1">
        <v>62.8</v>
      </c>
      <c r="N322" t="s">
        <v>278</v>
      </c>
    </row>
    <row r="323" spans="1:14" ht="15.75" customHeight="1">
      <c r="A323" s="2">
        <v>322</v>
      </c>
      <c r="B323" s="1" t="s">
        <v>366</v>
      </c>
      <c r="C323" s="1">
        <v>62.51</v>
      </c>
      <c r="D323" s="1">
        <v>8</v>
      </c>
      <c r="E323" s="1">
        <v>23</v>
      </c>
      <c r="F323" s="1">
        <v>70.819999999999993</v>
      </c>
      <c r="G323" s="1">
        <v>0</v>
      </c>
      <c r="H323" s="1">
        <v>1</v>
      </c>
      <c r="I323" s="1">
        <v>0</v>
      </c>
      <c r="J323" s="1">
        <v>2</v>
      </c>
      <c r="K323" s="1">
        <v>62.83</v>
      </c>
      <c r="L323" s="1">
        <v>62.64</v>
      </c>
      <c r="M323" s="1">
        <v>62.17</v>
      </c>
      <c r="N323" t="s">
        <v>101</v>
      </c>
    </row>
    <row r="324" spans="1:14" ht="15.75" customHeight="1">
      <c r="A324" s="2">
        <v>323</v>
      </c>
      <c r="B324" s="1" t="s">
        <v>367</v>
      </c>
      <c r="C324" s="1">
        <v>62.34</v>
      </c>
      <c r="D324" s="1">
        <v>8</v>
      </c>
      <c r="E324" s="1">
        <v>22</v>
      </c>
      <c r="F324" s="1">
        <v>68.45</v>
      </c>
      <c r="G324" s="1">
        <v>0</v>
      </c>
      <c r="H324" s="1">
        <v>0</v>
      </c>
      <c r="I324" s="1">
        <v>0</v>
      </c>
      <c r="J324" s="1">
        <v>0</v>
      </c>
      <c r="K324" s="1">
        <v>63.52</v>
      </c>
      <c r="L324" s="1">
        <v>62.51</v>
      </c>
      <c r="M324" s="1">
        <v>61.45</v>
      </c>
      <c r="N324" t="s">
        <v>167</v>
      </c>
    </row>
    <row r="325" spans="1:14" ht="15.75" customHeight="1">
      <c r="A325" s="2">
        <v>324</v>
      </c>
      <c r="B325" s="1" t="s">
        <v>368</v>
      </c>
      <c r="C325" s="1">
        <v>62.22</v>
      </c>
      <c r="D325" s="1">
        <v>12</v>
      </c>
      <c r="E325" s="1">
        <v>18</v>
      </c>
      <c r="F325" s="1">
        <v>65.430000000000007</v>
      </c>
      <c r="G325" s="1">
        <v>0</v>
      </c>
      <c r="H325" s="1">
        <v>0</v>
      </c>
      <c r="I325" s="1">
        <v>0</v>
      </c>
      <c r="J325" s="1">
        <v>2</v>
      </c>
      <c r="K325" s="1">
        <v>61.98</v>
      </c>
      <c r="L325" s="1">
        <v>61.46</v>
      </c>
      <c r="M325" s="1">
        <v>62.58</v>
      </c>
      <c r="N325" t="s">
        <v>253</v>
      </c>
    </row>
    <row r="326" spans="1:14" ht="15.75" customHeight="1">
      <c r="A326" s="2">
        <v>325</v>
      </c>
      <c r="B326" s="1" t="s">
        <v>369</v>
      </c>
      <c r="C326" s="1">
        <v>62.06</v>
      </c>
      <c r="D326" s="1">
        <v>6</v>
      </c>
      <c r="E326" s="1">
        <v>24</v>
      </c>
      <c r="F326" s="1">
        <v>69.400000000000006</v>
      </c>
      <c r="G326" s="1">
        <v>0</v>
      </c>
      <c r="H326" s="1">
        <v>1</v>
      </c>
      <c r="I326" s="1">
        <v>0</v>
      </c>
      <c r="J326" s="1">
        <v>2</v>
      </c>
      <c r="K326" s="1">
        <v>61.67</v>
      </c>
      <c r="L326" s="1">
        <v>61.3</v>
      </c>
      <c r="M326" s="1">
        <v>62.49</v>
      </c>
      <c r="N326" t="s">
        <v>95</v>
      </c>
    </row>
    <row r="327" spans="1:14" ht="15.75" customHeight="1">
      <c r="A327" s="2">
        <v>326</v>
      </c>
      <c r="B327" s="1" t="s">
        <v>370</v>
      </c>
      <c r="C327" s="1">
        <v>62.01</v>
      </c>
      <c r="D327" s="1">
        <v>8</v>
      </c>
      <c r="E327" s="1">
        <v>21</v>
      </c>
      <c r="F327" s="1">
        <v>70.930000000000007</v>
      </c>
      <c r="G327" s="1">
        <v>0</v>
      </c>
      <c r="H327" s="1">
        <v>1</v>
      </c>
      <c r="I327" s="1">
        <v>1</v>
      </c>
      <c r="J327" s="1">
        <v>1</v>
      </c>
      <c r="K327" s="1">
        <v>62.83</v>
      </c>
      <c r="L327" s="1">
        <v>63.39</v>
      </c>
      <c r="M327" s="1">
        <v>60.57</v>
      </c>
      <c r="N327" t="s">
        <v>89</v>
      </c>
    </row>
    <row r="328" spans="1:14" ht="15.75" customHeight="1">
      <c r="A328" s="2">
        <v>327</v>
      </c>
      <c r="B328" s="1" t="s">
        <v>371</v>
      </c>
      <c r="C328" s="1">
        <v>61.99</v>
      </c>
      <c r="D328" s="1">
        <v>6</v>
      </c>
      <c r="E328" s="1">
        <v>23</v>
      </c>
      <c r="F328" s="1">
        <v>68.42</v>
      </c>
      <c r="G328" s="1">
        <v>0</v>
      </c>
      <c r="H328" s="1">
        <v>0</v>
      </c>
      <c r="I328" s="1">
        <v>0</v>
      </c>
      <c r="J328" s="1">
        <v>1</v>
      </c>
      <c r="K328" s="1">
        <v>61.74</v>
      </c>
      <c r="L328" s="1">
        <v>61.06</v>
      </c>
      <c r="M328" s="1">
        <v>62.42</v>
      </c>
      <c r="N328" t="s">
        <v>137</v>
      </c>
    </row>
    <row r="329" spans="1:14" ht="15.75" customHeight="1">
      <c r="A329" s="2">
        <v>328</v>
      </c>
      <c r="B329" s="1" t="s">
        <v>372</v>
      </c>
      <c r="C329" s="1">
        <v>61.64</v>
      </c>
      <c r="D329" s="1">
        <v>11</v>
      </c>
      <c r="E329" s="1">
        <v>18</v>
      </c>
      <c r="F329" s="1">
        <v>64.45</v>
      </c>
      <c r="G329" s="1">
        <v>0</v>
      </c>
      <c r="H329" s="1">
        <v>0</v>
      </c>
      <c r="I329" s="1">
        <v>0</v>
      </c>
      <c r="J329" s="1">
        <v>2</v>
      </c>
      <c r="K329" s="1">
        <v>60.88</v>
      </c>
      <c r="L329" s="1">
        <v>61.12</v>
      </c>
      <c r="M329" s="1">
        <v>62.11</v>
      </c>
      <c r="N329" t="s">
        <v>317</v>
      </c>
    </row>
    <row r="330" spans="1:14" ht="15.75" customHeight="1">
      <c r="A330" s="2">
        <v>329</v>
      </c>
      <c r="B330" s="1" t="s">
        <v>373</v>
      </c>
      <c r="C330" s="1">
        <v>61.57</v>
      </c>
      <c r="D330" s="1">
        <v>5</v>
      </c>
      <c r="E330" s="1">
        <v>25</v>
      </c>
      <c r="F330" s="1">
        <v>70.23</v>
      </c>
      <c r="G330" s="1">
        <v>0</v>
      </c>
      <c r="H330" s="1">
        <v>0</v>
      </c>
      <c r="I330" s="1">
        <v>0</v>
      </c>
      <c r="J330" s="1">
        <v>0</v>
      </c>
      <c r="K330" s="1">
        <v>62.18</v>
      </c>
      <c r="L330" s="1">
        <v>61.06</v>
      </c>
      <c r="M330" s="1">
        <v>61.38</v>
      </c>
      <c r="N330" t="s">
        <v>140</v>
      </c>
    </row>
    <row r="331" spans="1:14" ht="15.75" customHeight="1">
      <c r="A331" s="2">
        <v>330</v>
      </c>
      <c r="B331" s="1" t="s">
        <v>374</v>
      </c>
      <c r="C331" s="1">
        <v>61.52</v>
      </c>
      <c r="D331" s="1">
        <v>12</v>
      </c>
      <c r="E331" s="1">
        <v>20</v>
      </c>
      <c r="F331" s="1">
        <v>66.319999999999993</v>
      </c>
      <c r="G331" s="1">
        <v>0</v>
      </c>
      <c r="H331" s="1">
        <v>1</v>
      </c>
      <c r="I331" s="1">
        <v>0</v>
      </c>
      <c r="J331" s="1">
        <v>1</v>
      </c>
      <c r="K331" s="1">
        <v>61.58</v>
      </c>
      <c r="L331" s="1">
        <v>60.92</v>
      </c>
      <c r="M331" s="1">
        <v>61.66</v>
      </c>
      <c r="N331" t="s">
        <v>239</v>
      </c>
    </row>
    <row r="332" spans="1:14" ht="15.75" customHeight="1">
      <c r="A332" s="2">
        <v>331</v>
      </c>
      <c r="B332" s="1" t="s">
        <v>375</v>
      </c>
      <c r="C332" s="1">
        <v>61.48</v>
      </c>
      <c r="D332" s="1">
        <v>11</v>
      </c>
      <c r="E332" s="1">
        <v>16</v>
      </c>
      <c r="F332" s="1">
        <v>67.260000000000005</v>
      </c>
      <c r="G332" s="1">
        <v>0</v>
      </c>
      <c r="H332" s="1">
        <v>2</v>
      </c>
      <c r="I332" s="1">
        <v>0</v>
      </c>
      <c r="J332" s="1">
        <v>3</v>
      </c>
      <c r="K332" s="1">
        <v>61.89</v>
      </c>
      <c r="L332" s="1">
        <v>62.48</v>
      </c>
      <c r="M332" s="1">
        <v>60.56</v>
      </c>
      <c r="N332" t="s">
        <v>237</v>
      </c>
    </row>
    <row r="333" spans="1:14" ht="15.75" customHeight="1">
      <c r="A333" s="2">
        <v>332</v>
      </c>
      <c r="B333" s="1" t="s">
        <v>376</v>
      </c>
      <c r="C333" s="1">
        <v>61.35</v>
      </c>
      <c r="D333" s="1">
        <v>10</v>
      </c>
      <c r="E333" s="1">
        <v>20</v>
      </c>
      <c r="F333" s="1">
        <v>65.02</v>
      </c>
      <c r="G333" s="1">
        <v>0</v>
      </c>
      <c r="H333" s="1">
        <v>1</v>
      </c>
      <c r="I333" s="1">
        <v>0</v>
      </c>
      <c r="J333" s="1">
        <v>1</v>
      </c>
      <c r="K333" s="1">
        <v>60.01</v>
      </c>
      <c r="L333" s="1">
        <v>60.79</v>
      </c>
      <c r="M333" s="1">
        <v>62.07</v>
      </c>
      <c r="N333" t="s">
        <v>239</v>
      </c>
    </row>
    <row r="334" spans="1:14" ht="15.75" customHeight="1">
      <c r="A334" s="2">
        <v>333</v>
      </c>
      <c r="B334" s="1" t="s">
        <v>377</v>
      </c>
      <c r="C334" s="1">
        <v>61.17</v>
      </c>
      <c r="D334" s="1">
        <v>6</v>
      </c>
      <c r="E334" s="1">
        <v>23</v>
      </c>
      <c r="F334" s="1">
        <v>69.680000000000007</v>
      </c>
      <c r="G334" s="1">
        <v>0</v>
      </c>
      <c r="H334" s="1">
        <v>0</v>
      </c>
      <c r="I334" s="1">
        <v>0</v>
      </c>
      <c r="J334" s="1">
        <v>3</v>
      </c>
      <c r="K334" s="1">
        <v>60.76</v>
      </c>
      <c r="L334" s="1">
        <v>61.05</v>
      </c>
      <c r="M334" s="1">
        <v>61.32</v>
      </c>
      <c r="N334" t="s">
        <v>137</v>
      </c>
    </row>
    <row r="335" spans="1:14" ht="15.75" customHeight="1">
      <c r="A335" s="2">
        <v>334</v>
      </c>
      <c r="B335" s="1" t="s">
        <v>378</v>
      </c>
      <c r="C335" s="1">
        <v>61.06</v>
      </c>
      <c r="D335" s="1">
        <v>6</v>
      </c>
      <c r="E335" s="1">
        <v>22</v>
      </c>
      <c r="F335" s="1">
        <v>69.52</v>
      </c>
      <c r="G335" s="1">
        <v>0</v>
      </c>
      <c r="H335" s="1">
        <v>2</v>
      </c>
      <c r="I335" s="1">
        <v>0</v>
      </c>
      <c r="J335" s="1">
        <v>3</v>
      </c>
      <c r="K335" s="1">
        <v>62.22</v>
      </c>
      <c r="L335" s="1">
        <v>62.06</v>
      </c>
      <c r="M335" s="1">
        <v>59.62</v>
      </c>
      <c r="N335" t="s">
        <v>116</v>
      </c>
    </row>
    <row r="336" spans="1:14" ht="15.75" customHeight="1">
      <c r="A336" s="2">
        <v>335</v>
      </c>
      <c r="B336" s="1" t="s">
        <v>379</v>
      </c>
      <c r="C336" s="1">
        <v>61.03</v>
      </c>
      <c r="D336" s="1">
        <v>7</v>
      </c>
      <c r="E336" s="1">
        <v>26</v>
      </c>
      <c r="F336" s="1">
        <v>71.42</v>
      </c>
      <c r="G336" s="1">
        <v>0</v>
      </c>
      <c r="H336" s="1">
        <v>0</v>
      </c>
      <c r="I336" s="1">
        <v>0</v>
      </c>
      <c r="J336" s="1">
        <v>2</v>
      </c>
      <c r="K336" s="1">
        <v>59.34</v>
      </c>
      <c r="L336" s="1">
        <v>61.36</v>
      </c>
      <c r="M336" s="1">
        <v>61.46</v>
      </c>
      <c r="N336" t="s">
        <v>95</v>
      </c>
    </row>
    <row r="337" spans="1:14" ht="15.75" customHeight="1">
      <c r="A337" s="2">
        <v>336</v>
      </c>
      <c r="B337" s="1" t="s">
        <v>380</v>
      </c>
      <c r="C337" s="1">
        <v>60.85</v>
      </c>
      <c r="D337" s="1">
        <v>7</v>
      </c>
      <c r="E337" s="1">
        <v>24</v>
      </c>
      <c r="F337" s="1">
        <v>69.36</v>
      </c>
      <c r="G337" s="1">
        <v>0</v>
      </c>
      <c r="H337" s="1">
        <v>0</v>
      </c>
      <c r="I337" s="1">
        <v>0</v>
      </c>
      <c r="J337" s="1">
        <v>0</v>
      </c>
      <c r="K337" s="1">
        <v>59.84</v>
      </c>
      <c r="L337" s="1">
        <v>59.82</v>
      </c>
      <c r="M337" s="1">
        <v>61.63</v>
      </c>
      <c r="N337" t="s">
        <v>95</v>
      </c>
    </row>
    <row r="338" spans="1:14" ht="15.75" customHeight="1">
      <c r="A338" s="2">
        <v>337</v>
      </c>
      <c r="B338" s="1" t="s">
        <v>381</v>
      </c>
      <c r="C338" s="1">
        <v>60.75</v>
      </c>
      <c r="D338" s="1">
        <v>13</v>
      </c>
      <c r="E338" s="1">
        <v>17</v>
      </c>
      <c r="F338" s="1">
        <v>65.760000000000005</v>
      </c>
      <c r="G338" s="1">
        <v>0</v>
      </c>
      <c r="H338" s="1">
        <v>1</v>
      </c>
      <c r="I338" s="1">
        <v>0</v>
      </c>
      <c r="J338" s="1">
        <v>2</v>
      </c>
      <c r="K338" s="1">
        <v>60.16</v>
      </c>
      <c r="L338" s="1">
        <v>59.81</v>
      </c>
      <c r="M338" s="1">
        <v>61.32</v>
      </c>
      <c r="N338" t="s">
        <v>317</v>
      </c>
    </row>
    <row r="339" spans="1:14" ht="15.75" customHeight="1">
      <c r="A339" s="2">
        <v>338</v>
      </c>
      <c r="B339" s="1" t="s">
        <v>382</v>
      </c>
      <c r="C339" s="1">
        <v>60.47</v>
      </c>
      <c r="D339" s="1">
        <v>10</v>
      </c>
      <c r="E339" s="1">
        <v>23</v>
      </c>
      <c r="F339" s="1">
        <v>66.52</v>
      </c>
      <c r="G339" s="1">
        <v>0</v>
      </c>
      <c r="H339" s="1">
        <v>3</v>
      </c>
      <c r="I339" s="1">
        <v>0</v>
      </c>
      <c r="J339" s="1">
        <v>4</v>
      </c>
      <c r="K339" s="1">
        <v>60.8</v>
      </c>
      <c r="L339" s="1">
        <v>60.2</v>
      </c>
      <c r="M339" s="1">
        <v>60.32</v>
      </c>
      <c r="N339" t="s">
        <v>239</v>
      </c>
    </row>
    <row r="340" spans="1:14" ht="15.75" customHeight="1">
      <c r="A340" s="2">
        <v>339</v>
      </c>
      <c r="B340" s="1" t="s">
        <v>383</v>
      </c>
      <c r="C340" s="1">
        <v>60.41</v>
      </c>
      <c r="D340" s="1">
        <v>8</v>
      </c>
      <c r="E340" s="1">
        <v>22</v>
      </c>
      <c r="F340" s="1">
        <v>67.400000000000006</v>
      </c>
      <c r="G340" s="1">
        <v>0</v>
      </c>
      <c r="H340" s="1">
        <v>1</v>
      </c>
      <c r="I340" s="1">
        <v>0</v>
      </c>
      <c r="J340" s="1">
        <v>1</v>
      </c>
      <c r="K340" s="1">
        <v>59.83</v>
      </c>
      <c r="L340" s="1">
        <v>60.44</v>
      </c>
      <c r="M340" s="1">
        <v>60.56</v>
      </c>
      <c r="N340" t="s">
        <v>144</v>
      </c>
    </row>
    <row r="341" spans="1:14" ht="15.75" customHeight="1">
      <c r="A341" s="2">
        <v>340</v>
      </c>
      <c r="B341" s="1" t="s">
        <v>384</v>
      </c>
      <c r="C341" s="1">
        <v>60.39</v>
      </c>
      <c r="D341" s="1">
        <v>3</v>
      </c>
      <c r="E341" s="1">
        <v>27</v>
      </c>
      <c r="F341" s="1">
        <v>68.77</v>
      </c>
      <c r="G341" s="1">
        <v>0</v>
      </c>
      <c r="H341" s="1">
        <v>0</v>
      </c>
      <c r="I341" s="1">
        <v>0</v>
      </c>
      <c r="J341" s="1">
        <v>0</v>
      </c>
      <c r="K341" s="1">
        <v>60.75</v>
      </c>
      <c r="L341" s="1">
        <v>59.21</v>
      </c>
      <c r="M341" s="1">
        <v>60.62</v>
      </c>
      <c r="N341" t="s">
        <v>192</v>
      </c>
    </row>
    <row r="342" spans="1:14" ht="15.75" customHeight="1">
      <c r="A342" s="2">
        <v>341</v>
      </c>
      <c r="B342" s="1" t="s">
        <v>385</v>
      </c>
      <c r="C342" s="1">
        <v>60.17</v>
      </c>
      <c r="D342" s="1">
        <v>5</v>
      </c>
      <c r="E342" s="1">
        <v>22</v>
      </c>
      <c r="F342" s="1">
        <v>70.64</v>
      </c>
      <c r="G342" s="1">
        <v>0</v>
      </c>
      <c r="H342" s="1">
        <v>0</v>
      </c>
      <c r="I342" s="1">
        <v>0</v>
      </c>
      <c r="J342" s="1">
        <v>2</v>
      </c>
      <c r="K342" s="1">
        <v>59.51</v>
      </c>
      <c r="L342" s="1">
        <v>60.08</v>
      </c>
      <c r="M342" s="1">
        <v>60.42</v>
      </c>
      <c r="N342" t="s">
        <v>104</v>
      </c>
    </row>
    <row r="343" spans="1:14" ht="15.75" customHeight="1">
      <c r="A343" s="2">
        <v>342</v>
      </c>
      <c r="B343" s="1" t="s">
        <v>386</v>
      </c>
      <c r="C343" s="1">
        <v>60.1</v>
      </c>
      <c r="D343" s="1">
        <v>10</v>
      </c>
      <c r="E343" s="1">
        <v>22</v>
      </c>
      <c r="F343" s="1">
        <v>64.88</v>
      </c>
      <c r="G343" s="1">
        <v>0</v>
      </c>
      <c r="H343" s="1">
        <v>0</v>
      </c>
      <c r="I343" s="1">
        <v>0</v>
      </c>
      <c r="J343" s="1">
        <v>1</v>
      </c>
      <c r="K343" s="1">
        <v>60.1</v>
      </c>
      <c r="L343" s="1">
        <v>59.63</v>
      </c>
      <c r="M343" s="1">
        <v>60.22</v>
      </c>
      <c r="N343" t="s">
        <v>317</v>
      </c>
    </row>
    <row r="344" spans="1:14" ht="15.75" customHeight="1">
      <c r="A344" s="2">
        <v>343</v>
      </c>
      <c r="B344" s="1" t="s">
        <v>387</v>
      </c>
      <c r="C344" s="1">
        <v>59.78</v>
      </c>
      <c r="D344" s="1">
        <v>8</v>
      </c>
      <c r="E344" s="1">
        <v>22</v>
      </c>
      <c r="F344" s="1">
        <v>69.27</v>
      </c>
      <c r="G344" s="1">
        <v>0</v>
      </c>
      <c r="H344" s="1">
        <v>1</v>
      </c>
      <c r="I344" s="1">
        <v>0</v>
      </c>
      <c r="J344" s="1">
        <v>1</v>
      </c>
      <c r="K344" s="1">
        <v>60.04</v>
      </c>
      <c r="L344" s="1">
        <v>60.51</v>
      </c>
      <c r="M344" s="1">
        <v>59.12</v>
      </c>
      <c r="N344" t="s">
        <v>116</v>
      </c>
    </row>
    <row r="345" spans="1:14" ht="15.75" customHeight="1">
      <c r="A345" s="2">
        <v>344</v>
      </c>
      <c r="B345" s="1" t="s">
        <v>388</v>
      </c>
      <c r="C345" s="1">
        <v>59.7</v>
      </c>
      <c r="D345" s="1">
        <v>5</v>
      </c>
      <c r="E345" s="1">
        <v>27</v>
      </c>
      <c r="F345" s="1">
        <v>72.52</v>
      </c>
      <c r="G345" s="1">
        <v>0</v>
      </c>
      <c r="H345" s="1">
        <v>0</v>
      </c>
      <c r="I345" s="1">
        <v>0</v>
      </c>
      <c r="J345" s="1">
        <v>0</v>
      </c>
      <c r="K345" s="1">
        <v>60.18</v>
      </c>
      <c r="L345" s="1">
        <v>61.1</v>
      </c>
      <c r="M345" s="1">
        <v>58.42</v>
      </c>
      <c r="N345" t="s">
        <v>78</v>
      </c>
    </row>
    <row r="346" spans="1:14" ht="15.75" customHeight="1">
      <c r="A346" s="2">
        <v>345</v>
      </c>
      <c r="B346" s="1" t="s">
        <v>389</v>
      </c>
      <c r="C346" s="1">
        <v>59.49</v>
      </c>
      <c r="D346" s="1">
        <v>6</v>
      </c>
      <c r="E346" s="1">
        <v>21</v>
      </c>
      <c r="F346" s="1">
        <v>67.92</v>
      </c>
      <c r="G346" s="1">
        <v>0</v>
      </c>
      <c r="H346" s="1">
        <v>2</v>
      </c>
      <c r="I346" s="1">
        <v>0</v>
      </c>
      <c r="J346" s="1">
        <v>2</v>
      </c>
      <c r="K346" s="1">
        <v>60.36</v>
      </c>
      <c r="L346" s="1">
        <v>59.03</v>
      </c>
      <c r="M346" s="1">
        <v>59.11</v>
      </c>
      <c r="N346" t="s">
        <v>253</v>
      </c>
    </row>
    <row r="347" spans="1:14" ht="15.75" customHeight="1">
      <c r="A347" s="2">
        <v>346</v>
      </c>
      <c r="B347" s="1" t="s">
        <v>390</v>
      </c>
      <c r="C347" s="1">
        <v>59.48</v>
      </c>
      <c r="D347" s="1">
        <v>4</v>
      </c>
      <c r="E347" s="1">
        <v>25</v>
      </c>
      <c r="F347" s="1">
        <v>71.010000000000005</v>
      </c>
      <c r="G347" s="1">
        <v>0</v>
      </c>
      <c r="H347" s="1">
        <v>0</v>
      </c>
      <c r="I347" s="1">
        <v>0</v>
      </c>
      <c r="J347" s="1">
        <v>0</v>
      </c>
      <c r="K347" s="1">
        <v>59.55</v>
      </c>
      <c r="L347" s="1">
        <v>59.77</v>
      </c>
      <c r="M347" s="1">
        <v>59.18</v>
      </c>
      <c r="N347" t="s">
        <v>109</v>
      </c>
    </row>
    <row r="348" spans="1:14" ht="15.75" customHeight="1">
      <c r="A348" s="2">
        <v>347</v>
      </c>
      <c r="B348" s="1" t="s">
        <v>391</v>
      </c>
      <c r="C348" s="1">
        <v>59.38</v>
      </c>
      <c r="D348" s="1">
        <v>9</v>
      </c>
      <c r="E348" s="1">
        <v>23</v>
      </c>
      <c r="F348" s="1">
        <v>70.319999999999993</v>
      </c>
      <c r="G348" s="1">
        <v>0</v>
      </c>
      <c r="H348" s="1">
        <v>1</v>
      </c>
      <c r="I348" s="1">
        <v>0</v>
      </c>
      <c r="J348" s="1">
        <v>3</v>
      </c>
      <c r="K348" s="1">
        <v>59.84</v>
      </c>
      <c r="L348" s="1">
        <v>60.67</v>
      </c>
      <c r="M348" s="1">
        <v>58.21</v>
      </c>
      <c r="N348" t="s">
        <v>237</v>
      </c>
    </row>
    <row r="349" spans="1:14" ht="15.75" customHeight="1">
      <c r="A349" s="2">
        <v>348</v>
      </c>
      <c r="B349" s="1" t="s">
        <v>392</v>
      </c>
      <c r="C349" s="1">
        <v>59.33</v>
      </c>
      <c r="D349" s="1">
        <v>10</v>
      </c>
      <c r="E349" s="1">
        <v>20</v>
      </c>
      <c r="F349" s="1">
        <v>65.44</v>
      </c>
      <c r="G349" s="1">
        <v>0</v>
      </c>
      <c r="H349" s="1">
        <v>1</v>
      </c>
      <c r="I349" s="1">
        <v>0</v>
      </c>
      <c r="J349" s="1">
        <v>3</v>
      </c>
      <c r="K349" s="1">
        <v>58.95</v>
      </c>
      <c r="L349" s="1">
        <v>59.35</v>
      </c>
      <c r="M349" s="1">
        <v>59.39</v>
      </c>
      <c r="N349" t="s">
        <v>253</v>
      </c>
    </row>
    <row r="350" spans="1:14" ht="15.75" customHeight="1">
      <c r="A350" s="2">
        <v>349</v>
      </c>
      <c r="B350" s="1" t="s">
        <v>393</v>
      </c>
      <c r="C350" s="1">
        <v>59.19</v>
      </c>
      <c r="D350" s="1">
        <v>12</v>
      </c>
      <c r="E350" s="1">
        <v>16</v>
      </c>
      <c r="F350" s="1">
        <v>63.14</v>
      </c>
      <c r="G350" s="1">
        <v>0</v>
      </c>
      <c r="H350" s="1">
        <v>0</v>
      </c>
      <c r="I350" s="1">
        <v>0</v>
      </c>
      <c r="J350" s="1">
        <v>1</v>
      </c>
      <c r="K350" s="1">
        <v>58.62</v>
      </c>
      <c r="L350" s="1">
        <v>59.5</v>
      </c>
      <c r="M350" s="1">
        <v>59.2</v>
      </c>
      <c r="N350" t="s">
        <v>317</v>
      </c>
    </row>
    <row r="351" spans="1:14" ht="15.75" customHeight="1">
      <c r="A351" s="2">
        <v>350</v>
      </c>
      <c r="B351" s="1" t="s">
        <v>394</v>
      </c>
      <c r="C351" s="1">
        <v>58.83</v>
      </c>
      <c r="D351" s="1">
        <v>9</v>
      </c>
      <c r="E351" s="1">
        <v>19</v>
      </c>
      <c r="F351" s="1">
        <v>65.17</v>
      </c>
      <c r="G351" s="1">
        <v>0</v>
      </c>
      <c r="H351" s="1">
        <v>1</v>
      </c>
      <c r="I351" s="1">
        <v>0</v>
      </c>
      <c r="J351" s="1">
        <v>1</v>
      </c>
      <c r="K351" s="1">
        <v>58.88</v>
      </c>
      <c r="L351" s="1">
        <v>58.43</v>
      </c>
      <c r="M351" s="1">
        <v>58.88</v>
      </c>
      <c r="N351" t="s">
        <v>239</v>
      </c>
    </row>
    <row r="352" spans="1:14" ht="15.75" customHeight="1">
      <c r="A352" s="2">
        <v>351</v>
      </c>
      <c r="B352" s="1" t="s">
        <v>395</v>
      </c>
      <c r="C352" s="1">
        <v>58.75</v>
      </c>
      <c r="D352" s="1">
        <v>7</v>
      </c>
      <c r="E352" s="1">
        <v>22</v>
      </c>
      <c r="F352" s="1">
        <v>65.98</v>
      </c>
      <c r="G352" s="1">
        <v>0</v>
      </c>
      <c r="H352" s="1">
        <v>0</v>
      </c>
      <c r="I352" s="1">
        <v>1</v>
      </c>
      <c r="J352" s="1">
        <v>2</v>
      </c>
      <c r="K352" s="1">
        <v>58.78</v>
      </c>
      <c r="L352" s="1">
        <v>58.58</v>
      </c>
      <c r="M352" s="1">
        <v>58.71</v>
      </c>
      <c r="N352" t="s">
        <v>278</v>
      </c>
    </row>
    <row r="353" spans="1:14" ht="15.75" customHeight="1">
      <c r="A353" s="2">
        <v>352</v>
      </c>
      <c r="B353" s="1" t="s">
        <v>396</v>
      </c>
      <c r="C353" s="1">
        <v>58.24</v>
      </c>
      <c r="D353" s="1">
        <v>5</v>
      </c>
      <c r="E353" s="1">
        <v>22</v>
      </c>
      <c r="F353" s="1">
        <v>68.3</v>
      </c>
      <c r="G353" s="1">
        <v>0</v>
      </c>
      <c r="H353" s="1">
        <v>2</v>
      </c>
      <c r="I353" s="1">
        <v>0</v>
      </c>
      <c r="J353" s="1">
        <v>4</v>
      </c>
      <c r="K353" s="1">
        <v>58.17</v>
      </c>
      <c r="L353" s="1">
        <v>58.07</v>
      </c>
      <c r="M353" s="1">
        <v>58.26</v>
      </c>
      <c r="N353" t="s">
        <v>253</v>
      </c>
    </row>
    <row r="354" spans="1:14" ht="15.75" customHeight="1">
      <c r="A354" s="2">
        <v>353</v>
      </c>
      <c r="B354" s="1" t="s">
        <v>397</v>
      </c>
      <c r="C354" s="1">
        <v>58.14</v>
      </c>
      <c r="D354" s="1">
        <v>3</v>
      </c>
      <c r="E354" s="1">
        <v>27</v>
      </c>
      <c r="F354" s="1">
        <v>67.930000000000007</v>
      </c>
      <c r="G354" s="1">
        <v>0</v>
      </c>
      <c r="H354" s="1">
        <v>0</v>
      </c>
      <c r="I354" s="1">
        <v>0</v>
      </c>
      <c r="J354" s="1">
        <v>1</v>
      </c>
      <c r="K354" s="1">
        <v>56.36</v>
      </c>
      <c r="L354" s="1">
        <v>55.87</v>
      </c>
      <c r="M354" s="1">
        <v>59.48</v>
      </c>
      <c r="N354" t="s">
        <v>177</v>
      </c>
    </row>
    <row r="355" spans="1:14" ht="15.75" customHeight="1">
      <c r="A355" s="2">
        <v>354</v>
      </c>
      <c r="B355" s="1" t="s">
        <v>398</v>
      </c>
      <c r="C355" s="1">
        <v>57.95</v>
      </c>
      <c r="D355" s="1">
        <v>8</v>
      </c>
      <c r="E355" s="1">
        <v>21</v>
      </c>
      <c r="F355" s="1">
        <v>66.81</v>
      </c>
      <c r="G355" s="1">
        <v>0</v>
      </c>
      <c r="H355" s="1">
        <v>0</v>
      </c>
      <c r="I355" s="1">
        <v>0</v>
      </c>
      <c r="J355" s="1">
        <v>1</v>
      </c>
      <c r="K355" s="1">
        <v>57.82</v>
      </c>
      <c r="L355" s="1">
        <v>57.55</v>
      </c>
      <c r="M355" s="1">
        <v>58.08</v>
      </c>
      <c r="N355" t="s">
        <v>278</v>
      </c>
    </row>
    <row r="356" spans="1:14" ht="15.75" customHeight="1">
      <c r="A356" s="2">
        <v>355</v>
      </c>
      <c r="B356" s="1" t="s">
        <v>399</v>
      </c>
      <c r="C356" s="1">
        <v>57.8</v>
      </c>
      <c r="D356" s="1">
        <v>7</v>
      </c>
      <c r="E356" s="1">
        <v>23</v>
      </c>
      <c r="F356" s="1">
        <v>67.36</v>
      </c>
      <c r="G356" s="1">
        <v>0</v>
      </c>
      <c r="H356" s="1">
        <v>1</v>
      </c>
      <c r="I356" s="1">
        <v>0</v>
      </c>
      <c r="J356" s="1">
        <v>2</v>
      </c>
      <c r="K356" s="1">
        <v>58.95</v>
      </c>
      <c r="L356" s="1">
        <v>58.32</v>
      </c>
      <c r="M356" s="1">
        <v>56.63</v>
      </c>
      <c r="N356" t="s">
        <v>253</v>
      </c>
    </row>
    <row r="357" spans="1:14" ht="15.75" customHeight="1">
      <c r="A357" s="2">
        <v>356</v>
      </c>
      <c r="B357" s="1" t="s">
        <v>400</v>
      </c>
      <c r="C357" s="1">
        <v>57.37</v>
      </c>
      <c r="D357" s="1">
        <v>6</v>
      </c>
      <c r="E357" s="1">
        <v>22</v>
      </c>
      <c r="F357" s="1">
        <v>65.2</v>
      </c>
      <c r="G357" s="1">
        <v>0</v>
      </c>
      <c r="H357" s="1">
        <v>1</v>
      </c>
      <c r="I357" s="1">
        <v>0</v>
      </c>
      <c r="J357" s="1">
        <v>1</v>
      </c>
      <c r="K357" s="1">
        <v>57.06</v>
      </c>
      <c r="L357" s="1">
        <v>56.53</v>
      </c>
      <c r="M357" s="1">
        <v>57.77</v>
      </c>
      <c r="N357" t="s">
        <v>239</v>
      </c>
    </row>
    <row r="358" spans="1:14" ht="15.75" customHeight="1">
      <c r="A358" s="2">
        <v>357</v>
      </c>
      <c r="B358" s="1" t="s">
        <v>401</v>
      </c>
      <c r="C358" s="1">
        <v>57.36</v>
      </c>
      <c r="D358" s="1">
        <v>4</v>
      </c>
      <c r="E358" s="1">
        <v>26</v>
      </c>
      <c r="F358" s="1">
        <v>70.22</v>
      </c>
      <c r="G358" s="1">
        <v>0</v>
      </c>
      <c r="H358" s="1">
        <v>1</v>
      </c>
      <c r="I358" s="1">
        <v>0</v>
      </c>
      <c r="J358" s="1">
        <v>2</v>
      </c>
      <c r="K358" s="1">
        <v>57.58</v>
      </c>
      <c r="L358" s="1">
        <v>57.09</v>
      </c>
      <c r="M358" s="1">
        <v>57.27</v>
      </c>
      <c r="N358" t="s">
        <v>237</v>
      </c>
    </row>
    <row r="359" spans="1:14" ht="15.75" customHeight="1">
      <c r="A359" s="2">
        <v>358</v>
      </c>
      <c r="B359" s="1" t="s">
        <v>402</v>
      </c>
      <c r="C359" s="1">
        <v>56.93</v>
      </c>
      <c r="D359" s="1">
        <v>7</v>
      </c>
      <c r="E359" s="1">
        <v>22</v>
      </c>
      <c r="F359" s="1">
        <v>65.19</v>
      </c>
      <c r="G359" s="1">
        <v>0</v>
      </c>
      <c r="H359" s="1">
        <v>1</v>
      </c>
      <c r="I359" s="1">
        <v>0</v>
      </c>
      <c r="J359" s="1">
        <v>2</v>
      </c>
      <c r="K359" s="1">
        <v>56.74</v>
      </c>
      <c r="L359" s="1">
        <v>57.11</v>
      </c>
      <c r="M359" s="1">
        <v>56.82</v>
      </c>
      <c r="N359" t="s">
        <v>239</v>
      </c>
    </row>
    <row r="360" spans="1:14" ht="15.75" customHeight="1">
      <c r="A360" s="2">
        <v>359</v>
      </c>
      <c r="B360" s="1" t="s">
        <v>403</v>
      </c>
      <c r="C360" s="1">
        <v>56.24</v>
      </c>
      <c r="D360" s="1">
        <v>5</v>
      </c>
      <c r="E360" s="1">
        <v>27</v>
      </c>
      <c r="F360" s="1">
        <v>68.64</v>
      </c>
      <c r="G360" s="1">
        <v>0</v>
      </c>
      <c r="H360" s="1">
        <v>2</v>
      </c>
      <c r="I360" s="1">
        <v>0</v>
      </c>
      <c r="J360" s="1">
        <v>2</v>
      </c>
      <c r="K360" s="1">
        <v>56.14</v>
      </c>
      <c r="L360" s="1">
        <v>55.36</v>
      </c>
      <c r="M360" s="1">
        <v>56.56</v>
      </c>
      <c r="N360" t="s">
        <v>253</v>
      </c>
    </row>
    <row r="361" spans="1:14" ht="15.75" customHeight="1">
      <c r="A361" s="2">
        <v>360</v>
      </c>
      <c r="B361" s="1" t="s">
        <v>404</v>
      </c>
      <c r="C361" s="1">
        <v>56.09</v>
      </c>
      <c r="D361" s="1">
        <v>5</v>
      </c>
      <c r="E361" s="1">
        <v>23</v>
      </c>
      <c r="F361" s="1">
        <v>67.84</v>
      </c>
      <c r="G361" s="1">
        <v>0</v>
      </c>
      <c r="H361" s="1">
        <v>1</v>
      </c>
      <c r="I361" s="1">
        <v>0</v>
      </c>
      <c r="J361" s="1">
        <v>3</v>
      </c>
      <c r="K361" s="1">
        <v>56.42</v>
      </c>
      <c r="L361" s="1">
        <v>55.7</v>
      </c>
      <c r="M361" s="1">
        <v>55.99</v>
      </c>
      <c r="N361" t="s">
        <v>237</v>
      </c>
    </row>
    <row r="362" spans="1:14" ht="15.75" customHeight="1">
      <c r="A362" s="2">
        <v>361</v>
      </c>
      <c r="B362" s="1" t="s">
        <v>405</v>
      </c>
      <c r="C362" s="1">
        <v>55.55</v>
      </c>
      <c r="D362" s="1">
        <v>3</v>
      </c>
      <c r="E362" s="1">
        <v>29</v>
      </c>
      <c r="F362" s="1">
        <v>70.56</v>
      </c>
      <c r="G362" s="1">
        <v>0</v>
      </c>
      <c r="H362" s="1">
        <v>0</v>
      </c>
      <c r="I362" s="1">
        <v>0</v>
      </c>
      <c r="J362" s="1">
        <v>0</v>
      </c>
      <c r="K362" s="1">
        <v>55.52</v>
      </c>
      <c r="L362" s="1">
        <v>55.92</v>
      </c>
      <c r="M362" s="1">
        <v>55.26</v>
      </c>
      <c r="N362" t="s">
        <v>177</v>
      </c>
    </row>
    <row r="363" spans="1:14" ht="15.75" customHeight="1">
      <c r="A363" s="2">
        <v>362</v>
      </c>
      <c r="B363" s="1" t="s">
        <v>406</v>
      </c>
      <c r="C363" s="1">
        <v>54.32</v>
      </c>
      <c r="D363" s="1">
        <v>2</v>
      </c>
      <c r="E363" s="1">
        <v>23</v>
      </c>
      <c r="F363" s="1">
        <v>65.849999999999994</v>
      </c>
      <c r="G363" s="1">
        <v>0</v>
      </c>
      <c r="H363" s="1">
        <v>0</v>
      </c>
      <c r="I363" s="1">
        <v>0</v>
      </c>
      <c r="J363" s="1">
        <v>0</v>
      </c>
      <c r="K363" s="1">
        <v>53.89</v>
      </c>
      <c r="L363" s="1">
        <v>54.44</v>
      </c>
      <c r="M363" s="1">
        <v>54.35</v>
      </c>
      <c r="N363" t="s">
        <v>360</v>
      </c>
    </row>
    <row r="364" spans="1:14" ht="15.75" customHeight="1">
      <c r="A364" s="2">
        <v>363</v>
      </c>
      <c r="B364" s="1" t="s">
        <v>407</v>
      </c>
      <c r="C364" s="1">
        <v>52.46</v>
      </c>
      <c r="D364" s="1">
        <v>1</v>
      </c>
      <c r="E364" s="1">
        <v>26</v>
      </c>
      <c r="F364" s="1">
        <v>66.62</v>
      </c>
      <c r="G364" s="1">
        <v>0</v>
      </c>
      <c r="H364" s="1">
        <v>2</v>
      </c>
      <c r="I364" s="1">
        <v>0</v>
      </c>
      <c r="J364" s="1">
        <v>2</v>
      </c>
      <c r="K364" s="1">
        <v>52.31</v>
      </c>
      <c r="L364" s="1">
        <v>52.15</v>
      </c>
      <c r="M364" s="1">
        <v>52.57</v>
      </c>
      <c r="N364" t="s">
        <v>317</v>
      </c>
    </row>
    <row r="365" spans="1:14" ht="15.75" customHeight="1"/>
    <row r="366" spans="1:14" ht="15.75" customHeight="1"/>
    <row r="367" spans="1:14" ht="15.75" customHeight="1"/>
    <row r="368" spans="1:14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topLeftCell="A102" workbookViewId="0">
      <selection activeCell="K123" sqref="K123"/>
    </sheetView>
  </sheetViews>
  <sheetFormatPr baseColWidth="10" defaultColWidth="14.5" defaultRowHeight="15" customHeight="1"/>
  <cols>
    <col min="1" max="26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409</v>
      </c>
      <c r="H1" s="1" t="s">
        <v>5</v>
      </c>
      <c r="I1" s="1" t="s">
        <v>6</v>
      </c>
      <c r="J1" s="1" t="s">
        <v>7</v>
      </c>
      <c r="K1" s="1" t="s">
        <v>430</v>
      </c>
      <c r="L1" s="1" t="s">
        <v>8</v>
      </c>
    </row>
    <row r="2" spans="1:12">
      <c r="A2" s="6">
        <v>1</v>
      </c>
      <c r="B2" s="1" t="s">
        <v>263</v>
      </c>
      <c r="C2" s="1">
        <f>96.19</f>
        <v>96.19</v>
      </c>
      <c r="D2" s="1">
        <v>35</v>
      </c>
      <c r="E2" s="1">
        <v>5</v>
      </c>
      <c r="F2" s="1">
        <v>80.69</v>
      </c>
      <c r="G2" s="1">
        <v>8</v>
      </c>
      <c r="H2" s="1">
        <v>3</v>
      </c>
      <c r="I2" s="1">
        <v>6</v>
      </c>
      <c r="J2" s="1">
        <v>4</v>
      </c>
      <c r="K2" s="1">
        <v>96.23</v>
      </c>
      <c r="L2" s="1">
        <v>96.04</v>
      </c>
    </row>
    <row r="3" spans="1:12">
      <c r="A3" s="6">
        <v>2</v>
      </c>
      <c r="B3" s="1" t="s">
        <v>54</v>
      </c>
      <c r="C3" s="1">
        <f>92.6</f>
        <v>92.6</v>
      </c>
      <c r="D3" s="1">
        <v>30</v>
      </c>
      <c r="E3" s="1">
        <v>8</v>
      </c>
      <c r="F3" s="1">
        <v>81.010000000000005</v>
      </c>
      <c r="G3" s="1">
        <v>8</v>
      </c>
      <c r="H3" s="1">
        <v>7</v>
      </c>
      <c r="I3" s="1">
        <v>13</v>
      </c>
      <c r="J3" s="1">
        <v>7</v>
      </c>
      <c r="K3" s="1">
        <v>92.52</v>
      </c>
      <c r="L3" s="1">
        <v>92.57</v>
      </c>
    </row>
    <row r="4" spans="1:12">
      <c r="A4" s="6">
        <v>3</v>
      </c>
      <c r="B4" s="1" t="s">
        <v>37</v>
      </c>
      <c r="C4" s="1">
        <f>92.5</f>
        <v>92.5</v>
      </c>
      <c r="D4" s="1">
        <v>29</v>
      </c>
      <c r="E4" s="1">
        <v>7</v>
      </c>
      <c r="F4" s="1">
        <v>79.84</v>
      </c>
      <c r="G4" s="1">
        <v>7</v>
      </c>
      <c r="H4" s="1">
        <v>5</v>
      </c>
      <c r="I4" s="1">
        <v>12</v>
      </c>
      <c r="J4" s="1">
        <v>7</v>
      </c>
      <c r="K4" s="1">
        <v>91.47</v>
      </c>
      <c r="L4" s="1">
        <v>93.85</v>
      </c>
    </row>
    <row r="5" spans="1:12">
      <c r="A5" s="6">
        <v>4</v>
      </c>
      <c r="B5" s="1" t="s">
        <v>83</v>
      </c>
      <c r="C5" s="1">
        <f>92.19</f>
        <v>92.19</v>
      </c>
      <c r="D5" s="1">
        <v>29</v>
      </c>
      <c r="E5" s="1">
        <v>8</v>
      </c>
      <c r="F5" s="1">
        <v>78.400000000000006</v>
      </c>
      <c r="G5" s="1">
        <v>3</v>
      </c>
      <c r="H5" s="1">
        <v>2</v>
      </c>
      <c r="I5" s="1">
        <v>7</v>
      </c>
      <c r="J5" s="1">
        <v>6</v>
      </c>
      <c r="K5" s="1">
        <v>90.69</v>
      </c>
      <c r="L5" s="1">
        <v>94.66</v>
      </c>
    </row>
    <row r="6" spans="1:12">
      <c r="A6" s="6">
        <v>5</v>
      </c>
      <c r="B6" s="1" t="s">
        <v>32</v>
      </c>
      <c r="C6" s="1">
        <f>91.99</f>
        <v>91.99</v>
      </c>
      <c r="D6" s="1">
        <v>30</v>
      </c>
      <c r="E6" s="1">
        <v>6</v>
      </c>
      <c r="F6" s="1">
        <v>80.5</v>
      </c>
      <c r="G6" s="1">
        <v>7</v>
      </c>
      <c r="H6" s="1">
        <v>2</v>
      </c>
      <c r="I6" s="1">
        <v>12</v>
      </c>
      <c r="J6" s="1">
        <v>4</v>
      </c>
      <c r="K6" s="1">
        <v>92.06</v>
      </c>
      <c r="L6" s="1">
        <v>91.82</v>
      </c>
    </row>
    <row r="7" spans="1:12">
      <c r="A7" s="6">
        <v>6</v>
      </c>
      <c r="B7" s="1" t="s">
        <v>122</v>
      </c>
      <c r="C7" s="1">
        <f>91.46</f>
        <v>91.46</v>
      </c>
      <c r="D7" s="1">
        <v>30</v>
      </c>
      <c r="E7" s="1">
        <v>10</v>
      </c>
      <c r="F7" s="1">
        <v>80.23</v>
      </c>
      <c r="G7" s="1">
        <v>5</v>
      </c>
      <c r="H7" s="1">
        <v>7</v>
      </c>
      <c r="I7" s="1">
        <v>8</v>
      </c>
      <c r="J7" s="1">
        <v>9</v>
      </c>
      <c r="K7" s="1">
        <v>90.8</v>
      </c>
      <c r="L7" s="1">
        <v>92.16</v>
      </c>
    </row>
    <row r="8" spans="1:12">
      <c r="A8" s="6">
        <v>7</v>
      </c>
      <c r="B8" s="1" t="s">
        <v>24</v>
      </c>
      <c r="C8" s="1">
        <f>90.88</f>
        <v>90.88</v>
      </c>
      <c r="D8" s="1">
        <v>31</v>
      </c>
      <c r="E8" s="1">
        <v>6</v>
      </c>
      <c r="F8" s="1">
        <v>78.42</v>
      </c>
      <c r="G8" s="1">
        <v>5</v>
      </c>
      <c r="H8" s="1">
        <v>2</v>
      </c>
      <c r="I8" s="1">
        <v>14</v>
      </c>
      <c r="J8" s="1">
        <v>4</v>
      </c>
      <c r="K8" s="1">
        <v>91.12</v>
      </c>
      <c r="L8" s="1">
        <v>90.55</v>
      </c>
    </row>
    <row r="9" spans="1:12">
      <c r="A9" s="6">
        <v>8</v>
      </c>
      <c r="B9" s="1" t="s">
        <v>18</v>
      </c>
      <c r="C9" s="1">
        <f>90.74</f>
        <v>90.74</v>
      </c>
      <c r="D9" s="1">
        <v>31</v>
      </c>
      <c r="E9" s="1">
        <v>3</v>
      </c>
      <c r="F9" s="1">
        <v>76.16</v>
      </c>
      <c r="G9" s="1">
        <v>3</v>
      </c>
      <c r="H9" s="1">
        <v>1</v>
      </c>
      <c r="I9" s="1">
        <v>6</v>
      </c>
      <c r="J9" s="1">
        <v>3</v>
      </c>
      <c r="K9" s="1">
        <v>90.6</v>
      </c>
      <c r="L9" s="1">
        <v>90.79</v>
      </c>
    </row>
    <row r="10" spans="1:12">
      <c r="A10" s="6">
        <v>9</v>
      </c>
      <c r="B10" s="1" t="s">
        <v>71</v>
      </c>
      <c r="C10" s="1">
        <f>90.61</f>
        <v>90.61</v>
      </c>
      <c r="D10" s="1">
        <v>29</v>
      </c>
      <c r="E10" s="1">
        <v>8</v>
      </c>
      <c r="F10" s="1">
        <v>80.489999999999995</v>
      </c>
      <c r="G10" s="1">
        <v>9</v>
      </c>
      <c r="H10" s="1">
        <v>7</v>
      </c>
      <c r="I10" s="1">
        <v>11</v>
      </c>
      <c r="J10" s="1">
        <v>8</v>
      </c>
      <c r="K10" s="1">
        <v>90.39</v>
      </c>
      <c r="L10" s="1">
        <v>90.74</v>
      </c>
    </row>
    <row r="11" spans="1:12">
      <c r="A11" s="6">
        <v>10</v>
      </c>
      <c r="B11" s="1" t="s">
        <v>50</v>
      </c>
      <c r="C11" s="1">
        <f>89.8</f>
        <v>89.8</v>
      </c>
      <c r="D11" s="1">
        <v>26</v>
      </c>
      <c r="E11" s="1">
        <v>9</v>
      </c>
      <c r="F11" s="1">
        <v>81.569999999999993</v>
      </c>
      <c r="G11" s="1">
        <v>6</v>
      </c>
      <c r="H11" s="1">
        <v>8</v>
      </c>
      <c r="I11" s="1">
        <v>10</v>
      </c>
      <c r="J11" s="1">
        <v>9</v>
      </c>
      <c r="K11" s="1">
        <v>89.76</v>
      </c>
      <c r="L11" s="1">
        <v>89.74</v>
      </c>
    </row>
    <row r="12" spans="1:12">
      <c r="A12" s="7">
        <v>11</v>
      </c>
      <c r="B12" s="1" t="s">
        <v>82</v>
      </c>
      <c r="C12" s="1">
        <f>88.36</f>
        <v>88.36</v>
      </c>
      <c r="D12" s="1">
        <v>24</v>
      </c>
      <c r="E12" s="1">
        <v>9</v>
      </c>
      <c r="F12" s="1">
        <v>77.16</v>
      </c>
      <c r="G12" s="1">
        <v>2</v>
      </c>
      <c r="H12" s="1">
        <v>6</v>
      </c>
      <c r="I12" s="1">
        <v>4</v>
      </c>
      <c r="J12" s="1">
        <v>8</v>
      </c>
      <c r="K12" s="1">
        <v>87.49</v>
      </c>
      <c r="L12" s="1">
        <v>89.33</v>
      </c>
    </row>
    <row r="13" spans="1:12">
      <c r="A13" s="7">
        <v>12</v>
      </c>
      <c r="B13" s="1" t="s">
        <v>55</v>
      </c>
      <c r="C13" s="1">
        <f>88.2</f>
        <v>88.2</v>
      </c>
      <c r="D13" s="1">
        <v>29</v>
      </c>
      <c r="E13" s="1">
        <v>7</v>
      </c>
      <c r="F13" s="1">
        <v>79.319999999999993</v>
      </c>
      <c r="G13" s="1">
        <v>2</v>
      </c>
      <c r="H13" s="1">
        <v>3</v>
      </c>
      <c r="I13" s="1">
        <v>10</v>
      </c>
      <c r="J13" s="1">
        <v>3</v>
      </c>
      <c r="K13" s="1">
        <v>88.12</v>
      </c>
      <c r="L13" s="1">
        <v>88.16</v>
      </c>
    </row>
    <row r="14" spans="1:12">
      <c r="A14" s="7">
        <v>13</v>
      </c>
      <c r="B14" s="1" t="s">
        <v>123</v>
      </c>
      <c r="C14" s="1">
        <f>88.14</f>
        <v>88.14</v>
      </c>
      <c r="D14" s="1">
        <v>30</v>
      </c>
      <c r="E14" s="1">
        <v>9</v>
      </c>
      <c r="F14" s="1">
        <v>77.69</v>
      </c>
      <c r="G14" s="1">
        <v>5</v>
      </c>
      <c r="H14" s="1">
        <v>3</v>
      </c>
      <c r="I14" s="1">
        <v>7</v>
      </c>
      <c r="J14" s="1">
        <v>3</v>
      </c>
      <c r="K14" s="1">
        <v>88.69</v>
      </c>
      <c r="L14" s="1">
        <v>87.53</v>
      </c>
    </row>
    <row r="15" spans="1:12">
      <c r="A15" s="7">
        <v>14</v>
      </c>
      <c r="B15" s="1" t="s">
        <v>25</v>
      </c>
      <c r="C15" s="1">
        <f>88.08</f>
        <v>88.08</v>
      </c>
      <c r="D15" s="1">
        <v>27</v>
      </c>
      <c r="E15" s="1">
        <v>8</v>
      </c>
      <c r="F15" s="1">
        <v>78.77</v>
      </c>
      <c r="G15" s="1">
        <v>2</v>
      </c>
      <c r="H15" s="1">
        <v>2</v>
      </c>
      <c r="I15" s="1">
        <v>6</v>
      </c>
      <c r="J15" s="1">
        <v>6</v>
      </c>
      <c r="K15" s="1">
        <v>87.48</v>
      </c>
      <c r="L15" s="1">
        <v>88.66</v>
      </c>
    </row>
    <row r="16" spans="1:12">
      <c r="A16" s="7">
        <v>15</v>
      </c>
      <c r="B16" s="1" t="s">
        <v>80</v>
      </c>
      <c r="C16" s="1">
        <f>87.56</f>
        <v>87.56</v>
      </c>
      <c r="D16" s="1">
        <v>23</v>
      </c>
      <c r="E16" s="1">
        <v>12</v>
      </c>
      <c r="F16" s="1">
        <v>81.36</v>
      </c>
      <c r="G16" s="1">
        <v>6</v>
      </c>
      <c r="H16" s="1">
        <v>8</v>
      </c>
      <c r="I16" s="1">
        <v>9</v>
      </c>
      <c r="J16" s="1">
        <v>11</v>
      </c>
      <c r="K16" s="1">
        <v>86.4</v>
      </c>
      <c r="L16" s="1">
        <v>88.98</v>
      </c>
    </row>
    <row r="17" spans="1:12">
      <c r="A17" s="7">
        <v>16</v>
      </c>
      <c r="B17" s="1" t="s">
        <v>29</v>
      </c>
      <c r="C17" s="1">
        <f>87.31</f>
        <v>87.31</v>
      </c>
      <c r="D17" s="1">
        <v>28</v>
      </c>
      <c r="E17" s="1">
        <v>8</v>
      </c>
      <c r="F17" s="1">
        <v>77.28</v>
      </c>
      <c r="G17" s="1">
        <v>3</v>
      </c>
      <c r="H17" s="1">
        <v>3</v>
      </c>
      <c r="I17" s="1">
        <v>4</v>
      </c>
      <c r="J17" s="1">
        <v>3</v>
      </c>
      <c r="K17" s="1">
        <v>87.29</v>
      </c>
      <c r="L17" s="1">
        <v>87.22</v>
      </c>
    </row>
    <row r="18" spans="1:12">
      <c r="A18" s="7">
        <v>17</v>
      </c>
      <c r="B18" s="1" t="s">
        <v>215</v>
      </c>
      <c r="C18" s="1">
        <f>87.22</f>
        <v>87.22</v>
      </c>
      <c r="D18" s="1">
        <v>25</v>
      </c>
      <c r="E18" s="1">
        <v>7</v>
      </c>
      <c r="F18" s="1">
        <v>79</v>
      </c>
      <c r="G18" s="1">
        <v>4</v>
      </c>
      <c r="H18" s="1">
        <v>4</v>
      </c>
      <c r="I18" s="1">
        <v>9</v>
      </c>
      <c r="J18" s="1">
        <v>4</v>
      </c>
      <c r="K18" s="1">
        <v>88</v>
      </c>
      <c r="L18" s="1">
        <v>86.44</v>
      </c>
    </row>
    <row r="19" spans="1:12">
      <c r="A19" s="7">
        <v>18</v>
      </c>
      <c r="B19" s="1" t="s">
        <v>438</v>
      </c>
      <c r="C19" s="1">
        <v>87.08</v>
      </c>
      <c r="D19" s="1">
        <v>27</v>
      </c>
      <c r="E19" s="1">
        <v>9</v>
      </c>
      <c r="F19" s="1">
        <v>76.95</v>
      </c>
      <c r="G19" s="1">
        <v>0</v>
      </c>
      <c r="H19" s="1">
        <v>5</v>
      </c>
      <c r="I19" s="1">
        <v>3</v>
      </c>
      <c r="J19" s="1">
        <v>8</v>
      </c>
      <c r="K19" s="1">
        <v>85.96</v>
      </c>
      <c r="L19" s="1">
        <v>88.42</v>
      </c>
    </row>
    <row r="20" spans="1:12">
      <c r="A20" s="7">
        <v>19</v>
      </c>
      <c r="B20" s="1" t="s">
        <v>182</v>
      </c>
      <c r="C20" s="1">
        <f>86.86</f>
        <v>86.86</v>
      </c>
      <c r="D20" s="1">
        <v>21</v>
      </c>
      <c r="E20" s="1">
        <v>13</v>
      </c>
      <c r="F20" s="1">
        <v>81.150000000000006</v>
      </c>
      <c r="G20" s="1">
        <v>3</v>
      </c>
      <c r="H20" s="1">
        <v>7</v>
      </c>
      <c r="I20" s="1">
        <v>7</v>
      </c>
      <c r="J20" s="1">
        <v>10</v>
      </c>
      <c r="K20" s="1">
        <v>86.04</v>
      </c>
      <c r="L20" s="1">
        <v>87.75</v>
      </c>
    </row>
    <row r="21" spans="1:12" ht="15.75" customHeight="1">
      <c r="A21" s="7">
        <v>20</v>
      </c>
      <c r="B21" s="1" t="s">
        <v>118</v>
      </c>
      <c r="C21" s="1">
        <f>86.26</f>
        <v>86.26</v>
      </c>
      <c r="D21" s="1">
        <v>28</v>
      </c>
      <c r="E21" s="1">
        <v>7</v>
      </c>
      <c r="F21" s="1">
        <v>76.3</v>
      </c>
      <c r="G21" s="1">
        <v>3</v>
      </c>
      <c r="H21" s="1">
        <v>2</v>
      </c>
      <c r="I21" s="1">
        <v>7</v>
      </c>
      <c r="J21" s="1">
        <v>3</v>
      </c>
      <c r="K21" s="1">
        <v>86.62</v>
      </c>
      <c r="L21" s="1">
        <v>85.82</v>
      </c>
    </row>
    <row r="22" spans="1:12" ht="15.75" customHeight="1">
      <c r="A22" s="7">
        <v>21</v>
      </c>
      <c r="B22" s="1" t="s">
        <v>52</v>
      </c>
      <c r="C22" s="1">
        <f>86.07</f>
        <v>86.07</v>
      </c>
      <c r="D22" s="1">
        <v>23</v>
      </c>
      <c r="E22" s="1">
        <v>12</v>
      </c>
      <c r="F22" s="1">
        <v>78.27</v>
      </c>
      <c r="G22" s="1">
        <v>0</v>
      </c>
      <c r="H22" s="1">
        <v>4</v>
      </c>
      <c r="I22" s="1">
        <v>5</v>
      </c>
      <c r="J22" s="1">
        <v>9</v>
      </c>
      <c r="K22" s="1">
        <v>85.96</v>
      </c>
      <c r="L22" s="1">
        <v>86.07</v>
      </c>
    </row>
    <row r="23" spans="1:12" ht="15.75" customHeight="1">
      <c r="A23" s="7">
        <v>22</v>
      </c>
      <c r="B23" s="1" t="s">
        <v>30</v>
      </c>
      <c r="C23" s="1">
        <f>85.99</f>
        <v>85.99</v>
      </c>
      <c r="D23" s="1">
        <v>26</v>
      </c>
      <c r="E23" s="1">
        <v>9</v>
      </c>
      <c r="F23" s="1">
        <v>80.09</v>
      </c>
      <c r="G23" s="1">
        <v>6</v>
      </c>
      <c r="H23" s="1">
        <v>4</v>
      </c>
      <c r="I23" s="1">
        <v>9</v>
      </c>
      <c r="J23" s="1">
        <v>7</v>
      </c>
      <c r="K23" s="1">
        <v>87.04</v>
      </c>
      <c r="L23" s="1">
        <v>84.99</v>
      </c>
    </row>
    <row r="24" spans="1:12" ht="15.75" customHeight="1">
      <c r="A24" s="7">
        <v>23</v>
      </c>
      <c r="B24" s="1" t="s">
        <v>70</v>
      </c>
      <c r="C24" s="1">
        <f>85.88</f>
        <v>85.88</v>
      </c>
      <c r="D24" s="1">
        <v>28</v>
      </c>
      <c r="E24" s="1">
        <v>9</v>
      </c>
      <c r="F24" s="1">
        <v>77.27</v>
      </c>
      <c r="G24" s="1">
        <v>2</v>
      </c>
      <c r="H24" s="1">
        <v>1</v>
      </c>
      <c r="I24" s="1">
        <v>6</v>
      </c>
      <c r="J24" s="1">
        <v>4</v>
      </c>
      <c r="K24" s="1">
        <v>86.16</v>
      </c>
      <c r="L24" s="1">
        <v>85.5</v>
      </c>
    </row>
    <row r="25" spans="1:12" ht="15.75" customHeight="1">
      <c r="A25" s="7">
        <v>24</v>
      </c>
      <c r="B25" s="1" t="s">
        <v>114</v>
      </c>
      <c r="C25" s="1">
        <f>85.67</f>
        <v>85.67</v>
      </c>
      <c r="D25" s="1">
        <v>29</v>
      </c>
      <c r="E25" s="1">
        <v>6</v>
      </c>
      <c r="F25" s="1">
        <v>78.61</v>
      </c>
      <c r="G25" s="1">
        <v>0</v>
      </c>
      <c r="H25" s="1">
        <v>1</v>
      </c>
      <c r="I25" s="1">
        <v>8</v>
      </c>
      <c r="J25" s="1">
        <v>3</v>
      </c>
      <c r="K25" s="1">
        <v>87.04</v>
      </c>
      <c r="L25" s="1">
        <v>84.45</v>
      </c>
    </row>
    <row r="26" spans="1:12" ht="15.75" customHeight="1">
      <c r="A26" s="7">
        <v>25</v>
      </c>
      <c r="B26" s="1" t="s">
        <v>36</v>
      </c>
      <c r="C26" s="1">
        <f>85.65</f>
        <v>85.65</v>
      </c>
      <c r="D26" s="1">
        <v>27</v>
      </c>
      <c r="E26" s="1">
        <v>7</v>
      </c>
      <c r="F26" s="1">
        <v>75.099999999999994</v>
      </c>
      <c r="G26" s="1">
        <v>1</v>
      </c>
      <c r="H26" s="1">
        <v>3</v>
      </c>
      <c r="I26" s="1">
        <v>2</v>
      </c>
      <c r="J26" s="1">
        <v>4</v>
      </c>
      <c r="K26" s="1">
        <v>85.4</v>
      </c>
      <c r="L26" s="1">
        <v>85.8</v>
      </c>
    </row>
    <row r="27" spans="1:12" ht="15.75" customHeight="1">
      <c r="A27" s="7">
        <v>26</v>
      </c>
      <c r="B27" s="1" t="s">
        <v>65</v>
      </c>
      <c r="C27" s="1">
        <f>85.6</f>
        <v>85.6</v>
      </c>
      <c r="D27" s="1">
        <v>24</v>
      </c>
      <c r="E27" s="1">
        <v>9</v>
      </c>
      <c r="F27" s="1">
        <v>77.88</v>
      </c>
      <c r="G27" s="1">
        <v>2</v>
      </c>
      <c r="H27" s="1">
        <v>4</v>
      </c>
      <c r="I27" s="1">
        <v>6</v>
      </c>
      <c r="J27" s="1">
        <v>7</v>
      </c>
      <c r="K27" s="1">
        <v>85.35</v>
      </c>
      <c r="L27" s="1">
        <v>85.76</v>
      </c>
    </row>
    <row r="28" spans="1:12" ht="15.75" customHeight="1">
      <c r="A28" s="7">
        <v>27</v>
      </c>
      <c r="B28" s="1" t="s">
        <v>145</v>
      </c>
      <c r="C28" s="1">
        <f>85.56</f>
        <v>85.56</v>
      </c>
      <c r="D28" s="1">
        <v>24</v>
      </c>
      <c r="E28" s="1">
        <v>9</v>
      </c>
      <c r="F28" s="1">
        <v>77.88</v>
      </c>
      <c r="G28" s="1">
        <v>0</v>
      </c>
      <c r="H28" s="1">
        <v>3</v>
      </c>
      <c r="I28" s="1">
        <v>3</v>
      </c>
      <c r="J28" s="1">
        <v>7</v>
      </c>
      <c r="K28" s="1">
        <v>85.87</v>
      </c>
      <c r="L28" s="1">
        <v>85.15</v>
      </c>
    </row>
    <row r="29" spans="1:12" ht="15.75" customHeight="1">
      <c r="A29" s="7">
        <v>28</v>
      </c>
      <c r="B29" s="1" t="s">
        <v>51</v>
      </c>
      <c r="C29" s="1">
        <f>85.46</f>
        <v>85.46</v>
      </c>
      <c r="D29" s="1">
        <v>25</v>
      </c>
      <c r="E29" s="1">
        <v>13</v>
      </c>
      <c r="F29" s="1">
        <v>78.290000000000006</v>
      </c>
      <c r="G29" s="1">
        <v>3</v>
      </c>
      <c r="H29" s="1">
        <v>9</v>
      </c>
      <c r="I29" s="1">
        <v>5</v>
      </c>
      <c r="J29" s="1">
        <v>10</v>
      </c>
      <c r="K29" s="1">
        <v>85.34</v>
      </c>
      <c r="L29" s="1">
        <v>85.48</v>
      </c>
    </row>
    <row r="30" spans="1:12" ht="15.75" customHeight="1">
      <c r="A30" s="7">
        <v>29</v>
      </c>
      <c r="B30" s="1" t="s">
        <v>31</v>
      </c>
      <c r="C30" s="1">
        <f>85.45</f>
        <v>85.45</v>
      </c>
      <c r="D30" s="1">
        <v>22</v>
      </c>
      <c r="E30" s="1">
        <v>14</v>
      </c>
      <c r="F30" s="1">
        <v>78.260000000000005</v>
      </c>
      <c r="G30" s="1">
        <v>1</v>
      </c>
      <c r="H30" s="1">
        <v>4</v>
      </c>
      <c r="I30" s="1">
        <v>4</v>
      </c>
      <c r="J30" s="1">
        <v>9</v>
      </c>
      <c r="K30" s="1">
        <v>84.65</v>
      </c>
      <c r="L30" s="1">
        <v>86.28</v>
      </c>
    </row>
    <row r="31" spans="1:12" ht="15.75" customHeight="1">
      <c r="A31" s="7">
        <v>30</v>
      </c>
      <c r="B31" s="1" t="s">
        <v>44</v>
      </c>
      <c r="C31" s="1">
        <f>85.36</f>
        <v>85.36</v>
      </c>
      <c r="D31" s="1">
        <v>26</v>
      </c>
      <c r="E31" s="1">
        <v>8</v>
      </c>
      <c r="F31" s="1">
        <v>78.03</v>
      </c>
      <c r="G31" s="1">
        <v>2</v>
      </c>
      <c r="H31" s="1">
        <v>6</v>
      </c>
      <c r="I31" s="1">
        <v>6</v>
      </c>
      <c r="J31" s="1">
        <v>8</v>
      </c>
      <c r="K31" s="1">
        <v>86.46</v>
      </c>
      <c r="L31" s="1">
        <v>84.32</v>
      </c>
    </row>
    <row r="32" spans="1:12" ht="15.75" customHeight="1">
      <c r="A32" s="7">
        <v>31</v>
      </c>
      <c r="B32" s="1" t="s">
        <v>53</v>
      </c>
      <c r="C32" s="1">
        <f>85.33</f>
        <v>85.33</v>
      </c>
      <c r="D32" s="1">
        <v>24</v>
      </c>
      <c r="E32" s="1">
        <v>11</v>
      </c>
      <c r="F32" s="1">
        <v>79.34</v>
      </c>
      <c r="G32" s="1">
        <v>0</v>
      </c>
      <c r="H32" s="1">
        <v>7</v>
      </c>
      <c r="I32" s="1">
        <v>3</v>
      </c>
      <c r="J32" s="1">
        <v>10</v>
      </c>
      <c r="K32" s="1">
        <v>85.5</v>
      </c>
      <c r="L32" s="1">
        <v>85.05</v>
      </c>
    </row>
    <row r="33" spans="1:12" ht="15.75" customHeight="1">
      <c r="A33" s="7">
        <v>32</v>
      </c>
      <c r="B33" s="1" t="s">
        <v>132</v>
      </c>
      <c r="C33" s="1">
        <f>85.26</f>
        <v>85.26</v>
      </c>
      <c r="D33" s="1">
        <v>27</v>
      </c>
      <c r="E33" s="1">
        <v>9</v>
      </c>
      <c r="F33" s="1">
        <v>75.39</v>
      </c>
      <c r="G33" s="1">
        <v>2</v>
      </c>
      <c r="H33" s="1">
        <v>1</v>
      </c>
      <c r="I33" s="1">
        <v>4</v>
      </c>
      <c r="J33" s="1">
        <v>5</v>
      </c>
      <c r="K33" s="1">
        <v>84.97</v>
      </c>
      <c r="L33" s="1">
        <v>85.45</v>
      </c>
    </row>
    <row r="34" spans="1:12" ht="15.75" customHeight="1">
      <c r="A34" s="7">
        <v>33</v>
      </c>
      <c r="B34" s="1" t="s">
        <v>74</v>
      </c>
      <c r="C34" s="1">
        <f>85.07</f>
        <v>85.07</v>
      </c>
      <c r="D34" s="1">
        <v>23</v>
      </c>
      <c r="E34" s="1">
        <v>11</v>
      </c>
      <c r="F34" s="1">
        <v>77.19</v>
      </c>
      <c r="G34" s="1">
        <v>2</v>
      </c>
      <c r="H34" s="1">
        <v>2</v>
      </c>
      <c r="I34" s="1">
        <v>4</v>
      </c>
      <c r="J34" s="1">
        <v>7</v>
      </c>
      <c r="K34" s="1">
        <v>84.5</v>
      </c>
      <c r="L34" s="1">
        <v>85.6</v>
      </c>
    </row>
    <row r="35" spans="1:12" ht="15.75" customHeight="1">
      <c r="A35" s="7">
        <v>34</v>
      </c>
      <c r="B35" s="1" t="s">
        <v>34</v>
      </c>
      <c r="C35" s="1">
        <f>84.69</f>
        <v>84.69</v>
      </c>
      <c r="D35" s="1">
        <v>31</v>
      </c>
      <c r="E35" s="1">
        <v>5</v>
      </c>
      <c r="F35" s="1">
        <v>74.650000000000006</v>
      </c>
      <c r="G35" s="1">
        <v>1</v>
      </c>
      <c r="H35" s="1">
        <v>4</v>
      </c>
      <c r="I35" s="1">
        <v>1</v>
      </c>
      <c r="J35" s="1">
        <v>4</v>
      </c>
      <c r="K35" s="1">
        <v>86.22</v>
      </c>
      <c r="L35" s="1">
        <v>83.35</v>
      </c>
    </row>
    <row r="36" spans="1:12" ht="15.75" customHeight="1">
      <c r="A36" s="7">
        <v>35</v>
      </c>
      <c r="B36" s="1" t="s">
        <v>72</v>
      </c>
      <c r="C36" s="1">
        <f>84.68</f>
        <v>84.68</v>
      </c>
      <c r="D36" s="1">
        <v>22</v>
      </c>
      <c r="E36" s="1">
        <v>12</v>
      </c>
      <c r="F36" s="1">
        <v>78.819999999999993</v>
      </c>
      <c r="G36" s="1">
        <v>4</v>
      </c>
      <c r="H36" s="1">
        <v>7</v>
      </c>
      <c r="I36" s="1">
        <v>5</v>
      </c>
      <c r="J36" s="1">
        <v>10</v>
      </c>
      <c r="K36" s="1">
        <v>84.39</v>
      </c>
      <c r="L36" s="1">
        <v>84.88</v>
      </c>
    </row>
    <row r="37" spans="1:12" ht="15.75" customHeight="1">
      <c r="A37" s="7">
        <v>36</v>
      </c>
      <c r="B37" s="1" t="s">
        <v>511</v>
      </c>
      <c r="C37" s="1">
        <f>84.52</f>
        <v>84.52</v>
      </c>
      <c r="D37" s="1">
        <v>24</v>
      </c>
      <c r="E37" s="1">
        <v>11</v>
      </c>
      <c r="F37" s="1">
        <v>78.02</v>
      </c>
      <c r="G37" s="1">
        <v>1</v>
      </c>
      <c r="H37" s="1">
        <v>4</v>
      </c>
      <c r="I37" s="1">
        <v>4</v>
      </c>
      <c r="J37" s="1">
        <v>8</v>
      </c>
      <c r="K37" s="1">
        <v>84.48</v>
      </c>
      <c r="L37" s="1">
        <v>84.44</v>
      </c>
    </row>
    <row r="38" spans="1:12" ht="15.75" customHeight="1">
      <c r="A38" s="7">
        <v>37</v>
      </c>
      <c r="B38" s="1" t="s">
        <v>47</v>
      </c>
      <c r="C38" s="1">
        <f>84.37</f>
        <v>84.37</v>
      </c>
      <c r="D38" s="1">
        <v>21</v>
      </c>
      <c r="E38" s="1">
        <v>11</v>
      </c>
      <c r="F38" s="1">
        <v>78.39</v>
      </c>
      <c r="G38" s="1">
        <v>1</v>
      </c>
      <c r="H38" s="1">
        <v>4</v>
      </c>
      <c r="I38" s="1">
        <v>3</v>
      </c>
      <c r="J38" s="1">
        <v>7</v>
      </c>
      <c r="K38" s="1">
        <v>84.17</v>
      </c>
      <c r="L38" s="1">
        <v>84.48</v>
      </c>
    </row>
    <row r="39" spans="1:12" ht="15.75" customHeight="1">
      <c r="A39" s="7">
        <v>38</v>
      </c>
      <c r="B39" s="1" t="s">
        <v>156</v>
      </c>
      <c r="C39" s="1">
        <f>84.36</f>
        <v>84.36</v>
      </c>
      <c r="D39" s="1">
        <v>25</v>
      </c>
      <c r="E39" s="1">
        <v>10</v>
      </c>
      <c r="F39" s="1">
        <v>78.36</v>
      </c>
      <c r="G39" s="1">
        <v>3</v>
      </c>
      <c r="H39" s="1">
        <v>6</v>
      </c>
      <c r="I39" s="1">
        <v>6</v>
      </c>
      <c r="J39" s="1">
        <v>7</v>
      </c>
      <c r="K39" s="1">
        <v>84.66</v>
      </c>
      <c r="L39" s="1">
        <v>83.96</v>
      </c>
    </row>
    <row r="40" spans="1:12" ht="15.75" customHeight="1">
      <c r="A40" s="7">
        <v>39</v>
      </c>
      <c r="B40" s="1" t="s">
        <v>146</v>
      </c>
      <c r="C40" s="1">
        <f>84.27</f>
        <v>84.27</v>
      </c>
      <c r="D40" s="1">
        <v>26</v>
      </c>
      <c r="E40" s="1">
        <v>9</v>
      </c>
      <c r="F40" s="1">
        <v>78.66</v>
      </c>
      <c r="G40" s="1">
        <v>3</v>
      </c>
      <c r="H40" s="1">
        <v>5</v>
      </c>
      <c r="I40" s="1">
        <v>6</v>
      </c>
      <c r="J40" s="1">
        <v>7</v>
      </c>
      <c r="K40" s="1">
        <v>85.96</v>
      </c>
      <c r="L40" s="1">
        <v>82.81</v>
      </c>
    </row>
    <row r="41" spans="1:12" ht="15.75" customHeight="1">
      <c r="A41" s="7">
        <v>40</v>
      </c>
      <c r="B41" s="1" t="s">
        <v>46</v>
      </c>
      <c r="C41" s="1">
        <f>84.22</f>
        <v>84.22</v>
      </c>
      <c r="D41" s="1">
        <v>22</v>
      </c>
      <c r="E41" s="1">
        <v>13</v>
      </c>
      <c r="F41" s="1">
        <v>80.959999999999994</v>
      </c>
      <c r="G41" s="1">
        <v>5</v>
      </c>
      <c r="H41" s="1">
        <v>9</v>
      </c>
      <c r="I41" s="1">
        <v>7</v>
      </c>
      <c r="J41" s="1">
        <v>11</v>
      </c>
      <c r="K41" s="1">
        <v>84.1</v>
      </c>
      <c r="L41" s="1">
        <v>84.23</v>
      </c>
    </row>
    <row r="42" spans="1:12" ht="15.75" customHeight="1">
      <c r="A42" s="7">
        <v>41</v>
      </c>
      <c r="B42" s="1" t="s">
        <v>135</v>
      </c>
      <c r="C42" s="1">
        <f>83.93</f>
        <v>83.93</v>
      </c>
      <c r="D42" s="1">
        <v>24</v>
      </c>
      <c r="E42" s="1">
        <v>10</v>
      </c>
      <c r="F42" s="1">
        <v>77.72</v>
      </c>
      <c r="G42" s="1">
        <v>2</v>
      </c>
      <c r="H42" s="1">
        <v>3</v>
      </c>
      <c r="I42" s="1">
        <v>6</v>
      </c>
      <c r="J42" s="1">
        <v>5</v>
      </c>
      <c r="K42" s="1">
        <v>83.98</v>
      </c>
      <c r="L42" s="1">
        <v>83.77</v>
      </c>
    </row>
    <row r="43" spans="1:12" ht="15.75" customHeight="1">
      <c r="A43" s="7">
        <v>42</v>
      </c>
      <c r="B43" s="1" t="s">
        <v>22</v>
      </c>
      <c r="C43" s="1">
        <f>83.26</f>
        <v>83.26</v>
      </c>
      <c r="D43" s="1">
        <v>20</v>
      </c>
      <c r="E43" s="1">
        <v>10</v>
      </c>
      <c r="F43" s="1">
        <v>78.8</v>
      </c>
      <c r="G43" s="1">
        <v>2</v>
      </c>
      <c r="H43" s="1">
        <v>5</v>
      </c>
      <c r="I43" s="1">
        <v>4</v>
      </c>
      <c r="J43" s="1">
        <v>7</v>
      </c>
      <c r="K43" s="1">
        <v>83.89</v>
      </c>
      <c r="L43" s="1">
        <v>82.57</v>
      </c>
    </row>
    <row r="44" spans="1:12" ht="15.75" customHeight="1">
      <c r="A44" s="7">
        <v>43</v>
      </c>
      <c r="B44" s="1" t="s">
        <v>231</v>
      </c>
      <c r="C44" s="1">
        <f>83.23</f>
        <v>83.23</v>
      </c>
      <c r="D44" s="1">
        <v>24</v>
      </c>
      <c r="E44" s="1">
        <v>10</v>
      </c>
      <c r="F44" s="1">
        <v>77.39</v>
      </c>
      <c r="G44" s="1">
        <v>1</v>
      </c>
      <c r="H44" s="1">
        <v>3</v>
      </c>
      <c r="I44" s="1">
        <v>4</v>
      </c>
      <c r="J44" s="1">
        <v>5</v>
      </c>
      <c r="K44" s="1">
        <v>83.96</v>
      </c>
      <c r="L44" s="1">
        <v>82.47</v>
      </c>
    </row>
    <row r="45" spans="1:12" ht="15.75" customHeight="1">
      <c r="A45" s="7">
        <v>44</v>
      </c>
      <c r="B45" s="1" t="s">
        <v>87</v>
      </c>
      <c r="C45" s="1">
        <f>82.88</f>
        <v>82.88</v>
      </c>
      <c r="D45" s="1">
        <v>21</v>
      </c>
      <c r="E45" s="1">
        <v>12</v>
      </c>
      <c r="F45" s="1">
        <v>79.540000000000006</v>
      </c>
      <c r="G45" s="1">
        <v>3</v>
      </c>
      <c r="H45" s="1">
        <v>3</v>
      </c>
      <c r="I45" s="1">
        <v>5</v>
      </c>
      <c r="J45" s="1">
        <v>5</v>
      </c>
      <c r="K45" s="1">
        <v>82.77</v>
      </c>
      <c r="L45" s="1">
        <v>82.88</v>
      </c>
    </row>
    <row r="46" spans="1:12" ht="15.75" customHeight="1">
      <c r="A46" s="7">
        <v>45</v>
      </c>
      <c r="B46" s="1" t="s">
        <v>16</v>
      </c>
      <c r="C46" s="1">
        <f t="shared" ref="C46:C47" si="0">82.87</f>
        <v>82.87</v>
      </c>
      <c r="D46" s="1">
        <v>25</v>
      </c>
      <c r="E46" s="1">
        <v>10</v>
      </c>
      <c r="F46" s="1">
        <v>78.84</v>
      </c>
      <c r="G46" s="1">
        <v>3</v>
      </c>
      <c r="H46" s="1">
        <v>4</v>
      </c>
      <c r="I46" s="1">
        <v>5</v>
      </c>
      <c r="J46" s="1">
        <v>5</v>
      </c>
      <c r="K46" s="1">
        <v>82.9</v>
      </c>
      <c r="L46" s="1">
        <v>82.73</v>
      </c>
    </row>
    <row r="47" spans="1:12" ht="15.75" customHeight="1">
      <c r="A47" s="7">
        <v>46</v>
      </c>
      <c r="B47" s="1" t="s">
        <v>138</v>
      </c>
      <c r="C47" s="1">
        <f t="shared" si="0"/>
        <v>82.87</v>
      </c>
      <c r="D47" s="1">
        <v>24</v>
      </c>
      <c r="E47" s="1">
        <v>7</v>
      </c>
      <c r="F47" s="1">
        <v>72.89</v>
      </c>
      <c r="G47" s="1">
        <v>0</v>
      </c>
      <c r="H47" s="1">
        <v>3</v>
      </c>
      <c r="I47" s="1">
        <v>1</v>
      </c>
      <c r="J47" s="1">
        <v>3</v>
      </c>
      <c r="K47" s="1">
        <v>82.55</v>
      </c>
      <c r="L47" s="1">
        <v>83.09</v>
      </c>
    </row>
    <row r="48" spans="1:12" ht="15.75" customHeight="1">
      <c r="A48" s="7">
        <v>47</v>
      </c>
      <c r="B48" s="1" t="s">
        <v>164</v>
      </c>
      <c r="C48" s="1">
        <f>82.84</f>
        <v>82.84</v>
      </c>
      <c r="D48" s="1">
        <v>28</v>
      </c>
      <c r="E48" s="1">
        <v>6</v>
      </c>
      <c r="F48" s="1">
        <v>71.27</v>
      </c>
      <c r="G48" s="1">
        <v>0</v>
      </c>
      <c r="H48" s="1">
        <v>2</v>
      </c>
      <c r="I48" s="1">
        <v>1</v>
      </c>
      <c r="J48" s="1">
        <v>3</v>
      </c>
      <c r="K48" s="1">
        <v>82.19</v>
      </c>
      <c r="L48" s="1">
        <v>83.46</v>
      </c>
    </row>
    <row r="49" spans="1:12" ht="15.75" customHeight="1">
      <c r="A49" s="7">
        <v>48</v>
      </c>
      <c r="B49" s="1" t="s">
        <v>49</v>
      </c>
      <c r="C49" s="1">
        <f>82.69</f>
        <v>82.69</v>
      </c>
      <c r="D49" s="1">
        <v>23</v>
      </c>
      <c r="E49" s="1">
        <v>12</v>
      </c>
      <c r="F49" s="1">
        <v>75.27</v>
      </c>
      <c r="G49" s="1">
        <v>2</v>
      </c>
      <c r="H49" s="1">
        <v>1</v>
      </c>
      <c r="I49" s="1">
        <v>4</v>
      </c>
      <c r="J49" s="1">
        <v>4</v>
      </c>
      <c r="K49" s="1">
        <v>81.67</v>
      </c>
      <c r="L49" s="1">
        <v>83.77</v>
      </c>
    </row>
    <row r="50" spans="1:12" ht="15.75" customHeight="1">
      <c r="A50" s="7">
        <v>49</v>
      </c>
      <c r="B50" s="1" t="s">
        <v>134</v>
      </c>
      <c r="C50" s="1">
        <f>82.57</f>
        <v>82.57</v>
      </c>
      <c r="D50" s="1">
        <v>24</v>
      </c>
      <c r="E50" s="1">
        <v>10</v>
      </c>
      <c r="F50" s="1">
        <v>77.099999999999994</v>
      </c>
      <c r="G50" s="1">
        <v>3</v>
      </c>
      <c r="H50" s="1">
        <v>3</v>
      </c>
      <c r="I50" s="1">
        <v>5</v>
      </c>
      <c r="J50" s="1">
        <v>4</v>
      </c>
      <c r="K50" s="1">
        <v>83.55</v>
      </c>
      <c r="L50" s="1">
        <v>81.599999999999994</v>
      </c>
    </row>
    <row r="51" spans="1:12" ht="15.75" customHeight="1">
      <c r="A51" s="7">
        <v>50</v>
      </c>
      <c r="B51" s="1" t="s">
        <v>39</v>
      </c>
      <c r="C51" s="1">
        <f>82.5</f>
        <v>82.5</v>
      </c>
      <c r="D51" s="1">
        <v>21</v>
      </c>
      <c r="E51" s="1">
        <v>12</v>
      </c>
      <c r="F51" s="1">
        <v>76.52</v>
      </c>
      <c r="G51" s="1">
        <v>1</v>
      </c>
      <c r="H51" s="1">
        <v>3</v>
      </c>
      <c r="I51" s="1">
        <v>3</v>
      </c>
      <c r="J51" s="1">
        <v>5</v>
      </c>
      <c r="K51" s="1">
        <v>81.069999999999993</v>
      </c>
      <c r="L51" s="1">
        <v>84.18</v>
      </c>
    </row>
    <row r="52" spans="1:12" ht="15.75" customHeight="1">
      <c r="A52" s="7">
        <v>51</v>
      </c>
      <c r="B52" s="1" t="s">
        <v>76</v>
      </c>
      <c r="C52" s="1">
        <f>82.39</f>
        <v>82.39</v>
      </c>
      <c r="D52" s="1">
        <v>20</v>
      </c>
      <c r="E52" s="1">
        <v>12</v>
      </c>
      <c r="F52" s="1">
        <v>78.8</v>
      </c>
      <c r="G52" s="1">
        <v>2</v>
      </c>
      <c r="H52" s="1">
        <v>4</v>
      </c>
      <c r="I52" s="1">
        <v>5</v>
      </c>
      <c r="J52" s="1">
        <v>8</v>
      </c>
      <c r="K52" s="1">
        <v>82.6</v>
      </c>
      <c r="L52" s="1">
        <v>82.07</v>
      </c>
    </row>
    <row r="53" spans="1:12" ht="15.75" customHeight="1">
      <c r="A53" s="7">
        <v>52</v>
      </c>
      <c r="B53" s="1" t="s">
        <v>69</v>
      </c>
      <c r="C53" s="1">
        <f>82.32</f>
        <v>82.32</v>
      </c>
      <c r="D53" s="1">
        <v>19</v>
      </c>
      <c r="E53" s="1">
        <v>14</v>
      </c>
      <c r="F53" s="1">
        <v>80.05</v>
      </c>
      <c r="G53" s="1">
        <v>4</v>
      </c>
      <c r="H53" s="1">
        <v>4</v>
      </c>
      <c r="I53" s="1">
        <v>5</v>
      </c>
      <c r="J53" s="1">
        <v>9</v>
      </c>
      <c r="K53" s="1">
        <v>82.61</v>
      </c>
      <c r="L53" s="1">
        <v>81.93</v>
      </c>
    </row>
    <row r="54" spans="1:12" ht="15.75" customHeight="1">
      <c r="A54" s="7">
        <v>53</v>
      </c>
      <c r="B54" s="1" t="s">
        <v>43</v>
      </c>
      <c r="C54" s="1">
        <f>82.27</f>
        <v>82.27</v>
      </c>
      <c r="D54" s="1">
        <v>25</v>
      </c>
      <c r="E54" s="1">
        <v>13</v>
      </c>
      <c r="F54" s="1">
        <v>76.260000000000005</v>
      </c>
      <c r="G54" s="1">
        <v>2</v>
      </c>
      <c r="H54" s="1">
        <v>2</v>
      </c>
      <c r="I54" s="1">
        <v>3</v>
      </c>
      <c r="J54" s="1">
        <v>9</v>
      </c>
      <c r="K54" s="1">
        <v>82.08</v>
      </c>
      <c r="L54" s="1">
        <v>82.36</v>
      </c>
    </row>
    <row r="55" spans="1:12" ht="15.75" customHeight="1">
      <c r="A55" s="7">
        <v>54</v>
      </c>
      <c r="B55" s="1" t="s">
        <v>92</v>
      </c>
      <c r="C55" s="1">
        <f>82.17</f>
        <v>82.17</v>
      </c>
      <c r="D55" s="1">
        <v>23</v>
      </c>
      <c r="E55" s="1">
        <v>12</v>
      </c>
      <c r="F55" s="1">
        <v>75.17</v>
      </c>
      <c r="G55" s="1">
        <v>0</v>
      </c>
      <c r="H55" s="1">
        <v>5</v>
      </c>
      <c r="I55" s="1">
        <v>0</v>
      </c>
      <c r="J55" s="1">
        <v>8</v>
      </c>
      <c r="K55" s="1">
        <v>81.790000000000006</v>
      </c>
      <c r="L55" s="1">
        <v>82.47</v>
      </c>
    </row>
    <row r="56" spans="1:12" ht="15.75" customHeight="1">
      <c r="A56" s="7">
        <v>55</v>
      </c>
      <c r="B56" s="1" t="s">
        <v>283</v>
      </c>
      <c r="C56" s="1">
        <f>81.88</f>
        <v>81.88</v>
      </c>
      <c r="D56" s="1">
        <v>21</v>
      </c>
      <c r="E56" s="1">
        <v>12</v>
      </c>
      <c r="F56" s="1">
        <v>78.88</v>
      </c>
      <c r="G56" s="1">
        <v>3</v>
      </c>
      <c r="H56" s="1">
        <v>3</v>
      </c>
      <c r="I56" s="1">
        <v>6</v>
      </c>
      <c r="J56" s="1">
        <v>6</v>
      </c>
      <c r="K56" s="1">
        <v>81.94</v>
      </c>
      <c r="L56" s="1">
        <v>81.709999999999994</v>
      </c>
    </row>
    <row r="57" spans="1:12" ht="15.75" customHeight="1">
      <c r="A57" s="7">
        <v>56</v>
      </c>
      <c r="B57" s="1" t="s">
        <v>79</v>
      </c>
      <c r="C57" s="1">
        <f>81.68</f>
        <v>81.680000000000007</v>
      </c>
      <c r="D57" s="1">
        <v>19</v>
      </c>
      <c r="E57" s="1">
        <v>11</v>
      </c>
      <c r="F57" s="1">
        <v>77.63</v>
      </c>
      <c r="G57" s="1">
        <v>1</v>
      </c>
      <c r="H57" s="1">
        <v>3</v>
      </c>
      <c r="I57" s="1">
        <v>4</v>
      </c>
      <c r="J57" s="1">
        <v>8</v>
      </c>
      <c r="K57" s="1">
        <v>82.28</v>
      </c>
      <c r="L57" s="1">
        <v>81.010000000000005</v>
      </c>
    </row>
    <row r="58" spans="1:12" ht="15.75" customHeight="1">
      <c r="A58" s="7">
        <v>57</v>
      </c>
      <c r="B58" s="1" t="s">
        <v>440</v>
      </c>
      <c r="C58" s="1">
        <f>81.66</f>
        <v>81.66</v>
      </c>
      <c r="D58" s="1">
        <v>24</v>
      </c>
      <c r="E58" s="1">
        <v>8</v>
      </c>
      <c r="F58" s="1">
        <v>71.17</v>
      </c>
      <c r="G58" s="1">
        <v>0</v>
      </c>
      <c r="H58" s="1">
        <v>0</v>
      </c>
      <c r="I58" s="1">
        <v>0</v>
      </c>
      <c r="J58" s="1">
        <v>2</v>
      </c>
      <c r="K58" s="1">
        <v>82.33</v>
      </c>
      <c r="L58" s="1">
        <v>80.92</v>
      </c>
    </row>
    <row r="59" spans="1:12" ht="15.75" customHeight="1">
      <c r="A59" s="7">
        <v>58</v>
      </c>
      <c r="B59" s="1" t="s">
        <v>98</v>
      </c>
      <c r="C59" s="1">
        <f>81.61</f>
        <v>81.61</v>
      </c>
      <c r="D59" s="1">
        <v>19</v>
      </c>
      <c r="E59" s="1">
        <v>15</v>
      </c>
      <c r="F59" s="1">
        <v>78.73</v>
      </c>
      <c r="G59" s="1">
        <v>1</v>
      </c>
      <c r="H59" s="1">
        <v>3</v>
      </c>
      <c r="I59" s="1">
        <v>1</v>
      </c>
      <c r="J59" s="1">
        <v>10</v>
      </c>
      <c r="K59" s="1">
        <v>81.2</v>
      </c>
      <c r="L59" s="1">
        <v>81.95</v>
      </c>
    </row>
    <row r="60" spans="1:12" ht="15.75" customHeight="1">
      <c r="A60" s="7">
        <v>59</v>
      </c>
      <c r="B60" s="1" t="s">
        <v>354</v>
      </c>
      <c r="C60" s="1">
        <f>81.41</f>
        <v>81.41</v>
      </c>
      <c r="D60" s="1">
        <v>27</v>
      </c>
      <c r="E60" s="1">
        <v>6</v>
      </c>
      <c r="F60" s="1">
        <v>71.56</v>
      </c>
      <c r="G60" s="1">
        <v>0</v>
      </c>
      <c r="H60" s="1">
        <v>0</v>
      </c>
      <c r="I60" s="1">
        <v>1</v>
      </c>
      <c r="J60" s="1">
        <v>2</v>
      </c>
      <c r="K60" s="1">
        <v>82.5</v>
      </c>
      <c r="L60" s="1">
        <v>80.34</v>
      </c>
    </row>
    <row r="61" spans="1:12" ht="15.75" customHeight="1">
      <c r="A61" s="7">
        <v>60</v>
      </c>
      <c r="B61" s="1" t="s">
        <v>351</v>
      </c>
      <c r="C61" s="1">
        <f>80.75</f>
        <v>80.75</v>
      </c>
      <c r="D61" s="1">
        <v>22</v>
      </c>
      <c r="E61" s="1">
        <v>10</v>
      </c>
      <c r="F61" s="1">
        <v>72.86</v>
      </c>
      <c r="G61" s="1">
        <v>0</v>
      </c>
      <c r="H61" s="1">
        <v>0</v>
      </c>
      <c r="I61" s="1">
        <v>0</v>
      </c>
      <c r="J61" s="1">
        <v>1</v>
      </c>
      <c r="K61" s="1">
        <v>79.88</v>
      </c>
      <c r="L61" s="1">
        <v>81.61</v>
      </c>
    </row>
    <row r="62" spans="1:12" ht="15.75" customHeight="1">
      <c r="A62" s="7">
        <v>61</v>
      </c>
      <c r="B62" s="1" t="s">
        <v>162</v>
      </c>
      <c r="C62" s="1">
        <f>80.71</f>
        <v>80.709999999999994</v>
      </c>
      <c r="D62" s="1">
        <v>25</v>
      </c>
      <c r="E62" s="1">
        <v>10</v>
      </c>
      <c r="F62" s="1">
        <v>74.790000000000006</v>
      </c>
      <c r="G62" s="1">
        <v>0</v>
      </c>
      <c r="H62" s="1">
        <v>2</v>
      </c>
      <c r="I62" s="1">
        <v>0</v>
      </c>
      <c r="J62" s="1">
        <v>5</v>
      </c>
      <c r="K62" s="1">
        <v>80.209999999999994</v>
      </c>
      <c r="L62" s="1">
        <v>81.13</v>
      </c>
    </row>
    <row r="63" spans="1:12" ht="15.75" customHeight="1">
      <c r="A63" s="7">
        <v>62</v>
      </c>
      <c r="B63" s="1" t="s">
        <v>185</v>
      </c>
      <c r="C63" s="1">
        <f>80.68</f>
        <v>80.680000000000007</v>
      </c>
      <c r="D63" s="1">
        <v>23</v>
      </c>
      <c r="E63" s="1">
        <v>5</v>
      </c>
      <c r="F63" s="1">
        <v>68.45</v>
      </c>
      <c r="G63" s="1">
        <v>0</v>
      </c>
      <c r="H63" s="1">
        <v>0</v>
      </c>
      <c r="I63" s="1">
        <v>0</v>
      </c>
      <c r="J63" s="1">
        <v>0</v>
      </c>
      <c r="K63" s="1">
        <v>82.14</v>
      </c>
      <c r="L63" s="1">
        <v>79.3</v>
      </c>
    </row>
    <row r="64" spans="1:12" ht="15.75" customHeight="1">
      <c r="A64" s="7">
        <v>63</v>
      </c>
      <c r="B64" s="1" t="s">
        <v>12</v>
      </c>
      <c r="C64" s="1">
        <f>80.62</f>
        <v>80.62</v>
      </c>
      <c r="D64" s="1">
        <v>22</v>
      </c>
      <c r="E64" s="1">
        <v>13</v>
      </c>
      <c r="F64" s="1">
        <v>76.39</v>
      </c>
      <c r="G64" s="1">
        <v>0</v>
      </c>
      <c r="H64" s="1">
        <v>3</v>
      </c>
      <c r="I64" s="1">
        <v>1</v>
      </c>
      <c r="J64" s="1">
        <v>6</v>
      </c>
      <c r="K64" s="1">
        <v>79.91</v>
      </c>
      <c r="L64" s="1">
        <v>81.28</v>
      </c>
    </row>
    <row r="65" spans="1:12" ht="15.75" customHeight="1">
      <c r="A65" s="7">
        <v>64</v>
      </c>
      <c r="B65" s="1" t="s">
        <v>90</v>
      </c>
      <c r="C65" s="1">
        <f t="shared" ref="C65:C66" si="1">80.47</f>
        <v>80.47</v>
      </c>
      <c r="D65" s="1">
        <v>22</v>
      </c>
      <c r="E65" s="1">
        <v>13</v>
      </c>
      <c r="F65" s="1">
        <v>76.040000000000006</v>
      </c>
      <c r="G65" s="1">
        <v>0</v>
      </c>
      <c r="H65" s="1">
        <v>4</v>
      </c>
      <c r="I65" s="1">
        <v>3</v>
      </c>
      <c r="J65" s="1">
        <v>7</v>
      </c>
      <c r="K65" s="1">
        <v>80.739999999999995</v>
      </c>
      <c r="L65" s="1">
        <v>80.11</v>
      </c>
    </row>
    <row r="66" spans="1:12" ht="15.75" customHeight="1">
      <c r="A66" s="7">
        <v>65</v>
      </c>
      <c r="B66" s="1" t="s">
        <v>295</v>
      </c>
      <c r="C66" s="1">
        <f t="shared" si="1"/>
        <v>80.47</v>
      </c>
      <c r="D66" s="1">
        <v>25</v>
      </c>
      <c r="E66" s="1">
        <v>8</v>
      </c>
      <c r="F66" s="1">
        <v>72.290000000000006</v>
      </c>
      <c r="G66" s="1">
        <v>0</v>
      </c>
      <c r="H66" s="1">
        <v>3</v>
      </c>
      <c r="I66" s="1">
        <v>0</v>
      </c>
      <c r="J66" s="1">
        <v>3</v>
      </c>
      <c r="K66" s="1">
        <v>80.69</v>
      </c>
      <c r="L66" s="1">
        <v>80.13</v>
      </c>
    </row>
    <row r="67" spans="1:12" ht="15.75" customHeight="1">
      <c r="A67" s="7">
        <v>66</v>
      </c>
      <c r="B67" s="1" t="s">
        <v>93</v>
      </c>
      <c r="C67" s="1">
        <f t="shared" ref="C67:C68" si="2">80.33</f>
        <v>80.33</v>
      </c>
      <c r="D67" s="1">
        <v>17</v>
      </c>
      <c r="E67" s="1">
        <v>14</v>
      </c>
      <c r="F67" s="1">
        <v>75.94</v>
      </c>
      <c r="G67" s="1">
        <v>0</v>
      </c>
      <c r="H67" s="1">
        <v>2</v>
      </c>
      <c r="I67" s="1">
        <v>0</v>
      </c>
      <c r="J67" s="1">
        <v>7</v>
      </c>
      <c r="K67" s="1">
        <v>80.010000000000005</v>
      </c>
      <c r="L67" s="1">
        <v>80.569999999999993</v>
      </c>
    </row>
    <row r="68" spans="1:12" ht="15.75" customHeight="1">
      <c r="A68" s="7">
        <v>67</v>
      </c>
      <c r="B68" s="1" t="s">
        <v>58</v>
      </c>
      <c r="C68" s="1">
        <f t="shared" si="2"/>
        <v>80.33</v>
      </c>
      <c r="D68" s="1">
        <v>19</v>
      </c>
      <c r="E68" s="1">
        <v>15</v>
      </c>
      <c r="F68" s="1">
        <v>77.62</v>
      </c>
      <c r="G68" s="1">
        <v>0</v>
      </c>
      <c r="H68" s="1">
        <v>6</v>
      </c>
      <c r="I68" s="1">
        <v>2</v>
      </c>
      <c r="J68" s="1">
        <v>10</v>
      </c>
      <c r="K68" s="1">
        <v>79.989999999999995</v>
      </c>
      <c r="L68" s="1">
        <v>80.569999999999993</v>
      </c>
    </row>
    <row r="69" spans="1:12" ht="15.75" customHeight="1">
      <c r="A69" s="7">
        <v>68</v>
      </c>
      <c r="B69" s="1" t="s">
        <v>130</v>
      </c>
      <c r="C69" s="1">
        <f>80.11</f>
        <v>80.11</v>
      </c>
      <c r="D69" s="1">
        <v>25</v>
      </c>
      <c r="E69" s="1">
        <v>7</v>
      </c>
      <c r="F69" s="1">
        <v>72.45</v>
      </c>
      <c r="G69" s="1">
        <v>0</v>
      </c>
      <c r="H69" s="1">
        <v>2</v>
      </c>
      <c r="I69" s="1">
        <v>1</v>
      </c>
      <c r="J69" s="1">
        <v>3</v>
      </c>
      <c r="K69" s="1">
        <v>80.62</v>
      </c>
      <c r="L69" s="1">
        <v>79.510000000000005</v>
      </c>
    </row>
    <row r="70" spans="1:12" ht="15.75" customHeight="1">
      <c r="A70" s="7">
        <v>69</v>
      </c>
      <c r="B70" s="1" t="s">
        <v>112</v>
      </c>
      <c r="C70" s="1">
        <f>80.09</f>
        <v>80.09</v>
      </c>
      <c r="D70" s="1">
        <v>24</v>
      </c>
      <c r="E70" s="1">
        <v>12</v>
      </c>
      <c r="F70" s="1">
        <v>73.599999999999994</v>
      </c>
      <c r="G70" s="1">
        <v>1</v>
      </c>
      <c r="H70" s="1">
        <v>5</v>
      </c>
      <c r="I70" s="1">
        <v>1</v>
      </c>
      <c r="J70" s="1">
        <v>5</v>
      </c>
      <c r="K70" s="1">
        <v>80.8</v>
      </c>
      <c r="L70" s="1">
        <v>79.319999999999993</v>
      </c>
    </row>
    <row r="71" spans="1:12" ht="15.75" customHeight="1">
      <c r="A71" s="7">
        <v>70</v>
      </c>
      <c r="B71" s="1" t="s">
        <v>297</v>
      </c>
      <c r="C71" s="1">
        <f t="shared" ref="C71:C72" si="3">80</f>
        <v>80</v>
      </c>
      <c r="D71" s="1">
        <v>18</v>
      </c>
      <c r="E71" s="1">
        <v>15</v>
      </c>
      <c r="F71" s="1">
        <v>76.08</v>
      </c>
      <c r="G71" s="1">
        <v>1</v>
      </c>
      <c r="H71" s="1">
        <v>5</v>
      </c>
      <c r="I71" s="1">
        <v>1</v>
      </c>
      <c r="J71" s="1">
        <v>5</v>
      </c>
      <c r="K71" s="1">
        <v>78.739999999999995</v>
      </c>
      <c r="L71" s="1">
        <v>81.349999999999994</v>
      </c>
    </row>
    <row r="72" spans="1:12" ht="15.75" customHeight="1">
      <c r="A72" s="7">
        <v>71</v>
      </c>
      <c r="B72" s="1" t="s">
        <v>148</v>
      </c>
      <c r="C72" s="1">
        <f t="shared" si="3"/>
        <v>80</v>
      </c>
      <c r="D72" s="1">
        <v>25</v>
      </c>
      <c r="E72" s="1">
        <v>8</v>
      </c>
      <c r="F72" s="1">
        <v>69.05</v>
      </c>
      <c r="G72" s="1">
        <v>0</v>
      </c>
      <c r="H72" s="1">
        <v>4</v>
      </c>
      <c r="I72" s="1">
        <v>0</v>
      </c>
      <c r="J72" s="1">
        <v>4</v>
      </c>
      <c r="K72" s="1">
        <v>79.540000000000006</v>
      </c>
      <c r="L72" s="1">
        <v>80.36</v>
      </c>
    </row>
    <row r="73" spans="1:12" ht="15.75" customHeight="1">
      <c r="A73" s="7">
        <v>72</v>
      </c>
      <c r="B73" s="1" t="s">
        <v>229</v>
      </c>
      <c r="C73" s="1">
        <f t="shared" ref="C73:C74" si="4">79.71</f>
        <v>79.709999999999994</v>
      </c>
      <c r="D73" s="1">
        <v>28</v>
      </c>
      <c r="E73" s="1">
        <v>7</v>
      </c>
      <c r="F73" s="1">
        <v>67.7</v>
      </c>
      <c r="G73" s="1">
        <v>0</v>
      </c>
      <c r="H73" s="1">
        <v>0</v>
      </c>
      <c r="I73" s="1">
        <v>0</v>
      </c>
      <c r="J73" s="1">
        <v>0</v>
      </c>
      <c r="K73" s="1">
        <v>79.45</v>
      </c>
      <c r="L73" s="1">
        <v>79.87</v>
      </c>
    </row>
    <row r="74" spans="1:12" ht="15.75" customHeight="1">
      <c r="A74" s="7">
        <v>73</v>
      </c>
      <c r="B74" s="1" t="s">
        <v>212</v>
      </c>
      <c r="C74" s="1">
        <f t="shared" si="4"/>
        <v>79.709999999999994</v>
      </c>
      <c r="D74" s="1">
        <v>20</v>
      </c>
      <c r="E74" s="1">
        <v>15</v>
      </c>
      <c r="F74" s="1">
        <v>76.98</v>
      </c>
      <c r="G74" s="1">
        <v>3</v>
      </c>
      <c r="H74" s="1">
        <v>3</v>
      </c>
      <c r="I74" s="1">
        <v>3</v>
      </c>
      <c r="J74" s="1">
        <v>6</v>
      </c>
      <c r="K74" s="1">
        <v>79.680000000000007</v>
      </c>
      <c r="L74" s="1">
        <v>79.63</v>
      </c>
    </row>
    <row r="75" spans="1:12" ht="15.75" customHeight="1">
      <c r="A75" s="7">
        <v>74</v>
      </c>
      <c r="B75" s="1" t="s">
        <v>42</v>
      </c>
      <c r="C75" s="1">
        <f>79.51</f>
        <v>79.510000000000005</v>
      </c>
      <c r="D75" s="1">
        <v>19</v>
      </c>
      <c r="E75" s="1">
        <v>13</v>
      </c>
      <c r="F75" s="1">
        <v>76.150000000000006</v>
      </c>
      <c r="G75" s="1">
        <v>1</v>
      </c>
      <c r="H75" s="1">
        <v>4</v>
      </c>
      <c r="I75" s="1">
        <v>3</v>
      </c>
      <c r="J75" s="1">
        <v>6</v>
      </c>
      <c r="K75" s="1">
        <v>78.650000000000006</v>
      </c>
      <c r="L75" s="1">
        <v>80.33</v>
      </c>
    </row>
    <row r="76" spans="1:12" ht="15.75" customHeight="1">
      <c r="A76" s="7">
        <v>75</v>
      </c>
      <c r="B76" s="1" t="s">
        <v>26</v>
      </c>
      <c r="C76" s="1">
        <f>79.27</f>
        <v>79.27</v>
      </c>
      <c r="D76" s="1">
        <v>20</v>
      </c>
      <c r="E76" s="1">
        <v>13</v>
      </c>
      <c r="F76" s="1">
        <v>77.36</v>
      </c>
      <c r="G76" s="1">
        <v>2</v>
      </c>
      <c r="H76" s="1">
        <v>1</v>
      </c>
      <c r="I76" s="1">
        <v>4</v>
      </c>
      <c r="J76" s="1">
        <v>7</v>
      </c>
      <c r="K76" s="1">
        <v>79.05</v>
      </c>
      <c r="L76" s="1">
        <v>79.38</v>
      </c>
    </row>
    <row r="77" spans="1:12" ht="15.75" customHeight="1">
      <c r="A77" s="7">
        <v>76</v>
      </c>
      <c r="B77" s="1" t="s">
        <v>27</v>
      </c>
      <c r="C77" s="1">
        <f>79.22</f>
        <v>79.22</v>
      </c>
      <c r="D77" s="1">
        <v>16</v>
      </c>
      <c r="E77" s="1">
        <v>18</v>
      </c>
      <c r="F77" s="1">
        <v>78.88</v>
      </c>
      <c r="G77" s="1">
        <v>2</v>
      </c>
      <c r="H77" s="1">
        <v>7</v>
      </c>
      <c r="I77" s="1">
        <v>4</v>
      </c>
      <c r="J77" s="1">
        <v>10</v>
      </c>
      <c r="K77" s="1">
        <v>78.459999999999994</v>
      </c>
      <c r="L77" s="1">
        <v>79.94</v>
      </c>
    </row>
    <row r="78" spans="1:12" ht="15.75" customHeight="1">
      <c r="A78" s="7">
        <v>77</v>
      </c>
      <c r="B78" s="1" t="s">
        <v>35</v>
      </c>
      <c r="C78" s="1">
        <f>79.21</f>
        <v>79.209999999999994</v>
      </c>
      <c r="D78" s="1">
        <v>17</v>
      </c>
      <c r="E78" s="1">
        <v>14</v>
      </c>
      <c r="F78" s="1">
        <v>77.17</v>
      </c>
      <c r="G78" s="1">
        <v>1</v>
      </c>
      <c r="H78" s="1">
        <v>1</v>
      </c>
      <c r="I78" s="1">
        <v>5</v>
      </c>
      <c r="J78" s="1">
        <v>3</v>
      </c>
      <c r="K78" s="1">
        <v>79.27</v>
      </c>
      <c r="L78" s="1">
        <v>79.040000000000006</v>
      </c>
    </row>
    <row r="79" spans="1:12" ht="15.75" customHeight="1">
      <c r="A79" s="7">
        <v>78</v>
      </c>
      <c r="B79" s="1" t="s">
        <v>429</v>
      </c>
      <c r="C79" s="1">
        <f>79.19</f>
        <v>79.19</v>
      </c>
      <c r="D79" s="1">
        <v>18</v>
      </c>
      <c r="E79" s="1">
        <v>13</v>
      </c>
      <c r="F79" s="1">
        <v>75.05</v>
      </c>
      <c r="G79" s="1">
        <v>0</v>
      </c>
      <c r="H79" s="1">
        <v>4</v>
      </c>
      <c r="I79" s="1">
        <v>0</v>
      </c>
      <c r="J79" s="1">
        <v>5</v>
      </c>
      <c r="K79" s="1">
        <v>78.86</v>
      </c>
      <c r="L79" s="1">
        <v>79.44</v>
      </c>
    </row>
    <row r="80" spans="1:12" ht="15.75" customHeight="1">
      <c r="A80" s="7">
        <v>79</v>
      </c>
      <c r="B80" s="1" t="s">
        <v>131</v>
      </c>
      <c r="C80" s="1">
        <f>79.02</f>
        <v>79.02</v>
      </c>
      <c r="D80" s="1">
        <v>18</v>
      </c>
      <c r="E80" s="1">
        <v>16</v>
      </c>
      <c r="F80" s="1">
        <v>78.63</v>
      </c>
      <c r="G80" s="1">
        <v>1</v>
      </c>
      <c r="H80" s="1">
        <v>6</v>
      </c>
      <c r="I80" s="1">
        <v>2</v>
      </c>
      <c r="J80" s="1">
        <v>10</v>
      </c>
      <c r="K80" s="1">
        <v>79.19</v>
      </c>
      <c r="L80" s="1">
        <v>78.73</v>
      </c>
    </row>
    <row r="81" spans="1:12" ht="15.75" customHeight="1">
      <c r="A81" s="7">
        <v>80</v>
      </c>
      <c r="B81" s="1" t="s">
        <v>251</v>
      </c>
      <c r="C81" s="1">
        <f>79.01</f>
        <v>79.010000000000005</v>
      </c>
      <c r="D81" s="1">
        <v>22</v>
      </c>
      <c r="E81" s="1">
        <v>10</v>
      </c>
      <c r="F81" s="1">
        <v>70.38</v>
      </c>
      <c r="G81" s="1">
        <v>0</v>
      </c>
      <c r="H81" s="1">
        <v>2</v>
      </c>
      <c r="I81" s="1">
        <v>0</v>
      </c>
      <c r="J81" s="1">
        <v>2</v>
      </c>
      <c r="K81" s="1">
        <v>78.22</v>
      </c>
      <c r="L81" s="1">
        <v>79.760000000000005</v>
      </c>
    </row>
    <row r="82" spans="1:12" ht="15.75" customHeight="1">
      <c r="A82" s="7">
        <v>81</v>
      </c>
      <c r="B82" s="1" t="s">
        <v>209</v>
      </c>
      <c r="C82" s="1">
        <f>78.99</f>
        <v>78.989999999999995</v>
      </c>
      <c r="D82" s="1">
        <v>26</v>
      </c>
      <c r="E82" s="1">
        <v>7</v>
      </c>
      <c r="F82" s="1">
        <v>70.989999999999995</v>
      </c>
      <c r="G82" s="1">
        <v>0</v>
      </c>
      <c r="H82" s="1">
        <v>0</v>
      </c>
      <c r="I82" s="1">
        <v>0</v>
      </c>
      <c r="J82" s="1">
        <v>0</v>
      </c>
      <c r="K82" s="1">
        <v>79.459999999999994</v>
      </c>
      <c r="L82" s="1">
        <v>78.430000000000007</v>
      </c>
    </row>
    <row r="83" spans="1:12" ht="15.75" customHeight="1">
      <c r="A83" s="7">
        <v>82</v>
      </c>
      <c r="B83" s="1" t="s">
        <v>153</v>
      </c>
      <c r="C83" s="1">
        <f>78.96</f>
        <v>78.959999999999994</v>
      </c>
      <c r="D83" s="1">
        <v>24</v>
      </c>
      <c r="E83" s="1">
        <v>10</v>
      </c>
      <c r="F83" s="1">
        <v>71.510000000000005</v>
      </c>
      <c r="G83" s="1">
        <v>0</v>
      </c>
      <c r="H83" s="1">
        <v>0</v>
      </c>
      <c r="I83" s="1">
        <v>0</v>
      </c>
      <c r="J83" s="1">
        <v>2</v>
      </c>
      <c r="K83" s="1">
        <v>78.489999999999995</v>
      </c>
      <c r="L83" s="1">
        <v>79.349999999999994</v>
      </c>
    </row>
    <row r="84" spans="1:12" ht="15.75" customHeight="1">
      <c r="A84" s="7">
        <v>83</v>
      </c>
      <c r="B84" s="1" t="s">
        <v>441</v>
      </c>
      <c r="C84" s="1">
        <f>78.84</f>
        <v>78.84</v>
      </c>
      <c r="D84" s="1">
        <v>18</v>
      </c>
      <c r="E84" s="1">
        <v>14</v>
      </c>
      <c r="F84" s="1">
        <v>76.290000000000006</v>
      </c>
      <c r="G84" s="1">
        <v>0</v>
      </c>
      <c r="H84" s="1">
        <v>4</v>
      </c>
      <c r="I84" s="1">
        <v>2</v>
      </c>
      <c r="J84" s="1">
        <v>6</v>
      </c>
      <c r="K84" s="1">
        <v>78.2</v>
      </c>
      <c r="L84" s="1">
        <v>79.430000000000007</v>
      </c>
    </row>
    <row r="85" spans="1:12" ht="15.75" customHeight="1">
      <c r="A85" s="7">
        <v>84</v>
      </c>
      <c r="B85" s="1" t="s">
        <v>265</v>
      </c>
      <c r="C85" s="1">
        <f>78.45</f>
        <v>78.45</v>
      </c>
      <c r="D85" s="1">
        <v>24</v>
      </c>
      <c r="E85" s="1">
        <v>11</v>
      </c>
      <c r="F85" s="1">
        <v>71.319999999999993</v>
      </c>
      <c r="G85" s="1">
        <v>2</v>
      </c>
      <c r="H85" s="1">
        <v>4</v>
      </c>
      <c r="I85" s="1">
        <v>3</v>
      </c>
      <c r="J85" s="1">
        <v>4</v>
      </c>
      <c r="K85" s="1">
        <v>78.900000000000006</v>
      </c>
      <c r="L85" s="1">
        <v>77.900000000000006</v>
      </c>
    </row>
    <row r="86" spans="1:12" ht="15.75" customHeight="1">
      <c r="A86" s="7">
        <v>85</v>
      </c>
      <c r="B86" s="1" t="s">
        <v>388</v>
      </c>
      <c r="C86" s="1">
        <f>78.07</f>
        <v>78.069999999999993</v>
      </c>
      <c r="D86" s="1">
        <v>20</v>
      </c>
      <c r="E86" s="1">
        <v>15</v>
      </c>
      <c r="F86" s="1">
        <v>75.88</v>
      </c>
      <c r="G86" s="1">
        <v>2</v>
      </c>
      <c r="H86" s="1">
        <v>2</v>
      </c>
      <c r="I86" s="1">
        <v>2</v>
      </c>
      <c r="J86" s="1">
        <v>5</v>
      </c>
      <c r="K86" s="1">
        <v>78.63</v>
      </c>
      <c r="L86" s="1">
        <v>77.41</v>
      </c>
    </row>
    <row r="87" spans="1:12" ht="15.75" customHeight="1">
      <c r="A87" s="7">
        <v>86</v>
      </c>
      <c r="B87" s="1" t="s">
        <v>306</v>
      </c>
      <c r="C87" s="1">
        <f>78.02</f>
        <v>78.02</v>
      </c>
      <c r="D87" s="1">
        <v>20</v>
      </c>
      <c r="E87" s="1">
        <v>10</v>
      </c>
      <c r="F87" s="1">
        <v>70.680000000000007</v>
      </c>
      <c r="G87" s="1">
        <v>0</v>
      </c>
      <c r="H87" s="1">
        <v>2</v>
      </c>
      <c r="I87" s="1">
        <v>0</v>
      </c>
      <c r="J87" s="1">
        <v>3</v>
      </c>
      <c r="K87" s="1">
        <v>77.95</v>
      </c>
      <c r="L87" s="1">
        <v>77.98</v>
      </c>
    </row>
    <row r="88" spans="1:12" ht="15.75" customHeight="1">
      <c r="A88" s="7">
        <v>87</v>
      </c>
      <c r="B88" s="1" t="s">
        <v>206</v>
      </c>
      <c r="C88" s="1">
        <f>77.96</f>
        <v>77.959999999999994</v>
      </c>
      <c r="D88" s="1">
        <v>19</v>
      </c>
      <c r="E88" s="1">
        <v>10</v>
      </c>
      <c r="F88" s="1">
        <v>73.02</v>
      </c>
      <c r="G88" s="1">
        <v>1</v>
      </c>
      <c r="H88" s="1">
        <v>2</v>
      </c>
      <c r="I88" s="1">
        <v>1</v>
      </c>
      <c r="J88" s="1">
        <v>4</v>
      </c>
      <c r="K88" s="1">
        <v>78.849999999999994</v>
      </c>
      <c r="L88" s="1">
        <v>77.010000000000005</v>
      </c>
    </row>
    <row r="89" spans="1:12" ht="15.75" customHeight="1">
      <c r="A89" s="7">
        <v>88</v>
      </c>
      <c r="B89" s="1" t="s">
        <v>178</v>
      </c>
      <c r="C89" s="1">
        <f>77.94</f>
        <v>77.94</v>
      </c>
      <c r="D89" s="1">
        <v>19</v>
      </c>
      <c r="E89" s="1">
        <v>15</v>
      </c>
      <c r="F89" s="1">
        <v>75.61</v>
      </c>
      <c r="G89" s="1">
        <v>1</v>
      </c>
      <c r="H89" s="1">
        <v>4</v>
      </c>
      <c r="I89" s="1">
        <v>1</v>
      </c>
      <c r="J89" s="1">
        <v>7</v>
      </c>
      <c r="K89" s="1">
        <v>77.2</v>
      </c>
      <c r="L89" s="1">
        <v>78.63</v>
      </c>
    </row>
    <row r="90" spans="1:12" ht="15.75" customHeight="1">
      <c r="A90" s="7">
        <v>89</v>
      </c>
      <c r="B90" s="1" t="s">
        <v>221</v>
      </c>
      <c r="C90" s="1">
        <f>77.87</f>
        <v>77.87</v>
      </c>
      <c r="D90" s="1">
        <v>21</v>
      </c>
      <c r="E90" s="1">
        <v>12</v>
      </c>
      <c r="F90" s="1">
        <v>76.69</v>
      </c>
      <c r="G90" s="1">
        <v>0</v>
      </c>
      <c r="H90" s="1">
        <v>4</v>
      </c>
      <c r="I90" s="1">
        <v>2</v>
      </c>
      <c r="J90" s="1">
        <v>7</v>
      </c>
      <c r="K90" s="1">
        <v>78.28</v>
      </c>
      <c r="L90" s="1">
        <v>77.37</v>
      </c>
    </row>
    <row r="91" spans="1:12" ht="15.75" customHeight="1">
      <c r="A91" s="7">
        <v>90</v>
      </c>
      <c r="B91" s="1" t="s">
        <v>106</v>
      </c>
      <c r="C91" s="1">
        <f>77.73</f>
        <v>77.73</v>
      </c>
      <c r="D91" s="1">
        <v>20</v>
      </c>
      <c r="E91" s="1">
        <v>14</v>
      </c>
      <c r="F91" s="1">
        <v>73.97</v>
      </c>
      <c r="G91" s="1">
        <v>0</v>
      </c>
      <c r="H91" s="1">
        <v>1</v>
      </c>
      <c r="I91" s="1">
        <v>0</v>
      </c>
      <c r="J91" s="1">
        <v>2</v>
      </c>
      <c r="K91" s="1">
        <v>78.290000000000006</v>
      </c>
      <c r="L91" s="1">
        <v>77.069999999999993</v>
      </c>
    </row>
    <row r="92" spans="1:12" ht="15.75" customHeight="1">
      <c r="A92" s="7">
        <v>91</v>
      </c>
      <c r="B92" s="1" t="s">
        <v>120</v>
      </c>
      <c r="C92" s="1">
        <f t="shared" ref="C92:C93" si="5">77.63</f>
        <v>77.63</v>
      </c>
      <c r="D92" s="1">
        <v>17</v>
      </c>
      <c r="E92" s="1">
        <v>15</v>
      </c>
      <c r="F92" s="1">
        <v>78.22</v>
      </c>
      <c r="G92" s="1">
        <v>3</v>
      </c>
      <c r="H92" s="1">
        <v>4</v>
      </c>
      <c r="I92" s="1">
        <v>4</v>
      </c>
      <c r="J92" s="1">
        <v>7</v>
      </c>
      <c r="K92" s="1">
        <v>77.97</v>
      </c>
      <c r="L92" s="1">
        <v>77.19</v>
      </c>
    </row>
    <row r="93" spans="1:12" ht="15.75" customHeight="1">
      <c r="A93" s="7">
        <v>92</v>
      </c>
      <c r="B93" s="1" t="s">
        <v>99</v>
      </c>
      <c r="C93" s="1">
        <f t="shared" si="5"/>
        <v>77.63</v>
      </c>
      <c r="D93" s="1">
        <v>17</v>
      </c>
      <c r="E93" s="1">
        <v>16</v>
      </c>
      <c r="F93" s="1">
        <v>78.53</v>
      </c>
      <c r="G93" s="1">
        <v>0</v>
      </c>
      <c r="H93" s="1">
        <v>6</v>
      </c>
      <c r="I93" s="1">
        <v>3</v>
      </c>
      <c r="J93" s="1">
        <v>9</v>
      </c>
      <c r="K93" s="1">
        <v>78.12</v>
      </c>
      <c r="L93" s="1">
        <v>77.040000000000006</v>
      </c>
    </row>
    <row r="94" spans="1:12" ht="15.75" customHeight="1">
      <c r="A94" s="7">
        <v>93</v>
      </c>
      <c r="B94" s="1" t="s">
        <v>20</v>
      </c>
      <c r="C94" s="1">
        <f>77.6</f>
        <v>77.599999999999994</v>
      </c>
      <c r="D94" s="1">
        <v>16</v>
      </c>
      <c r="E94" s="1">
        <v>17</v>
      </c>
      <c r="F94" s="1">
        <v>77.72</v>
      </c>
      <c r="G94" s="1">
        <v>1</v>
      </c>
      <c r="H94" s="1">
        <v>5</v>
      </c>
      <c r="I94" s="1">
        <v>3</v>
      </c>
      <c r="J94" s="1">
        <v>12</v>
      </c>
      <c r="K94" s="1">
        <v>77.510000000000005</v>
      </c>
      <c r="L94" s="1">
        <v>77.58</v>
      </c>
    </row>
    <row r="95" spans="1:12" ht="15.75" customHeight="1">
      <c r="A95" s="7">
        <v>94</v>
      </c>
      <c r="B95" s="1" t="s">
        <v>213</v>
      </c>
      <c r="C95" s="1">
        <f>77.55</f>
        <v>77.55</v>
      </c>
      <c r="D95" s="1">
        <v>16</v>
      </c>
      <c r="E95" s="1">
        <v>14</v>
      </c>
      <c r="F95" s="1">
        <v>77.91</v>
      </c>
      <c r="G95" s="1">
        <v>1</v>
      </c>
      <c r="H95" s="1">
        <v>3</v>
      </c>
      <c r="I95" s="1">
        <v>3</v>
      </c>
      <c r="J95" s="1">
        <v>9</v>
      </c>
      <c r="K95" s="1">
        <v>78.849999999999994</v>
      </c>
      <c r="L95" s="1">
        <v>76.25</v>
      </c>
    </row>
    <row r="96" spans="1:12" ht="15.75" customHeight="1">
      <c r="A96" s="7">
        <v>95</v>
      </c>
      <c r="B96" s="1" t="s">
        <v>210</v>
      </c>
      <c r="C96" s="1">
        <f>77.51</f>
        <v>77.510000000000005</v>
      </c>
      <c r="D96" s="1">
        <v>23</v>
      </c>
      <c r="E96" s="1">
        <v>11</v>
      </c>
      <c r="F96" s="1">
        <v>73.06</v>
      </c>
      <c r="G96" s="1">
        <v>0</v>
      </c>
      <c r="H96" s="1">
        <v>3</v>
      </c>
      <c r="I96" s="1">
        <v>0</v>
      </c>
      <c r="J96" s="1">
        <v>3</v>
      </c>
      <c r="K96" s="1">
        <v>77.87</v>
      </c>
      <c r="L96" s="1">
        <v>77.040000000000006</v>
      </c>
    </row>
    <row r="97" spans="1:12" ht="15.75" customHeight="1">
      <c r="A97" s="7">
        <v>96</v>
      </c>
      <c r="B97" s="1" t="s">
        <v>158</v>
      </c>
      <c r="C97" s="1">
        <f>77.46</f>
        <v>77.459999999999994</v>
      </c>
      <c r="D97" s="1">
        <v>19</v>
      </c>
      <c r="E97" s="1">
        <v>12</v>
      </c>
      <c r="F97" s="1">
        <v>75.42</v>
      </c>
      <c r="G97" s="1">
        <v>0</v>
      </c>
      <c r="H97" s="1">
        <v>3</v>
      </c>
      <c r="I97" s="1">
        <v>1</v>
      </c>
      <c r="J97" s="1">
        <v>6</v>
      </c>
      <c r="K97" s="1">
        <v>77.709999999999994</v>
      </c>
      <c r="L97" s="1">
        <v>77.09</v>
      </c>
    </row>
    <row r="98" spans="1:12" ht="15.75" customHeight="1">
      <c r="A98" s="7">
        <v>97</v>
      </c>
      <c r="B98" s="1" t="s">
        <v>155</v>
      </c>
      <c r="C98" s="1">
        <f>77.37</f>
        <v>77.37</v>
      </c>
      <c r="D98" s="1">
        <v>16</v>
      </c>
      <c r="E98" s="1">
        <v>15</v>
      </c>
      <c r="F98" s="1">
        <v>76.14</v>
      </c>
      <c r="G98" s="1">
        <v>2</v>
      </c>
      <c r="H98" s="1">
        <v>2</v>
      </c>
      <c r="I98" s="1">
        <v>3</v>
      </c>
      <c r="J98" s="1">
        <v>8</v>
      </c>
      <c r="K98" s="1">
        <v>76.86</v>
      </c>
      <c r="L98" s="1">
        <v>77.790000000000006</v>
      </c>
    </row>
    <row r="99" spans="1:12" ht="15.75" customHeight="1">
      <c r="A99" s="7">
        <v>98</v>
      </c>
      <c r="B99" s="1" t="s">
        <v>38</v>
      </c>
      <c r="C99" s="1">
        <f>77.33</f>
        <v>77.33</v>
      </c>
      <c r="D99" s="1">
        <v>18</v>
      </c>
      <c r="E99" s="1">
        <v>15</v>
      </c>
      <c r="F99" s="1">
        <v>76.16</v>
      </c>
      <c r="G99" s="1">
        <v>0</v>
      </c>
      <c r="H99" s="1">
        <v>2</v>
      </c>
      <c r="I99" s="1">
        <v>3</v>
      </c>
      <c r="J99" s="1">
        <v>5</v>
      </c>
      <c r="K99" s="1">
        <v>77.2</v>
      </c>
      <c r="L99" s="1">
        <v>77.34</v>
      </c>
    </row>
    <row r="100" spans="1:12" ht="15.75" customHeight="1">
      <c r="A100" s="7">
        <v>99</v>
      </c>
      <c r="B100" s="1" t="s">
        <v>91</v>
      </c>
      <c r="C100" s="1">
        <f>77.12</f>
        <v>77.12</v>
      </c>
      <c r="D100" s="1">
        <v>13</v>
      </c>
      <c r="E100" s="1">
        <v>19</v>
      </c>
      <c r="F100" s="1">
        <v>76.760000000000005</v>
      </c>
      <c r="G100" s="1">
        <v>0</v>
      </c>
      <c r="H100" s="1">
        <v>6</v>
      </c>
      <c r="I100" s="1">
        <v>1</v>
      </c>
      <c r="J100" s="1">
        <v>8</v>
      </c>
      <c r="K100" s="1">
        <v>76.39</v>
      </c>
      <c r="L100" s="1">
        <v>77.78</v>
      </c>
    </row>
    <row r="101" spans="1:12" ht="15.75" customHeight="1">
      <c r="A101" s="7">
        <v>100</v>
      </c>
      <c r="B101" s="1" t="s">
        <v>56</v>
      </c>
      <c r="C101" s="1">
        <v>77.08</v>
      </c>
      <c r="D101" s="1">
        <v>14</v>
      </c>
      <c r="E101" s="1">
        <v>18</v>
      </c>
      <c r="F101" s="1">
        <v>79.64</v>
      </c>
      <c r="G101" s="1">
        <v>1</v>
      </c>
      <c r="H101" s="1">
        <v>5</v>
      </c>
      <c r="I101" s="1">
        <v>2</v>
      </c>
      <c r="J101" s="1">
        <v>9</v>
      </c>
      <c r="K101" s="1">
        <v>76.75</v>
      </c>
      <c r="L101" s="1">
        <v>77.31</v>
      </c>
    </row>
    <row r="102" spans="1:12" ht="15.75" customHeight="1">
      <c r="A102" s="7">
        <v>101</v>
      </c>
      <c r="B102" s="1" t="s">
        <v>202</v>
      </c>
      <c r="C102" s="1">
        <f>77.07</f>
        <v>77.069999999999993</v>
      </c>
      <c r="D102" s="1">
        <v>22</v>
      </c>
      <c r="E102" s="1">
        <v>10</v>
      </c>
      <c r="F102" s="1">
        <v>70.48</v>
      </c>
      <c r="G102" s="1">
        <v>1</v>
      </c>
      <c r="H102" s="1">
        <v>2</v>
      </c>
      <c r="I102" s="1">
        <v>1</v>
      </c>
      <c r="J102" s="1">
        <v>3</v>
      </c>
      <c r="K102" s="1">
        <v>77.53</v>
      </c>
      <c r="L102" s="1">
        <v>76.510000000000005</v>
      </c>
    </row>
    <row r="103" spans="1:12" ht="15.75" customHeight="1">
      <c r="A103" s="7">
        <v>102</v>
      </c>
      <c r="B103" s="1" t="s">
        <v>203</v>
      </c>
      <c r="C103" s="1">
        <f>76.96</f>
        <v>76.959999999999994</v>
      </c>
      <c r="D103" s="1">
        <v>18</v>
      </c>
      <c r="E103" s="1">
        <v>14</v>
      </c>
      <c r="F103" s="1">
        <v>76.709999999999994</v>
      </c>
      <c r="G103" s="1">
        <v>0</v>
      </c>
      <c r="H103" s="1">
        <v>3</v>
      </c>
      <c r="I103" s="1">
        <v>2</v>
      </c>
      <c r="J103" s="1">
        <v>8</v>
      </c>
      <c r="K103" s="1">
        <v>77.09</v>
      </c>
      <c r="L103" s="1">
        <v>76.73</v>
      </c>
    </row>
    <row r="104" spans="1:12" ht="15.75" customHeight="1">
      <c r="A104" s="7">
        <v>103</v>
      </c>
      <c r="B104" s="1" t="s">
        <v>59</v>
      </c>
      <c r="C104" s="1">
        <f>76.92</f>
        <v>76.92</v>
      </c>
      <c r="D104" s="1">
        <v>15</v>
      </c>
      <c r="E104" s="1">
        <v>16</v>
      </c>
      <c r="F104" s="1">
        <v>78.459999999999994</v>
      </c>
      <c r="G104" s="1">
        <v>1</v>
      </c>
      <c r="H104" s="1">
        <v>5</v>
      </c>
      <c r="I104" s="1">
        <v>1</v>
      </c>
      <c r="J104" s="1">
        <v>11</v>
      </c>
      <c r="K104" s="1">
        <v>76.63</v>
      </c>
      <c r="L104" s="1">
        <v>77.11</v>
      </c>
    </row>
    <row r="105" spans="1:12" ht="15.75" customHeight="1">
      <c r="A105" s="7">
        <v>104</v>
      </c>
      <c r="B105" s="1" t="s">
        <v>211</v>
      </c>
      <c r="C105" s="1">
        <f>76.85</f>
        <v>76.849999999999994</v>
      </c>
      <c r="D105" s="1">
        <v>14</v>
      </c>
      <c r="E105" s="1">
        <v>18</v>
      </c>
      <c r="F105" s="1">
        <v>76.72</v>
      </c>
      <c r="G105" s="1">
        <v>0</v>
      </c>
      <c r="H105" s="1">
        <v>4</v>
      </c>
      <c r="I105" s="1">
        <v>1</v>
      </c>
      <c r="J105" s="1">
        <v>7</v>
      </c>
      <c r="K105" s="1">
        <v>76.48</v>
      </c>
      <c r="L105" s="1">
        <v>77.13</v>
      </c>
    </row>
    <row r="106" spans="1:12" ht="15.75" customHeight="1">
      <c r="A106" s="7">
        <v>105</v>
      </c>
      <c r="B106" s="1" t="s">
        <v>141</v>
      </c>
      <c r="C106" s="1">
        <f t="shared" ref="C106:C107" si="6">76.77</f>
        <v>76.77</v>
      </c>
      <c r="D106" s="1">
        <v>16</v>
      </c>
      <c r="E106" s="1">
        <v>11</v>
      </c>
      <c r="F106" s="1">
        <v>71.959999999999994</v>
      </c>
      <c r="G106" s="1">
        <v>0</v>
      </c>
      <c r="H106" s="1">
        <v>1</v>
      </c>
      <c r="I106" s="1">
        <v>0</v>
      </c>
      <c r="J106" s="1">
        <v>1</v>
      </c>
      <c r="K106" s="1">
        <v>76.37</v>
      </c>
      <c r="L106" s="1">
        <v>77.08</v>
      </c>
    </row>
    <row r="107" spans="1:12" ht="15.75" customHeight="1">
      <c r="A107" s="7">
        <v>106</v>
      </c>
      <c r="B107" s="1" t="s">
        <v>169</v>
      </c>
      <c r="C107" s="1">
        <f t="shared" si="6"/>
        <v>76.77</v>
      </c>
      <c r="D107" s="1">
        <v>16</v>
      </c>
      <c r="E107" s="1">
        <v>17</v>
      </c>
      <c r="F107" s="1">
        <v>77.77</v>
      </c>
      <c r="G107" s="1">
        <v>0</v>
      </c>
      <c r="H107" s="1">
        <v>5</v>
      </c>
      <c r="I107" s="1">
        <v>1</v>
      </c>
      <c r="J107" s="1">
        <v>10</v>
      </c>
      <c r="K107" s="1">
        <v>76.59</v>
      </c>
      <c r="L107" s="1">
        <v>76.84</v>
      </c>
    </row>
    <row r="108" spans="1:12" ht="15.75" customHeight="1">
      <c r="A108" s="7">
        <v>107</v>
      </c>
      <c r="B108" s="1" t="s">
        <v>290</v>
      </c>
      <c r="C108" s="1">
        <f>76.73</f>
        <v>76.73</v>
      </c>
      <c r="D108" s="1">
        <v>20</v>
      </c>
      <c r="E108" s="1">
        <v>14</v>
      </c>
      <c r="F108" s="1">
        <v>73.13</v>
      </c>
      <c r="G108" s="1">
        <v>0</v>
      </c>
      <c r="H108" s="1">
        <v>1</v>
      </c>
      <c r="I108" s="1">
        <v>1</v>
      </c>
      <c r="J108" s="1">
        <v>2</v>
      </c>
      <c r="K108" s="1">
        <v>77.22</v>
      </c>
      <c r="L108" s="1">
        <v>76.150000000000006</v>
      </c>
    </row>
    <row r="109" spans="1:12" ht="15.75" customHeight="1">
      <c r="A109" s="7">
        <v>108</v>
      </c>
      <c r="B109" s="1" t="s">
        <v>85</v>
      </c>
      <c r="C109" s="1">
        <f>76.61</f>
        <v>76.61</v>
      </c>
      <c r="D109" s="1">
        <v>16</v>
      </c>
      <c r="E109" s="1">
        <v>17</v>
      </c>
      <c r="F109" s="1">
        <v>76.89</v>
      </c>
      <c r="G109" s="1">
        <v>0</v>
      </c>
      <c r="H109" s="1">
        <v>2</v>
      </c>
      <c r="I109" s="1">
        <v>1</v>
      </c>
      <c r="J109" s="1">
        <v>9</v>
      </c>
      <c r="K109" s="1">
        <v>76.209999999999994</v>
      </c>
      <c r="L109" s="1">
        <v>76.900000000000006</v>
      </c>
    </row>
    <row r="110" spans="1:12" ht="15.75" customHeight="1">
      <c r="A110" s="7">
        <v>109</v>
      </c>
      <c r="B110" s="1" t="s">
        <v>163</v>
      </c>
      <c r="C110" s="1">
        <f t="shared" ref="C110:C111" si="7">76.5</f>
        <v>76.5</v>
      </c>
      <c r="D110" s="1">
        <v>21</v>
      </c>
      <c r="E110" s="1">
        <v>12</v>
      </c>
      <c r="F110" s="1">
        <v>75.209999999999994</v>
      </c>
      <c r="G110" s="1">
        <v>0</v>
      </c>
      <c r="H110" s="1">
        <v>4</v>
      </c>
      <c r="I110" s="1">
        <v>2</v>
      </c>
      <c r="J110" s="1">
        <v>6</v>
      </c>
      <c r="K110" s="1">
        <v>77.86</v>
      </c>
      <c r="L110" s="1">
        <v>75.13</v>
      </c>
    </row>
    <row r="111" spans="1:12" ht="15.75" customHeight="1">
      <c r="A111" s="7">
        <v>110</v>
      </c>
      <c r="B111" s="1" t="s">
        <v>197</v>
      </c>
      <c r="C111" s="1">
        <f t="shared" si="7"/>
        <v>76.5</v>
      </c>
      <c r="D111" s="1">
        <v>19</v>
      </c>
      <c r="E111" s="1">
        <v>12</v>
      </c>
      <c r="F111" s="1">
        <v>73.209999999999994</v>
      </c>
      <c r="G111" s="1">
        <v>0</v>
      </c>
      <c r="H111" s="1">
        <v>0</v>
      </c>
      <c r="I111" s="1">
        <v>0</v>
      </c>
      <c r="J111" s="1">
        <v>3</v>
      </c>
      <c r="K111" s="1">
        <v>76.67</v>
      </c>
      <c r="L111" s="1">
        <v>76.22</v>
      </c>
    </row>
    <row r="112" spans="1:12" ht="15.75" customHeight="1">
      <c r="A112" s="7">
        <v>111</v>
      </c>
      <c r="B112" s="1" t="s">
        <v>223</v>
      </c>
      <c r="C112" s="1">
        <f>76.44</f>
        <v>76.44</v>
      </c>
      <c r="D112" s="1">
        <v>18</v>
      </c>
      <c r="E112" s="1">
        <v>14</v>
      </c>
      <c r="F112" s="1">
        <v>74.239999999999995</v>
      </c>
      <c r="G112" s="1">
        <v>1</v>
      </c>
      <c r="H112" s="1">
        <v>1</v>
      </c>
      <c r="I112" s="1">
        <v>1</v>
      </c>
      <c r="J112" s="1">
        <v>4</v>
      </c>
      <c r="K112" s="1">
        <v>76.45</v>
      </c>
      <c r="L112" s="1">
        <v>76.319999999999993</v>
      </c>
    </row>
    <row r="113" spans="1:12" ht="15.75" customHeight="1">
      <c r="A113" s="7">
        <v>112</v>
      </c>
      <c r="B113" s="1" t="s">
        <v>184</v>
      </c>
      <c r="C113" s="1">
        <f>76.37</f>
        <v>76.37</v>
      </c>
      <c r="D113" s="1">
        <v>18</v>
      </c>
      <c r="E113" s="1">
        <v>16</v>
      </c>
      <c r="F113" s="1">
        <v>78.349999999999994</v>
      </c>
      <c r="G113" s="1">
        <v>0</v>
      </c>
      <c r="H113" s="1">
        <v>5</v>
      </c>
      <c r="I113" s="1">
        <v>2</v>
      </c>
      <c r="J113" s="1">
        <v>10</v>
      </c>
      <c r="K113" s="1">
        <v>76.599999999999994</v>
      </c>
      <c r="L113" s="1">
        <v>76.040000000000006</v>
      </c>
    </row>
    <row r="114" spans="1:12" ht="15.75" customHeight="1">
      <c r="A114" s="7">
        <v>113</v>
      </c>
      <c r="B114" s="1" t="s">
        <v>84</v>
      </c>
      <c r="C114" s="1">
        <f>76.34</f>
        <v>76.34</v>
      </c>
      <c r="D114" s="1">
        <v>15</v>
      </c>
      <c r="E114" s="1">
        <v>18</v>
      </c>
      <c r="F114" s="1">
        <v>77.900000000000006</v>
      </c>
      <c r="G114" s="1">
        <v>0</v>
      </c>
      <c r="H114" s="1">
        <v>8</v>
      </c>
      <c r="I114" s="1">
        <v>0</v>
      </c>
      <c r="J114" s="1">
        <v>11</v>
      </c>
      <c r="K114" s="1">
        <v>75.62</v>
      </c>
      <c r="L114" s="1">
        <v>77</v>
      </c>
    </row>
    <row r="115" spans="1:12" ht="15.75" customHeight="1">
      <c r="A115" s="7">
        <v>114</v>
      </c>
      <c r="B115" s="1" t="s">
        <v>232</v>
      </c>
      <c r="C115" s="1">
        <f>76.33</f>
        <v>76.33</v>
      </c>
      <c r="D115" s="1">
        <v>23</v>
      </c>
      <c r="E115" s="1">
        <v>10</v>
      </c>
      <c r="F115" s="1">
        <v>70.239999999999995</v>
      </c>
      <c r="G115" s="1">
        <v>0</v>
      </c>
      <c r="H115" s="1">
        <v>0</v>
      </c>
      <c r="I115" s="1">
        <v>0</v>
      </c>
      <c r="J115" s="1">
        <v>3</v>
      </c>
      <c r="K115" s="1">
        <v>76.8</v>
      </c>
      <c r="L115" s="1">
        <v>75.77</v>
      </c>
    </row>
    <row r="116" spans="1:12" ht="15.75" customHeight="1">
      <c r="A116" s="7">
        <v>115</v>
      </c>
      <c r="B116" s="1" t="s">
        <v>190</v>
      </c>
      <c r="C116" s="1">
        <f>76.31</f>
        <v>76.31</v>
      </c>
      <c r="D116" s="1">
        <v>15</v>
      </c>
      <c r="E116" s="1">
        <v>17</v>
      </c>
      <c r="F116" s="1">
        <v>76.739999999999995</v>
      </c>
      <c r="G116" s="1">
        <v>0</v>
      </c>
      <c r="H116" s="1">
        <v>3</v>
      </c>
      <c r="I116" s="1">
        <v>1</v>
      </c>
      <c r="J116" s="1">
        <v>6</v>
      </c>
      <c r="K116" s="1">
        <v>76.38</v>
      </c>
      <c r="L116" s="1">
        <v>76.13</v>
      </c>
    </row>
    <row r="117" spans="1:12" ht="15.75" customHeight="1">
      <c r="A117" s="7">
        <v>116</v>
      </c>
      <c r="B117" s="1" t="s">
        <v>111</v>
      </c>
      <c r="C117" s="1">
        <f>76.22</f>
        <v>76.22</v>
      </c>
      <c r="D117" s="1">
        <v>13</v>
      </c>
      <c r="E117" s="1">
        <v>18</v>
      </c>
      <c r="F117" s="1">
        <v>78.33</v>
      </c>
      <c r="G117" s="1">
        <v>1</v>
      </c>
      <c r="H117" s="1">
        <v>4</v>
      </c>
      <c r="I117" s="1">
        <v>2</v>
      </c>
      <c r="J117" s="1">
        <v>6</v>
      </c>
      <c r="K117" s="1">
        <v>76.38</v>
      </c>
      <c r="L117" s="1">
        <v>75.95</v>
      </c>
    </row>
    <row r="118" spans="1:12" ht="15.75" customHeight="1">
      <c r="A118" s="7">
        <v>117</v>
      </c>
      <c r="B118" s="1" t="s">
        <v>241</v>
      </c>
      <c r="C118" s="1">
        <f>76.17</f>
        <v>76.17</v>
      </c>
      <c r="D118" s="1">
        <v>22</v>
      </c>
      <c r="E118" s="1">
        <v>12</v>
      </c>
      <c r="F118" s="1">
        <v>70.349999999999994</v>
      </c>
      <c r="G118" s="1">
        <v>0</v>
      </c>
      <c r="H118" s="1">
        <v>1</v>
      </c>
      <c r="I118" s="1">
        <v>0</v>
      </c>
      <c r="J118" s="1">
        <v>1</v>
      </c>
      <c r="K118" s="1">
        <v>77.03</v>
      </c>
      <c r="L118" s="1">
        <v>75.239999999999995</v>
      </c>
    </row>
    <row r="119" spans="1:12" ht="15.75" customHeight="1">
      <c r="A119" s="7">
        <v>118</v>
      </c>
      <c r="B119" s="1" t="s">
        <v>353</v>
      </c>
      <c r="C119" s="1">
        <f>76.12</f>
        <v>76.12</v>
      </c>
      <c r="D119" s="1">
        <v>23</v>
      </c>
      <c r="E119" s="1">
        <v>12</v>
      </c>
      <c r="F119" s="1">
        <v>72.349999999999994</v>
      </c>
      <c r="G119" s="1">
        <v>0</v>
      </c>
      <c r="H119" s="1">
        <v>0</v>
      </c>
      <c r="I119" s="1">
        <v>0</v>
      </c>
      <c r="J119" s="1">
        <v>1</v>
      </c>
      <c r="K119" s="1">
        <v>76.86</v>
      </c>
      <c r="L119" s="1">
        <v>75.31</v>
      </c>
    </row>
    <row r="120" spans="1:12" ht="15.75" customHeight="1">
      <c r="A120" s="7">
        <v>119</v>
      </c>
      <c r="B120" s="1" t="s">
        <v>73</v>
      </c>
      <c r="C120" s="1">
        <f>76.11</f>
        <v>76.11</v>
      </c>
      <c r="D120" s="1">
        <v>13</v>
      </c>
      <c r="E120" s="1">
        <v>18</v>
      </c>
      <c r="F120" s="1">
        <v>76.38</v>
      </c>
      <c r="G120" s="1">
        <v>0</v>
      </c>
      <c r="H120" s="1">
        <v>5</v>
      </c>
      <c r="I120" s="1">
        <v>1</v>
      </c>
      <c r="J120" s="1">
        <v>9</v>
      </c>
      <c r="K120" s="1">
        <v>75.08</v>
      </c>
      <c r="L120" s="1">
        <v>77.099999999999994</v>
      </c>
    </row>
    <row r="121" spans="1:12" ht="15.75" customHeight="1">
      <c r="A121" s="7">
        <v>120</v>
      </c>
      <c r="B121" s="1" t="s">
        <v>224</v>
      </c>
      <c r="C121" s="1">
        <f>76.09</f>
        <v>76.09</v>
      </c>
      <c r="D121" s="1">
        <v>13</v>
      </c>
      <c r="E121" s="1">
        <v>17</v>
      </c>
      <c r="F121" s="1">
        <v>76.62</v>
      </c>
      <c r="G121" s="1">
        <v>0</v>
      </c>
      <c r="H121" s="1">
        <v>2</v>
      </c>
      <c r="I121" s="1">
        <v>0</v>
      </c>
      <c r="J121" s="1">
        <v>8</v>
      </c>
      <c r="K121" s="1">
        <v>75.55</v>
      </c>
      <c r="L121" s="1">
        <v>76.55</v>
      </c>
    </row>
    <row r="122" spans="1:12" ht="15.75" customHeight="1">
      <c r="A122" s="7">
        <v>121</v>
      </c>
      <c r="B122" s="1" t="s">
        <v>57</v>
      </c>
      <c r="C122" s="1">
        <f>76.06</f>
        <v>76.06</v>
      </c>
      <c r="D122" s="1">
        <v>20</v>
      </c>
      <c r="E122" s="1">
        <v>10</v>
      </c>
      <c r="F122" s="1">
        <v>71.290000000000006</v>
      </c>
      <c r="G122" s="1">
        <v>0</v>
      </c>
      <c r="H122" s="1">
        <v>1</v>
      </c>
      <c r="I122" s="1">
        <v>0</v>
      </c>
      <c r="J122" s="1">
        <v>1</v>
      </c>
      <c r="K122" s="1">
        <v>76.08</v>
      </c>
      <c r="L122" s="1">
        <v>75.94</v>
      </c>
    </row>
    <row r="123" spans="1:12" ht="15.75" customHeight="1">
      <c r="A123" s="7">
        <v>122</v>
      </c>
      <c r="B123" s="1" t="s">
        <v>207</v>
      </c>
      <c r="C123" s="1">
        <f>75.98</f>
        <v>75.98</v>
      </c>
      <c r="D123" s="1">
        <v>14</v>
      </c>
      <c r="E123" s="1">
        <v>15</v>
      </c>
      <c r="F123" s="1">
        <v>75.81</v>
      </c>
      <c r="G123" s="1">
        <v>0</v>
      </c>
      <c r="H123" s="1">
        <v>2</v>
      </c>
      <c r="I123" s="1">
        <v>1</v>
      </c>
      <c r="J123" s="1">
        <v>6</v>
      </c>
      <c r="K123" s="1">
        <v>75.97</v>
      </c>
      <c r="L123" s="1">
        <v>75.88</v>
      </c>
    </row>
    <row r="124" spans="1:12" ht="15.75" customHeight="1">
      <c r="A124" s="7">
        <v>123</v>
      </c>
      <c r="B124" s="1" t="s">
        <v>174</v>
      </c>
      <c r="C124" s="1">
        <f>75.68</f>
        <v>75.680000000000007</v>
      </c>
      <c r="D124" s="1">
        <v>9</v>
      </c>
      <c r="E124" s="1">
        <v>19</v>
      </c>
      <c r="F124" s="1">
        <v>79.17</v>
      </c>
      <c r="G124" s="1">
        <v>0</v>
      </c>
      <c r="H124" s="1">
        <v>2</v>
      </c>
      <c r="I124" s="1">
        <v>2</v>
      </c>
      <c r="J124" s="1">
        <v>9</v>
      </c>
      <c r="K124" s="1">
        <v>75.87</v>
      </c>
      <c r="L124" s="1">
        <v>75.39</v>
      </c>
    </row>
    <row r="125" spans="1:12" ht="15.75" customHeight="1">
      <c r="A125" s="7">
        <v>124</v>
      </c>
      <c r="B125" s="1" t="s">
        <v>41</v>
      </c>
      <c r="C125" s="1">
        <f>75.65</f>
        <v>75.650000000000006</v>
      </c>
      <c r="D125" s="1">
        <v>13</v>
      </c>
      <c r="E125" s="1">
        <v>19</v>
      </c>
      <c r="F125" s="1">
        <v>78.14</v>
      </c>
      <c r="G125" s="1">
        <v>0</v>
      </c>
      <c r="H125" s="1">
        <v>6</v>
      </c>
      <c r="I125" s="1">
        <v>0</v>
      </c>
      <c r="J125" s="1">
        <v>12</v>
      </c>
      <c r="K125" s="1">
        <v>75.17</v>
      </c>
      <c r="L125" s="1">
        <v>76.040000000000006</v>
      </c>
    </row>
    <row r="126" spans="1:12" ht="15.75" customHeight="1">
      <c r="A126" s="7">
        <v>125</v>
      </c>
      <c r="B126" s="1" t="s">
        <v>60</v>
      </c>
      <c r="C126" s="1">
        <f>75.64</f>
        <v>75.64</v>
      </c>
      <c r="D126" s="1">
        <v>13</v>
      </c>
      <c r="E126" s="1">
        <v>19</v>
      </c>
      <c r="F126" s="1">
        <v>79.64</v>
      </c>
      <c r="G126" s="1">
        <v>1</v>
      </c>
      <c r="H126" s="1">
        <v>8</v>
      </c>
      <c r="I126" s="1">
        <v>3</v>
      </c>
      <c r="J126" s="1">
        <v>13</v>
      </c>
      <c r="K126" s="1">
        <v>75.28</v>
      </c>
      <c r="L126" s="1">
        <v>75.89</v>
      </c>
    </row>
    <row r="127" spans="1:12" ht="15.75" customHeight="1">
      <c r="A127" s="7">
        <v>126</v>
      </c>
      <c r="B127" s="1" t="s">
        <v>77</v>
      </c>
      <c r="C127" s="1">
        <f>75.56</f>
        <v>75.56</v>
      </c>
      <c r="D127" s="1">
        <v>14</v>
      </c>
      <c r="E127" s="1">
        <v>17</v>
      </c>
      <c r="F127" s="1">
        <v>77.17</v>
      </c>
      <c r="G127" s="1">
        <v>1</v>
      </c>
      <c r="H127" s="1">
        <v>6</v>
      </c>
      <c r="I127" s="1">
        <v>1</v>
      </c>
      <c r="J127" s="1">
        <v>6</v>
      </c>
      <c r="K127" s="1">
        <v>75.81</v>
      </c>
      <c r="L127" s="1">
        <v>75.209999999999994</v>
      </c>
    </row>
    <row r="128" spans="1:12" ht="15.75" customHeight="1">
      <c r="A128" s="7">
        <v>127</v>
      </c>
      <c r="B128" s="1" t="s">
        <v>233</v>
      </c>
      <c r="C128" s="1">
        <f>75.53</f>
        <v>75.53</v>
      </c>
      <c r="D128" s="1">
        <v>19</v>
      </c>
      <c r="E128" s="1">
        <v>10</v>
      </c>
      <c r="F128" s="1">
        <v>70.78</v>
      </c>
      <c r="G128" s="1">
        <v>0</v>
      </c>
      <c r="H128" s="1">
        <v>0</v>
      </c>
      <c r="I128" s="1">
        <v>1</v>
      </c>
      <c r="J128" s="1">
        <v>2</v>
      </c>
      <c r="K128" s="1">
        <v>76.28</v>
      </c>
      <c r="L128" s="1">
        <v>74.69</v>
      </c>
    </row>
    <row r="129" spans="1:12" ht="15.75" customHeight="1">
      <c r="A129" s="7">
        <v>128</v>
      </c>
      <c r="B129" s="1" t="s">
        <v>442</v>
      </c>
      <c r="C129" s="1">
        <v>75.5</v>
      </c>
      <c r="D129" s="1">
        <v>18</v>
      </c>
      <c r="E129" s="1">
        <v>11</v>
      </c>
      <c r="F129" s="1">
        <v>72.930000000000007</v>
      </c>
      <c r="G129" s="1">
        <v>0</v>
      </c>
      <c r="H129" s="1">
        <v>2</v>
      </c>
      <c r="I129" s="1">
        <v>1</v>
      </c>
      <c r="J129" s="1">
        <v>5</v>
      </c>
      <c r="K129" s="1">
        <v>75.67</v>
      </c>
      <c r="L129" s="1">
        <v>75.23</v>
      </c>
    </row>
    <row r="130" spans="1:12" ht="15.75" customHeight="1">
      <c r="A130" s="7">
        <v>129</v>
      </c>
      <c r="B130" s="1" t="s">
        <v>119</v>
      </c>
      <c r="C130" s="1">
        <f>75.47</f>
        <v>75.47</v>
      </c>
      <c r="D130" s="1">
        <v>15</v>
      </c>
      <c r="E130" s="1">
        <v>18</v>
      </c>
      <c r="F130" s="1">
        <v>80.599999999999994</v>
      </c>
      <c r="G130" s="1">
        <v>1</v>
      </c>
      <c r="H130" s="1">
        <v>12</v>
      </c>
      <c r="I130" s="1">
        <v>2</v>
      </c>
      <c r="J130" s="1">
        <v>15</v>
      </c>
      <c r="K130" s="1">
        <v>75.87</v>
      </c>
      <c r="L130" s="1">
        <v>74.97</v>
      </c>
    </row>
    <row r="131" spans="1:12" ht="15.75" customHeight="1">
      <c r="A131" s="7">
        <v>130</v>
      </c>
      <c r="B131" s="1" t="s">
        <v>161</v>
      </c>
      <c r="C131" s="1">
        <f>75.43</f>
        <v>75.430000000000007</v>
      </c>
      <c r="D131" s="1">
        <v>22</v>
      </c>
      <c r="E131" s="1">
        <v>16</v>
      </c>
      <c r="F131" s="1">
        <v>72.849999999999994</v>
      </c>
      <c r="G131" s="1">
        <v>0</v>
      </c>
      <c r="H131" s="1">
        <v>1</v>
      </c>
      <c r="I131" s="1">
        <v>1</v>
      </c>
      <c r="J131" s="1">
        <v>1</v>
      </c>
      <c r="K131" s="1">
        <v>75.53</v>
      </c>
      <c r="L131" s="1">
        <v>75.22</v>
      </c>
    </row>
    <row r="132" spans="1:12" ht="15.75" customHeight="1">
      <c r="A132" s="7">
        <v>131</v>
      </c>
      <c r="B132" s="1" t="s">
        <v>217</v>
      </c>
      <c r="C132" s="1">
        <f>75.42</f>
        <v>75.42</v>
      </c>
      <c r="D132" s="1">
        <v>22</v>
      </c>
      <c r="E132" s="1">
        <v>13</v>
      </c>
      <c r="F132" s="1">
        <v>72.09</v>
      </c>
      <c r="G132" s="1">
        <v>0</v>
      </c>
      <c r="H132" s="1">
        <v>0</v>
      </c>
      <c r="I132" s="1">
        <v>0</v>
      </c>
      <c r="J132" s="1">
        <v>1</v>
      </c>
      <c r="K132" s="1">
        <v>75.05</v>
      </c>
      <c r="L132" s="1">
        <v>75.69</v>
      </c>
    </row>
    <row r="133" spans="1:12" ht="15.75" customHeight="1">
      <c r="A133" s="7">
        <v>132</v>
      </c>
      <c r="B133" s="1" t="s">
        <v>281</v>
      </c>
      <c r="C133" s="1">
        <f>75.4</f>
        <v>75.400000000000006</v>
      </c>
      <c r="D133" s="1">
        <v>19</v>
      </c>
      <c r="E133" s="1">
        <v>9</v>
      </c>
      <c r="F133" s="1">
        <v>70.64</v>
      </c>
      <c r="G133" s="1">
        <v>0</v>
      </c>
      <c r="H133" s="1">
        <v>1</v>
      </c>
      <c r="I133" s="1">
        <v>0</v>
      </c>
      <c r="J133" s="1">
        <v>1</v>
      </c>
      <c r="K133" s="1">
        <v>76.77</v>
      </c>
      <c r="L133" s="1">
        <v>73.989999999999995</v>
      </c>
    </row>
    <row r="134" spans="1:12" ht="15.75" customHeight="1">
      <c r="A134" s="7">
        <v>133</v>
      </c>
      <c r="B134" s="1" t="s">
        <v>247</v>
      </c>
      <c r="C134" s="1">
        <f>75.03</f>
        <v>75.03</v>
      </c>
      <c r="D134" s="1">
        <v>20</v>
      </c>
      <c r="E134" s="1">
        <v>13</v>
      </c>
      <c r="F134" s="1">
        <v>73.52</v>
      </c>
      <c r="G134" s="1">
        <v>1</v>
      </c>
      <c r="H134" s="1">
        <v>3</v>
      </c>
      <c r="I134" s="1">
        <v>1</v>
      </c>
      <c r="J134" s="1">
        <v>3</v>
      </c>
      <c r="K134" s="1">
        <v>76.290000000000006</v>
      </c>
      <c r="L134" s="1">
        <v>73.7</v>
      </c>
    </row>
    <row r="135" spans="1:12" ht="15.75" customHeight="1">
      <c r="A135" s="7">
        <v>134</v>
      </c>
      <c r="B135" s="1" t="s">
        <v>405</v>
      </c>
      <c r="C135" s="1">
        <f>75.02</f>
        <v>75.02</v>
      </c>
      <c r="D135" s="1">
        <v>17</v>
      </c>
      <c r="E135" s="1">
        <v>16</v>
      </c>
      <c r="F135" s="1">
        <v>73.209999999999994</v>
      </c>
      <c r="G135" s="1">
        <v>1</v>
      </c>
      <c r="H135" s="1">
        <v>1</v>
      </c>
      <c r="I135" s="1">
        <v>1</v>
      </c>
      <c r="J135" s="1">
        <v>2</v>
      </c>
      <c r="K135" s="1">
        <v>74.989999999999995</v>
      </c>
      <c r="L135" s="1">
        <v>74.95</v>
      </c>
    </row>
    <row r="136" spans="1:12" ht="15.75" customHeight="1">
      <c r="A136" s="7">
        <v>135</v>
      </c>
      <c r="B136" s="1" t="s">
        <v>100</v>
      </c>
      <c r="C136" s="1">
        <f>74.88</f>
        <v>74.88</v>
      </c>
      <c r="D136" s="1">
        <v>19</v>
      </c>
      <c r="E136" s="1">
        <v>15</v>
      </c>
      <c r="F136" s="1">
        <v>71.23</v>
      </c>
      <c r="G136" s="1">
        <v>0</v>
      </c>
      <c r="H136" s="1">
        <v>1</v>
      </c>
      <c r="I136" s="1">
        <v>0</v>
      </c>
      <c r="J136" s="1">
        <v>3</v>
      </c>
      <c r="K136" s="1">
        <v>75.61</v>
      </c>
      <c r="L136" s="1">
        <v>74.06</v>
      </c>
    </row>
    <row r="137" spans="1:12" ht="15.75" customHeight="1">
      <c r="A137" s="7">
        <v>136</v>
      </c>
      <c r="B137" s="1" t="s">
        <v>188</v>
      </c>
      <c r="C137" s="1">
        <f>74.84</f>
        <v>74.84</v>
      </c>
      <c r="D137" s="1">
        <v>12</v>
      </c>
      <c r="E137" s="1">
        <v>19</v>
      </c>
      <c r="F137" s="1">
        <v>79.069999999999993</v>
      </c>
      <c r="G137" s="1">
        <v>1</v>
      </c>
      <c r="H137" s="1">
        <v>6</v>
      </c>
      <c r="I137" s="1">
        <v>2</v>
      </c>
      <c r="J137" s="1">
        <v>10</v>
      </c>
      <c r="K137" s="1">
        <v>74.790000000000006</v>
      </c>
      <c r="L137" s="1">
        <v>74.790000000000006</v>
      </c>
    </row>
    <row r="138" spans="1:12" ht="15.75" customHeight="1">
      <c r="A138" s="7">
        <v>137</v>
      </c>
      <c r="B138" s="1" t="s">
        <v>88</v>
      </c>
      <c r="C138" s="1">
        <f>74.81</f>
        <v>74.81</v>
      </c>
      <c r="D138" s="1">
        <v>20</v>
      </c>
      <c r="E138" s="1">
        <v>14</v>
      </c>
      <c r="F138" s="1">
        <v>72.39</v>
      </c>
      <c r="G138" s="1">
        <v>0</v>
      </c>
      <c r="H138" s="1">
        <v>0</v>
      </c>
      <c r="I138" s="1">
        <v>0</v>
      </c>
      <c r="J138" s="1">
        <v>1</v>
      </c>
      <c r="K138" s="1">
        <v>74.78</v>
      </c>
      <c r="L138" s="1">
        <v>74.73</v>
      </c>
    </row>
    <row r="139" spans="1:12" ht="15.75" customHeight="1">
      <c r="A139" s="7">
        <v>138</v>
      </c>
      <c r="B139" s="1" t="s">
        <v>136</v>
      </c>
      <c r="C139" s="1">
        <f>74.77</f>
        <v>74.77</v>
      </c>
      <c r="D139" s="1">
        <v>21</v>
      </c>
      <c r="E139" s="1">
        <v>12</v>
      </c>
      <c r="F139" s="1">
        <v>70.22</v>
      </c>
      <c r="G139" s="1">
        <v>0</v>
      </c>
      <c r="H139" s="1">
        <v>0</v>
      </c>
      <c r="I139" s="1">
        <v>0</v>
      </c>
      <c r="J139" s="1">
        <v>1</v>
      </c>
      <c r="K139" s="1">
        <v>75.260000000000005</v>
      </c>
      <c r="L139" s="1">
        <v>74.180000000000007</v>
      </c>
    </row>
    <row r="140" spans="1:12" ht="15.75" customHeight="1">
      <c r="A140" s="7">
        <v>139</v>
      </c>
      <c r="B140" s="1" t="s">
        <v>105</v>
      </c>
      <c r="C140" s="1">
        <f>74.69</f>
        <v>74.69</v>
      </c>
      <c r="D140" s="1">
        <v>13</v>
      </c>
      <c r="E140" s="1">
        <v>18</v>
      </c>
      <c r="F140" s="1">
        <v>77.41</v>
      </c>
      <c r="G140" s="1">
        <v>1</v>
      </c>
      <c r="H140" s="1">
        <v>2</v>
      </c>
      <c r="I140" s="1">
        <v>3</v>
      </c>
      <c r="J140" s="1">
        <v>5</v>
      </c>
      <c r="K140" s="1">
        <v>74.72</v>
      </c>
      <c r="L140" s="1">
        <v>74.540000000000006</v>
      </c>
    </row>
    <row r="141" spans="1:12" ht="15.75" customHeight="1">
      <c r="A141" s="7">
        <v>140</v>
      </c>
      <c r="B141" s="1" t="s">
        <v>286</v>
      </c>
      <c r="C141" s="1">
        <f>74.56</f>
        <v>74.56</v>
      </c>
      <c r="D141" s="1">
        <v>24</v>
      </c>
      <c r="E141" s="1">
        <v>11</v>
      </c>
      <c r="F141" s="1">
        <v>69.28</v>
      </c>
      <c r="G141" s="1">
        <v>0</v>
      </c>
      <c r="H141" s="1">
        <v>0</v>
      </c>
      <c r="I141" s="1">
        <v>1</v>
      </c>
      <c r="J141" s="1">
        <v>0</v>
      </c>
      <c r="K141" s="1">
        <v>74.77</v>
      </c>
      <c r="L141" s="1">
        <v>74.25</v>
      </c>
    </row>
    <row r="142" spans="1:12" ht="15.75" customHeight="1">
      <c r="A142" s="7">
        <v>141</v>
      </c>
      <c r="B142" s="1" t="s">
        <v>296</v>
      </c>
      <c r="C142" s="1">
        <f>74.55</f>
        <v>74.55</v>
      </c>
      <c r="D142" s="1">
        <v>19</v>
      </c>
      <c r="E142" s="1">
        <v>14</v>
      </c>
      <c r="F142" s="1">
        <v>72.95</v>
      </c>
      <c r="G142" s="1">
        <v>0</v>
      </c>
      <c r="H142" s="1">
        <v>0</v>
      </c>
      <c r="I142" s="1">
        <v>0</v>
      </c>
      <c r="J142" s="1">
        <v>1</v>
      </c>
      <c r="K142" s="1">
        <v>75.02</v>
      </c>
      <c r="L142" s="1">
        <v>73.98</v>
      </c>
    </row>
    <row r="143" spans="1:12" ht="15.75" customHeight="1">
      <c r="A143" s="7">
        <v>142</v>
      </c>
      <c r="B143" s="1" t="s">
        <v>347</v>
      </c>
      <c r="C143" s="1">
        <f>74.49</f>
        <v>74.489999999999995</v>
      </c>
      <c r="D143" s="1">
        <v>21</v>
      </c>
      <c r="E143" s="1">
        <v>13</v>
      </c>
      <c r="F143" s="1">
        <v>71.709999999999994</v>
      </c>
      <c r="G143" s="1">
        <v>0</v>
      </c>
      <c r="H143" s="1">
        <v>1</v>
      </c>
      <c r="I143" s="1">
        <v>0</v>
      </c>
      <c r="J143" s="1">
        <v>2</v>
      </c>
      <c r="K143" s="1">
        <v>74.790000000000006</v>
      </c>
      <c r="L143" s="1">
        <v>74.099999999999994</v>
      </c>
    </row>
    <row r="144" spans="1:12" ht="15.75" customHeight="1">
      <c r="A144" s="7">
        <v>143</v>
      </c>
      <c r="B144" s="1" t="s">
        <v>443</v>
      </c>
      <c r="C144" s="1">
        <f>74.44</f>
        <v>74.44</v>
      </c>
      <c r="D144" s="1">
        <v>17</v>
      </c>
      <c r="E144" s="1">
        <v>13</v>
      </c>
      <c r="F144" s="1">
        <v>70.989999999999995</v>
      </c>
      <c r="G144" s="1">
        <v>0</v>
      </c>
      <c r="H144" s="1">
        <v>0</v>
      </c>
      <c r="I144" s="1">
        <v>0</v>
      </c>
      <c r="J144" s="1">
        <v>1</v>
      </c>
      <c r="K144" s="1">
        <v>75.03</v>
      </c>
      <c r="L144" s="1">
        <v>73.75</v>
      </c>
    </row>
    <row r="145" spans="1:12" ht="15.75" customHeight="1">
      <c r="A145" s="7">
        <v>144</v>
      </c>
      <c r="B145" s="1" t="s">
        <v>121</v>
      </c>
      <c r="C145" s="1">
        <f>74.4</f>
        <v>74.400000000000006</v>
      </c>
      <c r="D145" s="1">
        <v>13</v>
      </c>
      <c r="E145" s="1">
        <v>16</v>
      </c>
      <c r="F145" s="1">
        <v>74.83</v>
      </c>
      <c r="G145" s="1">
        <v>0</v>
      </c>
      <c r="H145" s="1">
        <v>4</v>
      </c>
      <c r="I145" s="1">
        <v>0</v>
      </c>
      <c r="J145" s="1">
        <v>6</v>
      </c>
      <c r="K145" s="1">
        <v>74.36</v>
      </c>
      <c r="L145" s="1">
        <v>74.33</v>
      </c>
    </row>
    <row r="146" spans="1:12" ht="15.75" customHeight="1">
      <c r="A146" s="7">
        <v>145</v>
      </c>
      <c r="B146" s="1" t="s">
        <v>444</v>
      </c>
      <c r="C146" s="1">
        <f>74.11</f>
        <v>74.11</v>
      </c>
      <c r="D146" s="1">
        <v>24</v>
      </c>
      <c r="E146" s="1">
        <v>11</v>
      </c>
      <c r="F146" s="1">
        <v>69.56</v>
      </c>
      <c r="G146" s="1">
        <v>0</v>
      </c>
      <c r="H146" s="1">
        <v>2</v>
      </c>
      <c r="I146" s="1">
        <v>0</v>
      </c>
      <c r="J146" s="1">
        <v>2</v>
      </c>
      <c r="K146" s="1">
        <v>74.64</v>
      </c>
      <c r="L146" s="1">
        <v>73.48</v>
      </c>
    </row>
    <row r="147" spans="1:12" ht="15.75" customHeight="1">
      <c r="A147" s="7">
        <v>146</v>
      </c>
      <c r="B147" s="1" t="s">
        <v>110</v>
      </c>
      <c r="C147" s="1">
        <f>73.87</f>
        <v>73.87</v>
      </c>
      <c r="D147" s="1">
        <v>18</v>
      </c>
      <c r="E147" s="1">
        <v>17</v>
      </c>
      <c r="F147" s="1">
        <v>74.42</v>
      </c>
      <c r="G147" s="1">
        <v>0</v>
      </c>
      <c r="H147" s="1">
        <v>5</v>
      </c>
      <c r="I147" s="1">
        <v>0</v>
      </c>
      <c r="J147" s="1">
        <v>5</v>
      </c>
      <c r="K147" s="1">
        <v>74.23</v>
      </c>
      <c r="L147" s="1">
        <v>73.400000000000006</v>
      </c>
    </row>
    <row r="148" spans="1:12" ht="15.75" customHeight="1">
      <c r="A148" s="7">
        <v>147</v>
      </c>
      <c r="B148" s="1" t="s">
        <v>302</v>
      </c>
      <c r="C148" s="1">
        <f>73.77</f>
        <v>73.77</v>
      </c>
      <c r="D148" s="1">
        <v>19</v>
      </c>
      <c r="E148" s="1">
        <v>16</v>
      </c>
      <c r="F148" s="1">
        <v>72.34</v>
      </c>
      <c r="G148" s="1">
        <v>0</v>
      </c>
      <c r="H148" s="1">
        <v>0</v>
      </c>
      <c r="I148" s="1">
        <v>0</v>
      </c>
      <c r="J148" s="1">
        <v>1</v>
      </c>
      <c r="K148" s="1">
        <v>73.69</v>
      </c>
      <c r="L148" s="1">
        <v>73.73</v>
      </c>
    </row>
    <row r="149" spans="1:12" ht="15.75" customHeight="1">
      <c r="A149" s="7">
        <v>148</v>
      </c>
      <c r="B149" s="1" t="s">
        <v>150</v>
      </c>
      <c r="C149" s="1">
        <f>73.69</f>
        <v>73.69</v>
      </c>
      <c r="D149" s="1">
        <v>19</v>
      </c>
      <c r="E149" s="1">
        <v>16</v>
      </c>
      <c r="F149" s="1">
        <v>72.599999999999994</v>
      </c>
      <c r="G149" s="1">
        <v>0</v>
      </c>
      <c r="H149" s="1">
        <v>0</v>
      </c>
      <c r="I149" s="1">
        <v>0</v>
      </c>
      <c r="J149" s="1">
        <v>2</v>
      </c>
      <c r="K149" s="1">
        <v>74.47</v>
      </c>
      <c r="L149" s="1">
        <v>72.819999999999993</v>
      </c>
    </row>
    <row r="150" spans="1:12" ht="15.75" customHeight="1">
      <c r="A150" s="7">
        <v>149</v>
      </c>
      <c r="B150" s="1" t="s">
        <v>248</v>
      </c>
      <c r="C150" s="1">
        <f>73.58</f>
        <v>73.58</v>
      </c>
      <c r="D150" s="1">
        <v>19</v>
      </c>
      <c r="E150" s="1">
        <v>15</v>
      </c>
      <c r="F150" s="1">
        <v>72.900000000000006</v>
      </c>
      <c r="G150" s="1">
        <v>0</v>
      </c>
      <c r="H150" s="1">
        <v>0</v>
      </c>
      <c r="I150" s="1">
        <v>0</v>
      </c>
      <c r="J150" s="1">
        <v>1</v>
      </c>
      <c r="K150" s="1">
        <v>74.599999999999994</v>
      </c>
      <c r="L150" s="1">
        <v>72.47</v>
      </c>
    </row>
    <row r="151" spans="1:12" ht="15.75" customHeight="1">
      <c r="A151" s="7">
        <v>150</v>
      </c>
      <c r="B151" s="1" t="s">
        <v>225</v>
      </c>
      <c r="C151" s="1">
        <f>73.51</f>
        <v>73.510000000000005</v>
      </c>
      <c r="D151" s="1">
        <v>23</v>
      </c>
      <c r="E151" s="1">
        <v>7</v>
      </c>
      <c r="F151" s="1">
        <v>68.56</v>
      </c>
      <c r="G151" s="1">
        <v>0</v>
      </c>
      <c r="H151" s="1">
        <v>1</v>
      </c>
      <c r="I151" s="1">
        <v>0</v>
      </c>
      <c r="J151" s="1">
        <v>2</v>
      </c>
      <c r="K151" s="1">
        <v>75.41</v>
      </c>
      <c r="L151" s="1">
        <v>71.56</v>
      </c>
    </row>
    <row r="152" spans="1:12" ht="15.75" customHeight="1">
      <c r="A152" s="7">
        <v>151</v>
      </c>
      <c r="B152" s="1" t="s">
        <v>133</v>
      </c>
      <c r="C152" s="1">
        <f>73.5</f>
        <v>73.5</v>
      </c>
      <c r="D152" s="1">
        <v>19</v>
      </c>
      <c r="E152" s="1">
        <v>15</v>
      </c>
      <c r="F152" s="1">
        <v>70.44</v>
      </c>
      <c r="G152" s="1">
        <v>0</v>
      </c>
      <c r="H152" s="1">
        <v>0</v>
      </c>
      <c r="I152" s="1">
        <v>0</v>
      </c>
      <c r="J152" s="1">
        <v>2</v>
      </c>
      <c r="K152" s="1">
        <v>72.7</v>
      </c>
      <c r="L152" s="1">
        <v>74.19</v>
      </c>
    </row>
    <row r="153" spans="1:12" ht="15.75" customHeight="1">
      <c r="A153" s="7">
        <v>152</v>
      </c>
      <c r="B153" s="1" t="s">
        <v>305</v>
      </c>
      <c r="C153" s="1">
        <f>73.35</f>
        <v>73.349999999999994</v>
      </c>
      <c r="D153" s="1">
        <v>18</v>
      </c>
      <c r="E153" s="1">
        <v>12</v>
      </c>
      <c r="F153" s="1">
        <v>68.989999999999995</v>
      </c>
      <c r="G153" s="1">
        <v>0</v>
      </c>
      <c r="H153" s="1">
        <v>0</v>
      </c>
      <c r="I153" s="1">
        <v>1</v>
      </c>
      <c r="J153" s="1">
        <v>1</v>
      </c>
      <c r="K153" s="1">
        <v>72.489999999999995</v>
      </c>
      <c r="L153" s="1">
        <v>74.11</v>
      </c>
    </row>
    <row r="154" spans="1:12" ht="15.75" customHeight="1">
      <c r="A154" s="7">
        <v>153</v>
      </c>
      <c r="B154" s="1" t="s">
        <v>96</v>
      </c>
      <c r="C154" s="1">
        <f>73.23</f>
        <v>73.23</v>
      </c>
      <c r="D154" s="1">
        <v>13</v>
      </c>
      <c r="E154" s="1">
        <v>19</v>
      </c>
      <c r="F154" s="1">
        <v>77.83</v>
      </c>
      <c r="G154" s="1">
        <v>0</v>
      </c>
      <c r="H154" s="1">
        <v>4</v>
      </c>
      <c r="I154" s="1">
        <v>2</v>
      </c>
      <c r="J154" s="1">
        <v>10</v>
      </c>
      <c r="K154" s="1">
        <v>73.38</v>
      </c>
      <c r="L154" s="1">
        <v>72.959999999999994</v>
      </c>
    </row>
    <row r="155" spans="1:12" ht="15.75" customHeight="1">
      <c r="A155" s="7">
        <v>154</v>
      </c>
      <c r="B155" s="1" t="s">
        <v>301</v>
      </c>
      <c r="C155" s="1">
        <f>73.17</f>
        <v>73.17</v>
      </c>
      <c r="D155" s="1">
        <v>20</v>
      </c>
      <c r="E155" s="1">
        <v>9</v>
      </c>
      <c r="F155" s="1">
        <v>68.94</v>
      </c>
      <c r="G155" s="1">
        <v>0</v>
      </c>
      <c r="H155" s="1">
        <v>0</v>
      </c>
      <c r="I155" s="1">
        <v>0</v>
      </c>
      <c r="J155" s="1">
        <v>0</v>
      </c>
      <c r="K155" s="1">
        <v>73.569999999999993</v>
      </c>
      <c r="L155" s="1">
        <v>72.650000000000006</v>
      </c>
    </row>
    <row r="156" spans="1:12" ht="15.75" customHeight="1">
      <c r="A156" s="7">
        <v>155</v>
      </c>
      <c r="B156" s="1" t="s">
        <v>61</v>
      </c>
      <c r="C156" s="1">
        <f>73.14</f>
        <v>73.14</v>
      </c>
      <c r="D156" s="1">
        <v>10</v>
      </c>
      <c r="E156" s="1">
        <v>21</v>
      </c>
      <c r="F156" s="1">
        <v>80.760000000000005</v>
      </c>
      <c r="G156" s="1">
        <v>1</v>
      </c>
      <c r="H156" s="1">
        <v>9</v>
      </c>
      <c r="I156" s="1">
        <v>1</v>
      </c>
      <c r="J156" s="1">
        <v>14</v>
      </c>
      <c r="K156" s="1">
        <v>72.72</v>
      </c>
      <c r="L156" s="1">
        <v>73.45</v>
      </c>
    </row>
    <row r="157" spans="1:12" ht="15.75" customHeight="1">
      <c r="A157" s="7">
        <v>156</v>
      </c>
      <c r="B157" s="1" t="s">
        <v>94</v>
      </c>
      <c r="C157" s="1">
        <v>73.14</v>
      </c>
      <c r="D157" s="1">
        <v>24</v>
      </c>
      <c r="E157" s="1">
        <v>10</v>
      </c>
      <c r="F157" s="1">
        <v>68.33</v>
      </c>
      <c r="G157" s="1">
        <v>0</v>
      </c>
      <c r="H157" s="1">
        <v>1</v>
      </c>
      <c r="I157" s="1">
        <v>1</v>
      </c>
      <c r="J157" s="1">
        <v>1</v>
      </c>
      <c r="K157" s="1">
        <v>73.2</v>
      </c>
      <c r="L157" s="1">
        <v>72.959999999999994</v>
      </c>
    </row>
    <row r="158" spans="1:12" ht="15.75" customHeight="1">
      <c r="A158" s="7">
        <v>157</v>
      </c>
      <c r="B158" s="1" t="s">
        <v>273</v>
      </c>
      <c r="C158" s="1">
        <f>73.09</f>
        <v>73.09</v>
      </c>
      <c r="D158" s="1">
        <v>19</v>
      </c>
      <c r="E158" s="1">
        <v>14</v>
      </c>
      <c r="F158" s="1">
        <v>72.010000000000005</v>
      </c>
      <c r="G158" s="1">
        <v>0</v>
      </c>
      <c r="H158" s="1">
        <v>2</v>
      </c>
      <c r="I158" s="1">
        <v>1</v>
      </c>
      <c r="J158" s="1">
        <v>5</v>
      </c>
      <c r="K158" s="1">
        <v>73.61</v>
      </c>
      <c r="L158" s="1">
        <v>72.45</v>
      </c>
    </row>
    <row r="159" spans="1:12" ht="15.75" customHeight="1">
      <c r="A159" s="7">
        <v>158</v>
      </c>
      <c r="B159" s="1" t="s">
        <v>294</v>
      </c>
      <c r="C159" s="1">
        <f>72.87</f>
        <v>72.87</v>
      </c>
      <c r="D159" s="1">
        <v>19</v>
      </c>
      <c r="E159" s="1">
        <v>14</v>
      </c>
      <c r="F159" s="1">
        <v>71.760000000000005</v>
      </c>
      <c r="G159" s="1">
        <v>0</v>
      </c>
      <c r="H159" s="1">
        <v>0</v>
      </c>
      <c r="I159" s="1">
        <v>0</v>
      </c>
      <c r="J159" s="1">
        <v>1</v>
      </c>
      <c r="K159" s="1">
        <v>72.819999999999993</v>
      </c>
      <c r="L159" s="1">
        <v>72.81</v>
      </c>
    </row>
    <row r="160" spans="1:12" ht="15.75" customHeight="1">
      <c r="A160" s="7">
        <v>159</v>
      </c>
      <c r="B160" s="1" t="s">
        <v>219</v>
      </c>
      <c r="C160" s="1">
        <f>72.8</f>
        <v>72.8</v>
      </c>
      <c r="D160" s="1">
        <v>17</v>
      </c>
      <c r="E160" s="1">
        <v>14</v>
      </c>
      <c r="F160" s="1">
        <v>74.489999999999995</v>
      </c>
      <c r="G160" s="1">
        <v>0</v>
      </c>
      <c r="H160" s="1">
        <v>3</v>
      </c>
      <c r="I160" s="1">
        <v>0</v>
      </c>
      <c r="J160" s="1">
        <v>6</v>
      </c>
      <c r="K160" s="1">
        <v>74.290000000000006</v>
      </c>
      <c r="L160" s="1">
        <v>71.209999999999994</v>
      </c>
    </row>
    <row r="161" spans="1:12" ht="15.75" customHeight="1">
      <c r="A161" s="7">
        <v>160</v>
      </c>
      <c r="B161" s="1" t="s">
        <v>81</v>
      </c>
      <c r="C161" s="1">
        <f>72.72</f>
        <v>72.72</v>
      </c>
      <c r="D161" s="1">
        <v>15</v>
      </c>
      <c r="E161" s="1">
        <v>17</v>
      </c>
      <c r="F161" s="1">
        <v>74.16</v>
      </c>
      <c r="G161" s="1">
        <v>0</v>
      </c>
      <c r="H161" s="1">
        <v>1</v>
      </c>
      <c r="I161" s="1">
        <v>0</v>
      </c>
      <c r="J161" s="1">
        <v>5</v>
      </c>
      <c r="K161" s="1">
        <v>72.63</v>
      </c>
      <c r="L161" s="1">
        <v>72.7</v>
      </c>
    </row>
    <row r="162" spans="1:12" ht="15.75" customHeight="1">
      <c r="A162" s="7">
        <v>161</v>
      </c>
      <c r="B162" s="1" t="s">
        <v>323</v>
      </c>
      <c r="C162" s="1">
        <f>72.67</f>
        <v>72.67</v>
      </c>
      <c r="D162" s="1">
        <v>14</v>
      </c>
      <c r="E162" s="1">
        <v>18</v>
      </c>
      <c r="F162" s="1">
        <v>73.94</v>
      </c>
      <c r="G162" s="1">
        <v>0</v>
      </c>
      <c r="H162" s="1">
        <v>1</v>
      </c>
      <c r="I162" s="1">
        <v>0</v>
      </c>
      <c r="J162" s="1">
        <v>1</v>
      </c>
      <c r="K162" s="1">
        <v>73.13</v>
      </c>
      <c r="L162" s="1">
        <v>72.11</v>
      </c>
    </row>
    <row r="163" spans="1:12" ht="15.75" customHeight="1">
      <c r="A163" s="7">
        <v>162</v>
      </c>
      <c r="B163" s="1" t="s">
        <v>165</v>
      </c>
      <c r="C163" s="1">
        <f>72.64</f>
        <v>72.64</v>
      </c>
      <c r="D163" s="1">
        <v>13</v>
      </c>
      <c r="E163" s="1">
        <v>17</v>
      </c>
      <c r="F163" s="1">
        <v>75.569999999999993</v>
      </c>
      <c r="G163" s="1">
        <v>1</v>
      </c>
      <c r="H163" s="1">
        <v>4</v>
      </c>
      <c r="I163" s="1">
        <v>1</v>
      </c>
      <c r="J163" s="1">
        <v>4</v>
      </c>
      <c r="K163" s="1">
        <v>73.260000000000005</v>
      </c>
      <c r="L163" s="1">
        <v>71.900000000000006</v>
      </c>
    </row>
    <row r="164" spans="1:12" ht="15.75" customHeight="1">
      <c r="A164" s="7">
        <v>163</v>
      </c>
      <c r="B164" s="1" t="s">
        <v>249</v>
      </c>
      <c r="C164" s="1">
        <f>72.6</f>
        <v>72.599999999999994</v>
      </c>
      <c r="D164" s="1">
        <v>14</v>
      </c>
      <c r="E164" s="1">
        <v>16</v>
      </c>
      <c r="F164" s="1">
        <v>71.45</v>
      </c>
      <c r="G164" s="1">
        <v>0</v>
      </c>
      <c r="H164" s="1">
        <v>1</v>
      </c>
      <c r="I164" s="1">
        <v>0</v>
      </c>
      <c r="J164" s="1">
        <v>1</v>
      </c>
      <c r="K164" s="1">
        <v>72.61</v>
      </c>
      <c r="L164" s="1">
        <v>72.47</v>
      </c>
    </row>
    <row r="165" spans="1:12" ht="15.75" customHeight="1">
      <c r="A165" s="7">
        <v>164</v>
      </c>
      <c r="B165" s="1" t="s">
        <v>445</v>
      </c>
      <c r="C165" s="1">
        <f>72.57</f>
        <v>72.569999999999993</v>
      </c>
      <c r="D165" s="1">
        <v>16</v>
      </c>
      <c r="E165" s="1">
        <v>14</v>
      </c>
      <c r="F165" s="1">
        <v>72.42</v>
      </c>
      <c r="G165" s="1">
        <v>0</v>
      </c>
      <c r="H165" s="1">
        <v>1</v>
      </c>
      <c r="I165" s="1">
        <v>1</v>
      </c>
      <c r="J165" s="1">
        <v>1</v>
      </c>
      <c r="K165" s="1">
        <v>73.709999999999994</v>
      </c>
      <c r="L165" s="1">
        <v>71.319999999999993</v>
      </c>
    </row>
    <row r="166" spans="1:12" ht="15.75" customHeight="1">
      <c r="A166" s="7">
        <v>165</v>
      </c>
      <c r="B166" s="1" t="s">
        <v>254</v>
      </c>
      <c r="C166" s="1">
        <f>72.54</f>
        <v>72.540000000000006</v>
      </c>
      <c r="D166" s="1">
        <v>19</v>
      </c>
      <c r="E166" s="1">
        <v>9</v>
      </c>
      <c r="F166" s="1">
        <v>67.28</v>
      </c>
      <c r="G166" s="1">
        <v>0</v>
      </c>
      <c r="H166" s="1">
        <v>2</v>
      </c>
      <c r="I166" s="1">
        <v>0</v>
      </c>
      <c r="J166" s="1">
        <v>2</v>
      </c>
      <c r="K166" s="1">
        <v>72.37</v>
      </c>
      <c r="L166" s="1">
        <v>72.599999999999994</v>
      </c>
    </row>
    <row r="167" spans="1:12" ht="15.75" customHeight="1">
      <c r="A167" s="7">
        <v>166</v>
      </c>
      <c r="B167" s="1" t="s">
        <v>333</v>
      </c>
      <c r="C167" s="1">
        <f>72.46</f>
        <v>72.459999999999994</v>
      </c>
      <c r="D167" s="1">
        <v>16</v>
      </c>
      <c r="E167" s="1">
        <v>15</v>
      </c>
      <c r="F167" s="1">
        <v>72.62</v>
      </c>
      <c r="G167" s="1">
        <v>0</v>
      </c>
      <c r="H167" s="1">
        <v>1</v>
      </c>
      <c r="I167" s="1">
        <v>1</v>
      </c>
      <c r="J167" s="1">
        <v>5</v>
      </c>
      <c r="K167" s="1">
        <v>73.31</v>
      </c>
      <c r="L167" s="1">
        <v>71.5</v>
      </c>
    </row>
    <row r="168" spans="1:12" ht="15.75" customHeight="1">
      <c r="A168" s="7">
        <v>167</v>
      </c>
      <c r="B168" s="1" t="s">
        <v>310</v>
      </c>
      <c r="C168" s="1">
        <f>72.43</f>
        <v>72.430000000000007</v>
      </c>
      <c r="D168" s="1">
        <v>17</v>
      </c>
      <c r="E168" s="1">
        <v>16</v>
      </c>
      <c r="F168" s="1">
        <v>72.88</v>
      </c>
      <c r="G168" s="1">
        <v>0</v>
      </c>
      <c r="H168" s="1">
        <v>1</v>
      </c>
      <c r="I168" s="1">
        <v>1</v>
      </c>
      <c r="J168" s="1">
        <v>1</v>
      </c>
      <c r="K168" s="1">
        <v>73.260000000000005</v>
      </c>
      <c r="L168" s="1">
        <v>71.48</v>
      </c>
    </row>
    <row r="169" spans="1:12" ht="15.75" customHeight="1">
      <c r="A169" s="7">
        <v>168</v>
      </c>
      <c r="B169" s="1" t="s">
        <v>160</v>
      </c>
      <c r="C169" s="1">
        <f>72.4</f>
        <v>72.400000000000006</v>
      </c>
      <c r="D169" s="1">
        <v>11</v>
      </c>
      <c r="E169" s="1">
        <v>21</v>
      </c>
      <c r="F169" s="1">
        <v>77.459999999999994</v>
      </c>
      <c r="G169" s="1">
        <v>0</v>
      </c>
      <c r="H169" s="1">
        <v>7</v>
      </c>
      <c r="I169" s="1">
        <v>0</v>
      </c>
      <c r="J169" s="1">
        <v>12</v>
      </c>
      <c r="K169" s="1">
        <v>71.459999999999994</v>
      </c>
      <c r="L169" s="1">
        <v>73.239999999999995</v>
      </c>
    </row>
    <row r="170" spans="1:12" ht="15.75" customHeight="1">
      <c r="A170" s="7">
        <v>169</v>
      </c>
      <c r="B170" s="1" t="s">
        <v>446</v>
      </c>
      <c r="C170" s="1">
        <f>72.37</f>
        <v>72.37</v>
      </c>
      <c r="D170" s="1">
        <v>20</v>
      </c>
      <c r="E170" s="1">
        <v>10</v>
      </c>
      <c r="F170" s="1">
        <v>64.25</v>
      </c>
      <c r="G170" s="1">
        <v>0</v>
      </c>
      <c r="H170" s="1">
        <v>2</v>
      </c>
      <c r="I170" s="1">
        <v>0</v>
      </c>
      <c r="J170" s="1">
        <v>2</v>
      </c>
      <c r="K170" s="1">
        <v>71.3</v>
      </c>
      <c r="L170" s="1">
        <v>73.319999999999993</v>
      </c>
    </row>
    <row r="171" spans="1:12" ht="15.75" customHeight="1">
      <c r="A171" s="7">
        <v>170</v>
      </c>
      <c r="B171" s="1" t="s">
        <v>154</v>
      </c>
      <c r="C171" s="1">
        <f>72.28</f>
        <v>72.28</v>
      </c>
      <c r="D171" s="1">
        <v>21</v>
      </c>
      <c r="E171" s="1">
        <v>15</v>
      </c>
      <c r="F171" s="1">
        <v>70.62</v>
      </c>
      <c r="G171" s="1">
        <v>0</v>
      </c>
      <c r="H171" s="1">
        <v>1</v>
      </c>
      <c r="I171" s="1">
        <v>0</v>
      </c>
      <c r="J171" s="1">
        <v>2</v>
      </c>
      <c r="K171" s="1">
        <v>72.59</v>
      </c>
      <c r="L171" s="1">
        <v>71.86</v>
      </c>
    </row>
    <row r="172" spans="1:12" ht="15.75" customHeight="1">
      <c r="A172" s="7">
        <v>171</v>
      </c>
      <c r="B172" s="1" t="s">
        <v>159</v>
      </c>
      <c r="C172" s="1">
        <f t="shared" ref="C172:C173" si="8">72.27</f>
        <v>72.27</v>
      </c>
      <c r="D172" s="1">
        <v>17</v>
      </c>
      <c r="E172" s="1">
        <v>13</v>
      </c>
      <c r="F172" s="1">
        <v>71.569999999999993</v>
      </c>
      <c r="G172" s="1">
        <v>0</v>
      </c>
      <c r="H172" s="1">
        <v>1</v>
      </c>
      <c r="I172" s="1">
        <v>0</v>
      </c>
      <c r="J172" s="1">
        <v>2</v>
      </c>
      <c r="K172" s="1">
        <v>72.489999999999995</v>
      </c>
      <c r="L172" s="1">
        <v>71.959999999999994</v>
      </c>
    </row>
    <row r="173" spans="1:12" ht="15.75" customHeight="1">
      <c r="A173" s="7">
        <v>172</v>
      </c>
      <c r="B173" s="1" t="s">
        <v>205</v>
      </c>
      <c r="C173" s="1">
        <f t="shared" si="8"/>
        <v>72.27</v>
      </c>
      <c r="D173" s="1">
        <v>19</v>
      </c>
      <c r="E173" s="1">
        <v>16</v>
      </c>
      <c r="F173" s="1">
        <v>71.16</v>
      </c>
      <c r="G173" s="1">
        <v>0</v>
      </c>
      <c r="H173" s="1">
        <v>3</v>
      </c>
      <c r="I173" s="1">
        <v>0</v>
      </c>
      <c r="J173" s="1">
        <v>6</v>
      </c>
      <c r="K173" s="1">
        <v>71.900000000000006</v>
      </c>
      <c r="L173" s="1">
        <v>72.540000000000006</v>
      </c>
    </row>
    <row r="174" spans="1:12" ht="15.75" customHeight="1">
      <c r="A174" s="7">
        <v>173</v>
      </c>
      <c r="B174" s="1" t="s">
        <v>428</v>
      </c>
      <c r="C174" s="1">
        <f>72.19</f>
        <v>72.19</v>
      </c>
      <c r="D174" s="1">
        <v>15</v>
      </c>
      <c r="E174" s="1">
        <v>15</v>
      </c>
      <c r="F174" s="1">
        <v>69.900000000000006</v>
      </c>
      <c r="G174" s="1">
        <v>0</v>
      </c>
      <c r="H174" s="1">
        <v>0</v>
      </c>
      <c r="I174" s="1">
        <v>0</v>
      </c>
      <c r="J174" s="1">
        <v>0</v>
      </c>
      <c r="K174" s="1">
        <v>71.760000000000005</v>
      </c>
      <c r="L174" s="1">
        <v>72.510000000000005</v>
      </c>
    </row>
    <row r="175" spans="1:12" ht="15.75" customHeight="1">
      <c r="A175" s="7">
        <v>174</v>
      </c>
      <c r="B175" s="1" t="s">
        <v>113</v>
      </c>
      <c r="C175" s="1">
        <f t="shared" ref="C175:C176" si="9">72.18</f>
        <v>72.180000000000007</v>
      </c>
      <c r="D175" s="1">
        <v>11</v>
      </c>
      <c r="E175" s="1">
        <v>19</v>
      </c>
      <c r="F175" s="1">
        <v>77.53</v>
      </c>
      <c r="G175" s="1">
        <v>0</v>
      </c>
      <c r="H175" s="1">
        <v>3</v>
      </c>
      <c r="I175" s="1">
        <v>0</v>
      </c>
      <c r="J175" s="1">
        <v>9</v>
      </c>
      <c r="K175" s="1">
        <v>72.290000000000006</v>
      </c>
      <c r="L175" s="1">
        <v>71.97</v>
      </c>
    </row>
    <row r="176" spans="1:12" ht="15.75" customHeight="1">
      <c r="A176" s="7">
        <v>175</v>
      </c>
      <c r="B176" s="1" t="s">
        <v>269</v>
      </c>
      <c r="C176" s="1">
        <f t="shared" si="9"/>
        <v>72.180000000000007</v>
      </c>
      <c r="D176" s="1">
        <v>14</v>
      </c>
      <c r="E176" s="1">
        <v>18</v>
      </c>
      <c r="F176" s="1">
        <v>74.89</v>
      </c>
      <c r="G176" s="1">
        <v>0</v>
      </c>
      <c r="H176" s="1">
        <v>5</v>
      </c>
      <c r="I176" s="1">
        <v>0</v>
      </c>
      <c r="J176" s="1">
        <v>6</v>
      </c>
      <c r="K176" s="1">
        <v>72.599999999999994</v>
      </c>
      <c r="L176" s="1">
        <v>71.650000000000006</v>
      </c>
    </row>
    <row r="177" spans="1:12" ht="15.75" customHeight="1">
      <c r="A177" s="7">
        <v>176</v>
      </c>
      <c r="B177" s="1" t="s">
        <v>356</v>
      </c>
      <c r="C177" s="1">
        <f>72.15</f>
        <v>72.150000000000006</v>
      </c>
      <c r="D177" s="1">
        <v>19</v>
      </c>
      <c r="E177" s="1">
        <v>12</v>
      </c>
      <c r="F177" s="1">
        <v>69.39</v>
      </c>
      <c r="G177" s="1">
        <v>0</v>
      </c>
      <c r="H177" s="1">
        <v>1</v>
      </c>
      <c r="I177" s="1">
        <v>0</v>
      </c>
      <c r="J177" s="1">
        <v>2</v>
      </c>
      <c r="K177" s="1">
        <v>73.08</v>
      </c>
      <c r="L177" s="1">
        <v>71.099999999999994</v>
      </c>
    </row>
    <row r="178" spans="1:12" ht="15.75" customHeight="1">
      <c r="A178" s="7">
        <v>177</v>
      </c>
      <c r="B178" s="1" t="s">
        <v>331</v>
      </c>
      <c r="C178" s="1">
        <f>72.1</f>
        <v>72.099999999999994</v>
      </c>
      <c r="D178" s="1">
        <v>20</v>
      </c>
      <c r="E178" s="1">
        <v>13</v>
      </c>
      <c r="F178" s="1">
        <v>71.38</v>
      </c>
      <c r="G178" s="1">
        <v>0</v>
      </c>
      <c r="H178" s="1">
        <v>0</v>
      </c>
      <c r="I178" s="1">
        <v>1</v>
      </c>
      <c r="J178" s="1">
        <v>1</v>
      </c>
      <c r="K178" s="1">
        <v>72.650000000000006</v>
      </c>
      <c r="L178" s="1">
        <v>71.430000000000007</v>
      </c>
    </row>
    <row r="179" spans="1:12" ht="15.75" customHeight="1">
      <c r="A179" s="7">
        <v>178</v>
      </c>
      <c r="B179" s="1" t="s">
        <v>226</v>
      </c>
      <c r="C179" s="1">
        <f>72.09</f>
        <v>72.09</v>
      </c>
      <c r="D179" s="1">
        <v>13</v>
      </c>
      <c r="E179" s="1">
        <v>18</v>
      </c>
      <c r="F179" s="1">
        <v>72.48</v>
      </c>
      <c r="G179" s="1">
        <v>0</v>
      </c>
      <c r="H179" s="1">
        <v>1</v>
      </c>
      <c r="I179" s="1">
        <v>0</v>
      </c>
      <c r="J179" s="1">
        <v>1</v>
      </c>
      <c r="K179" s="1">
        <v>71.819999999999993</v>
      </c>
      <c r="L179" s="1">
        <v>72.260000000000005</v>
      </c>
    </row>
    <row r="180" spans="1:12" ht="15.75" customHeight="1">
      <c r="A180" s="7">
        <v>179</v>
      </c>
      <c r="B180" s="1" t="s">
        <v>256</v>
      </c>
      <c r="C180" s="1">
        <f>72.03</f>
        <v>72.03</v>
      </c>
      <c r="D180" s="1">
        <v>19</v>
      </c>
      <c r="E180" s="1">
        <v>12</v>
      </c>
      <c r="F180" s="1">
        <v>69.13</v>
      </c>
      <c r="G180" s="1">
        <v>0</v>
      </c>
      <c r="H180" s="1">
        <v>1</v>
      </c>
      <c r="I180" s="1">
        <v>0</v>
      </c>
      <c r="J180" s="1">
        <v>1</v>
      </c>
      <c r="K180" s="1">
        <v>72.41</v>
      </c>
      <c r="L180" s="1">
        <v>71.55</v>
      </c>
    </row>
    <row r="181" spans="1:12" ht="15.75" customHeight="1">
      <c r="A181" s="7">
        <v>180</v>
      </c>
      <c r="B181" s="1" t="s">
        <v>447</v>
      </c>
      <c r="C181" s="1">
        <f>71.99</f>
        <v>71.989999999999995</v>
      </c>
      <c r="D181" s="1">
        <v>18</v>
      </c>
      <c r="E181" s="1">
        <v>14</v>
      </c>
      <c r="F181" s="1">
        <v>71.209999999999994</v>
      </c>
      <c r="G181" s="1">
        <v>0</v>
      </c>
      <c r="H181" s="1">
        <v>1</v>
      </c>
      <c r="I181" s="1">
        <v>1</v>
      </c>
      <c r="J181" s="1">
        <v>3</v>
      </c>
      <c r="K181" s="1">
        <v>72.25</v>
      </c>
      <c r="L181" s="1">
        <v>71.62</v>
      </c>
    </row>
    <row r="182" spans="1:12" ht="15.75" customHeight="1">
      <c r="A182" s="7">
        <v>181</v>
      </c>
      <c r="B182" s="1" t="s">
        <v>337</v>
      </c>
      <c r="C182" s="1">
        <f>71.95</f>
        <v>71.95</v>
      </c>
      <c r="D182" s="1">
        <v>16</v>
      </c>
      <c r="E182" s="1">
        <v>16</v>
      </c>
      <c r="F182" s="1">
        <v>73.67</v>
      </c>
      <c r="G182" s="1">
        <v>0</v>
      </c>
      <c r="H182" s="1">
        <v>2</v>
      </c>
      <c r="I182" s="1">
        <v>0</v>
      </c>
      <c r="J182" s="1">
        <v>4</v>
      </c>
      <c r="K182" s="1">
        <v>72.44</v>
      </c>
      <c r="L182" s="1">
        <v>71.34</v>
      </c>
    </row>
    <row r="183" spans="1:12" ht="15.75" customHeight="1">
      <c r="A183" s="7">
        <v>182</v>
      </c>
      <c r="B183" s="1" t="s">
        <v>176</v>
      </c>
      <c r="C183" s="1">
        <f>71.92</f>
        <v>71.92</v>
      </c>
      <c r="D183" s="1">
        <v>15</v>
      </c>
      <c r="E183" s="1">
        <v>16</v>
      </c>
      <c r="F183" s="1">
        <v>72.78</v>
      </c>
      <c r="G183" s="1">
        <v>0</v>
      </c>
      <c r="H183" s="1">
        <v>0</v>
      </c>
      <c r="I183" s="1">
        <v>0</v>
      </c>
      <c r="J183" s="1">
        <v>0</v>
      </c>
      <c r="K183" s="1">
        <v>72.44</v>
      </c>
      <c r="L183" s="1">
        <v>71.290000000000006</v>
      </c>
    </row>
    <row r="184" spans="1:12" ht="15.75" customHeight="1">
      <c r="A184" s="7">
        <v>183</v>
      </c>
      <c r="B184" s="1" t="s">
        <v>195</v>
      </c>
      <c r="C184" s="1">
        <f>71.66</f>
        <v>71.66</v>
      </c>
      <c r="D184" s="1">
        <v>14</v>
      </c>
      <c r="E184" s="1">
        <v>17</v>
      </c>
      <c r="F184" s="1">
        <v>71.5</v>
      </c>
      <c r="G184" s="1">
        <v>0</v>
      </c>
      <c r="H184" s="1">
        <v>0</v>
      </c>
      <c r="I184" s="1">
        <v>0</v>
      </c>
      <c r="J184" s="1">
        <v>1</v>
      </c>
      <c r="K184" s="1">
        <v>71.239999999999995</v>
      </c>
      <c r="L184" s="1">
        <v>71.97</v>
      </c>
    </row>
    <row r="185" spans="1:12" ht="15.75" customHeight="1">
      <c r="A185" s="7">
        <v>184</v>
      </c>
      <c r="B185" s="1" t="s">
        <v>102</v>
      </c>
      <c r="C185" s="1">
        <f>71.62</f>
        <v>71.62</v>
      </c>
      <c r="D185" s="1">
        <v>15</v>
      </c>
      <c r="E185" s="1">
        <v>13</v>
      </c>
      <c r="F185" s="1">
        <v>70.42</v>
      </c>
      <c r="G185" s="1">
        <v>0</v>
      </c>
      <c r="H185" s="1">
        <v>1</v>
      </c>
      <c r="I185" s="1">
        <v>0</v>
      </c>
      <c r="J185" s="1">
        <v>1</v>
      </c>
      <c r="K185" s="1">
        <v>71.97</v>
      </c>
      <c r="L185" s="1">
        <v>71.17</v>
      </c>
    </row>
    <row r="186" spans="1:12" ht="15.75" customHeight="1">
      <c r="A186" s="7">
        <v>185</v>
      </c>
      <c r="B186" s="1" t="s">
        <v>14</v>
      </c>
      <c r="C186" s="1">
        <f>71.59</f>
        <v>71.59</v>
      </c>
      <c r="D186" s="1">
        <v>19</v>
      </c>
      <c r="E186" s="1">
        <v>13</v>
      </c>
      <c r="F186" s="1">
        <v>69.010000000000005</v>
      </c>
      <c r="G186" s="1">
        <v>0</v>
      </c>
      <c r="H186" s="1">
        <v>0</v>
      </c>
      <c r="I186" s="1">
        <v>0</v>
      </c>
      <c r="J186" s="1">
        <v>1</v>
      </c>
      <c r="K186" s="1">
        <v>70.87</v>
      </c>
      <c r="L186" s="1">
        <v>72.2</v>
      </c>
    </row>
    <row r="187" spans="1:12" ht="15.75" customHeight="1">
      <c r="A187" s="7">
        <v>186</v>
      </c>
      <c r="B187" s="1" t="s">
        <v>362</v>
      </c>
      <c r="C187" s="1">
        <v>71.290000000000006</v>
      </c>
      <c r="D187" s="1">
        <v>16</v>
      </c>
      <c r="E187" s="1">
        <v>13</v>
      </c>
      <c r="F187" s="1">
        <v>67.75</v>
      </c>
      <c r="G187" s="1">
        <v>0</v>
      </c>
      <c r="H187" s="1">
        <v>2</v>
      </c>
      <c r="I187" s="1">
        <v>0</v>
      </c>
      <c r="J187" s="1">
        <v>2</v>
      </c>
      <c r="K187" s="1">
        <v>70.260000000000005</v>
      </c>
      <c r="L187" s="1">
        <v>72.2</v>
      </c>
    </row>
    <row r="188" spans="1:12" ht="15.75" customHeight="1">
      <c r="A188" s="7">
        <v>187</v>
      </c>
      <c r="B188" s="1" t="s">
        <v>326</v>
      </c>
      <c r="C188" s="1">
        <f>71.21</f>
        <v>71.209999999999994</v>
      </c>
      <c r="D188" s="1">
        <v>17</v>
      </c>
      <c r="E188" s="1">
        <v>14</v>
      </c>
      <c r="F188" s="1">
        <v>66.72</v>
      </c>
      <c r="G188" s="1">
        <v>0</v>
      </c>
      <c r="H188" s="1">
        <v>1</v>
      </c>
      <c r="I188" s="1">
        <v>0</v>
      </c>
      <c r="J188" s="1">
        <v>5</v>
      </c>
      <c r="K188" s="1">
        <v>69.709999999999994</v>
      </c>
      <c r="L188" s="1">
        <v>72.56</v>
      </c>
    </row>
    <row r="189" spans="1:12" ht="15.75" customHeight="1">
      <c r="A189" s="7">
        <v>188</v>
      </c>
      <c r="B189" s="1" t="s">
        <v>230</v>
      </c>
      <c r="C189" s="1">
        <f>71.13</f>
        <v>71.13</v>
      </c>
      <c r="D189" s="1">
        <v>12</v>
      </c>
      <c r="E189" s="1">
        <v>20</v>
      </c>
      <c r="F189" s="1">
        <v>73.010000000000005</v>
      </c>
      <c r="G189" s="1">
        <v>0</v>
      </c>
      <c r="H189" s="1">
        <v>0</v>
      </c>
      <c r="I189" s="1">
        <v>0</v>
      </c>
      <c r="J189" s="1">
        <v>1</v>
      </c>
      <c r="K189" s="1">
        <v>71.150000000000006</v>
      </c>
      <c r="L189" s="1">
        <v>71</v>
      </c>
    </row>
    <row r="190" spans="1:12" ht="15.75" customHeight="1">
      <c r="A190" s="7">
        <v>189</v>
      </c>
      <c r="B190" s="1" t="s">
        <v>312</v>
      </c>
      <c r="C190" s="1">
        <f>71.12</f>
        <v>71.12</v>
      </c>
      <c r="D190" s="1">
        <v>18</v>
      </c>
      <c r="E190" s="1">
        <v>15</v>
      </c>
      <c r="F190" s="1">
        <v>71.099999999999994</v>
      </c>
      <c r="G190" s="1">
        <v>0</v>
      </c>
      <c r="H190" s="1">
        <v>1</v>
      </c>
      <c r="I190" s="1">
        <v>0</v>
      </c>
      <c r="J190" s="1">
        <v>2</v>
      </c>
      <c r="K190" s="1">
        <v>71.25</v>
      </c>
      <c r="L190" s="1">
        <v>70.89</v>
      </c>
    </row>
    <row r="191" spans="1:12" ht="15.75" customHeight="1">
      <c r="A191" s="7">
        <v>190</v>
      </c>
      <c r="B191" s="1" t="s">
        <v>270</v>
      </c>
      <c r="C191" s="1">
        <f>70.87</f>
        <v>70.87</v>
      </c>
      <c r="D191" s="1">
        <v>8</v>
      </c>
      <c r="E191" s="1">
        <v>21</v>
      </c>
      <c r="F191" s="1">
        <v>76.75</v>
      </c>
      <c r="G191" s="1">
        <v>1</v>
      </c>
      <c r="H191" s="1">
        <v>3</v>
      </c>
      <c r="I191" s="1">
        <v>1</v>
      </c>
      <c r="J191" s="1">
        <v>6</v>
      </c>
      <c r="K191" s="1">
        <v>70.430000000000007</v>
      </c>
      <c r="L191" s="1">
        <v>71.2</v>
      </c>
    </row>
    <row r="192" spans="1:12" ht="15.75" customHeight="1">
      <c r="A192" s="7">
        <v>191</v>
      </c>
      <c r="B192" s="1" t="s">
        <v>318</v>
      </c>
      <c r="C192" s="1">
        <f>70.83</f>
        <v>70.83</v>
      </c>
      <c r="D192" s="1">
        <v>14</v>
      </c>
      <c r="E192" s="1">
        <v>16</v>
      </c>
      <c r="F192" s="1">
        <v>70.599999999999994</v>
      </c>
      <c r="G192" s="1">
        <v>0</v>
      </c>
      <c r="H192" s="1">
        <v>1</v>
      </c>
      <c r="I192" s="1">
        <v>0</v>
      </c>
      <c r="J192" s="1">
        <v>1</v>
      </c>
      <c r="K192" s="1">
        <v>70.209999999999994</v>
      </c>
      <c r="L192" s="1">
        <v>71.34</v>
      </c>
    </row>
    <row r="193" spans="1:12" ht="15.75" customHeight="1">
      <c r="A193" s="7">
        <v>192</v>
      </c>
      <c r="B193" s="1" t="s">
        <v>437</v>
      </c>
      <c r="C193" s="1">
        <f>70.79</f>
        <v>70.790000000000006</v>
      </c>
      <c r="D193" s="1">
        <v>20</v>
      </c>
      <c r="E193" s="1">
        <v>14</v>
      </c>
      <c r="F193" s="1">
        <v>68.62</v>
      </c>
      <c r="G193" s="1">
        <v>0</v>
      </c>
      <c r="H193" s="1">
        <v>0</v>
      </c>
      <c r="I193" s="1">
        <v>0</v>
      </c>
      <c r="J193" s="1">
        <v>1</v>
      </c>
      <c r="K193" s="1">
        <v>71.22</v>
      </c>
      <c r="L193" s="1">
        <v>70.260000000000005</v>
      </c>
    </row>
    <row r="194" spans="1:12" ht="15.75" customHeight="1">
      <c r="A194" s="7">
        <v>193</v>
      </c>
      <c r="B194" s="1" t="s">
        <v>142</v>
      </c>
      <c r="C194" s="1">
        <f>70.74</f>
        <v>70.739999999999995</v>
      </c>
      <c r="D194" s="1">
        <v>16</v>
      </c>
      <c r="E194" s="1">
        <v>13</v>
      </c>
      <c r="F194" s="1">
        <v>70.44</v>
      </c>
      <c r="G194" s="1">
        <v>0</v>
      </c>
      <c r="H194" s="1">
        <v>0</v>
      </c>
      <c r="I194" s="1">
        <v>0</v>
      </c>
      <c r="J194" s="1">
        <v>2</v>
      </c>
      <c r="K194" s="1">
        <v>71.03</v>
      </c>
      <c r="L194" s="1">
        <v>70.33</v>
      </c>
    </row>
    <row r="195" spans="1:12" ht="15.75" customHeight="1">
      <c r="A195" s="7">
        <v>194</v>
      </c>
      <c r="B195" s="1" t="s">
        <v>313</v>
      </c>
      <c r="C195" s="1">
        <f>70.68</f>
        <v>70.680000000000007</v>
      </c>
      <c r="D195" s="1">
        <v>18</v>
      </c>
      <c r="E195" s="1">
        <v>14</v>
      </c>
      <c r="F195" s="1">
        <v>70.53</v>
      </c>
      <c r="G195" s="1">
        <v>0</v>
      </c>
      <c r="H195" s="1">
        <v>3</v>
      </c>
      <c r="I195" s="1">
        <v>0</v>
      </c>
      <c r="J195" s="1">
        <v>3</v>
      </c>
      <c r="K195" s="1">
        <v>72.38</v>
      </c>
      <c r="L195" s="1">
        <v>68.790000000000006</v>
      </c>
    </row>
    <row r="196" spans="1:12" ht="15.75" customHeight="1">
      <c r="A196" s="7">
        <v>195</v>
      </c>
      <c r="B196" s="1" t="s">
        <v>45</v>
      </c>
      <c r="C196" s="1">
        <f>70.59</f>
        <v>70.59</v>
      </c>
      <c r="D196" s="1">
        <v>9</v>
      </c>
      <c r="E196" s="1">
        <v>23</v>
      </c>
      <c r="F196" s="1">
        <v>75.900000000000006</v>
      </c>
      <c r="G196" s="1">
        <v>0</v>
      </c>
      <c r="H196" s="1">
        <v>1</v>
      </c>
      <c r="I196" s="1">
        <v>0</v>
      </c>
      <c r="J196" s="1">
        <v>7</v>
      </c>
      <c r="K196" s="1">
        <v>69.599999999999994</v>
      </c>
      <c r="L196" s="1">
        <v>71.45</v>
      </c>
    </row>
    <row r="197" spans="1:12" ht="15.75" customHeight="1">
      <c r="A197" s="7">
        <v>196</v>
      </c>
      <c r="B197" s="1" t="s">
        <v>292</v>
      </c>
      <c r="C197" s="1">
        <f>70.52</f>
        <v>70.52</v>
      </c>
      <c r="D197" s="1">
        <v>14</v>
      </c>
      <c r="E197" s="1">
        <v>17</v>
      </c>
      <c r="F197" s="1">
        <v>69.7</v>
      </c>
      <c r="G197" s="1">
        <v>0</v>
      </c>
      <c r="H197" s="1">
        <v>1</v>
      </c>
      <c r="I197" s="1">
        <v>0</v>
      </c>
      <c r="J197" s="1">
        <v>3</v>
      </c>
      <c r="K197" s="1">
        <v>70.06</v>
      </c>
      <c r="L197" s="1">
        <v>70.86</v>
      </c>
    </row>
    <row r="198" spans="1:12" ht="15.75" customHeight="1">
      <c r="A198" s="7">
        <v>197</v>
      </c>
      <c r="B198" s="1" t="s">
        <v>236</v>
      </c>
      <c r="C198" s="1">
        <f>70.42</f>
        <v>70.42</v>
      </c>
      <c r="D198" s="1">
        <v>21</v>
      </c>
      <c r="E198" s="1">
        <v>12</v>
      </c>
      <c r="F198" s="1">
        <v>67.81</v>
      </c>
      <c r="G198" s="1">
        <v>0</v>
      </c>
      <c r="H198" s="1">
        <v>0</v>
      </c>
      <c r="I198" s="1">
        <v>0</v>
      </c>
      <c r="J198" s="1">
        <v>3</v>
      </c>
      <c r="K198" s="1">
        <v>71.41</v>
      </c>
      <c r="L198" s="1">
        <v>69.290000000000006</v>
      </c>
    </row>
    <row r="199" spans="1:12" ht="15.75" customHeight="1">
      <c r="A199" s="7">
        <v>198</v>
      </c>
      <c r="B199" s="1" t="s">
        <v>266</v>
      </c>
      <c r="C199" s="1">
        <f>70.4</f>
        <v>70.400000000000006</v>
      </c>
      <c r="D199" s="1">
        <v>18</v>
      </c>
      <c r="E199" s="1">
        <v>13</v>
      </c>
      <c r="F199" s="1">
        <v>67.459999999999994</v>
      </c>
      <c r="G199" s="1">
        <v>0</v>
      </c>
      <c r="H199" s="1">
        <v>0</v>
      </c>
      <c r="I199" s="1">
        <v>0</v>
      </c>
      <c r="J199" s="1">
        <v>3</v>
      </c>
      <c r="K199" s="1">
        <v>69.77</v>
      </c>
      <c r="L199" s="1">
        <v>70.92</v>
      </c>
    </row>
    <row r="200" spans="1:12" ht="15.75" customHeight="1">
      <c r="A200" s="7">
        <v>199</v>
      </c>
      <c r="B200" s="1" t="s">
        <v>385</v>
      </c>
      <c r="C200" s="1">
        <f>70.38</f>
        <v>70.38</v>
      </c>
      <c r="D200" s="1">
        <v>10</v>
      </c>
      <c r="E200" s="1">
        <v>16</v>
      </c>
      <c r="F200" s="1">
        <v>70.42</v>
      </c>
      <c r="G200" s="1">
        <v>0</v>
      </c>
      <c r="H200" s="1">
        <v>0</v>
      </c>
      <c r="I200" s="1">
        <v>0</v>
      </c>
      <c r="J200" s="1">
        <v>0</v>
      </c>
      <c r="K200" s="1">
        <v>69.89</v>
      </c>
      <c r="L200" s="1">
        <v>70.75</v>
      </c>
    </row>
    <row r="201" spans="1:12" ht="12.75" customHeight="1">
      <c r="A201" s="7">
        <v>200</v>
      </c>
      <c r="B201" s="1" t="s">
        <v>258</v>
      </c>
      <c r="C201" s="1">
        <f>70.34</f>
        <v>70.34</v>
      </c>
      <c r="D201" s="1">
        <v>15</v>
      </c>
      <c r="E201" s="1">
        <v>16</v>
      </c>
      <c r="F201" s="1">
        <v>70.290000000000006</v>
      </c>
      <c r="G201" s="1">
        <v>0</v>
      </c>
      <c r="H201" s="1">
        <v>0</v>
      </c>
      <c r="I201" s="1">
        <v>0</v>
      </c>
      <c r="J201" s="1">
        <v>1</v>
      </c>
      <c r="K201" s="1">
        <v>70.89</v>
      </c>
      <c r="L201" s="1">
        <v>69.680000000000007</v>
      </c>
    </row>
    <row r="202" spans="1:12" ht="15.75" customHeight="1">
      <c r="A202" s="7">
        <v>201</v>
      </c>
      <c r="B202" s="1" t="s">
        <v>448</v>
      </c>
      <c r="C202" s="1">
        <f>70.33</f>
        <v>70.33</v>
      </c>
      <c r="D202" s="1">
        <v>14</v>
      </c>
      <c r="E202" s="1">
        <v>17</v>
      </c>
      <c r="F202" s="1">
        <v>73.11</v>
      </c>
      <c r="G202" s="1">
        <v>0</v>
      </c>
      <c r="H202" s="1">
        <v>2</v>
      </c>
      <c r="I202" s="1">
        <v>0</v>
      </c>
      <c r="J202" s="1">
        <v>2</v>
      </c>
      <c r="K202" s="1">
        <v>70.459999999999994</v>
      </c>
      <c r="L202" s="1">
        <v>70.09</v>
      </c>
    </row>
    <row r="203" spans="1:12" ht="15.75" customHeight="1">
      <c r="A203" s="7">
        <v>202</v>
      </c>
      <c r="B203" s="1" t="s">
        <v>271</v>
      </c>
      <c r="C203" s="1">
        <f>70.27</f>
        <v>70.27</v>
      </c>
      <c r="D203" s="1">
        <v>15</v>
      </c>
      <c r="E203" s="1">
        <v>11</v>
      </c>
      <c r="F203" s="1">
        <v>69.8</v>
      </c>
      <c r="G203" s="1">
        <v>0</v>
      </c>
      <c r="H203" s="1">
        <v>1</v>
      </c>
      <c r="I203" s="1">
        <v>0</v>
      </c>
      <c r="J203" s="1">
        <v>4</v>
      </c>
      <c r="K203" s="1">
        <v>70.64</v>
      </c>
      <c r="L203" s="1">
        <v>69.8</v>
      </c>
    </row>
    <row r="204" spans="1:12" ht="15.75" customHeight="1">
      <c r="A204" s="7">
        <v>203</v>
      </c>
      <c r="B204" s="1" t="s">
        <v>181</v>
      </c>
      <c r="C204" s="1">
        <f>70.24</f>
        <v>70.239999999999995</v>
      </c>
      <c r="D204" s="1">
        <v>12</v>
      </c>
      <c r="E204" s="1">
        <v>18</v>
      </c>
      <c r="F204" s="1">
        <v>70.62</v>
      </c>
      <c r="G204" s="1">
        <v>0</v>
      </c>
      <c r="H204" s="1">
        <v>0</v>
      </c>
      <c r="I204" s="1">
        <v>0</v>
      </c>
      <c r="J204" s="1">
        <v>0</v>
      </c>
      <c r="K204" s="1">
        <v>70.400000000000006</v>
      </c>
      <c r="L204" s="1">
        <v>69.97</v>
      </c>
    </row>
    <row r="205" spans="1:12" ht="15.75" customHeight="1">
      <c r="A205" s="7">
        <v>204</v>
      </c>
      <c r="B205" s="1" t="s">
        <v>423</v>
      </c>
      <c r="C205" s="1">
        <f>70.2</f>
        <v>70.2</v>
      </c>
      <c r="D205" s="1">
        <v>17</v>
      </c>
      <c r="E205" s="1">
        <v>15</v>
      </c>
      <c r="F205" s="1">
        <v>69.22</v>
      </c>
      <c r="G205" s="1">
        <v>0</v>
      </c>
      <c r="H205" s="1">
        <v>4</v>
      </c>
      <c r="I205" s="1">
        <v>0</v>
      </c>
      <c r="J205" s="1">
        <v>5</v>
      </c>
      <c r="K205" s="1">
        <v>70.569999999999993</v>
      </c>
      <c r="L205" s="1">
        <v>69.72</v>
      </c>
    </row>
    <row r="206" spans="1:12" ht="15.75" customHeight="1">
      <c r="A206" s="7">
        <v>205</v>
      </c>
      <c r="B206" s="1" t="s">
        <v>199</v>
      </c>
      <c r="C206" s="1">
        <f>70.17</f>
        <v>70.17</v>
      </c>
      <c r="D206" s="1">
        <v>14</v>
      </c>
      <c r="E206" s="1">
        <v>18</v>
      </c>
      <c r="F206" s="1">
        <v>73.22</v>
      </c>
      <c r="G206" s="1">
        <v>0</v>
      </c>
      <c r="H206" s="1">
        <v>1</v>
      </c>
      <c r="I206" s="1">
        <v>1</v>
      </c>
      <c r="J206" s="1">
        <v>4</v>
      </c>
      <c r="K206" s="1">
        <v>70.2</v>
      </c>
      <c r="L206" s="1">
        <v>70.03</v>
      </c>
    </row>
    <row r="207" spans="1:12" ht="15.75" customHeight="1">
      <c r="A207" s="7">
        <v>206</v>
      </c>
      <c r="B207" s="1" t="s">
        <v>367</v>
      </c>
      <c r="C207" s="1">
        <f>70.14</f>
        <v>70.14</v>
      </c>
      <c r="D207" s="1">
        <v>11</v>
      </c>
      <c r="E207" s="1">
        <v>18</v>
      </c>
      <c r="F207" s="1">
        <v>72.959999999999994</v>
      </c>
      <c r="G207" s="1">
        <v>0</v>
      </c>
      <c r="H207" s="1">
        <v>1</v>
      </c>
      <c r="I207" s="1">
        <v>0</v>
      </c>
      <c r="J207" s="1">
        <v>1</v>
      </c>
      <c r="K207" s="1">
        <v>69.73</v>
      </c>
      <c r="L207" s="1">
        <v>70.44</v>
      </c>
    </row>
    <row r="208" spans="1:12" ht="15.75" customHeight="1">
      <c r="A208" s="7">
        <v>207</v>
      </c>
      <c r="B208" s="1" t="s">
        <v>180</v>
      </c>
      <c r="C208" s="1">
        <f>70.12</f>
        <v>70.12</v>
      </c>
      <c r="D208" s="1">
        <v>16</v>
      </c>
      <c r="E208" s="1">
        <v>15</v>
      </c>
      <c r="F208" s="1">
        <v>70.03</v>
      </c>
      <c r="G208" s="1">
        <v>0</v>
      </c>
      <c r="H208" s="1">
        <v>1</v>
      </c>
      <c r="I208" s="1">
        <v>0</v>
      </c>
      <c r="J208" s="1">
        <v>4</v>
      </c>
      <c r="K208" s="1">
        <v>70.25</v>
      </c>
      <c r="L208" s="1">
        <v>69.89</v>
      </c>
    </row>
    <row r="209" spans="1:12" ht="15.75" customHeight="1">
      <c r="A209" s="7">
        <v>208</v>
      </c>
      <c r="B209" s="1" t="s">
        <v>103</v>
      </c>
      <c r="C209" s="1">
        <f>70.06</f>
        <v>70.06</v>
      </c>
      <c r="D209" s="1">
        <v>12</v>
      </c>
      <c r="E209" s="1">
        <v>17</v>
      </c>
      <c r="F209" s="1">
        <v>72.989999999999995</v>
      </c>
      <c r="G209" s="1">
        <v>0</v>
      </c>
      <c r="H209" s="1">
        <v>3</v>
      </c>
      <c r="I209" s="1">
        <v>0</v>
      </c>
      <c r="J209" s="1">
        <v>3</v>
      </c>
      <c r="K209" s="1">
        <v>70.180000000000007</v>
      </c>
      <c r="L209" s="1">
        <v>69.83</v>
      </c>
    </row>
    <row r="210" spans="1:12" ht="15.75" customHeight="1">
      <c r="A210" s="7">
        <v>209</v>
      </c>
      <c r="B210" s="1" t="s">
        <v>171</v>
      </c>
      <c r="C210" s="1">
        <f>69.95</f>
        <v>69.95</v>
      </c>
      <c r="D210" s="1">
        <v>9</v>
      </c>
      <c r="E210" s="1">
        <v>22</v>
      </c>
      <c r="F210" s="1">
        <v>77.3</v>
      </c>
      <c r="G210" s="1">
        <v>0</v>
      </c>
      <c r="H210" s="1">
        <v>5</v>
      </c>
      <c r="I210" s="1">
        <v>0</v>
      </c>
      <c r="J210" s="1">
        <v>7</v>
      </c>
      <c r="K210" s="1">
        <v>70.5</v>
      </c>
      <c r="L210" s="1">
        <v>69.28</v>
      </c>
    </row>
    <row r="211" spans="1:12" ht="15.75" customHeight="1">
      <c r="A211" s="7">
        <v>210</v>
      </c>
      <c r="B211" s="1" t="s">
        <v>373</v>
      </c>
      <c r="C211" s="1">
        <f>69.71</f>
        <v>69.709999999999994</v>
      </c>
      <c r="D211" s="1">
        <v>12</v>
      </c>
      <c r="E211" s="1">
        <v>17</v>
      </c>
      <c r="F211" s="1">
        <v>71.39</v>
      </c>
      <c r="G211" s="1">
        <v>0</v>
      </c>
      <c r="H211" s="1">
        <v>0</v>
      </c>
      <c r="I211" s="1">
        <v>0</v>
      </c>
      <c r="J211" s="1">
        <v>1</v>
      </c>
      <c r="K211" s="1">
        <v>70.22</v>
      </c>
      <c r="L211" s="1">
        <v>69.08</v>
      </c>
    </row>
    <row r="212" spans="1:12" ht="15.75" customHeight="1">
      <c r="A212" s="7">
        <v>211</v>
      </c>
      <c r="B212" s="1" t="s">
        <v>369</v>
      </c>
      <c r="C212" s="1">
        <f>69.7</f>
        <v>69.7</v>
      </c>
      <c r="D212" s="1">
        <v>19</v>
      </c>
      <c r="E212" s="1">
        <v>12</v>
      </c>
      <c r="F212" s="1">
        <v>67.650000000000006</v>
      </c>
      <c r="G212" s="1">
        <v>0</v>
      </c>
      <c r="H212" s="1">
        <v>1</v>
      </c>
      <c r="I212" s="1">
        <v>0</v>
      </c>
      <c r="J212" s="1">
        <v>2</v>
      </c>
      <c r="K212" s="1">
        <v>69.290000000000006</v>
      </c>
      <c r="L212" s="1">
        <v>69.989999999999995</v>
      </c>
    </row>
    <row r="213" spans="1:12" ht="15.75" customHeight="1">
      <c r="A213" s="7">
        <v>212</v>
      </c>
      <c r="B213" s="1" t="s">
        <v>191</v>
      </c>
      <c r="C213" s="1">
        <f>69.66</f>
        <v>69.66</v>
      </c>
      <c r="D213" s="1">
        <v>13</v>
      </c>
      <c r="E213" s="1">
        <v>16</v>
      </c>
      <c r="F213" s="1">
        <v>69.28</v>
      </c>
      <c r="G213" s="1">
        <v>0</v>
      </c>
      <c r="H213" s="1">
        <v>1</v>
      </c>
      <c r="I213" s="1">
        <v>0</v>
      </c>
      <c r="J213" s="1">
        <v>2</v>
      </c>
      <c r="K213" s="1">
        <v>68.89</v>
      </c>
      <c r="L213" s="1">
        <v>70.3</v>
      </c>
    </row>
    <row r="214" spans="1:12" ht="15.75" customHeight="1">
      <c r="A214" s="7">
        <v>213</v>
      </c>
      <c r="B214" s="1" t="s">
        <v>152</v>
      </c>
      <c r="C214" s="1">
        <f>69.58</f>
        <v>69.58</v>
      </c>
      <c r="D214" s="1">
        <v>10</v>
      </c>
      <c r="E214" s="1">
        <v>22</v>
      </c>
      <c r="F214" s="1">
        <v>75.069999999999993</v>
      </c>
      <c r="G214" s="1">
        <v>0</v>
      </c>
      <c r="H214" s="1">
        <v>6</v>
      </c>
      <c r="I214" s="1">
        <v>0</v>
      </c>
      <c r="J214" s="1">
        <v>7</v>
      </c>
      <c r="K214" s="1">
        <v>69.88</v>
      </c>
      <c r="L214" s="1">
        <v>69.16</v>
      </c>
    </row>
    <row r="215" spans="1:12" ht="15.75" customHeight="1">
      <c r="A215" s="7">
        <v>214</v>
      </c>
      <c r="B215" s="1" t="s">
        <v>375</v>
      </c>
      <c r="C215" s="1">
        <f t="shared" ref="C215:C216" si="10">69.55</f>
        <v>69.55</v>
      </c>
      <c r="D215" s="1">
        <v>17</v>
      </c>
      <c r="E215" s="1">
        <v>15</v>
      </c>
      <c r="F215" s="1">
        <v>67.459999999999994</v>
      </c>
      <c r="G215" s="1">
        <v>0</v>
      </c>
      <c r="H215" s="1">
        <v>0</v>
      </c>
      <c r="I215" s="1">
        <v>0</v>
      </c>
      <c r="J215" s="1">
        <v>1</v>
      </c>
      <c r="K215" s="1">
        <v>69.3</v>
      </c>
      <c r="L215" s="1">
        <v>69.69</v>
      </c>
    </row>
    <row r="216" spans="1:12" ht="15.75" customHeight="1">
      <c r="A216" s="7">
        <v>215</v>
      </c>
      <c r="B216" s="1" t="s">
        <v>245</v>
      </c>
      <c r="C216" s="1">
        <f t="shared" si="10"/>
        <v>69.55</v>
      </c>
      <c r="D216" s="1">
        <v>11</v>
      </c>
      <c r="E216" s="1">
        <v>18</v>
      </c>
      <c r="F216" s="1">
        <v>73.66</v>
      </c>
      <c r="G216" s="1">
        <v>0</v>
      </c>
      <c r="H216" s="1">
        <v>4</v>
      </c>
      <c r="I216" s="1">
        <v>0</v>
      </c>
      <c r="J216" s="1">
        <v>4</v>
      </c>
      <c r="K216" s="1">
        <v>69.73</v>
      </c>
      <c r="L216" s="1">
        <v>69.25</v>
      </c>
    </row>
    <row r="217" spans="1:12" ht="15.75" customHeight="1">
      <c r="A217" s="7">
        <v>216</v>
      </c>
      <c r="B217" s="1" t="s">
        <v>222</v>
      </c>
      <c r="C217" s="1">
        <f>69.51</f>
        <v>69.510000000000005</v>
      </c>
      <c r="D217" s="1">
        <v>14</v>
      </c>
      <c r="E217" s="1">
        <v>17</v>
      </c>
      <c r="F217" s="1">
        <v>70.61</v>
      </c>
      <c r="G217" s="1">
        <v>0</v>
      </c>
      <c r="H217" s="1">
        <v>0</v>
      </c>
      <c r="I217" s="1">
        <v>0</v>
      </c>
      <c r="J217" s="1">
        <v>1</v>
      </c>
      <c r="K217" s="1">
        <v>69.98</v>
      </c>
      <c r="L217" s="1">
        <v>68.930000000000007</v>
      </c>
    </row>
    <row r="218" spans="1:12" ht="15.75" customHeight="1">
      <c r="A218" s="7">
        <v>217</v>
      </c>
      <c r="B218" s="1" t="s">
        <v>277</v>
      </c>
      <c r="C218" s="1">
        <f>69.44</f>
        <v>69.44</v>
      </c>
      <c r="D218" s="1">
        <v>13</v>
      </c>
      <c r="E218" s="1">
        <v>18</v>
      </c>
      <c r="F218" s="1">
        <v>72.45</v>
      </c>
      <c r="G218" s="1">
        <v>0</v>
      </c>
      <c r="H218" s="1">
        <v>0</v>
      </c>
      <c r="I218" s="1">
        <v>0</v>
      </c>
      <c r="J218" s="1">
        <v>3</v>
      </c>
      <c r="K218" s="1">
        <v>70.09</v>
      </c>
      <c r="L218" s="1">
        <v>68.67</v>
      </c>
    </row>
    <row r="219" spans="1:12" ht="15.75" customHeight="1">
      <c r="A219" s="7">
        <v>218</v>
      </c>
      <c r="B219" s="1" t="s">
        <v>127</v>
      </c>
      <c r="C219" s="1">
        <f>69.43</f>
        <v>69.430000000000007</v>
      </c>
      <c r="D219" s="1">
        <v>12</v>
      </c>
      <c r="E219" s="1">
        <v>19</v>
      </c>
      <c r="F219" s="1">
        <v>73.59</v>
      </c>
      <c r="G219" s="1">
        <v>0</v>
      </c>
      <c r="H219" s="1">
        <v>0</v>
      </c>
      <c r="I219" s="1">
        <v>0</v>
      </c>
      <c r="J219" s="1">
        <v>4</v>
      </c>
      <c r="K219" s="1">
        <v>69.78</v>
      </c>
      <c r="L219" s="1">
        <v>68.97</v>
      </c>
    </row>
    <row r="220" spans="1:12" ht="15.75" customHeight="1">
      <c r="A220" s="7">
        <v>219</v>
      </c>
      <c r="B220" s="1" t="s">
        <v>435</v>
      </c>
      <c r="C220" s="1">
        <f>69.4</f>
        <v>69.400000000000006</v>
      </c>
      <c r="D220" s="1">
        <v>16</v>
      </c>
      <c r="E220" s="1">
        <v>15</v>
      </c>
      <c r="F220" s="1">
        <v>70.39</v>
      </c>
      <c r="G220" s="1">
        <v>0</v>
      </c>
      <c r="H220" s="1">
        <v>0</v>
      </c>
      <c r="I220" s="1">
        <v>0</v>
      </c>
      <c r="J220" s="1">
        <v>4</v>
      </c>
      <c r="K220" s="1">
        <v>70.12</v>
      </c>
      <c r="L220" s="1">
        <v>68.55</v>
      </c>
    </row>
    <row r="221" spans="1:12" ht="15.75" customHeight="1">
      <c r="A221" s="7">
        <v>220</v>
      </c>
      <c r="B221" s="1" t="s">
        <v>449</v>
      </c>
      <c r="C221" s="1">
        <f>69.36</f>
        <v>69.36</v>
      </c>
      <c r="D221" s="1">
        <v>12</v>
      </c>
      <c r="E221" s="1">
        <v>18</v>
      </c>
      <c r="F221" s="1">
        <v>70.83</v>
      </c>
      <c r="G221" s="1">
        <v>0</v>
      </c>
      <c r="H221" s="1">
        <v>0</v>
      </c>
      <c r="I221" s="1">
        <v>0</v>
      </c>
      <c r="J221" s="1">
        <v>1</v>
      </c>
      <c r="K221" s="1">
        <v>69.58</v>
      </c>
      <c r="L221" s="1">
        <v>69.03</v>
      </c>
    </row>
    <row r="222" spans="1:12" ht="15.75" customHeight="1">
      <c r="A222" s="7">
        <v>221</v>
      </c>
      <c r="B222" s="1" t="s">
        <v>346</v>
      </c>
      <c r="C222" s="1">
        <f>69.28</f>
        <v>69.28</v>
      </c>
      <c r="D222" s="1">
        <v>12</v>
      </c>
      <c r="E222" s="1">
        <v>17</v>
      </c>
      <c r="F222" s="1">
        <v>70.28</v>
      </c>
      <c r="G222" s="1">
        <v>0</v>
      </c>
      <c r="H222" s="1">
        <v>0</v>
      </c>
      <c r="I222" s="1">
        <v>0</v>
      </c>
      <c r="J222" s="1">
        <v>0</v>
      </c>
      <c r="K222" s="1">
        <v>68.77</v>
      </c>
      <c r="L222" s="1">
        <v>69.66</v>
      </c>
    </row>
    <row r="223" spans="1:12" ht="15.75" customHeight="1">
      <c r="A223" s="7">
        <v>222</v>
      </c>
      <c r="B223" s="1" t="s">
        <v>315</v>
      </c>
      <c r="C223" s="1">
        <f>69.12</f>
        <v>69.12</v>
      </c>
      <c r="D223" s="1">
        <v>11</v>
      </c>
      <c r="E223" s="1">
        <v>19</v>
      </c>
      <c r="F223" s="1">
        <v>71.38</v>
      </c>
      <c r="G223" s="1">
        <v>0</v>
      </c>
      <c r="H223" s="1">
        <v>1</v>
      </c>
      <c r="I223" s="1">
        <v>0</v>
      </c>
      <c r="J223" s="1">
        <v>2</v>
      </c>
      <c r="K223" s="1">
        <v>68.34</v>
      </c>
      <c r="L223" s="1">
        <v>69.760000000000005</v>
      </c>
    </row>
    <row r="224" spans="1:12" ht="15.75" customHeight="1">
      <c r="A224" s="7">
        <v>223</v>
      </c>
      <c r="B224" s="1" t="s">
        <v>406</v>
      </c>
      <c r="C224" s="1">
        <f>69.06</f>
        <v>69.06</v>
      </c>
      <c r="D224" s="1">
        <v>17</v>
      </c>
      <c r="E224" s="1">
        <v>14</v>
      </c>
      <c r="F224" s="1">
        <v>69.8</v>
      </c>
      <c r="G224" s="1">
        <v>0</v>
      </c>
      <c r="H224" s="1">
        <v>0</v>
      </c>
      <c r="I224" s="1">
        <v>0</v>
      </c>
      <c r="J224" s="1">
        <v>2</v>
      </c>
      <c r="K224" s="1">
        <v>69.900000000000006</v>
      </c>
      <c r="L224" s="1">
        <v>68.09</v>
      </c>
    </row>
    <row r="225" spans="1:12" ht="15.75" customHeight="1">
      <c r="A225" s="7">
        <v>224</v>
      </c>
      <c r="B225" s="1" t="s">
        <v>139</v>
      </c>
      <c r="C225" s="1">
        <f>68.94</f>
        <v>68.94</v>
      </c>
      <c r="D225" s="1">
        <v>9</v>
      </c>
      <c r="E225" s="1">
        <v>20</v>
      </c>
      <c r="F225" s="1">
        <v>73.59</v>
      </c>
      <c r="G225" s="1">
        <v>0</v>
      </c>
      <c r="H225" s="1">
        <v>0</v>
      </c>
      <c r="I225" s="1">
        <v>0</v>
      </c>
      <c r="J225" s="1">
        <v>1</v>
      </c>
      <c r="K225" s="1">
        <v>69.239999999999995</v>
      </c>
      <c r="L225" s="1">
        <v>68.53</v>
      </c>
    </row>
    <row r="226" spans="1:12" ht="15.75" customHeight="1">
      <c r="A226" s="7">
        <v>225</v>
      </c>
      <c r="B226" s="1" t="s">
        <v>268</v>
      </c>
      <c r="C226" s="1">
        <f>68.61</f>
        <v>68.61</v>
      </c>
      <c r="D226" s="1">
        <v>14</v>
      </c>
      <c r="E226" s="1">
        <v>16</v>
      </c>
      <c r="F226" s="1">
        <v>69.760000000000005</v>
      </c>
      <c r="G226" s="1">
        <v>0</v>
      </c>
      <c r="H226" s="1">
        <v>2</v>
      </c>
      <c r="I226" s="1">
        <v>0</v>
      </c>
      <c r="J226" s="1">
        <v>2</v>
      </c>
      <c r="K226" s="1">
        <v>69.02</v>
      </c>
      <c r="L226" s="1">
        <v>68.08</v>
      </c>
    </row>
    <row r="227" spans="1:12" ht="15.75" customHeight="1">
      <c r="A227" s="7">
        <v>226</v>
      </c>
      <c r="B227" s="1" t="s">
        <v>341</v>
      </c>
      <c r="C227" s="1">
        <f>68.4</f>
        <v>68.400000000000006</v>
      </c>
      <c r="D227" s="1">
        <v>15</v>
      </c>
      <c r="E227" s="1">
        <v>14</v>
      </c>
      <c r="F227" s="1">
        <v>66.63</v>
      </c>
      <c r="G227" s="1">
        <v>0</v>
      </c>
      <c r="H227" s="1">
        <v>0</v>
      </c>
      <c r="I227" s="1">
        <v>0</v>
      </c>
      <c r="J227" s="1">
        <v>0</v>
      </c>
      <c r="K227" s="1">
        <v>67.34</v>
      </c>
      <c r="L227" s="1">
        <v>69.290000000000006</v>
      </c>
    </row>
    <row r="228" spans="1:12" ht="15.75" customHeight="1">
      <c r="A228" s="7">
        <v>227</v>
      </c>
      <c r="B228" s="1" t="s">
        <v>64</v>
      </c>
      <c r="C228" s="1">
        <f>68.36</f>
        <v>68.36</v>
      </c>
      <c r="D228" s="1">
        <v>11</v>
      </c>
      <c r="E228" s="1">
        <v>20</v>
      </c>
      <c r="F228" s="1">
        <v>76.56</v>
      </c>
      <c r="G228" s="1">
        <v>1</v>
      </c>
      <c r="H228" s="1">
        <v>5</v>
      </c>
      <c r="I228" s="1">
        <v>1</v>
      </c>
      <c r="J228" s="1">
        <v>11</v>
      </c>
      <c r="K228" s="1">
        <v>68.819999999999993</v>
      </c>
      <c r="L228" s="1">
        <v>67.790000000000006</v>
      </c>
    </row>
    <row r="229" spans="1:12" ht="15.75" customHeight="1">
      <c r="A229" s="7">
        <v>228</v>
      </c>
      <c r="B229" s="1" t="s">
        <v>124</v>
      </c>
      <c r="C229" s="1">
        <f>68.3</f>
        <v>68.3</v>
      </c>
      <c r="D229" s="1">
        <v>14</v>
      </c>
      <c r="E229" s="1">
        <v>17</v>
      </c>
      <c r="F229" s="1">
        <v>68.94</v>
      </c>
      <c r="G229" s="1">
        <v>0</v>
      </c>
      <c r="H229" s="1">
        <v>1</v>
      </c>
      <c r="I229" s="1">
        <v>0</v>
      </c>
      <c r="J229" s="1">
        <v>1</v>
      </c>
      <c r="K229" s="1">
        <v>68.63</v>
      </c>
      <c r="L229" s="1">
        <v>67.86</v>
      </c>
    </row>
    <row r="230" spans="1:12" ht="15.75" customHeight="1">
      <c r="A230" s="7">
        <v>229</v>
      </c>
      <c r="B230" s="1" t="s">
        <v>450</v>
      </c>
      <c r="C230" s="1">
        <v>68.3</v>
      </c>
      <c r="D230" s="1">
        <v>15</v>
      </c>
      <c r="E230" s="1">
        <v>16</v>
      </c>
      <c r="F230" s="1">
        <v>67.680000000000007</v>
      </c>
      <c r="G230" s="1">
        <v>0</v>
      </c>
      <c r="H230" s="1">
        <v>1</v>
      </c>
      <c r="I230" s="1">
        <v>0</v>
      </c>
      <c r="J230" s="1">
        <v>3</v>
      </c>
      <c r="K230" s="1">
        <v>68.08</v>
      </c>
      <c r="L230" s="1">
        <v>68.42</v>
      </c>
    </row>
    <row r="231" spans="1:12" ht="15.75" customHeight="1">
      <c r="A231" s="7">
        <v>230</v>
      </c>
      <c r="B231" s="1" t="s">
        <v>424</v>
      </c>
      <c r="C231" s="1">
        <v>68.09</v>
      </c>
      <c r="D231" s="1">
        <v>12</v>
      </c>
      <c r="E231" s="1">
        <v>20</v>
      </c>
      <c r="F231" s="1">
        <v>70.95</v>
      </c>
      <c r="G231" s="1">
        <v>0</v>
      </c>
      <c r="H231" s="1">
        <v>1</v>
      </c>
      <c r="I231" s="1">
        <v>0</v>
      </c>
      <c r="J231" s="1">
        <v>4</v>
      </c>
      <c r="K231" s="1">
        <v>67.64</v>
      </c>
      <c r="L231" s="1">
        <v>68.41</v>
      </c>
    </row>
    <row r="232" spans="1:12" ht="15.75" customHeight="1">
      <c r="A232" s="7">
        <v>231</v>
      </c>
      <c r="B232" s="1" t="s">
        <v>216</v>
      </c>
      <c r="C232" s="1">
        <f>68.07</f>
        <v>68.069999999999993</v>
      </c>
      <c r="D232" s="1">
        <v>12</v>
      </c>
      <c r="E232" s="1">
        <v>15</v>
      </c>
      <c r="F232" s="1">
        <v>70.94</v>
      </c>
      <c r="G232" s="1">
        <v>0</v>
      </c>
      <c r="H232" s="1">
        <v>0</v>
      </c>
      <c r="I232" s="1">
        <v>0</v>
      </c>
      <c r="J232" s="1">
        <v>1</v>
      </c>
      <c r="K232" s="1">
        <v>68.569999999999993</v>
      </c>
      <c r="L232" s="1">
        <v>67.44</v>
      </c>
    </row>
    <row r="233" spans="1:12" ht="15.75" customHeight="1">
      <c r="A233" s="7">
        <v>232</v>
      </c>
      <c r="B233" s="1" t="s">
        <v>62</v>
      </c>
      <c r="C233" s="1">
        <f>68.05</f>
        <v>68.05</v>
      </c>
      <c r="D233" s="1">
        <v>13</v>
      </c>
      <c r="E233" s="1">
        <v>18</v>
      </c>
      <c r="F233" s="1">
        <v>70.28</v>
      </c>
      <c r="G233" s="1">
        <v>0</v>
      </c>
      <c r="H233" s="1">
        <v>1</v>
      </c>
      <c r="I233" s="1">
        <v>0</v>
      </c>
      <c r="J233" s="1">
        <v>4</v>
      </c>
      <c r="K233" s="1">
        <v>68.569999999999993</v>
      </c>
      <c r="L233" s="1">
        <v>67.41</v>
      </c>
    </row>
    <row r="234" spans="1:12" ht="15.75" customHeight="1">
      <c r="A234" s="7">
        <v>233</v>
      </c>
      <c r="B234" s="1" t="s">
        <v>308</v>
      </c>
      <c r="C234" s="1">
        <f>67.99</f>
        <v>67.989999999999995</v>
      </c>
      <c r="D234" s="1">
        <v>10</v>
      </c>
      <c r="E234" s="1">
        <v>21</v>
      </c>
      <c r="F234" s="1">
        <v>72.739999999999995</v>
      </c>
      <c r="G234" s="1">
        <v>0</v>
      </c>
      <c r="H234" s="1">
        <v>0</v>
      </c>
      <c r="I234" s="1">
        <v>0</v>
      </c>
      <c r="J234" s="1">
        <v>0</v>
      </c>
      <c r="K234" s="1">
        <v>68.55</v>
      </c>
      <c r="L234" s="1">
        <v>67.31</v>
      </c>
    </row>
    <row r="235" spans="1:12" ht="15.75" customHeight="1">
      <c r="A235" s="7">
        <v>234</v>
      </c>
      <c r="B235" s="1" t="s">
        <v>170</v>
      </c>
      <c r="C235" s="1">
        <f>67.96</f>
        <v>67.959999999999994</v>
      </c>
      <c r="D235" s="1">
        <v>8</v>
      </c>
      <c r="E235" s="1">
        <v>22</v>
      </c>
      <c r="F235" s="1">
        <v>76.22</v>
      </c>
      <c r="G235" s="1">
        <v>0</v>
      </c>
      <c r="H235" s="1">
        <v>4</v>
      </c>
      <c r="I235" s="1">
        <v>1</v>
      </c>
      <c r="J235" s="1">
        <v>6</v>
      </c>
      <c r="K235" s="1">
        <v>67.72</v>
      </c>
      <c r="L235" s="1">
        <v>68.069999999999993</v>
      </c>
    </row>
    <row r="236" spans="1:12" ht="15.75" customHeight="1">
      <c r="A236" s="7">
        <v>235</v>
      </c>
      <c r="B236" s="1" t="s">
        <v>227</v>
      </c>
      <c r="C236" s="1">
        <f>67.95</f>
        <v>67.95</v>
      </c>
      <c r="D236" s="1">
        <v>11</v>
      </c>
      <c r="E236" s="1">
        <v>18</v>
      </c>
      <c r="F236" s="1">
        <v>74.14</v>
      </c>
      <c r="G236" s="1">
        <v>0</v>
      </c>
      <c r="H236" s="1">
        <v>1</v>
      </c>
      <c r="I236" s="1">
        <v>0</v>
      </c>
      <c r="J236" s="1">
        <v>2</v>
      </c>
      <c r="K236" s="1">
        <v>69.27</v>
      </c>
      <c r="L236" s="1">
        <v>66.41</v>
      </c>
    </row>
    <row r="237" spans="1:12" ht="15.75" customHeight="1">
      <c r="A237" s="7">
        <v>236</v>
      </c>
      <c r="B237" s="1" t="s">
        <v>358</v>
      </c>
      <c r="C237" s="1">
        <f t="shared" ref="C237:C238" si="11">67.92</f>
        <v>67.92</v>
      </c>
      <c r="D237" s="1">
        <v>19</v>
      </c>
      <c r="E237" s="1">
        <v>17</v>
      </c>
      <c r="F237" s="1">
        <v>67.849999999999994</v>
      </c>
      <c r="G237" s="1">
        <v>0</v>
      </c>
      <c r="H237" s="1">
        <v>2</v>
      </c>
      <c r="I237" s="1">
        <v>0</v>
      </c>
      <c r="J237" s="1">
        <v>3</v>
      </c>
      <c r="K237" s="1">
        <v>67.78</v>
      </c>
      <c r="L237" s="1">
        <v>67.95</v>
      </c>
    </row>
    <row r="238" spans="1:12" ht="15.75" customHeight="1">
      <c r="A238" s="7">
        <v>237</v>
      </c>
      <c r="B238" s="1" t="s">
        <v>383</v>
      </c>
      <c r="C238" s="1">
        <f t="shared" si="11"/>
        <v>67.92</v>
      </c>
      <c r="D238" s="1">
        <v>12</v>
      </c>
      <c r="E238" s="1">
        <v>18</v>
      </c>
      <c r="F238" s="1">
        <v>71.099999999999994</v>
      </c>
      <c r="G238" s="1">
        <v>0</v>
      </c>
      <c r="H238" s="1">
        <v>0</v>
      </c>
      <c r="I238" s="1">
        <v>0</v>
      </c>
      <c r="J238" s="1">
        <v>0</v>
      </c>
      <c r="K238" s="1">
        <v>67.989999999999995</v>
      </c>
      <c r="L238" s="1">
        <v>67.73</v>
      </c>
    </row>
    <row r="239" spans="1:12" ht="15.75" customHeight="1">
      <c r="A239" s="7">
        <v>238</v>
      </c>
      <c r="B239" s="1" t="s">
        <v>451</v>
      </c>
      <c r="C239" s="1">
        <f>67.86</f>
        <v>67.86</v>
      </c>
      <c r="D239" s="1">
        <v>12</v>
      </c>
      <c r="E239" s="1">
        <v>19</v>
      </c>
      <c r="F239" s="1">
        <v>71.31</v>
      </c>
      <c r="G239" s="1">
        <v>0</v>
      </c>
      <c r="H239" s="1">
        <v>2</v>
      </c>
      <c r="I239" s="1">
        <v>0</v>
      </c>
      <c r="J239" s="1">
        <v>5</v>
      </c>
      <c r="K239" s="1">
        <v>68.23</v>
      </c>
      <c r="L239" s="1">
        <v>67.38</v>
      </c>
    </row>
    <row r="240" spans="1:12" ht="15.75" customHeight="1">
      <c r="A240" s="7">
        <v>239</v>
      </c>
      <c r="B240" s="1" t="s">
        <v>344</v>
      </c>
      <c r="C240" s="1">
        <f>67.84</f>
        <v>67.84</v>
      </c>
      <c r="D240" s="1">
        <v>13</v>
      </c>
      <c r="E240" s="1">
        <v>18</v>
      </c>
      <c r="F240" s="1">
        <v>71.14</v>
      </c>
      <c r="G240" s="1">
        <v>0</v>
      </c>
      <c r="H240" s="1">
        <v>2</v>
      </c>
      <c r="I240" s="1">
        <v>0</v>
      </c>
      <c r="J240" s="1">
        <v>3</v>
      </c>
      <c r="K240" s="1">
        <v>68.459999999999994</v>
      </c>
      <c r="L240" s="1">
        <v>67.09</v>
      </c>
    </row>
    <row r="241" spans="1:12" ht="15.75" customHeight="1">
      <c r="A241" s="7">
        <v>240</v>
      </c>
      <c r="B241" s="1" t="s">
        <v>75</v>
      </c>
      <c r="C241" s="1">
        <f>67.73</f>
        <v>67.73</v>
      </c>
      <c r="D241" s="1">
        <v>10</v>
      </c>
      <c r="E241" s="1">
        <v>22</v>
      </c>
      <c r="F241" s="1">
        <v>76.17</v>
      </c>
      <c r="G241" s="1">
        <v>0</v>
      </c>
      <c r="H241" s="1">
        <v>3</v>
      </c>
      <c r="I241" s="1">
        <v>1</v>
      </c>
      <c r="J241" s="1">
        <v>7</v>
      </c>
      <c r="K241" s="1">
        <v>68.36</v>
      </c>
      <c r="L241" s="1">
        <v>66.97</v>
      </c>
    </row>
    <row r="242" spans="1:12" ht="15.75" customHeight="1">
      <c r="A242" s="7">
        <v>241</v>
      </c>
      <c r="B242" s="1" t="s">
        <v>330</v>
      </c>
      <c r="C242" s="1">
        <f>67.64</f>
        <v>67.64</v>
      </c>
      <c r="D242" s="1">
        <v>11</v>
      </c>
      <c r="E242" s="1">
        <v>15</v>
      </c>
      <c r="F242" s="1">
        <v>68.38</v>
      </c>
      <c r="G242" s="1">
        <v>0</v>
      </c>
      <c r="H242" s="1">
        <v>0</v>
      </c>
      <c r="I242" s="1">
        <v>0</v>
      </c>
      <c r="J242" s="1">
        <v>1</v>
      </c>
      <c r="K242" s="1">
        <v>66.489999999999995</v>
      </c>
      <c r="L242" s="1">
        <v>68.599999999999994</v>
      </c>
    </row>
    <row r="243" spans="1:12" ht="15.75" customHeight="1">
      <c r="A243" s="7">
        <v>242</v>
      </c>
      <c r="B243" s="1" t="s">
        <v>285</v>
      </c>
      <c r="C243" s="1">
        <f>67.42</f>
        <v>67.42</v>
      </c>
      <c r="D243" s="1">
        <v>8</v>
      </c>
      <c r="E243" s="1">
        <v>22</v>
      </c>
      <c r="F243" s="1">
        <v>73.52</v>
      </c>
      <c r="G243" s="1">
        <v>0</v>
      </c>
      <c r="H243" s="1">
        <v>1</v>
      </c>
      <c r="I243" s="1">
        <v>0</v>
      </c>
      <c r="J243" s="1">
        <v>2</v>
      </c>
      <c r="K243" s="1">
        <v>67.72</v>
      </c>
      <c r="L243" s="1">
        <v>67.010000000000005</v>
      </c>
    </row>
    <row r="244" spans="1:12" ht="15.75" customHeight="1">
      <c r="A244" s="7">
        <v>243</v>
      </c>
      <c r="B244" s="1" t="s">
        <v>452</v>
      </c>
      <c r="C244" s="1">
        <v>67.36</v>
      </c>
      <c r="D244" s="1">
        <v>13</v>
      </c>
      <c r="E244" s="1">
        <v>17</v>
      </c>
      <c r="F244" s="1">
        <v>70.150000000000006</v>
      </c>
      <c r="G244" s="1">
        <v>0</v>
      </c>
      <c r="H244" s="1">
        <v>2</v>
      </c>
      <c r="I244" s="1">
        <v>1</v>
      </c>
      <c r="J244" s="1">
        <v>2</v>
      </c>
      <c r="K244" s="1">
        <v>68.08</v>
      </c>
      <c r="L244" s="1">
        <v>66.489999999999995</v>
      </c>
    </row>
    <row r="245" spans="1:12" ht="15.75" customHeight="1">
      <c r="A245" s="7">
        <v>244</v>
      </c>
      <c r="B245" s="1" t="s">
        <v>196</v>
      </c>
      <c r="C245" s="1">
        <f>67.34</f>
        <v>67.34</v>
      </c>
      <c r="D245" s="1">
        <v>11</v>
      </c>
      <c r="E245" s="1">
        <v>16</v>
      </c>
      <c r="F245" s="1">
        <v>69.5</v>
      </c>
      <c r="G245" s="1">
        <v>0</v>
      </c>
      <c r="H245" s="1">
        <v>1</v>
      </c>
      <c r="I245" s="1">
        <v>0</v>
      </c>
      <c r="J245" s="1">
        <v>1</v>
      </c>
      <c r="K245" s="1">
        <v>67.67</v>
      </c>
      <c r="L245" s="1">
        <v>66.89</v>
      </c>
    </row>
    <row r="246" spans="1:12" ht="15.75" customHeight="1">
      <c r="A246" s="7">
        <v>245</v>
      </c>
      <c r="B246" s="1" t="s">
        <v>334</v>
      </c>
      <c r="C246" s="1">
        <f>67.11</f>
        <v>67.11</v>
      </c>
      <c r="D246" s="1">
        <v>10</v>
      </c>
      <c r="E246" s="1">
        <v>16</v>
      </c>
      <c r="F246" s="1">
        <v>71.349999999999994</v>
      </c>
      <c r="G246" s="1">
        <v>0</v>
      </c>
      <c r="H246" s="1">
        <v>0</v>
      </c>
      <c r="I246" s="1">
        <v>0</v>
      </c>
      <c r="J246" s="1">
        <v>3</v>
      </c>
      <c r="K246" s="1">
        <v>66.81</v>
      </c>
      <c r="L246" s="1">
        <v>67.3</v>
      </c>
    </row>
    <row r="247" spans="1:12" ht="15.75" customHeight="1">
      <c r="A247" s="7">
        <v>246</v>
      </c>
      <c r="B247" s="1" t="s">
        <v>370</v>
      </c>
      <c r="C247" s="1">
        <f>67.09</f>
        <v>67.09</v>
      </c>
      <c r="D247" s="1">
        <v>10</v>
      </c>
      <c r="E247" s="1">
        <v>20</v>
      </c>
      <c r="F247" s="1">
        <v>72.11</v>
      </c>
      <c r="G247" s="1">
        <v>0</v>
      </c>
      <c r="H247" s="1">
        <v>1</v>
      </c>
      <c r="I247" s="1">
        <v>0</v>
      </c>
      <c r="J247" s="1">
        <v>2</v>
      </c>
      <c r="K247" s="1">
        <v>66.5</v>
      </c>
      <c r="L247" s="1">
        <v>67.540000000000006</v>
      </c>
    </row>
    <row r="248" spans="1:12" ht="15.75" customHeight="1">
      <c r="A248" s="7">
        <v>247</v>
      </c>
      <c r="B248" s="1" t="s">
        <v>157</v>
      </c>
      <c r="C248" s="1">
        <f>66.95</f>
        <v>66.95</v>
      </c>
      <c r="D248" s="1">
        <v>7</v>
      </c>
      <c r="E248" s="1">
        <v>24</v>
      </c>
      <c r="F248" s="1">
        <v>77.94</v>
      </c>
      <c r="G248" s="1">
        <v>0</v>
      </c>
      <c r="H248" s="1">
        <v>3</v>
      </c>
      <c r="I248" s="1">
        <v>0</v>
      </c>
      <c r="J248" s="1">
        <v>8</v>
      </c>
      <c r="K248" s="1">
        <v>67.239999999999995</v>
      </c>
      <c r="L248" s="1">
        <v>66.540000000000006</v>
      </c>
    </row>
    <row r="249" spans="1:12" ht="15.75" customHeight="1">
      <c r="A249" s="7">
        <v>248</v>
      </c>
      <c r="B249" s="1" t="s">
        <v>453</v>
      </c>
      <c r="C249" s="1">
        <f>66.89</f>
        <v>66.89</v>
      </c>
      <c r="D249" s="1">
        <v>14</v>
      </c>
      <c r="E249" s="1">
        <v>17</v>
      </c>
      <c r="F249" s="1">
        <v>68.97</v>
      </c>
      <c r="G249" s="1">
        <v>0</v>
      </c>
      <c r="H249" s="1">
        <v>0</v>
      </c>
      <c r="I249" s="1">
        <v>0</v>
      </c>
      <c r="J249" s="1">
        <v>1</v>
      </c>
      <c r="K249" s="1">
        <v>66.62</v>
      </c>
      <c r="L249" s="1">
        <v>67.06</v>
      </c>
    </row>
    <row r="250" spans="1:12" ht="15.75" customHeight="1">
      <c r="A250" s="7">
        <v>249</v>
      </c>
      <c r="B250" s="1" t="s">
        <v>194</v>
      </c>
      <c r="C250" s="1">
        <f>66.77</f>
        <v>66.77</v>
      </c>
      <c r="D250" s="1">
        <v>14</v>
      </c>
      <c r="E250" s="1">
        <v>15</v>
      </c>
      <c r="F250" s="1">
        <v>70.03</v>
      </c>
      <c r="G250" s="1">
        <v>0</v>
      </c>
      <c r="H250" s="1">
        <v>1</v>
      </c>
      <c r="I250" s="1">
        <v>0</v>
      </c>
      <c r="J250" s="1">
        <v>2</v>
      </c>
      <c r="K250" s="1">
        <v>67.25</v>
      </c>
      <c r="L250" s="1">
        <v>66.17</v>
      </c>
    </row>
    <row r="251" spans="1:12" ht="15.75" customHeight="1">
      <c r="A251" s="7">
        <v>250</v>
      </c>
      <c r="B251" s="1" t="s">
        <v>327</v>
      </c>
      <c r="C251" s="1">
        <f>66.75</f>
        <v>66.75</v>
      </c>
      <c r="D251" s="1">
        <v>8</v>
      </c>
      <c r="E251" s="1">
        <v>20</v>
      </c>
      <c r="F251" s="1">
        <v>71.3</v>
      </c>
      <c r="G251" s="1">
        <v>0</v>
      </c>
      <c r="H251" s="1">
        <v>1</v>
      </c>
      <c r="I251" s="1">
        <v>0</v>
      </c>
      <c r="J251" s="1">
        <v>3</v>
      </c>
      <c r="K251" s="1">
        <v>66.739999999999995</v>
      </c>
      <c r="L251" s="1">
        <v>66.650000000000006</v>
      </c>
    </row>
    <row r="252" spans="1:12" ht="15.75" customHeight="1">
      <c r="A252" s="7">
        <v>251</v>
      </c>
      <c r="B252" s="1" t="s">
        <v>204</v>
      </c>
      <c r="C252" s="1">
        <f>66.74</f>
        <v>66.739999999999995</v>
      </c>
      <c r="D252" s="1">
        <v>7</v>
      </c>
      <c r="E252" s="1">
        <v>22</v>
      </c>
      <c r="F252" s="1">
        <v>71.010000000000005</v>
      </c>
      <c r="G252" s="1">
        <v>0</v>
      </c>
      <c r="H252" s="1">
        <v>0</v>
      </c>
      <c r="I252" s="1">
        <v>0</v>
      </c>
      <c r="J252" s="1">
        <v>1</v>
      </c>
      <c r="K252" s="1">
        <v>65.33</v>
      </c>
      <c r="L252" s="1">
        <v>67.91</v>
      </c>
    </row>
    <row r="253" spans="1:12" ht="15.75" customHeight="1">
      <c r="A253" s="7">
        <v>252</v>
      </c>
      <c r="B253" s="1" t="s">
        <v>242</v>
      </c>
      <c r="C253" s="1">
        <f>66.56</f>
        <v>66.56</v>
      </c>
      <c r="D253" s="1">
        <v>12</v>
      </c>
      <c r="E253" s="1">
        <v>19</v>
      </c>
      <c r="F253" s="1">
        <v>68.83</v>
      </c>
      <c r="G253" s="1">
        <v>0</v>
      </c>
      <c r="H253" s="1">
        <v>0</v>
      </c>
      <c r="I253" s="1">
        <v>0</v>
      </c>
      <c r="J253" s="1">
        <v>2</v>
      </c>
      <c r="K253" s="1">
        <v>65.86</v>
      </c>
      <c r="L253" s="1">
        <v>67.12</v>
      </c>
    </row>
    <row r="254" spans="1:12" ht="15.75" customHeight="1">
      <c r="A254" s="7">
        <v>253</v>
      </c>
      <c r="B254" s="1" t="s">
        <v>40</v>
      </c>
      <c r="C254" s="1">
        <f>66.54</f>
        <v>66.540000000000006</v>
      </c>
      <c r="D254" s="1">
        <v>10</v>
      </c>
      <c r="E254" s="1">
        <v>21</v>
      </c>
      <c r="F254" s="1">
        <v>75.88</v>
      </c>
      <c r="G254" s="1">
        <v>1</v>
      </c>
      <c r="H254" s="1">
        <v>3</v>
      </c>
      <c r="I254" s="1">
        <v>1</v>
      </c>
      <c r="J254" s="1">
        <v>9</v>
      </c>
      <c r="K254" s="1">
        <v>66.48</v>
      </c>
      <c r="L254" s="1">
        <v>66.489999999999995</v>
      </c>
    </row>
    <row r="255" spans="1:12" ht="15.75" customHeight="1">
      <c r="A255" s="7">
        <v>254</v>
      </c>
      <c r="B255" s="1" t="s">
        <v>208</v>
      </c>
      <c r="C255" s="1">
        <f>66.53</f>
        <v>66.53</v>
      </c>
      <c r="D255" s="1">
        <v>12</v>
      </c>
      <c r="E255" s="1">
        <v>18</v>
      </c>
      <c r="F255" s="1">
        <v>71.16</v>
      </c>
      <c r="G255" s="1">
        <v>0</v>
      </c>
      <c r="H255" s="1">
        <v>2</v>
      </c>
      <c r="I255" s="1">
        <v>0</v>
      </c>
      <c r="J255" s="1">
        <v>2</v>
      </c>
      <c r="K255" s="1">
        <v>66.61</v>
      </c>
      <c r="L255" s="1">
        <v>66.34</v>
      </c>
    </row>
    <row r="256" spans="1:12" ht="15.75" customHeight="1">
      <c r="A256" s="7">
        <v>255</v>
      </c>
      <c r="B256" s="1" t="s">
        <v>276</v>
      </c>
      <c r="C256" s="1">
        <f>66.5</f>
        <v>66.5</v>
      </c>
      <c r="D256" s="1">
        <v>11</v>
      </c>
      <c r="E256" s="1">
        <v>18</v>
      </c>
      <c r="F256" s="1">
        <v>68.28</v>
      </c>
      <c r="G256" s="1">
        <v>0</v>
      </c>
      <c r="H256" s="1">
        <v>1</v>
      </c>
      <c r="I256" s="1">
        <v>0</v>
      </c>
      <c r="J256" s="1">
        <v>2</v>
      </c>
      <c r="K256" s="1">
        <v>66.540000000000006</v>
      </c>
      <c r="L256" s="1">
        <v>66.37</v>
      </c>
    </row>
    <row r="257" spans="1:12" ht="15.75" customHeight="1">
      <c r="A257" s="7">
        <v>256</v>
      </c>
      <c r="B257" s="1" t="s">
        <v>321</v>
      </c>
      <c r="C257" s="1">
        <v>66.5</v>
      </c>
      <c r="D257" s="1">
        <v>10</v>
      </c>
      <c r="E257" s="1">
        <v>22</v>
      </c>
      <c r="F257" s="1">
        <v>71.83</v>
      </c>
      <c r="G257" s="1">
        <v>0</v>
      </c>
      <c r="H257" s="1">
        <v>1</v>
      </c>
      <c r="I257" s="1">
        <v>0</v>
      </c>
      <c r="J257" s="1">
        <v>1</v>
      </c>
      <c r="K257" s="1">
        <v>66.17</v>
      </c>
      <c r="L257" s="1">
        <v>66.72</v>
      </c>
    </row>
    <row r="258" spans="1:12" ht="15.75" customHeight="1">
      <c r="A258" s="7">
        <v>257</v>
      </c>
      <c r="B258" s="1" t="s">
        <v>352</v>
      </c>
      <c r="C258" s="1">
        <f>66.46</f>
        <v>66.459999999999994</v>
      </c>
      <c r="D258" s="1">
        <v>10</v>
      </c>
      <c r="E258" s="1">
        <v>19</v>
      </c>
      <c r="F258" s="1">
        <v>71.099999999999994</v>
      </c>
      <c r="G258" s="1">
        <v>0</v>
      </c>
      <c r="H258" s="1">
        <v>0</v>
      </c>
      <c r="I258" s="1">
        <v>0</v>
      </c>
      <c r="J258" s="1">
        <v>0</v>
      </c>
      <c r="K258" s="1">
        <v>67.489999999999995</v>
      </c>
      <c r="L258" s="1">
        <v>65.239999999999995</v>
      </c>
    </row>
    <row r="259" spans="1:12" ht="15.75" customHeight="1">
      <c r="A259" s="7">
        <v>258</v>
      </c>
      <c r="B259" s="1" t="s">
        <v>168</v>
      </c>
      <c r="C259" s="1">
        <f>66.32</f>
        <v>66.319999999999993</v>
      </c>
      <c r="D259" s="1">
        <v>9</v>
      </c>
      <c r="E259" s="1">
        <v>22</v>
      </c>
      <c r="F259" s="1">
        <v>72.36</v>
      </c>
      <c r="G259" s="1">
        <v>0</v>
      </c>
      <c r="H259" s="1">
        <v>0</v>
      </c>
      <c r="I259" s="1">
        <v>0</v>
      </c>
      <c r="J259" s="1">
        <v>3</v>
      </c>
      <c r="K259" s="1">
        <v>65.989999999999995</v>
      </c>
      <c r="L259" s="1">
        <v>66.540000000000006</v>
      </c>
    </row>
    <row r="260" spans="1:12" ht="15.75" customHeight="1">
      <c r="A260" s="7">
        <v>259</v>
      </c>
      <c r="B260" s="1" t="s">
        <v>259</v>
      </c>
      <c r="C260" s="1">
        <f>66.27</f>
        <v>66.27</v>
      </c>
      <c r="D260" s="1">
        <v>12</v>
      </c>
      <c r="E260" s="1">
        <v>19</v>
      </c>
      <c r="F260" s="1">
        <v>68.39</v>
      </c>
      <c r="G260" s="1">
        <v>0</v>
      </c>
      <c r="H260" s="1">
        <v>2</v>
      </c>
      <c r="I260" s="1">
        <v>0</v>
      </c>
      <c r="J260" s="1">
        <v>3</v>
      </c>
      <c r="K260" s="1">
        <v>64.53</v>
      </c>
      <c r="L260" s="1">
        <v>67.680000000000007</v>
      </c>
    </row>
    <row r="261" spans="1:12" ht="15.75" customHeight="1">
      <c r="A261" s="7">
        <v>260</v>
      </c>
      <c r="B261" s="1" t="s">
        <v>86</v>
      </c>
      <c r="C261" s="1">
        <f>66.26</f>
        <v>66.260000000000005</v>
      </c>
      <c r="D261" s="1">
        <v>11</v>
      </c>
      <c r="E261" s="1">
        <v>19</v>
      </c>
      <c r="F261" s="1">
        <v>70.040000000000006</v>
      </c>
      <c r="G261" s="1">
        <v>0</v>
      </c>
      <c r="H261" s="1">
        <v>2</v>
      </c>
      <c r="I261" s="1">
        <v>0</v>
      </c>
      <c r="J261" s="1">
        <v>5</v>
      </c>
      <c r="K261" s="1">
        <v>65.36</v>
      </c>
      <c r="L261" s="1">
        <v>66.98</v>
      </c>
    </row>
    <row r="262" spans="1:12" ht="15.75" customHeight="1">
      <c r="A262" s="7">
        <v>261</v>
      </c>
      <c r="B262" s="1" t="s">
        <v>200</v>
      </c>
      <c r="C262" s="1">
        <f>66.25</f>
        <v>66.25</v>
      </c>
      <c r="D262" s="1">
        <v>9</v>
      </c>
      <c r="E262" s="1">
        <v>21</v>
      </c>
      <c r="F262" s="1">
        <v>75.650000000000006</v>
      </c>
      <c r="G262" s="1">
        <v>0</v>
      </c>
      <c r="H262" s="1">
        <v>5</v>
      </c>
      <c r="I262" s="1">
        <v>0</v>
      </c>
      <c r="J262" s="1">
        <v>8</v>
      </c>
      <c r="K262" s="1">
        <v>66.209999999999994</v>
      </c>
      <c r="L262" s="1">
        <v>66.17</v>
      </c>
    </row>
    <row r="263" spans="1:12" ht="15.75" customHeight="1">
      <c r="A263" s="7">
        <v>262</v>
      </c>
      <c r="B263" s="1" t="s">
        <v>311</v>
      </c>
      <c r="C263" s="1">
        <f>66.21</f>
        <v>66.209999999999994</v>
      </c>
      <c r="D263" s="1">
        <v>8</v>
      </c>
      <c r="E263" s="1">
        <v>20</v>
      </c>
      <c r="F263" s="1">
        <v>70.95</v>
      </c>
      <c r="G263" s="1">
        <v>0</v>
      </c>
      <c r="H263" s="1">
        <v>0</v>
      </c>
      <c r="I263" s="1">
        <v>0</v>
      </c>
      <c r="J263" s="1">
        <v>1</v>
      </c>
      <c r="K263" s="1">
        <v>66.319999999999993</v>
      </c>
      <c r="L263" s="1">
        <v>66</v>
      </c>
    </row>
    <row r="264" spans="1:12" ht="15.75" customHeight="1">
      <c r="A264" s="7">
        <v>263</v>
      </c>
      <c r="B264" s="1" t="s">
        <v>325</v>
      </c>
      <c r="C264" s="1">
        <f>66.13</f>
        <v>66.13</v>
      </c>
      <c r="D264" s="1">
        <v>14</v>
      </c>
      <c r="E264" s="1">
        <v>17</v>
      </c>
      <c r="F264" s="1">
        <v>68.17</v>
      </c>
      <c r="G264" s="1">
        <v>0</v>
      </c>
      <c r="H264" s="1">
        <v>0</v>
      </c>
      <c r="I264" s="1">
        <v>0</v>
      </c>
      <c r="J264" s="1">
        <v>1</v>
      </c>
      <c r="K264" s="1">
        <v>66.260000000000005</v>
      </c>
      <c r="L264" s="1">
        <v>65.89</v>
      </c>
    </row>
    <row r="265" spans="1:12" ht="15.75" customHeight="1">
      <c r="A265" s="7">
        <v>264</v>
      </c>
      <c r="B265" s="1" t="s">
        <v>235</v>
      </c>
      <c r="C265" s="1">
        <f>65.95</f>
        <v>65.95</v>
      </c>
      <c r="D265" s="1">
        <v>11</v>
      </c>
      <c r="E265" s="1">
        <v>22</v>
      </c>
      <c r="F265" s="1">
        <v>71.67</v>
      </c>
      <c r="G265" s="1">
        <v>0</v>
      </c>
      <c r="H265" s="1">
        <v>0</v>
      </c>
      <c r="I265" s="1">
        <v>0</v>
      </c>
      <c r="J265" s="1">
        <v>0</v>
      </c>
      <c r="K265" s="1">
        <v>65.45</v>
      </c>
      <c r="L265" s="1">
        <v>66.31</v>
      </c>
    </row>
    <row r="266" spans="1:12" ht="15.75" customHeight="1">
      <c r="A266" s="7">
        <v>265</v>
      </c>
      <c r="B266" s="1" t="s">
        <v>454</v>
      </c>
      <c r="C266" s="1">
        <v>65.930000000000007</v>
      </c>
      <c r="D266" s="1">
        <v>12</v>
      </c>
      <c r="E266" s="1">
        <v>13</v>
      </c>
      <c r="F266" s="1">
        <v>64.95</v>
      </c>
      <c r="G266" s="1">
        <v>0</v>
      </c>
      <c r="H266" s="1">
        <v>0</v>
      </c>
      <c r="I266" s="1">
        <v>0</v>
      </c>
      <c r="J266" s="1">
        <v>0</v>
      </c>
      <c r="K266" s="1">
        <v>65.650000000000006</v>
      </c>
      <c r="L266" s="1">
        <v>66.09</v>
      </c>
    </row>
    <row r="267" spans="1:12" ht="15.75" customHeight="1">
      <c r="A267" s="7">
        <v>266</v>
      </c>
      <c r="B267" s="1" t="s">
        <v>143</v>
      </c>
      <c r="C267" s="1">
        <f>65.78</f>
        <v>65.78</v>
      </c>
      <c r="D267" s="1">
        <v>11</v>
      </c>
      <c r="E267" s="1">
        <v>21</v>
      </c>
      <c r="F267" s="1">
        <v>71.61</v>
      </c>
      <c r="G267" s="1">
        <v>0</v>
      </c>
      <c r="H267" s="1">
        <v>2</v>
      </c>
      <c r="I267" s="1">
        <v>0</v>
      </c>
      <c r="J267" s="1">
        <v>3</v>
      </c>
      <c r="K267" s="1">
        <v>65.69</v>
      </c>
      <c r="L267" s="1">
        <v>65.760000000000005</v>
      </c>
    </row>
    <row r="268" spans="1:12" ht="15.75" customHeight="1">
      <c r="A268" s="7">
        <v>267</v>
      </c>
      <c r="B268" s="1" t="s">
        <v>234</v>
      </c>
      <c r="C268" s="1">
        <f>65.76</f>
        <v>65.760000000000005</v>
      </c>
      <c r="D268" s="1">
        <v>13</v>
      </c>
      <c r="E268" s="1">
        <v>16</v>
      </c>
      <c r="F268" s="1">
        <v>67.319999999999993</v>
      </c>
      <c r="G268" s="1">
        <v>0</v>
      </c>
      <c r="H268" s="1">
        <v>0</v>
      </c>
      <c r="I268" s="1">
        <v>0</v>
      </c>
      <c r="J268" s="1">
        <v>1</v>
      </c>
      <c r="K268" s="1">
        <v>65.430000000000007</v>
      </c>
      <c r="L268" s="1">
        <v>65.97</v>
      </c>
    </row>
    <row r="269" spans="1:12" ht="15.75" customHeight="1">
      <c r="A269" s="7">
        <v>268</v>
      </c>
      <c r="B269" s="1" t="s">
        <v>364</v>
      </c>
      <c r="C269" s="1">
        <f>65.71</f>
        <v>65.709999999999994</v>
      </c>
      <c r="D269" s="1">
        <v>9</v>
      </c>
      <c r="E269" s="1">
        <v>20</v>
      </c>
      <c r="F269" s="1">
        <v>71.58</v>
      </c>
      <c r="G269" s="1">
        <v>0</v>
      </c>
      <c r="H269" s="1">
        <v>0</v>
      </c>
      <c r="I269" s="1">
        <v>0</v>
      </c>
      <c r="J269" s="1">
        <v>1</v>
      </c>
      <c r="K269" s="1">
        <v>66.260000000000005</v>
      </c>
      <c r="L269" s="1">
        <v>65.02</v>
      </c>
    </row>
    <row r="270" spans="1:12" ht="15.75" customHeight="1">
      <c r="A270" s="7">
        <v>269</v>
      </c>
      <c r="B270" s="1" t="s">
        <v>349</v>
      </c>
      <c r="C270" s="1">
        <f>65.65</f>
        <v>65.650000000000006</v>
      </c>
      <c r="D270" s="1">
        <v>10</v>
      </c>
      <c r="E270" s="1">
        <v>17</v>
      </c>
      <c r="F270" s="1">
        <v>70.97</v>
      </c>
      <c r="G270" s="1">
        <v>0</v>
      </c>
      <c r="H270" s="1">
        <v>0</v>
      </c>
      <c r="I270" s="1">
        <v>0</v>
      </c>
      <c r="J270" s="1">
        <v>3</v>
      </c>
      <c r="K270" s="1">
        <v>66.819999999999993</v>
      </c>
      <c r="L270" s="1">
        <v>64.239999999999995</v>
      </c>
    </row>
    <row r="271" spans="1:12" ht="15.75" customHeight="1">
      <c r="A271" s="7">
        <v>270</v>
      </c>
      <c r="B271" s="1" t="s">
        <v>324</v>
      </c>
      <c r="C271" s="1">
        <f>65.45</f>
        <v>65.45</v>
      </c>
      <c r="D271" s="1">
        <v>10</v>
      </c>
      <c r="E271" s="1">
        <v>20</v>
      </c>
      <c r="F271" s="1">
        <v>71.209999999999994</v>
      </c>
      <c r="G271" s="1">
        <v>0</v>
      </c>
      <c r="H271" s="1">
        <v>3</v>
      </c>
      <c r="I271" s="1">
        <v>0</v>
      </c>
      <c r="J271" s="1">
        <v>3</v>
      </c>
      <c r="K271" s="1">
        <v>65.55</v>
      </c>
      <c r="L271" s="1">
        <v>65.239999999999995</v>
      </c>
    </row>
    <row r="272" spans="1:12" ht="15.75" customHeight="1">
      <c r="A272" s="7">
        <v>271</v>
      </c>
      <c r="B272" s="1" t="s">
        <v>380</v>
      </c>
      <c r="C272" s="1">
        <f>65.25</f>
        <v>65.25</v>
      </c>
      <c r="D272" s="1">
        <v>14</v>
      </c>
      <c r="E272" s="1">
        <v>17</v>
      </c>
      <c r="F272" s="1">
        <v>66.67</v>
      </c>
      <c r="G272" s="1">
        <v>0</v>
      </c>
      <c r="H272" s="1">
        <v>0</v>
      </c>
      <c r="I272" s="1">
        <v>0</v>
      </c>
      <c r="J272" s="1">
        <v>0</v>
      </c>
      <c r="K272" s="1">
        <v>65.28</v>
      </c>
      <c r="L272" s="1">
        <v>65.11</v>
      </c>
    </row>
    <row r="273" spans="1:12" ht="15.75" customHeight="1">
      <c r="A273" s="7">
        <v>272</v>
      </c>
      <c r="B273" s="1" t="s">
        <v>455</v>
      </c>
      <c r="C273" s="1">
        <f>65.2</f>
        <v>65.2</v>
      </c>
      <c r="D273" s="1">
        <v>12</v>
      </c>
      <c r="E273" s="1">
        <v>20</v>
      </c>
      <c r="F273" s="1">
        <v>68.489999999999995</v>
      </c>
      <c r="G273" s="1">
        <v>0</v>
      </c>
      <c r="H273" s="1">
        <v>1</v>
      </c>
      <c r="I273" s="1">
        <v>0</v>
      </c>
      <c r="J273" s="1">
        <v>1</v>
      </c>
      <c r="K273" s="1">
        <v>65.03</v>
      </c>
      <c r="L273" s="1">
        <v>65.260000000000005</v>
      </c>
    </row>
    <row r="274" spans="1:12" ht="15.75" customHeight="1">
      <c r="A274" s="7">
        <v>273</v>
      </c>
      <c r="B274" s="1" t="s">
        <v>279</v>
      </c>
      <c r="C274" s="1">
        <f>65.09</f>
        <v>65.09</v>
      </c>
      <c r="D274" s="1">
        <v>11</v>
      </c>
      <c r="E274" s="1">
        <v>17</v>
      </c>
      <c r="F274" s="1">
        <v>68.88</v>
      </c>
      <c r="G274" s="1">
        <v>0</v>
      </c>
      <c r="H274" s="1">
        <v>2</v>
      </c>
      <c r="I274" s="1">
        <v>0</v>
      </c>
      <c r="J274" s="1">
        <v>2</v>
      </c>
      <c r="K274" s="1">
        <v>64.45</v>
      </c>
      <c r="L274" s="1">
        <v>65.59</v>
      </c>
    </row>
    <row r="275" spans="1:12" ht="15.75" customHeight="1">
      <c r="A275" s="7">
        <v>274</v>
      </c>
      <c r="B275" s="1" t="s">
        <v>300</v>
      </c>
      <c r="C275" s="1">
        <f>65.03</f>
        <v>65.03</v>
      </c>
      <c r="D275" s="1">
        <v>12</v>
      </c>
      <c r="E275" s="1">
        <v>18</v>
      </c>
      <c r="F275" s="1">
        <v>69.56</v>
      </c>
      <c r="G275" s="1">
        <v>0</v>
      </c>
      <c r="H275" s="1">
        <v>2</v>
      </c>
      <c r="I275" s="1">
        <v>0</v>
      </c>
      <c r="J275" s="1">
        <v>2</v>
      </c>
      <c r="K275" s="1">
        <v>65.67</v>
      </c>
      <c r="L275" s="1">
        <v>64.239999999999995</v>
      </c>
    </row>
    <row r="276" spans="1:12" ht="15.75" customHeight="1">
      <c r="A276" s="7">
        <v>275</v>
      </c>
      <c r="B276" s="1" t="s">
        <v>332</v>
      </c>
      <c r="C276" s="1">
        <f>65.01</f>
        <v>65.010000000000005</v>
      </c>
      <c r="D276" s="1">
        <v>9</v>
      </c>
      <c r="E276" s="1">
        <v>21</v>
      </c>
      <c r="F276" s="1">
        <v>71.7</v>
      </c>
      <c r="G276" s="1">
        <v>0</v>
      </c>
      <c r="H276" s="1">
        <v>0</v>
      </c>
      <c r="I276" s="1">
        <v>0</v>
      </c>
      <c r="J276" s="1">
        <v>0</v>
      </c>
      <c r="K276" s="1">
        <v>65.209999999999994</v>
      </c>
      <c r="L276" s="1">
        <v>64.7</v>
      </c>
    </row>
    <row r="277" spans="1:12" ht="15.75" customHeight="1">
      <c r="A277" s="7">
        <v>276</v>
      </c>
      <c r="B277" s="1" t="s">
        <v>264</v>
      </c>
      <c r="C277" s="1">
        <f>64.93</f>
        <v>64.930000000000007</v>
      </c>
      <c r="D277" s="1">
        <v>8</v>
      </c>
      <c r="E277" s="1">
        <v>24</v>
      </c>
      <c r="F277" s="1">
        <v>72.47</v>
      </c>
      <c r="G277" s="1">
        <v>0</v>
      </c>
      <c r="H277" s="1">
        <v>0</v>
      </c>
      <c r="I277" s="1">
        <v>0</v>
      </c>
      <c r="J277" s="1">
        <v>1</v>
      </c>
      <c r="K277" s="1">
        <v>66.05</v>
      </c>
      <c r="L277" s="1">
        <v>63.57</v>
      </c>
    </row>
    <row r="278" spans="1:12" ht="15.75" customHeight="1">
      <c r="A278" s="7">
        <v>277</v>
      </c>
      <c r="B278" s="1" t="s">
        <v>395</v>
      </c>
      <c r="C278" s="1">
        <f>64.91</f>
        <v>64.91</v>
      </c>
      <c r="D278" s="1">
        <v>11</v>
      </c>
      <c r="E278" s="1">
        <v>20</v>
      </c>
      <c r="F278" s="1">
        <v>68.989999999999995</v>
      </c>
      <c r="G278" s="1">
        <v>0</v>
      </c>
      <c r="H278" s="1">
        <v>1</v>
      </c>
      <c r="I278" s="1">
        <v>0</v>
      </c>
      <c r="J278" s="1">
        <v>2</v>
      </c>
      <c r="K278" s="1">
        <v>64.790000000000006</v>
      </c>
      <c r="L278" s="1">
        <v>64.92</v>
      </c>
    </row>
    <row r="279" spans="1:12" ht="15.75" customHeight="1">
      <c r="A279" s="7">
        <v>278</v>
      </c>
      <c r="B279" s="1" t="s">
        <v>335</v>
      </c>
      <c r="C279" s="1">
        <f>64.88</f>
        <v>64.88</v>
      </c>
      <c r="D279" s="1">
        <v>11</v>
      </c>
      <c r="E279" s="1">
        <v>18</v>
      </c>
      <c r="F279" s="1">
        <v>70.510000000000005</v>
      </c>
      <c r="G279" s="1">
        <v>0</v>
      </c>
      <c r="H279" s="1">
        <v>3</v>
      </c>
      <c r="I279" s="1">
        <v>0</v>
      </c>
      <c r="J279" s="1">
        <v>3</v>
      </c>
      <c r="K279" s="1">
        <v>65.55</v>
      </c>
      <c r="L279" s="1">
        <v>64.06</v>
      </c>
    </row>
    <row r="280" spans="1:12" ht="15.75" customHeight="1">
      <c r="A280" s="7">
        <v>279</v>
      </c>
      <c r="B280" s="1" t="s">
        <v>404</v>
      </c>
      <c r="C280" s="1">
        <f>64.86</f>
        <v>64.86</v>
      </c>
      <c r="D280" s="1">
        <v>13</v>
      </c>
      <c r="E280" s="1">
        <v>18</v>
      </c>
      <c r="F280" s="1">
        <v>68.489999999999995</v>
      </c>
      <c r="G280" s="1">
        <v>0</v>
      </c>
      <c r="H280" s="1">
        <v>1</v>
      </c>
      <c r="I280" s="1">
        <v>0</v>
      </c>
      <c r="J280" s="1">
        <v>1</v>
      </c>
      <c r="K280" s="1">
        <v>65.84</v>
      </c>
      <c r="L280" s="1">
        <v>63.68</v>
      </c>
    </row>
    <row r="281" spans="1:12" ht="15.75" customHeight="1">
      <c r="A281" s="7">
        <v>280</v>
      </c>
      <c r="B281" s="1" t="s">
        <v>187</v>
      </c>
      <c r="C281" s="1">
        <f>64.82</f>
        <v>64.819999999999993</v>
      </c>
      <c r="D281" s="1">
        <v>12</v>
      </c>
      <c r="E281" s="1">
        <v>21</v>
      </c>
      <c r="F281" s="1">
        <v>69.12</v>
      </c>
      <c r="G281" s="1">
        <v>0</v>
      </c>
      <c r="H281" s="1">
        <v>0</v>
      </c>
      <c r="I281" s="1">
        <v>0</v>
      </c>
      <c r="J281" s="1">
        <v>2</v>
      </c>
      <c r="K281" s="1">
        <v>65.06</v>
      </c>
      <c r="L281" s="1">
        <v>64.47</v>
      </c>
    </row>
    <row r="282" spans="1:12" ht="15.75" customHeight="1">
      <c r="A282" s="7">
        <v>281</v>
      </c>
      <c r="B282" s="1" t="s">
        <v>287</v>
      </c>
      <c r="C282" s="1">
        <f>64.77</f>
        <v>64.77</v>
      </c>
      <c r="D282" s="1">
        <v>12</v>
      </c>
      <c r="E282" s="1">
        <v>15</v>
      </c>
      <c r="F282" s="1">
        <v>66.78</v>
      </c>
      <c r="G282" s="1">
        <v>0</v>
      </c>
      <c r="H282" s="1">
        <v>0</v>
      </c>
      <c r="I282" s="1">
        <v>0</v>
      </c>
      <c r="J282" s="1">
        <v>0</v>
      </c>
      <c r="K282" s="1">
        <v>64.91</v>
      </c>
      <c r="L282" s="1">
        <v>64.52</v>
      </c>
    </row>
    <row r="283" spans="1:12" ht="15.75" customHeight="1">
      <c r="A283" s="7">
        <v>282</v>
      </c>
      <c r="B283" s="1" t="s">
        <v>214</v>
      </c>
      <c r="C283" s="1">
        <f>64.72</f>
        <v>64.72</v>
      </c>
      <c r="D283" s="1">
        <v>11</v>
      </c>
      <c r="E283" s="1">
        <v>18</v>
      </c>
      <c r="F283" s="1">
        <v>70.930000000000007</v>
      </c>
      <c r="G283" s="1">
        <v>0</v>
      </c>
      <c r="H283" s="1">
        <v>0</v>
      </c>
      <c r="I283" s="1">
        <v>0</v>
      </c>
      <c r="J283" s="1">
        <v>5</v>
      </c>
      <c r="K283" s="1">
        <v>65.989999999999995</v>
      </c>
      <c r="L283" s="1">
        <v>63.16</v>
      </c>
    </row>
    <row r="284" spans="1:12" ht="15.75" customHeight="1">
      <c r="A284" s="7">
        <v>283</v>
      </c>
      <c r="B284" s="1" t="s">
        <v>299</v>
      </c>
      <c r="C284" s="1">
        <f>64.7</f>
        <v>64.7</v>
      </c>
      <c r="D284" s="1">
        <v>8</v>
      </c>
      <c r="E284" s="1">
        <v>19</v>
      </c>
      <c r="F284" s="1">
        <v>70.95</v>
      </c>
      <c r="G284" s="1">
        <v>0</v>
      </c>
      <c r="H284" s="1">
        <v>0</v>
      </c>
      <c r="I284" s="1">
        <v>0</v>
      </c>
      <c r="J284" s="1">
        <v>0</v>
      </c>
      <c r="K284" s="1">
        <v>64.52</v>
      </c>
      <c r="L284" s="1">
        <v>64.77</v>
      </c>
    </row>
    <row r="285" spans="1:12" ht="15.75" customHeight="1">
      <c r="A285" s="7">
        <v>284</v>
      </c>
      <c r="B285" s="1" t="s">
        <v>115</v>
      </c>
      <c r="C285" s="1">
        <f>64.61</f>
        <v>64.61</v>
      </c>
      <c r="D285" s="1">
        <v>12</v>
      </c>
      <c r="E285" s="1">
        <v>21</v>
      </c>
      <c r="F285" s="1">
        <v>67.8</v>
      </c>
      <c r="G285" s="1">
        <v>0</v>
      </c>
      <c r="H285" s="1">
        <v>1</v>
      </c>
      <c r="I285" s="1">
        <v>0</v>
      </c>
      <c r="J285" s="1">
        <v>1</v>
      </c>
      <c r="K285" s="1">
        <v>63.9</v>
      </c>
      <c r="L285" s="1">
        <v>65.16</v>
      </c>
    </row>
    <row r="286" spans="1:12" ht="15.75" customHeight="1">
      <c r="A286" s="7">
        <v>285</v>
      </c>
      <c r="B286" s="1" t="s">
        <v>193</v>
      </c>
      <c r="C286" s="1">
        <f>64.4</f>
        <v>64.400000000000006</v>
      </c>
      <c r="D286" s="1">
        <v>9</v>
      </c>
      <c r="E286" s="1">
        <v>20</v>
      </c>
      <c r="F286" s="1">
        <v>71.06</v>
      </c>
      <c r="G286" s="1">
        <v>0</v>
      </c>
      <c r="H286" s="1">
        <v>0</v>
      </c>
      <c r="I286" s="1">
        <v>0</v>
      </c>
      <c r="J286" s="1">
        <v>0</v>
      </c>
      <c r="K286" s="1">
        <v>65.010000000000005</v>
      </c>
      <c r="L286" s="1">
        <v>63.65</v>
      </c>
    </row>
    <row r="287" spans="1:12" ht="15.75" customHeight="1">
      <c r="A287" s="7">
        <v>286</v>
      </c>
      <c r="B287" s="1" t="s">
        <v>198</v>
      </c>
      <c r="C287" s="1">
        <f>64.39</f>
        <v>64.39</v>
      </c>
      <c r="D287" s="1">
        <v>5</v>
      </c>
      <c r="E287" s="1">
        <v>25</v>
      </c>
      <c r="F287" s="1">
        <v>71.209999999999994</v>
      </c>
      <c r="G287" s="1">
        <v>0</v>
      </c>
      <c r="H287" s="1">
        <v>1</v>
      </c>
      <c r="I287" s="1">
        <v>1</v>
      </c>
      <c r="J287" s="1">
        <v>1</v>
      </c>
      <c r="K287" s="1">
        <v>63.42</v>
      </c>
      <c r="L287" s="1">
        <v>65.150000000000006</v>
      </c>
    </row>
    <row r="288" spans="1:12" ht="15.75" customHeight="1">
      <c r="A288" s="7">
        <v>287</v>
      </c>
      <c r="B288" s="1" t="s">
        <v>240</v>
      </c>
      <c r="C288" s="1">
        <f>64.35</f>
        <v>64.349999999999994</v>
      </c>
      <c r="D288" s="1">
        <v>12</v>
      </c>
      <c r="E288" s="1">
        <v>19</v>
      </c>
      <c r="F288" s="1">
        <v>68.58</v>
      </c>
      <c r="G288" s="1">
        <v>0</v>
      </c>
      <c r="H288" s="1">
        <v>0</v>
      </c>
      <c r="I288" s="1">
        <v>0</v>
      </c>
      <c r="J288" s="1">
        <v>0</v>
      </c>
      <c r="K288" s="1">
        <v>64.17</v>
      </c>
      <c r="L288" s="1">
        <v>64.42</v>
      </c>
    </row>
    <row r="289" spans="1:12" ht="15.75" customHeight="1">
      <c r="A289" s="7">
        <v>288</v>
      </c>
      <c r="B289" s="1" t="s">
        <v>389</v>
      </c>
      <c r="C289" s="1">
        <f>64.15</f>
        <v>64.150000000000006</v>
      </c>
      <c r="D289" s="1">
        <v>16</v>
      </c>
      <c r="E289" s="1">
        <v>14</v>
      </c>
      <c r="F289" s="1">
        <v>66.400000000000006</v>
      </c>
      <c r="G289" s="1">
        <v>0</v>
      </c>
      <c r="H289" s="1">
        <v>2</v>
      </c>
      <c r="I289" s="1">
        <v>0</v>
      </c>
      <c r="J289" s="1">
        <v>3</v>
      </c>
      <c r="K289" s="1">
        <v>64.959999999999994</v>
      </c>
      <c r="L289" s="1">
        <v>63.16</v>
      </c>
    </row>
    <row r="290" spans="1:12" ht="15.75" customHeight="1">
      <c r="A290" s="7">
        <v>289</v>
      </c>
      <c r="B290" s="1" t="s">
        <v>382</v>
      </c>
      <c r="C290" s="1">
        <f>63.98</f>
        <v>63.98</v>
      </c>
      <c r="D290" s="1">
        <v>11</v>
      </c>
      <c r="E290" s="1">
        <v>17</v>
      </c>
      <c r="F290" s="1">
        <v>69.77</v>
      </c>
      <c r="G290" s="1">
        <v>0</v>
      </c>
      <c r="H290" s="1">
        <v>0</v>
      </c>
      <c r="I290" s="1">
        <v>0</v>
      </c>
      <c r="J290" s="1">
        <v>2</v>
      </c>
      <c r="K290" s="1">
        <v>64.900000000000006</v>
      </c>
      <c r="L290" s="1">
        <v>62.85</v>
      </c>
    </row>
    <row r="291" spans="1:12" ht="15.75" customHeight="1">
      <c r="A291" s="7">
        <v>290</v>
      </c>
      <c r="B291" s="1" t="s">
        <v>275</v>
      </c>
      <c r="C291" s="1">
        <f>63.76</f>
        <v>63.76</v>
      </c>
      <c r="D291" s="1">
        <v>6</v>
      </c>
      <c r="E291" s="1">
        <v>24</v>
      </c>
      <c r="F291" s="1">
        <v>73.63</v>
      </c>
      <c r="G291" s="1">
        <v>0</v>
      </c>
      <c r="H291" s="1">
        <v>1</v>
      </c>
      <c r="I291" s="1">
        <v>0</v>
      </c>
      <c r="J291" s="1">
        <v>1</v>
      </c>
      <c r="K291" s="1">
        <v>64.180000000000007</v>
      </c>
      <c r="L291" s="1">
        <v>63.22</v>
      </c>
    </row>
    <row r="292" spans="1:12" ht="15.75" customHeight="1">
      <c r="A292" s="7">
        <v>291</v>
      </c>
      <c r="B292" s="1" t="s">
        <v>343</v>
      </c>
      <c r="C292" s="1">
        <f>63.75</f>
        <v>63.75</v>
      </c>
      <c r="D292" s="1">
        <v>9</v>
      </c>
      <c r="E292" s="1">
        <v>21</v>
      </c>
      <c r="F292" s="1">
        <v>69.81</v>
      </c>
      <c r="G292" s="1">
        <v>0</v>
      </c>
      <c r="H292" s="1">
        <v>1</v>
      </c>
      <c r="I292" s="1">
        <v>0</v>
      </c>
      <c r="J292" s="1">
        <v>2</v>
      </c>
      <c r="K292" s="1">
        <v>63.61</v>
      </c>
      <c r="L292" s="1">
        <v>63.78</v>
      </c>
    </row>
    <row r="293" spans="1:12" ht="15.75" customHeight="1">
      <c r="A293" s="7">
        <v>292</v>
      </c>
      <c r="B293" s="1" t="s">
        <v>149</v>
      </c>
      <c r="C293" s="1">
        <f>63.73</f>
        <v>63.73</v>
      </c>
      <c r="D293" s="1">
        <v>8</v>
      </c>
      <c r="E293" s="1">
        <v>20</v>
      </c>
      <c r="F293" s="1">
        <v>71.84</v>
      </c>
      <c r="G293" s="1">
        <v>0</v>
      </c>
      <c r="H293" s="1">
        <v>1</v>
      </c>
      <c r="I293" s="1">
        <v>0</v>
      </c>
      <c r="J293" s="1">
        <v>1</v>
      </c>
      <c r="K293" s="1">
        <v>64.2</v>
      </c>
      <c r="L293" s="1">
        <v>63.13</v>
      </c>
    </row>
    <row r="294" spans="1:12" ht="15.75" customHeight="1">
      <c r="A294" s="7">
        <v>293</v>
      </c>
      <c r="B294" s="1" t="s">
        <v>390</v>
      </c>
      <c r="C294" s="1">
        <f>63.65</f>
        <v>63.65</v>
      </c>
      <c r="D294" s="1">
        <v>11</v>
      </c>
      <c r="E294" s="1">
        <v>17</v>
      </c>
      <c r="F294" s="1">
        <v>67.09</v>
      </c>
      <c r="G294" s="1">
        <v>0</v>
      </c>
      <c r="H294" s="1">
        <v>0</v>
      </c>
      <c r="I294" s="1">
        <v>0</v>
      </c>
      <c r="J294" s="1">
        <v>0</v>
      </c>
      <c r="K294" s="1">
        <v>63.49</v>
      </c>
      <c r="L294" s="1">
        <v>63.69</v>
      </c>
    </row>
    <row r="295" spans="1:12" ht="15.75" customHeight="1">
      <c r="A295" s="7">
        <v>294</v>
      </c>
      <c r="B295" s="1" t="s">
        <v>267</v>
      </c>
      <c r="C295" s="1">
        <f>63.44</f>
        <v>63.44</v>
      </c>
      <c r="D295" s="1">
        <v>11</v>
      </c>
      <c r="E295" s="1">
        <v>19</v>
      </c>
      <c r="F295" s="1">
        <v>67.38</v>
      </c>
      <c r="G295" s="1">
        <v>0</v>
      </c>
      <c r="H295" s="1">
        <v>2</v>
      </c>
      <c r="I295" s="1">
        <v>0</v>
      </c>
      <c r="J295" s="1">
        <v>3</v>
      </c>
      <c r="K295" s="1">
        <v>62.96</v>
      </c>
      <c r="L295" s="1">
        <v>63.79</v>
      </c>
    </row>
    <row r="296" spans="1:12" ht="15.75" customHeight="1">
      <c r="A296" s="7">
        <v>295</v>
      </c>
      <c r="B296" s="1" t="s">
        <v>387</v>
      </c>
      <c r="C296" s="1">
        <f>63.41</f>
        <v>63.41</v>
      </c>
      <c r="D296" s="1">
        <v>11</v>
      </c>
      <c r="E296" s="1">
        <v>17</v>
      </c>
      <c r="F296" s="1">
        <v>68</v>
      </c>
      <c r="G296" s="1">
        <v>0</v>
      </c>
      <c r="H296" s="1">
        <v>0</v>
      </c>
      <c r="I296" s="1">
        <v>0</v>
      </c>
      <c r="J296" s="1">
        <v>1</v>
      </c>
      <c r="K296" s="1">
        <v>63.47</v>
      </c>
      <c r="L296" s="1">
        <v>63.23</v>
      </c>
    </row>
    <row r="297" spans="1:12" ht="15.75" customHeight="1">
      <c r="A297" s="7">
        <v>296</v>
      </c>
      <c r="B297" s="1" t="s">
        <v>172</v>
      </c>
      <c r="C297" s="1">
        <f>63.4</f>
        <v>63.4</v>
      </c>
      <c r="D297" s="1">
        <v>10</v>
      </c>
      <c r="E297" s="1">
        <v>21</v>
      </c>
      <c r="F297" s="1">
        <v>67.989999999999995</v>
      </c>
      <c r="G297" s="1">
        <v>0</v>
      </c>
      <c r="H297" s="1">
        <v>2</v>
      </c>
      <c r="I297" s="1">
        <v>0</v>
      </c>
      <c r="J297" s="1">
        <v>4</v>
      </c>
      <c r="K297" s="1">
        <v>62.62</v>
      </c>
      <c r="L297" s="1">
        <v>64</v>
      </c>
    </row>
    <row r="298" spans="1:12" ht="15.75" customHeight="1">
      <c r="A298" s="7">
        <v>297</v>
      </c>
      <c r="B298" s="1" t="s">
        <v>126</v>
      </c>
      <c r="C298" s="1">
        <f t="shared" ref="C298:C299" si="12">63.37</f>
        <v>63.37</v>
      </c>
      <c r="D298" s="1">
        <v>10</v>
      </c>
      <c r="E298" s="1">
        <v>18</v>
      </c>
      <c r="F298" s="1">
        <v>67.33</v>
      </c>
      <c r="G298" s="1">
        <v>0</v>
      </c>
      <c r="H298" s="1">
        <v>0</v>
      </c>
      <c r="I298" s="1">
        <v>0</v>
      </c>
      <c r="J298" s="1">
        <v>0</v>
      </c>
      <c r="K298" s="1">
        <v>63.37</v>
      </c>
      <c r="L298" s="1">
        <v>63.27</v>
      </c>
    </row>
    <row r="299" spans="1:12" ht="15.75" customHeight="1">
      <c r="A299" s="7">
        <v>298</v>
      </c>
      <c r="B299" s="1" t="s">
        <v>379</v>
      </c>
      <c r="C299" s="1">
        <f t="shared" si="12"/>
        <v>63.37</v>
      </c>
      <c r="D299" s="1">
        <v>10</v>
      </c>
      <c r="E299" s="1">
        <v>21</v>
      </c>
      <c r="F299" s="1">
        <v>70.239999999999995</v>
      </c>
      <c r="G299" s="1">
        <v>0</v>
      </c>
      <c r="H299" s="1">
        <v>1</v>
      </c>
      <c r="I299" s="1">
        <v>0</v>
      </c>
      <c r="J299" s="1">
        <v>2</v>
      </c>
      <c r="K299" s="1">
        <v>64.2</v>
      </c>
      <c r="L299" s="1">
        <v>62.35</v>
      </c>
    </row>
    <row r="300" spans="1:12" ht="15.75" customHeight="1">
      <c r="A300" s="7">
        <v>299</v>
      </c>
      <c r="B300" s="1" t="s">
        <v>243</v>
      </c>
      <c r="C300" s="1">
        <f>63.26</f>
        <v>63.26</v>
      </c>
      <c r="D300" s="1">
        <v>10</v>
      </c>
      <c r="E300" s="1">
        <v>19</v>
      </c>
      <c r="F300" s="1">
        <v>67.27</v>
      </c>
      <c r="G300" s="1">
        <v>0</v>
      </c>
      <c r="H300" s="1">
        <v>0</v>
      </c>
      <c r="I300" s="1">
        <v>0</v>
      </c>
      <c r="J300" s="1">
        <v>0</v>
      </c>
      <c r="K300" s="1">
        <v>62.36</v>
      </c>
      <c r="L300" s="1">
        <v>63.95</v>
      </c>
    </row>
    <row r="301" spans="1:12" ht="15.75" customHeight="1">
      <c r="A301" s="7">
        <v>300</v>
      </c>
      <c r="B301" s="1" t="s">
        <v>272</v>
      </c>
      <c r="C301" s="1">
        <f>63.04</f>
        <v>63.04</v>
      </c>
      <c r="D301" s="1">
        <v>11</v>
      </c>
      <c r="E301" s="1">
        <v>21</v>
      </c>
      <c r="F301" s="1">
        <v>69.45</v>
      </c>
      <c r="G301" s="1">
        <v>0</v>
      </c>
      <c r="H301" s="1">
        <v>2</v>
      </c>
      <c r="I301" s="1">
        <v>0</v>
      </c>
      <c r="J301" s="1">
        <v>4</v>
      </c>
      <c r="K301" s="1">
        <v>63.64</v>
      </c>
      <c r="L301" s="1">
        <v>62.28</v>
      </c>
    </row>
    <row r="302" spans="1:12" ht="15.75" customHeight="1">
      <c r="A302" s="7">
        <v>301</v>
      </c>
      <c r="B302" s="1" t="s">
        <v>117</v>
      </c>
      <c r="C302" s="1">
        <f>62.95</f>
        <v>62.95</v>
      </c>
      <c r="D302" s="1">
        <v>6</v>
      </c>
      <c r="E302" s="1">
        <v>25</v>
      </c>
      <c r="F302" s="1">
        <v>71.63</v>
      </c>
      <c r="G302" s="1">
        <v>0</v>
      </c>
      <c r="H302" s="1">
        <v>0</v>
      </c>
      <c r="I302" s="1">
        <v>0</v>
      </c>
      <c r="J302" s="1">
        <v>0</v>
      </c>
      <c r="K302" s="1">
        <v>63.32</v>
      </c>
      <c r="L302" s="1">
        <v>62.45</v>
      </c>
    </row>
    <row r="303" spans="1:12" ht="15.75" customHeight="1">
      <c r="A303" s="7">
        <v>302</v>
      </c>
      <c r="B303" s="1" t="s">
        <v>456</v>
      </c>
      <c r="C303" s="1">
        <f>62.8</f>
        <v>62.8</v>
      </c>
      <c r="D303" s="1">
        <v>7</v>
      </c>
      <c r="E303" s="1">
        <v>18</v>
      </c>
      <c r="F303" s="1">
        <v>69.14</v>
      </c>
      <c r="G303" s="1">
        <v>0</v>
      </c>
      <c r="H303" s="1">
        <v>1</v>
      </c>
      <c r="I303" s="1">
        <v>0</v>
      </c>
      <c r="J303" s="1">
        <v>3</v>
      </c>
      <c r="K303" s="1">
        <v>62.57</v>
      </c>
      <c r="L303" s="1">
        <v>62.92</v>
      </c>
    </row>
    <row r="304" spans="1:12" ht="15.75" customHeight="1">
      <c r="A304" s="7">
        <v>303</v>
      </c>
      <c r="B304" s="1" t="s">
        <v>151</v>
      </c>
      <c r="C304" s="1">
        <f>62.75</f>
        <v>62.75</v>
      </c>
      <c r="D304" s="1">
        <v>7</v>
      </c>
      <c r="E304" s="1">
        <v>22</v>
      </c>
      <c r="F304" s="1">
        <v>67.72</v>
      </c>
      <c r="G304" s="1">
        <v>0</v>
      </c>
      <c r="H304" s="1">
        <v>0</v>
      </c>
      <c r="I304" s="1">
        <v>0</v>
      </c>
      <c r="J304" s="1">
        <v>1</v>
      </c>
      <c r="K304" s="1">
        <v>60.55</v>
      </c>
      <c r="L304" s="1">
        <v>64.34</v>
      </c>
    </row>
    <row r="305" spans="1:12" ht="15.75" customHeight="1">
      <c r="A305" s="7">
        <v>304</v>
      </c>
      <c r="B305" s="1" t="s">
        <v>359</v>
      </c>
      <c r="C305" s="1">
        <f>62.74</f>
        <v>62.74</v>
      </c>
      <c r="D305" s="1">
        <v>7</v>
      </c>
      <c r="E305" s="1">
        <v>22</v>
      </c>
      <c r="F305" s="1">
        <v>69.11</v>
      </c>
      <c r="G305" s="1">
        <v>0</v>
      </c>
      <c r="H305" s="1">
        <v>1</v>
      </c>
      <c r="I305" s="1">
        <v>0</v>
      </c>
      <c r="J305" s="1">
        <v>3</v>
      </c>
      <c r="K305" s="1">
        <v>62.37</v>
      </c>
      <c r="L305" s="1">
        <v>62.98</v>
      </c>
    </row>
    <row r="306" spans="1:12" ht="15.75" customHeight="1">
      <c r="A306" s="7">
        <v>305</v>
      </c>
      <c r="B306" s="1" t="s">
        <v>284</v>
      </c>
      <c r="C306" s="1">
        <f>62.66</f>
        <v>62.66</v>
      </c>
      <c r="D306" s="1">
        <v>7</v>
      </c>
      <c r="E306" s="1">
        <v>23</v>
      </c>
      <c r="F306" s="1">
        <v>71.36</v>
      </c>
      <c r="G306" s="1">
        <v>0</v>
      </c>
      <c r="H306" s="1">
        <v>1</v>
      </c>
      <c r="I306" s="1">
        <v>0</v>
      </c>
      <c r="J306" s="1">
        <v>1</v>
      </c>
      <c r="K306" s="1">
        <v>63.07</v>
      </c>
      <c r="L306" s="1">
        <v>62.13</v>
      </c>
    </row>
    <row r="307" spans="1:12" ht="15.75" customHeight="1">
      <c r="A307" s="7">
        <v>306</v>
      </c>
      <c r="B307" s="1" t="s">
        <v>474</v>
      </c>
      <c r="C307" s="1">
        <v>62.65</v>
      </c>
      <c r="D307" s="1">
        <v>9</v>
      </c>
      <c r="E307" s="1">
        <v>22</v>
      </c>
      <c r="F307" s="1">
        <v>71.930000000000007</v>
      </c>
      <c r="G307" s="1">
        <v>0</v>
      </c>
      <c r="H307" s="1">
        <v>2</v>
      </c>
      <c r="I307" s="1">
        <v>0</v>
      </c>
      <c r="J307" s="1">
        <v>4</v>
      </c>
      <c r="K307" s="1">
        <v>63.81</v>
      </c>
      <c r="L307" s="1">
        <v>61.19</v>
      </c>
    </row>
    <row r="308" spans="1:12" ht="15.75" customHeight="1">
      <c r="A308" s="7">
        <v>307</v>
      </c>
      <c r="B308" s="1" t="s">
        <v>220</v>
      </c>
      <c r="C308" s="1">
        <f>62.62</f>
        <v>62.62</v>
      </c>
      <c r="D308" s="1">
        <v>7</v>
      </c>
      <c r="E308" s="1">
        <v>23</v>
      </c>
      <c r="F308" s="1">
        <v>70.03</v>
      </c>
      <c r="G308" s="1">
        <v>0</v>
      </c>
      <c r="H308" s="1">
        <v>0</v>
      </c>
      <c r="I308" s="1">
        <v>0</v>
      </c>
      <c r="J308" s="1">
        <v>0</v>
      </c>
      <c r="K308" s="1">
        <v>62.76</v>
      </c>
      <c r="L308" s="1">
        <v>62.38</v>
      </c>
    </row>
    <row r="309" spans="1:12" ht="15.75" customHeight="1">
      <c r="A309" s="7">
        <v>308</v>
      </c>
      <c r="B309" s="1" t="s">
        <v>179</v>
      </c>
      <c r="C309" s="1">
        <f>62.52</f>
        <v>62.52</v>
      </c>
      <c r="D309" s="1">
        <v>10</v>
      </c>
      <c r="E309" s="1">
        <v>21</v>
      </c>
      <c r="F309" s="1">
        <v>67.650000000000006</v>
      </c>
      <c r="G309" s="1">
        <v>0</v>
      </c>
      <c r="H309" s="1">
        <v>1</v>
      </c>
      <c r="I309" s="1">
        <v>0</v>
      </c>
      <c r="J309" s="1">
        <v>1</v>
      </c>
      <c r="K309" s="1">
        <v>62</v>
      </c>
      <c r="L309" s="1">
        <v>62.9</v>
      </c>
    </row>
    <row r="310" spans="1:12" ht="15.75" customHeight="1">
      <c r="A310" s="7">
        <v>309</v>
      </c>
      <c r="B310" s="1" t="s">
        <v>201</v>
      </c>
      <c r="C310" s="1">
        <f>62.37</f>
        <v>62.37</v>
      </c>
      <c r="D310" s="1">
        <v>11</v>
      </c>
      <c r="E310" s="1">
        <v>19</v>
      </c>
      <c r="F310" s="1">
        <v>67.459999999999994</v>
      </c>
      <c r="G310" s="1">
        <v>0</v>
      </c>
      <c r="H310" s="1">
        <v>1</v>
      </c>
      <c r="I310" s="1">
        <v>0</v>
      </c>
      <c r="J310" s="1">
        <v>1</v>
      </c>
      <c r="K310" s="1">
        <v>61.61</v>
      </c>
      <c r="L310" s="1">
        <v>62.95</v>
      </c>
    </row>
    <row r="311" spans="1:12" ht="15.75" customHeight="1">
      <c r="A311" s="7">
        <v>310</v>
      </c>
      <c r="B311" s="1" t="s">
        <v>166</v>
      </c>
      <c r="C311" s="1">
        <f>62.33</f>
        <v>62.33</v>
      </c>
      <c r="D311" s="1">
        <v>11</v>
      </c>
      <c r="E311" s="1">
        <v>17</v>
      </c>
      <c r="F311" s="1">
        <v>66.36</v>
      </c>
      <c r="G311" s="1">
        <v>0</v>
      </c>
      <c r="H311" s="1">
        <v>0</v>
      </c>
      <c r="I311" s="1">
        <v>0</v>
      </c>
      <c r="J311" s="1">
        <v>0</v>
      </c>
      <c r="K311" s="1">
        <v>61.79</v>
      </c>
      <c r="L311" s="1">
        <v>62.72</v>
      </c>
    </row>
    <row r="312" spans="1:12" ht="15.75" customHeight="1">
      <c r="A312" s="7">
        <v>311</v>
      </c>
      <c r="B312" s="1" t="s">
        <v>175</v>
      </c>
      <c r="C312" s="1">
        <f>61.99</f>
        <v>61.99</v>
      </c>
      <c r="D312" s="1">
        <v>9</v>
      </c>
      <c r="E312" s="1">
        <v>20</v>
      </c>
      <c r="F312" s="1">
        <v>68.05</v>
      </c>
      <c r="G312" s="1">
        <v>0</v>
      </c>
      <c r="H312" s="1">
        <v>1</v>
      </c>
      <c r="I312" s="1">
        <v>0</v>
      </c>
      <c r="J312" s="1">
        <v>1</v>
      </c>
      <c r="K312" s="1">
        <v>61.99</v>
      </c>
      <c r="L312" s="1">
        <v>61.88</v>
      </c>
    </row>
    <row r="313" spans="1:12" ht="15.75" customHeight="1">
      <c r="A313" s="7">
        <v>312</v>
      </c>
      <c r="B313" s="1" t="s">
        <v>391</v>
      </c>
      <c r="C313" s="1">
        <f>61.91</f>
        <v>61.91</v>
      </c>
      <c r="D313" s="1">
        <v>7</v>
      </c>
      <c r="E313" s="1">
        <v>24</v>
      </c>
      <c r="F313" s="1">
        <v>70.36</v>
      </c>
      <c r="G313" s="1">
        <v>0</v>
      </c>
      <c r="H313" s="1">
        <v>1</v>
      </c>
      <c r="I313" s="1">
        <v>0</v>
      </c>
      <c r="J313" s="1">
        <v>2</v>
      </c>
      <c r="K313" s="1">
        <v>61.56</v>
      </c>
      <c r="L313" s="1">
        <v>62.14</v>
      </c>
    </row>
    <row r="314" spans="1:12" ht="15.75" customHeight="1">
      <c r="A314" s="7">
        <v>313</v>
      </c>
      <c r="B314" s="1" t="s">
        <v>378</v>
      </c>
      <c r="C314" s="1">
        <f>61.89</f>
        <v>61.89</v>
      </c>
      <c r="D314" s="1">
        <v>6</v>
      </c>
      <c r="E314" s="1">
        <v>23</v>
      </c>
      <c r="F314" s="1">
        <v>69.64</v>
      </c>
      <c r="G314" s="1">
        <v>0</v>
      </c>
      <c r="H314" s="1">
        <v>0</v>
      </c>
      <c r="I314" s="1">
        <v>0</v>
      </c>
      <c r="J314" s="1">
        <v>2</v>
      </c>
      <c r="K314" s="1">
        <v>61.45</v>
      </c>
      <c r="L314" s="1">
        <v>62.19</v>
      </c>
    </row>
    <row r="315" spans="1:12" ht="15.75" customHeight="1">
      <c r="A315" s="7">
        <v>314</v>
      </c>
      <c r="B315" s="1" t="s">
        <v>309</v>
      </c>
      <c r="C315" s="1">
        <f>61.83</f>
        <v>61.83</v>
      </c>
      <c r="D315" s="1">
        <v>6</v>
      </c>
      <c r="E315" s="1">
        <v>20</v>
      </c>
      <c r="F315" s="1">
        <v>67.53</v>
      </c>
      <c r="G315" s="1">
        <v>0</v>
      </c>
      <c r="H315" s="1">
        <v>1</v>
      </c>
      <c r="I315" s="1">
        <v>0</v>
      </c>
      <c r="J315" s="1">
        <v>2</v>
      </c>
      <c r="K315" s="1">
        <v>60.53</v>
      </c>
      <c r="L315" s="1">
        <v>62.8</v>
      </c>
    </row>
    <row r="316" spans="1:12" ht="15.75" customHeight="1">
      <c r="A316" s="7">
        <v>315</v>
      </c>
      <c r="B316" s="1" t="s">
        <v>183</v>
      </c>
      <c r="C316" s="1">
        <f>61.75</f>
        <v>61.75</v>
      </c>
      <c r="D316" s="1">
        <v>4</v>
      </c>
      <c r="E316" s="1">
        <v>24</v>
      </c>
      <c r="F316" s="1">
        <v>71.569999999999993</v>
      </c>
      <c r="G316" s="1">
        <v>0</v>
      </c>
      <c r="H316" s="1">
        <v>0</v>
      </c>
      <c r="I316" s="1">
        <v>0</v>
      </c>
      <c r="J316" s="1">
        <v>0</v>
      </c>
      <c r="K316" s="1">
        <v>62.48</v>
      </c>
      <c r="L316" s="1">
        <v>60.83</v>
      </c>
    </row>
    <row r="317" spans="1:12" ht="15.75" customHeight="1">
      <c r="A317" s="7">
        <v>316</v>
      </c>
      <c r="B317" s="1" t="s">
        <v>457</v>
      </c>
      <c r="C317" s="1">
        <f>61.74</f>
        <v>61.74</v>
      </c>
      <c r="D317" s="1">
        <v>12</v>
      </c>
      <c r="E317" s="1">
        <v>16</v>
      </c>
      <c r="F317" s="1">
        <v>65.98</v>
      </c>
      <c r="G317" s="1">
        <v>0</v>
      </c>
      <c r="H317" s="1">
        <v>0</v>
      </c>
      <c r="I317" s="1">
        <v>0</v>
      </c>
      <c r="J317" s="1">
        <v>1</v>
      </c>
      <c r="K317" s="1">
        <v>62.4</v>
      </c>
      <c r="L317" s="1">
        <v>60.91</v>
      </c>
    </row>
    <row r="318" spans="1:12" ht="15.75" customHeight="1">
      <c r="A318" s="7">
        <v>317</v>
      </c>
      <c r="B318" s="1" t="s">
        <v>458</v>
      </c>
      <c r="C318" s="1">
        <v>61.57</v>
      </c>
      <c r="D318" s="1">
        <v>5</v>
      </c>
      <c r="E318" s="1">
        <v>23</v>
      </c>
      <c r="F318" s="1">
        <v>70.81</v>
      </c>
      <c r="G318" s="1">
        <v>0</v>
      </c>
      <c r="H318" s="1">
        <v>0</v>
      </c>
      <c r="I318" s="1">
        <v>0</v>
      </c>
      <c r="J318" s="1">
        <v>1</v>
      </c>
      <c r="K318" s="1">
        <v>60.6</v>
      </c>
      <c r="L318" s="1">
        <v>62.31</v>
      </c>
    </row>
    <row r="319" spans="1:12" ht="15.75" customHeight="1">
      <c r="A319" s="7">
        <v>318</v>
      </c>
      <c r="B319" s="1" t="s">
        <v>459</v>
      </c>
      <c r="C319" s="1">
        <f>61.44</f>
        <v>61.44</v>
      </c>
      <c r="D319" s="1">
        <v>10</v>
      </c>
      <c r="E319" s="1">
        <v>19</v>
      </c>
      <c r="F319" s="1">
        <v>70</v>
      </c>
      <c r="G319" s="1">
        <v>0</v>
      </c>
      <c r="H319" s="1">
        <v>2</v>
      </c>
      <c r="I319" s="1">
        <v>0</v>
      </c>
      <c r="J319" s="1">
        <v>2</v>
      </c>
      <c r="K319" s="1">
        <v>62.63</v>
      </c>
      <c r="L319" s="1">
        <v>59.9</v>
      </c>
    </row>
    <row r="320" spans="1:12" ht="15.75" customHeight="1">
      <c r="A320" s="7">
        <v>319</v>
      </c>
      <c r="B320" s="1" t="s">
        <v>460</v>
      </c>
      <c r="C320" s="1">
        <f>61.21</f>
        <v>61.21</v>
      </c>
      <c r="D320" s="1">
        <v>7</v>
      </c>
      <c r="E320" s="1">
        <v>24</v>
      </c>
      <c r="F320" s="1">
        <v>70.989999999999995</v>
      </c>
      <c r="G320" s="1">
        <v>0</v>
      </c>
      <c r="H320" s="1">
        <v>3</v>
      </c>
      <c r="I320" s="1">
        <v>0</v>
      </c>
      <c r="J320" s="1">
        <v>4</v>
      </c>
      <c r="K320" s="1">
        <v>61.68</v>
      </c>
      <c r="L320" s="1">
        <v>60.59</v>
      </c>
    </row>
    <row r="321" spans="1:12" ht="15.75" customHeight="1">
      <c r="A321" s="7">
        <v>320</v>
      </c>
      <c r="B321" s="1" t="s">
        <v>355</v>
      </c>
      <c r="C321" s="1">
        <f>61.1</f>
        <v>61.1</v>
      </c>
      <c r="D321" s="1">
        <v>11</v>
      </c>
      <c r="E321" s="1">
        <v>18</v>
      </c>
      <c r="F321" s="1">
        <v>65.52</v>
      </c>
      <c r="G321" s="1">
        <v>0</v>
      </c>
      <c r="H321" s="1">
        <v>1</v>
      </c>
      <c r="I321" s="1">
        <v>0</v>
      </c>
      <c r="J321" s="1">
        <v>2</v>
      </c>
      <c r="K321" s="1">
        <v>60.92</v>
      </c>
      <c r="L321" s="1">
        <v>61.17</v>
      </c>
    </row>
    <row r="322" spans="1:12" ht="15.75" customHeight="1">
      <c r="A322" s="7">
        <v>321</v>
      </c>
      <c r="B322" s="1" t="s">
        <v>282</v>
      </c>
      <c r="C322" s="1">
        <f>60.8</f>
        <v>60.8</v>
      </c>
      <c r="D322" s="1">
        <v>4</v>
      </c>
      <c r="E322" s="1">
        <v>25</v>
      </c>
      <c r="F322" s="1">
        <v>71.239999999999995</v>
      </c>
      <c r="G322" s="1">
        <v>0</v>
      </c>
      <c r="H322" s="1">
        <v>0</v>
      </c>
      <c r="I322" s="1">
        <v>0</v>
      </c>
      <c r="J322" s="1">
        <v>0</v>
      </c>
      <c r="K322" s="1">
        <v>60.83</v>
      </c>
      <c r="L322" s="1">
        <v>60.67</v>
      </c>
    </row>
    <row r="323" spans="1:12" ht="15.75" customHeight="1">
      <c r="A323" s="7">
        <v>322</v>
      </c>
      <c r="B323" s="1" t="s">
        <v>262</v>
      </c>
      <c r="C323" s="1">
        <f>60.65</f>
        <v>60.65</v>
      </c>
      <c r="D323" s="1">
        <v>4</v>
      </c>
      <c r="E323" s="1">
        <v>25</v>
      </c>
      <c r="F323" s="1">
        <v>72.8</v>
      </c>
      <c r="G323" s="1">
        <v>0</v>
      </c>
      <c r="H323" s="1">
        <v>0</v>
      </c>
      <c r="I323" s="1">
        <v>0</v>
      </c>
      <c r="J323" s="1">
        <v>2</v>
      </c>
      <c r="K323" s="1">
        <v>59.89</v>
      </c>
      <c r="L323" s="1">
        <v>61.21</v>
      </c>
    </row>
    <row r="324" spans="1:12" ht="15.75" customHeight="1">
      <c r="A324" s="7">
        <v>323</v>
      </c>
      <c r="B324" s="1" t="s">
        <v>418</v>
      </c>
      <c r="C324" s="1">
        <f>60.54</f>
        <v>60.54</v>
      </c>
      <c r="D324" s="1">
        <v>11</v>
      </c>
      <c r="E324" s="1">
        <v>17</v>
      </c>
      <c r="F324" s="1">
        <v>66.19</v>
      </c>
      <c r="G324" s="1">
        <v>0</v>
      </c>
      <c r="H324" s="1">
        <v>1</v>
      </c>
      <c r="I324" s="1">
        <v>0</v>
      </c>
      <c r="J324" s="1">
        <v>1</v>
      </c>
      <c r="K324" s="1">
        <v>61.34</v>
      </c>
      <c r="L324" s="1">
        <v>59.54</v>
      </c>
    </row>
    <row r="325" spans="1:12" ht="15.75" customHeight="1">
      <c r="A325" s="7">
        <v>324</v>
      </c>
      <c r="B325" s="1" t="s">
        <v>342</v>
      </c>
      <c r="C325" s="1">
        <f>60.03</f>
        <v>60.03</v>
      </c>
      <c r="D325" s="1">
        <v>12</v>
      </c>
      <c r="E325" s="1">
        <v>19</v>
      </c>
      <c r="F325" s="1">
        <v>64.84</v>
      </c>
      <c r="G325" s="1">
        <v>0</v>
      </c>
      <c r="H325" s="1">
        <v>0</v>
      </c>
      <c r="I325" s="1">
        <v>0</v>
      </c>
      <c r="J325" s="1">
        <v>1</v>
      </c>
      <c r="K325" s="1">
        <v>60.17</v>
      </c>
      <c r="L325" s="1">
        <v>59.78</v>
      </c>
    </row>
    <row r="326" spans="1:12" ht="15.75" customHeight="1">
      <c r="A326" s="7">
        <v>325</v>
      </c>
      <c r="B326" s="1" t="s">
        <v>461</v>
      </c>
      <c r="C326" s="1">
        <f>59.84</f>
        <v>59.84</v>
      </c>
      <c r="D326" s="1">
        <v>4</v>
      </c>
      <c r="E326" s="1">
        <v>23</v>
      </c>
      <c r="F326" s="1">
        <v>71.75</v>
      </c>
      <c r="G326" s="1">
        <v>0</v>
      </c>
      <c r="H326" s="1">
        <v>0</v>
      </c>
      <c r="I326" s="1">
        <v>0</v>
      </c>
      <c r="J326" s="1">
        <v>2</v>
      </c>
      <c r="K326" s="1">
        <v>59.94</v>
      </c>
      <c r="L326" s="1">
        <v>59.64</v>
      </c>
    </row>
    <row r="327" spans="1:12" ht="15.75" customHeight="1">
      <c r="A327" s="7">
        <v>326</v>
      </c>
      <c r="B327" s="1" t="s">
        <v>462</v>
      </c>
      <c r="C327" s="1">
        <f>59.83</f>
        <v>59.83</v>
      </c>
      <c r="D327" s="1">
        <v>5</v>
      </c>
      <c r="E327" s="1">
        <v>24</v>
      </c>
      <c r="F327" s="1">
        <v>70.58</v>
      </c>
      <c r="G327" s="1">
        <v>0</v>
      </c>
      <c r="H327" s="1">
        <v>0</v>
      </c>
      <c r="I327" s="1">
        <v>0</v>
      </c>
      <c r="J327" s="1">
        <v>1</v>
      </c>
      <c r="K327" s="1">
        <v>60.03</v>
      </c>
      <c r="L327" s="1">
        <v>59.52</v>
      </c>
    </row>
    <row r="328" spans="1:12" ht="15.75" customHeight="1">
      <c r="A328" s="7">
        <v>327</v>
      </c>
      <c r="B328" s="1" t="s">
        <v>307</v>
      </c>
      <c r="C328" s="1">
        <f>59.8</f>
        <v>59.8</v>
      </c>
      <c r="D328" s="1">
        <v>9</v>
      </c>
      <c r="E328" s="1">
        <v>23</v>
      </c>
      <c r="F328" s="1">
        <v>67.67</v>
      </c>
      <c r="G328" s="1">
        <v>0</v>
      </c>
      <c r="H328" s="1">
        <v>1</v>
      </c>
      <c r="I328" s="1">
        <v>0</v>
      </c>
      <c r="J328" s="1">
        <v>3</v>
      </c>
      <c r="K328" s="1">
        <v>58.33</v>
      </c>
      <c r="L328" s="1">
        <v>60.86</v>
      </c>
    </row>
    <row r="329" spans="1:12" ht="15.75" customHeight="1">
      <c r="A329" s="7">
        <v>328</v>
      </c>
      <c r="B329" s="1" t="s">
        <v>328</v>
      </c>
      <c r="C329" s="1">
        <f>59.75</f>
        <v>59.75</v>
      </c>
      <c r="D329" s="1">
        <v>5</v>
      </c>
      <c r="E329" s="1">
        <v>24</v>
      </c>
      <c r="F329" s="1">
        <v>68.75</v>
      </c>
      <c r="G329" s="1">
        <v>0</v>
      </c>
      <c r="H329" s="1">
        <v>1</v>
      </c>
      <c r="I329" s="1">
        <v>0</v>
      </c>
      <c r="J329" s="1">
        <v>1</v>
      </c>
      <c r="K329" s="1">
        <v>58.86</v>
      </c>
      <c r="L329" s="1">
        <v>60.41</v>
      </c>
    </row>
    <row r="330" spans="1:12" ht="15.75" customHeight="1">
      <c r="A330" s="7">
        <v>329</v>
      </c>
      <c r="B330" s="1" t="s">
        <v>261</v>
      </c>
      <c r="C330" s="1">
        <f>59.55</f>
        <v>59.55</v>
      </c>
      <c r="D330" s="1">
        <v>6</v>
      </c>
      <c r="E330" s="1">
        <v>23</v>
      </c>
      <c r="F330" s="1">
        <v>68.459999999999994</v>
      </c>
      <c r="G330" s="1">
        <v>0</v>
      </c>
      <c r="H330" s="1">
        <v>2</v>
      </c>
      <c r="I330" s="1">
        <v>0</v>
      </c>
      <c r="J330" s="1">
        <v>3</v>
      </c>
      <c r="K330" s="1">
        <v>59.43</v>
      </c>
      <c r="L330" s="1">
        <v>59.55</v>
      </c>
    </row>
    <row r="331" spans="1:12" ht="15.75" customHeight="1">
      <c r="A331" s="7">
        <v>330</v>
      </c>
      <c r="B331" s="1" t="s">
        <v>350</v>
      </c>
      <c r="C331" s="1">
        <v>59.5</v>
      </c>
      <c r="D331" s="1">
        <v>7</v>
      </c>
      <c r="E331" s="1">
        <v>24</v>
      </c>
      <c r="F331" s="1">
        <v>70.05</v>
      </c>
      <c r="G331" s="1">
        <v>0</v>
      </c>
      <c r="H331" s="1">
        <v>1</v>
      </c>
      <c r="I331" s="1">
        <v>0</v>
      </c>
      <c r="J331" s="1">
        <v>1</v>
      </c>
      <c r="K331" s="1">
        <v>60.82</v>
      </c>
      <c r="L331" s="1">
        <v>57.7</v>
      </c>
    </row>
    <row r="332" spans="1:12" ht="15.75" customHeight="1">
      <c r="A332" s="7">
        <v>331</v>
      </c>
      <c r="B332" s="1" t="s">
        <v>396</v>
      </c>
      <c r="C332" s="1">
        <f>59.15</f>
        <v>59.15</v>
      </c>
      <c r="D332" s="1">
        <v>6</v>
      </c>
      <c r="E332" s="1">
        <v>23</v>
      </c>
      <c r="F332" s="1">
        <v>69.38</v>
      </c>
      <c r="G332" s="1">
        <v>0</v>
      </c>
      <c r="H332" s="1">
        <v>0</v>
      </c>
      <c r="I332" s="1">
        <v>0</v>
      </c>
      <c r="J332" s="1">
        <v>0</v>
      </c>
      <c r="K332" s="1">
        <v>58.75</v>
      </c>
      <c r="L332" s="1">
        <v>59.41</v>
      </c>
    </row>
    <row r="333" spans="1:12" ht="15.75" customHeight="1">
      <c r="A333" s="7">
        <v>332</v>
      </c>
      <c r="B333" s="1" t="s">
        <v>397</v>
      </c>
      <c r="C333" s="1">
        <f>58.67</f>
        <v>58.67</v>
      </c>
      <c r="D333" s="1">
        <v>4</v>
      </c>
      <c r="E333" s="1">
        <v>26</v>
      </c>
      <c r="F333" s="1">
        <v>71.14</v>
      </c>
      <c r="G333" s="1">
        <v>0</v>
      </c>
      <c r="H333" s="1">
        <v>1</v>
      </c>
      <c r="I333" s="1">
        <v>0</v>
      </c>
      <c r="J333" s="1">
        <v>2</v>
      </c>
      <c r="K333" s="1">
        <v>58.44</v>
      </c>
      <c r="L333" s="1">
        <v>58.77</v>
      </c>
    </row>
    <row r="334" spans="1:12" ht="15.75" customHeight="1">
      <c r="A334" s="7">
        <v>333</v>
      </c>
      <c r="B334" s="1" t="s">
        <v>463</v>
      </c>
      <c r="C334" s="1">
        <f>58.65</f>
        <v>58.65</v>
      </c>
      <c r="D334" s="1">
        <v>7</v>
      </c>
      <c r="E334" s="1">
        <v>21</v>
      </c>
      <c r="F334" s="1">
        <v>69.599999999999994</v>
      </c>
      <c r="G334" s="1">
        <v>0</v>
      </c>
      <c r="H334" s="1">
        <v>1</v>
      </c>
      <c r="I334" s="1">
        <v>0</v>
      </c>
      <c r="J334" s="1">
        <v>4</v>
      </c>
      <c r="K334" s="1">
        <v>58.93</v>
      </c>
      <c r="L334" s="1">
        <v>58.26</v>
      </c>
    </row>
    <row r="335" spans="1:12" ht="15.75" customHeight="1">
      <c r="A335" s="7">
        <v>334</v>
      </c>
      <c r="B335" s="1" t="s">
        <v>186</v>
      </c>
      <c r="C335" s="1">
        <f>58.01</f>
        <v>58.01</v>
      </c>
      <c r="D335" s="1">
        <v>3</v>
      </c>
      <c r="E335" s="1">
        <v>27</v>
      </c>
      <c r="F335" s="1">
        <v>69.680000000000007</v>
      </c>
      <c r="G335" s="1">
        <v>0</v>
      </c>
      <c r="H335" s="1">
        <v>1</v>
      </c>
      <c r="I335" s="1">
        <v>0</v>
      </c>
      <c r="J335" s="1">
        <v>2</v>
      </c>
      <c r="K335" s="1">
        <v>56.38</v>
      </c>
      <c r="L335" s="1">
        <v>59.12</v>
      </c>
    </row>
    <row r="336" spans="1:12" ht="15.75" customHeight="1">
      <c r="A336" s="7">
        <v>335</v>
      </c>
      <c r="B336" s="1" t="s">
        <v>399</v>
      </c>
      <c r="C336" s="1">
        <f>57.72</f>
        <v>57.72</v>
      </c>
      <c r="D336" s="1">
        <v>9</v>
      </c>
      <c r="E336" s="1">
        <v>22</v>
      </c>
      <c r="F336" s="1">
        <v>65.61</v>
      </c>
      <c r="G336" s="1">
        <v>0</v>
      </c>
      <c r="H336" s="1">
        <v>1</v>
      </c>
      <c r="I336" s="1">
        <v>0</v>
      </c>
      <c r="J336" s="1">
        <v>2</v>
      </c>
      <c r="K336" s="1">
        <v>57.7</v>
      </c>
      <c r="L336" s="1">
        <v>57.63</v>
      </c>
    </row>
    <row r="337" spans="1:12" ht="15.75" customHeight="1">
      <c r="A337" s="7">
        <v>336</v>
      </c>
      <c r="B337" s="1" t="s">
        <v>363</v>
      </c>
      <c r="C337" s="1">
        <f>57.62</f>
        <v>57.62</v>
      </c>
      <c r="D337" s="1">
        <v>6</v>
      </c>
      <c r="E337" s="1">
        <v>22</v>
      </c>
      <c r="F337" s="1">
        <v>67.86</v>
      </c>
      <c r="G337" s="1">
        <v>0</v>
      </c>
      <c r="H337" s="1">
        <v>0</v>
      </c>
      <c r="I337" s="1">
        <v>0</v>
      </c>
      <c r="J337" s="1">
        <v>0</v>
      </c>
      <c r="K337" s="1">
        <v>57.7</v>
      </c>
      <c r="L337" s="1">
        <v>57.44</v>
      </c>
    </row>
    <row r="338" spans="1:12" ht="15.75" customHeight="1">
      <c r="A338" s="7">
        <v>337</v>
      </c>
      <c r="B338" s="1" t="s">
        <v>368</v>
      </c>
      <c r="C338" s="1">
        <f>56.98</f>
        <v>56.98</v>
      </c>
      <c r="D338" s="1">
        <v>9</v>
      </c>
      <c r="E338" s="1">
        <v>20</v>
      </c>
      <c r="F338" s="1">
        <v>65.69</v>
      </c>
      <c r="G338" s="1">
        <v>0</v>
      </c>
      <c r="H338" s="1">
        <v>1</v>
      </c>
      <c r="I338" s="1">
        <v>0</v>
      </c>
      <c r="J338" s="1">
        <v>1</v>
      </c>
      <c r="K338" s="1">
        <v>56.52</v>
      </c>
      <c r="L338" s="1">
        <v>57.29</v>
      </c>
    </row>
    <row r="339" spans="1:12" ht="15.75" customHeight="1">
      <c r="A339" s="7">
        <v>338</v>
      </c>
      <c r="B339" s="1" t="s">
        <v>464</v>
      </c>
      <c r="C339" s="1">
        <v>56.75</v>
      </c>
      <c r="D339" s="1">
        <v>5</v>
      </c>
      <c r="E339" s="1">
        <v>24</v>
      </c>
      <c r="F339" s="1">
        <v>68.540000000000006</v>
      </c>
      <c r="G339" s="1">
        <v>0</v>
      </c>
      <c r="H339" s="1">
        <v>2</v>
      </c>
      <c r="I339" s="1">
        <v>0</v>
      </c>
      <c r="J339" s="1">
        <v>2</v>
      </c>
      <c r="K339" s="1">
        <v>56.19</v>
      </c>
      <c r="L339" s="1">
        <v>57.14</v>
      </c>
    </row>
    <row r="340" spans="1:12" ht="15.75" customHeight="1">
      <c r="A340" s="7">
        <v>339</v>
      </c>
      <c r="B340" s="1" t="s">
        <v>228</v>
      </c>
      <c r="C340" s="1">
        <f>56.51</f>
        <v>56.51</v>
      </c>
      <c r="D340" s="1">
        <v>6</v>
      </c>
      <c r="E340" s="1">
        <v>25</v>
      </c>
      <c r="F340" s="1">
        <v>68.2</v>
      </c>
      <c r="G340" s="1">
        <v>0</v>
      </c>
      <c r="H340" s="1">
        <v>3</v>
      </c>
      <c r="I340" s="1">
        <v>0</v>
      </c>
      <c r="J340" s="1">
        <v>3</v>
      </c>
      <c r="K340" s="1">
        <v>56.64</v>
      </c>
      <c r="L340" s="1">
        <v>56.26</v>
      </c>
    </row>
    <row r="341" spans="1:12" ht="15.75" customHeight="1">
      <c r="A341" s="7">
        <v>340</v>
      </c>
      <c r="B341" s="1" t="s">
        <v>465</v>
      </c>
      <c r="C341" s="1">
        <f>56.27</f>
        <v>56.27</v>
      </c>
      <c r="D341" s="1">
        <v>4</v>
      </c>
      <c r="E341" s="1">
        <v>24</v>
      </c>
      <c r="F341" s="1">
        <v>68.930000000000007</v>
      </c>
      <c r="G341" s="1">
        <v>0</v>
      </c>
      <c r="H341" s="1">
        <v>0</v>
      </c>
      <c r="I341" s="1">
        <v>0</v>
      </c>
      <c r="J341" s="1">
        <v>2</v>
      </c>
      <c r="K341" s="1">
        <v>55.78</v>
      </c>
      <c r="L341" s="1">
        <v>56.61</v>
      </c>
    </row>
    <row r="342" spans="1:12" ht="15.75" customHeight="1">
      <c r="A342" s="7">
        <v>341</v>
      </c>
      <c r="B342" s="1" t="s">
        <v>108</v>
      </c>
      <c r="C342" s="1">
        <f>56.26</f>
        <v>56.26</v>
      </c>
      <c r="D342" s="1">
        <v>5</v>
      </c>
      <c r="E342" s="1">
        <v>24</v>
      </c>
      <c r="F342" s="1">
        <v>68.260000000000005</v>
      </c>
      <c r="G342" s="1">
        <v>0</v>
      </c>
      <c r="H342" s="1">
        <v>0</v>
      </c>
      <c r="I342" s="1">
        <v>0</v>
      </c>
      <c r="J342" s="1">
        <v>0</v>
      </c>
      <c r="K342" s="1">
        <v>55.87</v>
      </c>
      <c r="L342" s="1">
        <v>56.51</v>
      </c>
    </row>
    <row r="343" spans="1:12" ht="15.75" customHeight="1">
      <c r="A343" s="7">
        <v>342</v>
      </c>
      <c r="B343" s="1" t="s">
        <v>466</v>
      </c>
      <c r="C343" s="1">
        <f>56.17</f>
        <v>56.17</v>
      </c>
      <c r="D343" s="1">
        <v>2</v>
      </c>
      <c r="E343" s="1">
        <v>27</v>
      </c>
      <c r="F343" s="1">
        <v>70.91</v>
      </c>
      <c r="G343" s="1">
        <v>0</v>
      </c>
      <c r="H343" s="1">
        <v>1</v>
      </c>
      <c r="I343" s="1">
        <v>0</v>
      </c>
      <c r="J343" s="1">
        <v>1</v>
      </c>
      <c r="K343" s="1">
        <v>56.18</v>
      </c>
      <c r="L343" s="1">
        <v>56.04</v>
      </c>
    </row>
    <row r="344" spans="1:12" ht="15.75" customHeight="1">
      <c r="A344" s="7">
        <v>343</v>
      </c>
      <c r="B344" s="1" t="s">
        <v>467</v>
      </c>
      <c r="C344" s="1">
        <v>56.01</v>
      </c>
      <c r="D344" s="1">
        <v>5</v>
      </c>
      <c r="E344" s="1">
        <v>23</v>
      </c>
      <c r="F344" s="1">
        <v>66.63</v>
      </c>
      <c r="G344" s="1">
        <v>0</v>
      </c>
      <c r="H344" s="1">
        <v>0</v>
      </c>
      <c r="I344" s="1">
        <v>0</v>
      </c>
      <c r="J344" s="1">
        <v>3</v>
      </c>
      <c r="K344" s="1">
        <v>55.37</v>
      </c>
      <c r="L344" s="1">
        <v>56.46</v>
      </c>
    </row>
    <row r="345" spans="1:12" ht="15.75" customHeight="1">
      <c r="A345" s="7">
        <v>344</v>
      </c>
      <c r="B345" s="1" t="s">
        <v>468</v>
      </c>
      <c r="C345" s="1">
        <v>55.77</v>
      </c>
      <c r="D345" s="1">
        <v>2</v>
      </c>
      <c r="E345" s="1">
        <v>26</v>
      </c>
      <c r="F345" s="1">
        <v>69.5</v>
      </c>
      <c r="G345" s="1">
        <v>0</v>
      </c>
      <c r="H345" s="1">
        <v>0</v>
      </c>
      <c r="I345" s="1">
        <v>0</v>
      </c>
      <c r="J345" s="1">
        <v>2</v>
      </c>
      <c r="K345" s="1">
        <v>55.64</v>
      </c>
      <c r="L345" s="1">
        <v>55.78</v>
      </c>
    </row>
    <row r="346" spans="1:12" ht="15.75" customHeight="1">
      <c r="A346" s="7">
        <v>345</v>
      </c>
      <c r="B346" s="1" t="s">
        <v>376</v>
      </c>
      <c r="C346" s="1">
        <f>54.91</f>
        <v>54.91</v>
      </c>
      <c r="D346" s="1">
        <v>4</v>
      </c>
      <c r="E346" s="1">
        <v>18</v>
      </c>
      <c r="F346" s="1">
        <v>67.959999999999994</v>
      </c>
      <c r="G346" s="1">
        <v>0</v>
      </c>
      <c r="H346" s="1">
        <v>0</v>
      </c>
      <c r="I346" s="1">
        <v>0</v>
      </c>
      <c r="J346" s="1">
        <v>1</v>
      </c>
      <c r="K346" s="1">
        <v>55.49</v>
      </c>
      <c r="L346" s="1">
        <v>54.15</v>
      </c>
    </row>
    <row r="347" spans="1:12" ht="15.75" customHeight="1">
      <c r="A347" s="7">
        <v>346</v>
      </c>
      <c r="B347" s="1" t="s">
        <v>400</v>
      </c>
      <c r="C347" s="1">
        <f>54.4</f>
        <v>54.4</v>
      </c>
      <c r="D347" s="1">
        <v>3</v>
      </c>
      <c r="E347" s="1">
        <v>28</v>
      </c>
      <c r="F347" s="1">
        <v>70.91</v>
      </c>
      <c r="G347" s="1">
        <v>0</v>
      </c>
      <c r="H347" s="1">
        <v>0</v>
      </c>
      <c r="I347" s="1">
        <v>0</v>
      </c>
      <c r="J347" s="1">
        <v>3</v>
      </c>
      <c r="K347" s="1">
        <v>53.94</v>
      </c>
      <c r="L347" s="1">
        <v>54.69</v>
      </c>
    </row>
    <row r="348" spans="1:12" ht="15.75" customHeight="1">
      <c r="A348" s="7">
        <v>347</v>
      </c>
      <c r="B348" s="1" t="s">
        <v>252</v>
      </c>
      <c r="C348" s="1">
        <f>41.57</f>
        <v>41.57</v>
      </c>
      <c r="D348" s="1">
        <v>0</v>
      </c>
      <c r="E348" s="1">
        <v>28</v>
      </c>
      <c r="F348" s="1">
        <v>66.13</v>
      </c>
      <c r="G348" s="1">
        <v>0</v>
      </c>
      <c r="H348" s="1">
        <v>0</v>
      </c>
      <c r="I348" s="1">
        <v>0</v>
      </c>
      <c r="J348" s="1">
        <v>0</v>
      </c>
      <c r="K348" s="1">
        <v>39.25</v>
      </c>
      <c r="L348" s="1">
        <v>42.61</v>
      </c>
    </row>
    <row r="349" spans="1:12" ht="15.75" customHeight="1"/>
    <row r="350" spans="1:12" ht="15.75" customHeight="1"/>
    <row r="351" spans="1:12" ht="15.75" customHeight="1"/>
    <row r="352" spans="1:1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000"/>
  <sheetViews>
    <sheetView topLeftCell="A320" workbookViewId="0">
      <selection activeCell="F341" sqref="F341"/>
    </sheetView>
  </sheetViews>
  <sheetFormatPr baseColWidth="10" defaultColWidth="14.5" defaultRowHeight="15" customHeight="1"/>
  <cols>
    <col min="1" max="26" width="8.83203125" customWidth="1"/>
  </cols>
  <sheetData>
    <row r="1" spans="1:23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430</v>
      </c>
      <c r="L1" s="3" t="s">
        <v>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A2" s="4">
        <v>1</v>
      </c>
      <c r="B2" s="3" t="s">
        <v>39</v>
      </c>
      <c r="C2" s="5">
        <v>94.58</v>
      </c>
      <c r="D2" s="5">
        <v>27</v>
      </c>
      <c r="E2" s="5">
        <v>1</v>
      </c>
      <c r="F2" s="5">
        <v>76.510000000000005</v>
      </c>
      <c r="G2" s="5">
        <v>4</v>
      </c>
      <c r="H2" s="5">
        <v>1</v>
      </c>
      <c r="I2" s="5">
        <v>6</v>
      </c>
      <c r="J2" s="5">
        <v>1</v>
      </c>
      <c r="K2" s="5">
        <v>95.99</v>
      </c>
      <c r="L2" s="5">
        <v>94.25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4">
        <v>2</v>
      </c>
      <c r="B3" s="3" t="s">
        <v>71</v>
      </c>
      <c r="C3" s="5">
        <v>93.77</v>
      </c>
      <c r="D3" s="5">
        <v>23</v>
      </c>
      <c r="E3" s="5">
        <v>5</v>
      </c>
      <c r="F3" s="5">
        <v>78.27</v>
      </c>
      <c r="G3" s="5">
        <v>5</v>
      </c>
      <c r="H3" s="5">
        <v>4</v>
      </c>
      <c r="I3" s="5">
        <v>7</v>
      </c>
      <c r="J3" s="5">
        <v>4</v>
      </c>
      <c r="K3" s="5">
        <v>90.39</v>
      </c>
      <c r="L3" s="5">
        <v>94.93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4">
        <v>3</v>
      </c>
      <c r="B4" s="3" t="s">
        <v>24</v>
      </c>
      <c r="C4" s="5">
        <v>92.81</v>
      </c>
      <c r="D4" s="5">
        <v>23</v>
      </c>
      <c r="E4" s="5">
        <v>5</v>
      </c>
      <c r="F4" s="5">
        <v>79.94</v>
      </c>
      <c r="G4" s="5">
        <v>6</v>
      </c>
      <c r="H4" s="5">
        <v>3</v>
      </c>
      <c r="I4" s="5">
        <v>9</v>
      </c>
      <c r="J4" s="5">
        <v>4</v>
      </c>
      <c r="K4" s="5">
        <v>91.43</v>
      </c>
      <c r="L4" s="5">
        <v>93.05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4">
        <v>4</v>
      </c>
      <c r="B5" s="3" t="s">
        <v>50</v>
      </c>
      <c r="C5" s="5">
        <v>92.62</v>
      </c>
      <c r="D5" s="5">
        <v>23</v>
      </c>
      <c r="E5" s="5">
        <v>5</v>
      </c>
      <c r="F5" s="5">
        <v>79.739999999999995</v>
      </c>
      <c r="G5" s="5">
        <v>6</v>
      </c>
      <c r="H5" s="5">
        <v>3</v>
      </c>
      <c r="I5" s="5">
        <v>11</v>
      </c>
      <c r="J5" s="5">
        <v>3</v>
      </c>
      <c r="K5" s="5">
        <v>91.28</v>
      </c>
      <c r="L5" s="5">
        <v>92.83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4">
        <v>5</v>
      </c>
      <c r="B6" s="3" t="s">
        <v>122</v>
      </c>
      <c r="C6" s="5">
        <v>92.28</v>
      </c>
      <c r="D6" s="5">
        <v>28</v>
      </c>
      <c r="E6" s="5">
        <v>1</v>
      </c>
      <c r="F6" s="5">
        <v>77.52</v>
      </c>
      <c r="G6" s="5">
        <v>4</v>
      </c>
      <c r="H6" s="5">
        <v>0</v>
      </c>
      <c r="I6" s="5">
        <v>9</v>
      </c>
      <c r="J6" s="5">
        <v>1</v>
      </c>
      <c r="K6" s="5">
        <v>94.83</v>
      </c>
      <c r="L6" s="5">
        <v>91.83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>
      <c r="A7" s="4">
        <v>6</v>
      </c>
      <c r="B7" s="3" t="s">
        <v>53</v>
      </c>
      <c r="C7" s="5">
        <v>91.51</v>
      </c>
      <c r="D7" s="5">
        <v>24</v>
      </c>
      <c r="E7" s="5">
        <v>4</v>
      </c>
      <c r="F7" s="5">
        <v>77.34</v>
      </c>
      <c r="G7" s="5">
        <v>3</v>
      </c>
      <c r="H7" s="5">
        <v>4</v>
      </c>
      <c r="I7" s="5">
        <v>7</v>
      </c>
      <c r="J7" s="5">
        <v>4</v>
      </c>
      <c r="K7" s="5">
        <v>90.39</v>
      </c>
      <c r="L7" s="5">
        <v>91.66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4">
        <v>7</v>
      </c>
      <c r="B8" s="3" t="s">
        <v>74</v>
      </c>
      <c r="C8" s="5">
        <v>90.45</v>
      </c>
      <c r="D8" s="5">
        <v>25</v>
      </c>
      <c r="E8" s="5">
        <v>3</v>
      </c>
      <c r="F8" s="5">
        <v>77.25</v>
      </c>
      <c r="G8" s="5">
        <v>4</v>
      </c>
      <c r="H8" s="5">
        <v>2</v>
      </c>
      <c r="I8" s="5">
        <v>8</v>
      </c>
      <c r="J8" s="5">
        <v>2</v>
      </c>
      <c r="K8" s="5">
        <v>91.9</v>
      </c>
      <c r="L8" s="5">
        <v>90.11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>
      <c r="A9" s="4">
        <v>8</v>
      </c>
      <c r="B9" s="3" t="s">
        <v>32</v>
      </c>
      <c r="C9" s="5">
        <v>89.91</v>
      </c>
      <c r="D9" s="5">
        <v>24</v>
      </c>
      <c r="E9" s="5">
        <v>4</v>
      </c>
      <c r="F9" s="5">
        <v>79.459999999999994</v>
      </c>
      <c r="G9" s="5">
        <v>6</v>
      </c>
      <c r="H9" s="5">
        <v>2</v>
      </c>
      <c r="I9" s="5">
        <v>7</v>
      </c>
      <c r="J9" s="5">
        <v>4</v>
      </c>
      <c r="K9" s="5">
        <v>91.78</v>
      </c>
      <c r="L9" s="5">
        <v>89.52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4">
        <v>9</v>
      </c>
      <c r="B10" s="3" t="s">
        <v>80</v>
      </c>
      <c r="C10" s="5">
        <v>89.91</v>
      </c>
      <c r="D10" s="5">
        <v>20</v>
      </c>
      <c r="E10" s="5">
        <v>8</v>
      </c>
      <c r="F10" s="5">
        <v>78.53</v>
      </c>
      <c r="G10" s="5">
        <v>2</v>
      </c>
      <c r="H10" s="5">
        <v>6</v>
      </c>
      <c r="I10" s="5">
        <v>5</v>
      </c>
      <c r="J10" s="5">
        <v>6</v>
      </c>
      <c r="K10" s="5">
        <v>86.59</v>
      </c>
      <c r="L10" s="5">
        <v>90.86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4">
        <v>10</v>
      </c>
      <c r="B11" s="3" t="s">
        <v>123</v>
      </c>
      <c r="C11" s="5">
        <v>89.22</v>
      </c>
      <c r="D11" s="5">
        <v>24</v>
      </c>
      <c r="E11" s="5">
        <v>4</v>
      </c>
      <c r="F11" s="5">
        <v>76.56</v>
      </c>
      <c r="G11" s="5">
        <v>1</v>
      </c>
      <c r="H11" s="5">
        <v>0</v>
      </c>
      <c r="I11" s="5">
        <v>2</v>
      </c>
      <c r="J11" s="5">
        <v>3</v>
      </c>
      <c r="K11" s="5">
        <v>87.75</v>
      </c>
      <c r="L11" s="5">
        <v>89.46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4">
        <v>11</v>
      </c>
      <c r="B12" s="3" t="s">
        <v>37</v>
      </c>
      <c r="C12" s="5">
        <v>88.67</v>
      </c>
      <c r="D12" s="5">
        <v>21</v>
      </c>
      <c r="E12" s="5">
        <v>7</v>
      </c>
      <c r="F12" s="5">
        <v>78.069999999999993</v>
      </c>
      <c r="G12" s="5">
        <v>3</v>
      </c>
      <c r="H12" s="5">
        <v>4</v>
      </c>
      <c r="I12" s="5">
        <v>5</v>
      </c>
      <c r="J12" s="5">
        <v>5</v>
      </c>
      <c r="K12" s="5">
        <v>87.88</v>
      </c>
      <c r="L12" s="5">
        <v>88.74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4">
        <v>12</v>
      </c>
      <c r="B13" s="3" t="s">
        <v>83</v>
      </c>
      <c r="C13" s="5">
        <v>88.38</v>
      </c>
      <c r="D13" s="5">
        <v>22</v>
      </c>
      <c r="E13" s="5">
        <v>6</v>
      </c>
      <c r="F13" s="5">
        <v>76.11</v>
      </c>
      <c r="G13" s="5">
        <v>1</v>
      </c>
      <c r="H13" s="5">
        <v>3</v>
      </c>
      <c r="I13" s="5">
        <v>4</v>
      </c>
      <c r="J13" s="5">
        <v>3</v>
      </c>
      <c r="K13" s="5">
        <v>86.2</v>
      </c>
      <c r="L13" s="5">
        <v>88.83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>
      <c r="A14" s="4">
        <v>13</v>
      </c>
      <c r="B14" s="3" t="s">
        <v>31</v>
      </c>
      <c r="C14" s="5">
        <v>88.33</v>
      </c>
      <c r="D14" s="5">
        <v>22</v>
      </c>
      <c r="E14" s="5">
        <v>5</v>
      </c>
      <c r="F14" s="5">
        <v>79.78</v>
      </c>
      <c r="G14" s="5">
        <v>1</v>
      </c>
      <c r="H14" s="5">
        <v>5</v>
      </c>
      <c r="I14" s="5">
        <v>7</v>
      </c>
      <c r="J14" s="5">
        <v>5</v>
      </c>
      <c r="K14" s="5">
        <v>90.51</v>
      </c>
      <c r="L14" s="5">
        <v>87.9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>
      <c r="A15" s="4">
        <v>14</v>
      </c>
      <c r="B15" s="3" t="s">
        <v>30</v>
      </c>
      <c r="C15" s="5">
        <v>87.99</v>
      </c>
      <c r="D15" s="5">
        <v>23</v>
      </c>
      <c r="E15" s="5">
        <v>5</v>
      </c>
      <c r="F15" s="5">
        <v>77.22</v>
      </c>
      <c r="G15" s="5">
        <v>2</v>
      </c>
      <c r="H15" s="5">
        <v>2</v>
      </c>
      <c r="I15" s="5">
        <v>5</v>
      </c>
      <c r="J15" s="5">
        <v>4</v>
      </c>
      <c r="K15" s="5">
        <v>88.39</v>
      </c>
      <c r="L15" s="5">
        <v>87.8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>
      <c r="A16" s="4">
        <v>15</v>
      </c>
      <c r="B16" s="3" t="s">
        <v>215</v>
      </c>
      <c r="C16" s="5">
        <v>87.5</v>
      </c>
      <c r="D16" s="5">
        <v>19</v>
      </c>
      <c r="E16" s="5">
        <v>6</v>
      </c>
      <c r="F16" s="5">
        <v>78.11</v>
      </c>
      <c r="G16" s="5">
        <v>4</v>
      </c>
      <c r="H16" s="5">
        <v>2</v>
      </c>
      <c r="I16" s="5">
        <v>6</v>
      </c>
      <c r="J16" s="5">
        <v>5</v>
      </c>
      <c r="K16" s="5">
        <v>86.9</v>
      </c>
      <c r="L16" s="5">
        <v>87.52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4">
        <v>16</v>
      </c>
      <c r="B17" s="3" t="s">
        <v>114</v>
      </c>
      <c r="C17" s="5">
        <v>87.47</v>
      </c>
      <c r="D17" s="5">
        <v>21</v>
      </c>
      <c r="E17" s="5">
        <v>5</v>
      </c>
      <c r="F17" s="5">
        <v>75.05</v>
      </c>
      <c r="G17" s="5">
        <v>2</v>
      </c>
      <c r="H17" s="5">
        <v>1</v>
      </c>
      <c r="I17" s="5">
        <v>2</v>
      </c>
      <c r="J17" s="5">
        <v>1</v>
      </c>
      <c r="K17" s="5">
        <v>85.33</v>
      </c>
      <c r="L17" s="5">
        <v>87.89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4">
        <v>17</v>
      </c>
      <c r="B18" s="3" t="s">
        <v>118</v>
      </c>
      <c r="C18" s="5">
        <v>87.36</v>
      </c>
      <c r="D18" s="5">
        <v>21</v>
      </c>
      <c r="E18" s="5">
        <v>5</v>
      </c>
      <c r="F18" s="5">
        <v>74.86</v>
      </c>
      <c r="G18" s="5">
        <v>0</v>
      </c>
      <c r="H18" s="5">
        <v>1</v>
      </c>
      <c r="I18" s="5">
        <v>0</v>
      </c>
      <c r="J18" s="5">
        <v>2</v>
      </c>
      <c r="K18" s="5">
        <v>84.55</v>
      </c>
      <c r="L18" s="5">
        <v>88.02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4">
        <v>18</v>
      </c>
      <c r="B19" s="3" t="s">
        <v>44</v>
      </c>
      <c r="C19" s="5">
        <v>86.45</v>
      </c>
      <c r="D19" s="5">
        <v>19</v>
      </c>
      <c r="E19" s="5">
        <v>8</v>
      </c>
      <c r="F19" s="5">
        <v>78.760000000000005</v>
      </c>
      <c r="G19" s="5">
        <v>3</v>
      </c>
      <c r="H19" s="5">
        <v>3</v>
      </c>
      <c r="I19" s="5">
        <v>6</v>
      </c>
      <c r="J19" s="5">
        <v>6</v>
      </c>
      <c r="K19" s="5">
        <v>85.79</v>
      </c>
      <c r="L19" s="5">
        <v>86.48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4">
        <v>19</v>
      </c>
      <c r="B20" s="3" t="s">
        <v>54</v>
      </c>
      <c r="C20" s="5">
        <v>86.16</v>
      </c>
      <c r="D20" s="5">
        <v>20</v>
      </c>
      <c r="E20" s="5">
        <v>7</v>
      </c>
      <c r="F20" s="5">
        <v>81</v>
      </c>
      <c r="G20" s="5">
        <v>5</v>
      </c>
      <c r="H20" s="5">
        <v>5</v>
      </c>
      <c r="I20" s="5">
        <v>8</v>
      </c>
      <c r="J20" s="5">
        <v>5</v>
      </c>
      <c r="K20" s="5">
        <v>88.85</v>
      </c>
      <c r="L20" s="5">
        <v>85.67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4">
        <v>20</v>
      </c>
      <c r="B21" s="3" t="s">
        <v>283</v>
      </c>
      <c r="C21" s="5">
        <v>86.14</v>
      </c>
      <c r="D21" s="5">
        <v>23</v>
      </c>
      <c r="E21" s="5">
        <v>6</v>
      </c>
      <c r="F21" s="5">
        <v>74.489999999999995</v>
      </c>
      <c r="G21" s="5">
        <v>0</v>
      </c>
      <c r="H21" s="5">
        <v>2</v>
      </c>
      <c r="I21" s="5">
        <v>1</v>
      </c>
      <c r="J21" s="5">
        <v>3</v>
      </c>
      <c r="K21" s="5">
        <v>83.86</v>
      </c>
      <c r="L21" s="5">
        <v>86.6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4">
        <v>21</v>
      </c>
      <c r="B22" s="3" t="s">
        <v>135</v>
      </c>
      <c r="C22" s="5">
        <v>86.12</v>
      </c>
      <c r="D22" s="5">
        <v>21</v>
      </c>
      <c r="E22" s="5">
        <v>6</v>
      </c>
      <c r="F22" s="5">
        <v>76.599999999999994</v>
      </c>
      <c r="G22" s="5">
        <v>3</v>
      </c>
      <c r="H22" s="5">
        <v>3</v>
      </c>
      <c r="I22" s="5">
        <v>3</v>
      </c>
      <c r="J22" s="5">
        <v>3</v>
      </c>
      <c r="K22" s="5">
        <v>86.74</v>
      </c>
      <c r="L22" s="5">
        <v>85.9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4">
        <v>22</v>
      </c>
      <c r="B23" s="3" t="s">
        <v>263</v>
      </c>
      <c r="C23" s="5">
        <v>86.08</v>
      </c>
      <c r="D23" s="5">
        <v>21</v>
      </c>
      <c r="E23" s="5">
        <v>7</v>
      </c>
      <c r="F23" s="5">
        <v>77.78</v>
      </c>
      <c r="G23" s="5">
        <v>1</v>
      </c>
      <c r="H23" s="5">
        <v>4</v>
      </c>
      <c r="I23" s="5">
        <v>6</v>
      </c>
      <c r="J23" s="5">
        <v>6</v>
      </c>
      <c r="K23" s="5">
        <v>86.13</v>
      </c>
      <c r="L23" s="5">
        <v>85.96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4">
        <v>23</v>
      </c>
      <c r="B24" s="3" t="s">
        <v>34</v>
      </c>
      <c r="C24" s="5">
        <v>86.01</v>
      </c>
      <c r="D24" s="5">
        <v>20</v>
      </c>
      <c r="E24" s="5">
        <v>8</v>
      </c>
      <c r="F24" s="5">
        <v>76.900000000000006</v>
      </c>
      <c r="G24" s="5">
        <v>0</v>
      </c>
      <c r="H24" s="5">
        <v>4</v>
      </c>
      <c r="I24" s="5">
        <v>3</v>
      </c>
      <c r="J24" s="5">
        <v>6</v>
      </c>
      <c r="K24" s="5">
        <v>83.54</v>
      </c>
      <c r="L24" s="5">
        <v>86.53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4">
        <v>24</v>
      </c>
      <c r="B25" s="3" t="s">
        <v>49</v>
      </c>
      <c r="C25" s="5">
        <v>85.95</v>
      </c>
      <c r="D25" s="5">
        <v>21</v>
      </c>
      <c r="E25" s="5">
        <v>6</v>
      </c>
      <c r="F25" s="5">
        <v>75.23</v>
      </c>
      <c r="G25" s="5">
        <v>1</v>
      </c>
      <c r="H25" s="5">
        <v>3</v>
      </c>
      <c r="I25" s="5">
        <v>2</v>
      </c>
      <c r="J25" s="5">
        <v>3</v>
      </c>
      <c r="K25" s="5">
        <v>85.51</v>
      </c>
      <c r="L25" s="5">
        <v>85.94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4">
        <v>25</v>
      </c>
      <c r="B26" s="3" t="s">
        <v>184</v>
      </c>
      <c r="C26" s="5">
        <v>85.78</v>
      </c>
      <c r="D26" s="5">
        <v>19</v>
      </c>
      <c r="E26" s="5">
        <v>8</v>
      </c>
      <c r="F26" s="5">
        <v>77.489999999999995</v>
      </c>
      <c r="G26" s="5">
        <v>3</v>
      </c>
      <c r="H26" s="5">
        <v>3</v>
      </c>
      <c r="I26" s="5">
        <v>4</v>
      </c>
      <c r="J26" s="5">
        <v>5</v>
      </c>
      <c r="K26" s="5">
        <v>84.28</v>
      </c>
      <c r="L26" s="5">
        <v>86.01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4">
        <v>26</v>
      </c>
      <c r="B27" s="3" t="s">
        <v>20</v>
      </c>
      <c r="C27" s="5">
        <v>85.51</v>
      </c>
      <c r="D27" s="5">
        <v>17</v>
      </c>
      <c r="E27" s="5">
        <v>11</v>
      </c>
      <c r="F27" s="5">
        <v>78.95</v>
      </c>
      <c r="G27" s="5">
        <v>1</v>
      </c>
      <c r="H27" s="5">
        <v>7</v>
      </c>
      <c r="I27" s="5">
        <v>3</v>
      </c>
      <c r="J27" s="5">
        <v>8</v>
      </c>
      <c r="K27" s="5">
        <v>82.57</v>
      </c>
      <c r="L27" s="5">
        <v>86.17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4">
        <v>27</v>
      </c>
      <c r="B28" s="3" t="s">
        <v>12</v>
      </c>
      <c r="C28" s="5">
        <v>85.5</v>
      </c>
      <c r="D28" s="5">
        <v>18</v>
      </c>
      <c r="E28" s="5">
        <v>9</v>
      </c>
      <c r="F28" s="5">
        <v>78.55</v>
      </c>
      <c r="G28" s="5">
        <v>1</v>
      </c>
      <c r="H28" s="5">
        <v>4</v>
      </c>
      <c r="I28" s="5">
        <v>2</v>
      </c>
      <c r="J28" s="5">
        <v>5</v>
      </c>
      <c r="K28" s="5">
        <v>83.68</v>
      </c>
      <c r="L28" s="5">
        <v>85.82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4">
        <v>28</v>
      </c>
      <c r="B29" s="3" t="s">
        <v>85</v>
      </c>
      <c r="C29" s="5">
        <v>85.11</v>
      </c>
      <c r="D29" s="5">
        <v>20</v>
      </c>
      <c r="E29" s="5">
        <v>8</v>
      </c>
      <c r="F29" s="5">
        <v>77.48</v>
      </c>
      <c r="G29" s="5">
        <v>1</v>
      </c>
      <c r="H29" s="5">
        <v>3</v>
      </c>
      <c r="I29" s="5">
        <v>3</v>
      </c>
      <c r="J29" s="5">
        <v>3</v>
      </c>
      <c r="K29" s="5">
        <v>84.29</v>
      </c>
      <c r="L29" s="5">
        <v>85.17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4">
        <v>29</v>
      </c>
      <c r="B30" s="3" t="s">
        <v>29</v>
      </c>
      <c r="C30" s="5">
        <v>84.92</v>
      </c>
      <c r="D30" s="5">
        <v>24</v>
      </c>
      <c r="E30" s="5">
        <v>5</v>
      </c>
      <c r="F30" s="5">
        <v>75.59</v>
      </c>
      <c r="G30" s="5">
        <v>1</v>
      </c>
      <c r="H30" s="5">
        <v>1</v>
      </c>
      <c r="I30" s="5">
        <v>2</v>
      </c>
      <c r="J30" s="5">
        <v>1</v>
      </c>
      <c r="K30" s="5">
        <v>86.4</v>
      </c>
      <c r="L30" s="5">
        <v>84.57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4">
        <v>30</v>
      </c>
      <c r="B31" s="3" t="s">
        <v>18</v>
      </c>
      <c r="C31" s="5">
        <v>84.85</v>
      </c>
      <c r="D31" s="5">
        <v>22</v>
      </c>
      <c r="E31" s="5">
        <v>5</v>
      </c>
      <c r="F31" s="5">
        <v>74.540000000000006</v>
      </c>
      <c r="G31" s="5">
        <v>0</v>
      </c>
      <c r="H31" s="5">
        <v>1</v>
      </c>
      <c r="I31" s="5">
        <v>4</v>
      </c>
      <c r="J31" s="5">
        <v>3</v>
      </c>
      <c r="K31" s="5">
        <v>85.39</v>
      </c>
      <c r="L31" s="5">
        <v>84.65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4">
        <v>31</v>
      </c>
      <c r="B32" s="3" t="s">
        <v>138</v>
      </c>
      <c r="C32" s="5">
        <v>84.62</v>
      </c>
      <c r="D32" s="5">
        <v>22</v>
      </c>
      <c r="E32" s="5">
        <v>7</v>
      </c>
      <c r="F32" s="5">
        <v>72.069999999999993</v>
      </c>
      <c r="G32" s="5">
        <v>0</v>
      </c>
      <c r="H32" s="5">
        <v>2</v>
      </c>
      <c r="I32" s="5">
        <v>1</v>
      </c>
      <c r="J32" s="5">
        <v>3</v>
      </c>
      <c r="K32" s="5">
        <v>80.069999999999993</v>
      </c>
      <c r="L32" s="5">
        <v>85.86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4">
        <v>32</v>
      </c>
      <c r="B33" s="3" t="s">
        <v>134</v>
      </c>
      <c r="C33" s="5">
        <v>84.51</v>
      </c>
      <c r="D33" s="5">
        <v>22</v>
      </c>
      <c r="E33" s="5">
        <v>5</v>
      </c>
      <c r="F33" s="5">
        <v>77.5</v>
      </c>
      <c r="G33" s="5">
        <v>3</v>
      </c>
      <c r="H33" s="5">
        <v>0</v>
      </c>
      <c r="I33" s="5">
        <v>3</v>
      </c>
      <c r="J33" s="5">
        <v>2</v>
      </c>
      <c r="K33" s="5">
        <v>86.21</v>
      </c>
      <c r="L33" s="5">
        <v>84.12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4">
        <v>33</v>
      </c>
      <c r="B34" s="3" t="s">
        <v>92</v>
      </c>
      <c r="C34" s="5">
        <v>84.37</v>
      </c>
      <c r="D34" s="5">
        <v>21</v>
      </c>
      <c r="E34" s="5">
        <v>7</v>
      </c>
      <c r="F34" s="5">
        <v>73.650000000000006</v>
      </c>
      <c r="G34" s="5">
        <v>0</v>
      </c>
      <c r="H34" s="5">
        <v>2</v>
      </c>
      <c r="I34" s="5">
        <v>1</v>
      </c>
      <c r="J34" s="5">
        <v>5</v>
      </c>
      <c r="K34" s="5">
        <v>82.77</v>
      </c>
      <c r="L34" s="5">
        <v>84.62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4">
        <v>34</v>
      </c>
      <c r="B35" s="3" t="s">
        <v>27</v>
      </c>
      <c r="C35" s="5">
        <v>84.34</v>
      </c>
      <c r="D35" s="5">
        <v>18</v>
      </c>
      <c r="E35" s="5">
        <v>10</v>
      </c>
      <c r="F35" s="5">
        <v>78.72</v>
      </c>
      <c r="G35" s="5">
        <v>0</v>
      </c>
      <c r="H35" s="5">
        <v>6</v>
      </c>
      <c r="I35" s="5">
        <v>3</v>
      </c>
      <c r="J35" s="5">
        <v>7</v>
      </c>
      <c r="K35" s="5">
        <v>84.02</v>
      </c>
      <c r="L35" s="5">
        <v>84.3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4">
        <v>35</v>
      </c>
      <c r="B36" s="3" t="s">
        <v>52</v>
      </c>
      <c r="C36" s="5">
        <v>84</v>
      </c>
      <c r="D36" s="5">
        <v>20</v>
      </c>
      <c r="E36" s="5">
        <v>8</v>
      </c>
      <c r="F36" s="5">
        <v>76.849999999999994</v>
      </c>
      <c r="G36" s="5">
        <v>2</v>
      </c>
      <c r="H36" s="5">
        <v>4</v>
      </c>
      <c r="I36" s="5">
        <v>3</v>
      </c>
      <c r="J36" s="5">
        <v>5</v>
      </c>
      <c r="K36" s="5">
        <v>84.14</v>
      </c>
      <c r="L36" s="5">
        <v>83.86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4">
        <v>36</v>
      </c>
      <c r="B37" s="3" t="s">
        <v>156</v>
      </c>
      <c r="C37" s="5">
        <v>83.85</v>
      </c>
      <c r="D37" s="5">
        <v>20</v>
      </c>
      <c r="E37" s="5">
        <v>8</v>
      </c>
      <c r="F37" s="5">
        <v>77.510000000000005</v>
      </c>
      <c r="G37" s="5">
        <v>3</v>
      </c>
      <c r="H37" s="5">
        <v>2</v>
      </c>
      <c r="I37" s="5">
        <v>7</v>
      </c>
      <c r="J37" s="5">
        <v>5</v>
      </c>
      <c r="K37" s="5">
        <v>85.43</v>
      </c>
      <c r="L37" s="5">
        <v>83.48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4">
        <v>37</v>
      </c>
      <c r="B38" s="3" t="s">
        <v>410</v>
      </c>
      <c r="C38" s="5">
        <v>83.79</v>
      </c>
      <c r="D38" s="5">
        <v>22</v>
      </c>
      <c r="E38" s="5">
        <v>5</v>
      </c>
      <c r="F38" s="5">
        <v>72.44</v>
      </c>
      <c r="G38" s="5">
        <v>0</v>
      </c>
      <c r="H38" s="5">
        <v>1</v>
      </c>
      <c r="I38" s="5">
        <v>3</v>
      </c>
      <c r="J38" s="5">
        <v>3</v>
      </c>
      <c r="K38" s="5">
        <v>84.83</v>
      </c>
      <c r="L38" s="5">
        <v>83.5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4">
        <v>38</v>
      </c>
      <c r="B39" s="3" t="s">
        <v>22</v>
      </c>
      <c r="C39" s="5">
        <v>83.6</v>
      </c>
      <c r="D39" s="5">
        <v>17</v>
      </c>
      <c r="E39" s="5">
        <v>10</v>
      </c>
      <c r="F39" s="5">
        <v>78.86</v>
      </c>
      <c r="G39" s="5">
        <v>1</v>
      </c>
      <c r="H39" s="5">
        <v>4</v>
      </c>
      <c r="I39" s="5">
        <v>5</v>
      </c>
      <c r="J39" s="5">
        <v>7</v>
      </c>
      <c r="K39" s="5">
        <v>83.05</v>
      </c>
      <c r="L39" s="5">
        <v>83.6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4">
        <v>39</v>
      </c>
      <c r="B40" s="3" t="s">
        <v>41</v>
      </c>
      <c r="C40" s="5">
        <v>83.53</v>
      </c>
      <c r="D40" s="5">
        <v>17</v>
      </c>
      <c r="E40" s="5">
        <v>11</v>
      </c>
      <c r="F40" s="5">
        <v>79.19</v>
      </c>
      <c r="G40" s="5">
        <v>2</v>
      </c>
      <c r="H40" s="5">
        <v>3</v>
      </c>
      <c r="I40" s="5">
        <v>4</v>
      </c>
      <c r="J40" s="5">
        <v>7</v>
      </c>
      <c r="K40" s="5">
        <v>82.52</v>
      </c>
      <c r="L40" s="5">
        <v>83.63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4">
        <v>40</v>
      </c>
      <c r="B41" s="3" t="s">
        <v>206</v>
      </c>
      <c r="C41" s="5">
        <v>83.46</v>
      </c>
      <c r="D41" s="5">
        <v>22</v>
      </c>
      <c r="E41" s="5">
        <v>3</v>
      </c>
      <c r="F41" s="5">
        <v>71.650000000000006</v>
      </c>
      <c r="G41" s="5">
        <v>1</v>
      </c>
      <c r="H41" s="5">
        <v>0</v>
      </c>
      <c r="I41" s="5">
        <v>1</v>
      </c>
      <c r="J41" s="5">
        <v>1</v>
      </c>
      <c r="K41" s="5">
        <v>84.9</v>
      </c>
      <c r="L41" s="5">
        <v>83.11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4">
        <v>41</v>
      </c>
      <c r="B42" s="3" t="s">
        <v>84</v>
      </c>
      <c r="C42" s="5">
        <v>82.92</v>
      </c>
      <c r="D42" s="5">
        <v>19</v>
      </c>
      <c r="E42" s="5">
        <v>9</v>
      </c>
      <c r="F42" s="5">
        <v>77.62</v>
      </c>
      <c r="G42" s="5">
        <v>1</v>
      </c>
      <c r="H42" s="5">
        <v>3</v>
      </c>
      <c r="I42" s="5">
        <v>3</v>
      </c>
      <c r="J42" s="5">
        <v>6</v>
      </c>
      <c r="K42" s="5">
        <v>83.51</v>
      </c>
      <c r="L42" s="5">
        <v>82.71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4">
        <v>42</v>
      </c>
      <c r="B43" s="3" t="s">
        <v>72</v>
      </c>
      <c r="C43" s="5">
        <v>82.88</v>
      </c>
      <c r="D43" s="5">
        <v>20</v>
      </c>
      <c r="E43" s="5">
        <v>8</v>
      </c>
      <c r="F43" s="5">
        <v>75.2</v>
      </c>
      <c r="G43" s="5">
        <v>2</v>
      </c>
      <c r="H43" s="5">
        <v>2</v>
      </c>
      <c r="I43" s="5">
        <v>5</v>
      </c>
      <c r="J43" s="5">
        <v>3</v>
      </c>
      <c r="K43" s="5">
        <v>83.11</v>
      </c>
      <c r="L43" s="5">
        <v>82.73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4">
        <v>43</v>
      </c>
      <c r="B44" s="3" t="s">
        <v>164</v>
      </c>
      <c r="C44" s="5">
        <v>82.8</v>
      </c>
      <c r="D44" s="5">
        <v>24</v>
      </c>
      <c r="E44" s="5">
        <v>4</v>
      </c>
      <c r="F44" s="5">
        <v>72.36</v>
      </c>
      <c r="G44" s="5">
        <v>0</v>
      </c>
      <c r="H44" s="5">
        <v>0</v>
      </c>
      <c r="I44" s="5">
        <v>1</v>
      </c>
      <c r="J44" s="5">
        <v>2</v>
      </c>
      <c r="K44" s="5">
        <v>84.14</v>
      </c>
      <c r="L44" s="5">
        <v>82.46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4">
        <v>44</v>
      </c>
      <c r="B45" s="3" t="s">
        <v>219</v>
      </c>
      <c r="C45" s="5">
        <v>82.73</v>
      </c>
      <c r="D45" s="5">
        <v>18</v>
      </c>
      <c r="E45" s="5">
        <v>7</v>
      </c>
      <c r="F45" s="5">
        <v>75.239999999999995</v>
      </c>
      <c r="G45" s="5">
        <v>0</v>
      </c>
      <c r="H45" s="5">
        <v>4</v>
      </c>
      <c r="I45" s="5">
        <v>0</v>
      </c>
      <c r="J45" s="5">
        <v>5</v>
      </c>
      <c r="K45" s="5">
        <v>83.59</v>
      </c>
      <c r="L45" s="5">
        <v>82.47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4">
        <v>45</v>
      </c>
      <c r="B46" s="3" t="s">
        <v>25</v>
      </c>
      <c r="C46" s="5">
        <v>82.54</v>
      </c>
      <c r="D46" s="5">
        <v>20</v>
      </c>
      <c r="E46" s="5">
        <v>9</v>
      </c>
      <c r="F46" s="5">
        <v>75.599999999999994</v>
      </c>
      <c r="G46" s="5">
        <v>1</v>
      </c>
      <c r="H46" s="5">
        <v>1</v>
      </c>
      <c r="I46" s="5">
        <v>2</v>
      </c>
      <c r="J46" s="5">
        <v>2</v>
      </c>
      <c r="K46" s="5">
        <v>81.150000000000006</v>
      </c>
      <c r="L46" s="5">
        <v>82.73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4">
        <v>46</v>
      </c>
      <c r="B47" s="3" t="s">
        <v>233</v>
      </c>
      <c r="C47" s="5">
        <v>82.43</v>
      </c>
      <c r="D47" s="5">
        <v>24</v>
      </c>
      <c r="E47" s="5">
        <v>1</v>
      </c>
      <c r="F47" s="5">
        <v>69.87</v>
      </c>
      <c r="G47" s="5">
        <v>1</v>
      </c>
      <c r="H47" s="5">
        <v>0</v>
      </c>
      <c r="I47" s="5">
        <v>3</v>
      </c>
      <c r="J47" s="5">
        <v>0</v>
      </c>
      <c r="K47" s="5">
        <v>89.11</v>
      </c>
      <c r="L47" s="5">
        <v>81.569999999999993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4">
        <v>47</v>
      </c>
      <c r="B48" s="3" t="s">
        <v>98</v>
      </c>
      <c r="C48" s="5">
        <v>82.03</v>
      </c>
      <c r="D48" s="5">
        <v>19</v>
      </c>
      <c r="E48" s="5">
        <v>9</v>
      </c>
      <c r="F48" s="5">
        <v>74.52</v>
      </c>
      <c r="G48" s="5">
        <v>0</v>
      </c>
      <c r="H48" s="5">
        <v>2</v>
      </c>
      <c r="I48" s="5">
        <v>0</v>
      </c>
      <c r="J48" s="5">
        <v>3</v>
      </c>
      <c r="K48" s="5">
        <v>79.47</v>
      </c>
      <c r="L48" s="5">
        <v>82.52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4">
        <v>48</v>
      </c>
      <c r="B49" s="3" t="s">
        <v>412</v>
      </c>
      <c r="C49" s="5">
        <v>81.84</v>
      </c>
      <c r="D49" s="5">
        <v>16</v>
      </c>
      <c r="E49" s="5">
        <v>10</v>
      </c>
      <c r="F49" s="5">
        <v>77.489999999999995</v>
      </c>
      <c r="G49" s="5">
        <v>1</v>
      </c>
      <c r="H49" s="5">
        <v>5</v>
      </c>
      <c r="I49" s="5">
        <v>1</v>
      </c>
      <c r="J49" s="5">
        <v>7</v>
      </c>
      <c r="K49" s="5">
        <v>81.2</v>
      </c>
      <c r="L49" s="5">
        <v>81.87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4">
        <v>49</v>
      </c>
      <c r="B50" s="3" t="s">
        <v>182</v>
      </c>
      <c r="C50" s="5">
        <v>81.760000000000005</v>
      </c>
      <c r="D50" s="5">
        <v>17</v>
      </c>
      <c r="E50" s="5">
        <v>11</v>
      </c>
      <c r="F50" s="5">
        <v>77.95</v>
      </c>
      <c r="G50" s="5">
        <v>1</v>
      </c>
      <c r="H50" s="5">
        <v>5</v>
      </c>
      <c r="I50" s="5">
        <v>1</v>
      </c>
      <c r="J50" s="5">
        <v>6</v>
      </c>
      <c r="K50" s="5">
        <v>81.75</v>
      </c>
      <c r="L50" s="5">
        <v>81.650000000000006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4">
        <v>50</v>
      </c>
      <c r="B51" s="3" t="s">
        <v>162</v>
      </c>
      <c r="C51" s="5">
        <v>81.7</v>
      </c>
      <c r="D51" s="5">
        <v>20</v>
      </c>
      <c r="E51" s="5">
        <v>6</v>
      </c>
      <c r="F51" s="5">
        <v>76.290000000000006</v>
      </c>
      <c r="G51" s="5">
        <v>1</v>
      </c>
      <c r="H51" s="5">
        <v>1</v>
      </c>
      <c r="I51" s="5">
        <v>1</v>
      </c>
      <c r="J51" s="5">
        <v>2</v>
      </c>
      <c r="K51" s="5">
        <v>83.95</v>
      </c>
      <c r="L51" s="5">
        <v>81.23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4">
        <v>51</v>
      </c>
      <c r="B52" s="3" t="s">
        <v>106</v>
      </c>
      <c r="C52" s="5">
        <v>81.59</v>
      </c>
      <c r="D52" s="5">
        <v>22</v>
      </c>
      <c r="E52" s="5">
        <v>6</v>
      </c>
      <c r="F52" s="5">
        <v>72.44</v>
      </c>
      <c r="G52" s="5">
        <v>0</v>
      </c>
      <c r="H52" s="5">
        <v>0</v>
      </c>
      <c r="I52" s="5">
        <v>0</v>
      </c>
      <c r="J52" s="5">
        <v>1</v>
      </c>
      <c r="K52" s="5">
        <v>81.05</v>
      </c>
      <c r="L52" s="5">
        <v>81.59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4">
        <v>52</v>
      </c>
      <c r="B53" s="3" t="s">
        <v>47</v>
      </c>
      <c r="C53" s="5">
        <v>81.55</v>
      </c>
      <c r="D53" s="5">
        <v>19</v>
      </c>
      <c r="E53" s="5">
        <v>6</v>
      </c>
      <c r="F53" s="5">
        <v>75.489999999999995</v>
      </c>
      <c r="G53" s="5">
        <v>3</v>
      </c>
      <c r="H53" s="5">
        <v>3</v>
      </c>
      <c r="I53" s="5">
        <v>5</v>
      </c>
      <c r="J53" s="5">
        <v>4</v>
      </c>
      <c r="K53" s="5">
        <v>85.26</v>
      </c>
      <c r="L53" s="5">
        <v>80.900000000000006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4">
        <v>53</v>
      </c>
      <c r="B54" s="3" t="s">
        <v>68</v>
      </c>
      <c r="C54" s="5">
        <v>81.47</v>
      </c>
      <c r="D54" s="5">
        <v>18</v>
      </c>
      <c r="E54" s="5">
        <v>10</v>
      </c>
      <c r="F54" s="5">
        <v>76.040000000000006</v>
      </c>
      <c r="G54" s="5">
        <v>0</v>
      </c>
      <c r="H54" s="5">
        <v>7</v>
      </c>
      <c r="I54" s="5">
        <v>2</v>
      </c>
      <c r="J54" s="5">
        <v>9</v>
      </c>
      <c r="K54" s="5">
        <v>81.040000000000006</v>
      </c>
      <c r="L54" s="5">
        <v>81.45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4">
        <v>54</v>
      </c>
      <c r="B55" s="3" t="s">
        <v>66</v>
      </c>
      <c r="C55" s="5">
        <v>81.34</v>
      </c>
      <c r="D55" s="5">
        <v>24</v>
      </c>
      <c r="E55" s="5">
        <v>6</v>
      </c>
      <c r="F55" s="5">
        <v>72.489999999999995</v>
      </c>
      <c r="G55" s="5">
        <v>0</v>
      </c>
      <c r="H55" s="5">
        <v>0</v>
      </c>
      <c r="I55" s="5">
        <v>0</v>
      </c>
      <c r="J55" s="5">
        <v>2</v>
      </c>
      <c r="K55" s="5">
        <v>81.81</v>
      </c>
      <c r="L55" s="5">
        <v>81.150000000000006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4">
        <v>55</v>
      </c>
      <c r="B56" s="3" t="s">
        <v>60</v>
      </c>
      <c r="C56" s="5">
        <v>81.290000000000006</v>
      </c>
      <c r="D56" s="5">
        <v>16</v>
      </c>
      <c r="E56" s="5">
        <v>11</v>
      </c>
      <c r="F56" s="5">
        <v>79.47</v>
      </c>
      <c r="G56" s="5">
        <v>1</v>
      </c>
      <c r="H56" s="5">
        <v>6</v>
      </c>
      <c r="I56" s="5">
        <v>3</v>
      </c>
      <c r="J56" s="5">
        <v>10</v>
      </c>
      <c r="K56" s="5">
        <v>83.25</v>
      </c>
      <c r="L56" s="5">
        <v>80.86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4">
        <v>56</v>
      </c>
      <c r="B57" s="3" t="s">
        <v>46</v>
      </c>
      <c r="C57" s="5">
        <v>81.28</v>
      </c>
      <c r="D57" s="5">
        <v>16</v>
      </c>
      <c r="E57" s="5">
        <v>12</v>
      </c>
      <c r="F57" s="5">
        <v>79.56</v>
      </c>
      <c r="G57" s="5">
        <v>2</v>
      </c>
      <c r="H57" s="5">
        <v>6</v>
      </c>
      <c r="I57" s="5">
        <v>4</v>
      </c>
      <c r="J57" s="5">
        <v>9</v>
      </c>
      <c r="K57" s="5">
        <v>82.47</v>
      </c>
      <c r="L57" s="5">
        <v>80.97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4">
        <v>57</v>
      </c>
      <c r="B58" s="3" t="s">
        <v>35</v>
      </c>
      <c r="C58" s="5">
        <v>80.989999999999995</v>
      </c>
      <c r="D58" s="5">
        <v>17</v>
      </c>
      <c r="E58" s="5">
        <v>10</v>
      </c>
      <c r="F58" s="5">
        <v>77.27</v>
      </c>
      <c r="G58" s="5">
        <v>0</v>
      </c>
      <c r="H58" s="5">
        <v>2</v>
      </c>
      <c r="I58" s="5">
        <v>3</v>
      </c>
      <c r="J58" s="5">
        <v>5</v>
      </c>
      <c r="K58" s="5">
        <v>80.97</v>
      </c>
      <c r="L58" s="5">
        <v>80.89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4">
        <v>58</v>
      </c>
      <c r="B59" s="3" t="s">
        <v>231</v>
      </c>
      <c r="C59" s="5">
        <v>80.91</v>
      </c>
      <c r="D59" s="5">
        <v>18</v>
      </c>
      <c r="E59" s="5">
        <v>10</v>
      </c>
      <c r="F59" s="5">
        <v>73.86</v>
      </c>
      <c r="G59" s="5">
        <v>0</v>
      </c>
      <c r="H59" s="5">
        <v>1</v>
      </c>
      <c r="I59" s="5">
        <v>0</v>
      </c>
      <c r="J59" s="5">
        <v>3</v>
      </c>
      <c r="K59" s="5">
        <v>78.22</v>
      </c>
      <c r="L59" s="5">
        <v>81.42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4">
        <v>59</v>
      </c>
      <c r="B60" s="3" t="s">
        <v>202</v>
      </c>
      <c r="C60" s="5">
        <v>80.790000000000006</v>
      </c>
      <c r="D60" s="5">
        <v>21</v>
      </c>
      <c r="E60" s="5">
        <v>7</v>
      </c>
      <c r="F60" s="5">
        <v>71.98</v>
      </c>
      <c r="G60" s="5">
        <v>0</v>
      </c>
      <c r="H60" s="5">
        <v>0</v>
      </c>
      <c r="I60" s="5">
        <v>0</v>
      </c>
      <c r="J60" s="5">
        <v>1</v>
      </c>
      <c r="K60" s="5">
        <v>79.819999999999993</v>
      </c>
      <c r="L60" s="5">
        <v>80.88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4">
        <v>60</v>
      </c>
      <c r="B61" s="3" t="s">
        <v>75</v>
      </c>
      <c r="C61" s="5">
        <v>80.709999999999994</v>
      </c>
      <c r="D61" s="5">
        <v>19</v>
      </c>
      <c r="E61" s="5">
        <v>9</v>
      </c>
      <c r="F61" s="5">
        <v>75.709999999999994</v>
      </c>
      <c r="G61" s="5">
        <v>0</v>
      </c>
      <c r="H61" s="5">
        <v>3</v>
      </c>
      <c r="I61" s="5">
        <v>4</v>
      </c>
      <c r="J61" s="5">
        <v>3</v>
      </c>
      <c r="K61" s="5">
        <v>82.06</v>
      </c>
      <c r="L61" s="5">
        <v>80.37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4">
        <v>61</v>
      </c>
      <c r="B62" s="3" t="s">
        <v>131</v>
      </c>
      <c r="C62" s="5">
        <v>80.69</v>
      </c>
      <c r="D62" s="5">
        <v>19</v>
      </c>
      <c r="E62" s="5">
        <v>8</v>
      </c>
      <c r="F62" s="5">
        <v>75.569999999999993</v>
      </c>
      <c r="G62" s="5">
        <v>0</v>
      </c>
      <c r="H62" s="5">
        <v>4</v>
      </c>
      <c r="I62" s="5">
        <v>3</v>
      </c>
      <c r="J62" s="5">
        <v>4</v>
      </c>
      <c r="K62" s="5">
        <v>81.38</v>
      </c>
      <c r="L62" s="5">
        <v>80.459999999999994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4">
        <v>62</v>
      </c>
      <c r="B63" s="3" t="s">
        <v>130</v>
      </c>
      <c r="C63" s="5">
        <v>80.67</v>
      </c>
      <c r="D63" s="5">
        <v>19</v>
      </c>
      <c r="E63" s="5">
        <v>8</v>
      </c>
      <c r="F63" s="5">
        <v>73.89</v>
      </c>
      <c r="G63" s="5">
        <v>0</v>
      </c>
      <c r="H63" s="5">
        <v>0</v>
      </c>
      <c r="I63" s="5">
        <v>0</v>
      </c>
      <c r="J63" s="5">
        <v>2</v>
      </c>
      <c r="K63" s="5">
        <v>80.739999999999995</v>
      </c>
      <c r="L63" s="5">
        <v>80.55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4">
        <v>63</v>
      </c>
      <c r="B64" s="3" t="s">
        <v>210</v>
      </c>
      <c r="C64" s="5">
        <v>80.64</v>
      </c>
      <c r="D64" s="5">
        <v>19</v>
      </c>
      <c r="E64" s="5">
        <v>8</v>
      </c>
      <c r="F64" s="5">
        <v>72.739999999999995</v>
      </c>
      <c r="G64" s="5">
        <v>1</v>
      </c>
      <c r="H64" s="5">
        <v>1</v>
      </c>
      <c r="I64" s="5">
        <v>1</v>
      </c>
      <c r="J64" s="5">
        <v>4</v>
      </c>
      <c r="K64" s="5">
        <v>78.84</v>
      </c>
      <c r="L64" s="5">
        <v>80.92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4">
        <v>64</v>
      </c>
      <c r="B65" s="3" t="s">
        <v>189</v>
      </c>
      <c r="C65" s="5">
        <v>80.64</v>
      </c>
      <c r="D65" s="5">
        <v>18</v>
      </c>
      <c r="E65" s="5">
        <v>11</v>
      </c>
      <c r="F65" s="5">
        <v>76.760000000000005</v>
      </c>
      <c r="G65" s="5">
        <v>0</v>
      </c>
      <c r="H65" s="5">
        <v>1</v>
      </c>
      <c r="I65" s="5">
        <v>1</v>
      </c>
      <c r="J65" s="5">
        <v>4</v>
      </c>
      <c r="K65" s="5">
        <v>79.819999999999993</v>
      </c>
      <c r="L65" s="5">
        <v>80.7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4">
        <v>65</v>
      </c>
      <c r="B66" s="3" t="s">
        <v>16</v>
      </c>
      <c r="C66" s="5">
        <v>80.44</v>
      </c>
      <c r="D66" s="5">
        <v>15</v>
      </c>
      <c r="E66" s="5">
        <v>12</v>
      </c>
      <c r="F66" s="5">
        <v>76.23</v>
      </c>
      <c r="G66" s="5">
        <v>0</v>
      </c>
      <c r="H66" s="5">
        <v>4</v>
      </c>
      <c r="I66" s="5">
        <v>2</v>
      </c>
      <c r="J66" s="5">
        <v>7</v>
      </c>
      <c r="K66" s="5">
        <v>77.34</v>
      </c>
      <c r="L66" s="5">
        <v>81.03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4">
        <v>66</v>
      </c>
      <c r="B67" s="3" t="s">
        <v>226</v>
      </c>
      <c r="C67" s="5">
        <v>80.39</v>
      </c>
      <c r="D67" s="5">
        <v>24</v>
      </c>
      <c r="E67" s="5">
        <v>5</v>
      </c>
      <c r="F67" s="5">
        <v>70.45</v>
      </c>
      <c r="G67" s="5">
        <v>0</v>
      </c>
      <c r="H67" s="5">
        <v>1</v>
      </c>
      <c r="I67" s="5">
        <v>0</v>
      </c>
      <c r="J67" s="5">
        <v>1</v>
      </c>
      <c r="K67" s="5">
        <v>80.7</v>
      </c>
      <c r="L67" s="5">
        <v>80.22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4">
        <v>67</v>
      </c>
      <c r="B68" s="3" t="s">
        <v>148</v>
      </c>
      <c r="C68" s="5">
        <v>80.2</v>
      </c>
      <c r="D68" s="5">
        <v>20</v>
      </c>
      <c r="E68" s="5">
        <v>7</v>
      </c>
      <c r="F68" s="5">
        <v>71.2</v>
      </c>
      <c r="G68" s="5">
        <v>1</v>
      </c>
      <c r="H68" s="5">
        <v>2</v>
      </c>
      <c r="I68" s="5">
        <v>1</v>
      </c>
      <c r="J68" s="5">
        <v>3</v>
      </c>
      <c r="K68" s="5">
        <v>79.3</v>
      </c>
      <c r="L68" s="5">
        <v>80.27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4">
        <v>68</v>
      </c>
      <c r="B69" s="3" t="s">
        <v>100</v>
      </c>
      <c r="C69" s="5">
        <v>80.099999999999994</v>
      </c>
      <c r="D69" s="5">
        <v>25</v>
      </c>
      <c r="E69" s="5">
        <v>5</v>
      </c>
      <c r="F69" s="5">
        <v>71.930000000000007</v>
      </c>
      <c r="G69" s="5">
        <v>0</v>
      </c>
      <c r="H69" s="5">
        <v>0</v>
      </c>
      <c r="I69" s="5">
        <v>0</v>
      </c>
      <c r="J69" s="5">
        <v>2</v>
      </c>
      <c r="K69" s="5">
        <v>82.84</v>
      </c>
      <c r="L69" s="5">
        <v>79.55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4">
        <v>69</v>
      </c>
      <c r="B70" s="3" t="s">
        <v>158</v>
      </c>
      <c r="C70" s="5">
        <v>80.09</v>
      </c>
      <c r="D70" s="5">
        <v>17</v>
      </c>
      <c r="E70" s="5">
        <v>10</v>
      </c>
      <c r="F70" s="5">
        <v>76.92</v>
      </c>
      <c r="G70" s="5">
        <v>1</v>
      </c>
      <c r="H70" s="5">
        <v>3</v>
      </c>
      <c r="I70" s="5">
        <v>2</v>
      </c>
      <c r="J70" s="5">
        <v>5</v>
      </c>
      <c r="K70" s="5">
        <v>81.2</v>
      </c>
      <c r="L70" s="5">
        <v>79.790000000000006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4">
        <v>70</v>
      </c>
      <c r="B71" s="3" t="s">
        <v>203</v>
      </c>
      <c r="C71" s="5">
        <v>79.989999999999995</v>
      </c>
      <c r="D71" s="5">
        <v>16</v>
      </c>
      <c r="E71" s="5">
        <v>9</v>
      </c>
      <c r="F71" s="5">
        <v>73.209999999999994</v>
      </c>
      <c r="G71" s="5">
        <v>1</v>
      </c>
      <c r="H71" s="5">
        <v>2</v>
      </c>
      <c r="I71" s="5">
        <v>1</v>
      </c>
      <c r="J71" s="5">
        <v>2</v>
      </c>
      <c r="K71" s="5">
        <v>79.16</v>
      </c>
      <c r="L71" s="5">
        <v>80.05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4">
        <v>71</v>
      </c>
      <c r="B72" s="3" t="s">
        <v>96</v>
      </c>
      <c r="C72" s="5">
        <v>79.989999999999995</v>
      </c>
      <c r="D72" s="5">
        <v>15</v>
      </c>
      <c r="E72" s="5">
        <v>13</v>
      </c>
      <c r="F72" s="5">
        <v>76.8</v>
      </c>
      <c r="G72" s="5">
        <v>1</v>
      </c>
      <c r="H72" s="5">
        <v>7</v>
      </c>
      <c r="I72" s="5">
        <v>1</v>
      </c>
      <c r="J72" s="5">
        <v>10</v>
      </c>
      <c r="K72" s="5">
        <v>78.069999999999993</v>
      </c>
      <c r="L72" s="5">
        <v>80.290000000000006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4">
        <v>72</v>
      </c>
      <c r="B73" s="3" t="s">
        <v>70</v>
      </c>
      <c r="C73" s="5">
        <v>79.98</v>
      </c>
      <c r="D73" s="5">
        <v>19</v>
      </c>
      <c r="E73" s="5">
        <v>8</v>
      </c>
      <c r="F73" s="5">
        <v>75.91</v>
      </c>
      <c r="G73" s="5">
        <v>0</v>
      </c>
      <c r="H73" s="5">
        <v>3</v>
      </c>
      <c r="I73" s="5">
        <v>3</v>
      </c>
      <c r="J73" s="5">
        <v>5</v>
      </c>
      <c r="K73" s="5">
        <v>81.31</v>
      </c>
      <c r="L73" s="5">
        <v>79.64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4">
        <v>73</v>
      </c>
      <c r="B74" s="3" t="s">
        <v>212</v>
      </c>
      <c r="C74" s="5">
        <v>79.97</v>
      </c>
      <c r="D74" s="5">
        <v>17</v>
      </c>
      <c r="E74" s="5">
        <v>12</v>
      </c>
      <c r="F74" s="5">
        <v>77.09</v>
      </c>
      <c r="G74" s="5">
        <v>0</v>
      </c>
      <c r="H74" s="5">
        <v>2</v>
      </c>
      <c r="I74" s="5">
        <v>2</v>
      </c>
      <c r="J74" s="5">
        <v>4</v>
      </c>
      <c r="K74" s="5">
        <v>79.95</v>
      </c>
      <c r="L74" s="5">
        <v>79.86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4">
        <v>74</v>
      </c>
      <c r="B75" s="3" t="s">
        <v>127</v>
      </c>
      <c r="C75" s="5">
        <v>79.94</v>
      </c>
      <c r="D75" s="5">
        <v>16</v>
      </c>
      <c r="E75" s="5">
        <v>10</v>
      </c>
      <c r="F75" s="5">
        <v>76.48</v>
      </c>
      <c r="G75" s="5">
        <v>0</v>
      </c>
      <c r="H75" s="5">
        <v>2</v>
      </c>
      <c r="I75" s="5">
        <v>2</v>
      </c>
      <c r="J75" s="5">
        <v>5</v>
      </c>
      <c r="K75" s="5">
        <v>79.66</v>
      </c>
      <c r="L75" s="5">
        <v>79.88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4">
        <v>75</v>
      </c>
      <c r="B76" s="3" t="s">
        <v>93</v>
      </c>
      <c r="C76" s="5">
        <v>79.760000000000005</v>
      </c>
      <c r="D76" s="5">
        <v>17</v>
      </c>
      <c r="E76" s="5">
        <v>10</v>
      </c>
      <c r="F76" s="5">
        <v>76.239999999999995</v>
      </c>
      <c r="G76" s="5">
        <v>1</v>
      </c>
      <c r="H76" s="5">
        <v>1</v>
      </c>
      <c r="I76" s="5">
        <v>4</v>
      </c>
      <c r="J76" s="5">
        <v>3</v>
      </c>
      <c r="K76" s="5">
        <v>80.069999999999993</v>
      </c>
      <c r="L76" s="5">
        <v>79.599999999999994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4">
        <v>76</v>
      </c>
      <c r="B77" s="3" t="s">
        <v>26</v>
      </c>
      <c r="C77" s="5">
        <v>79.67</v>
      </c>
      <c r="D77" s="5">
        <v>14</v>
      </c>
      <c r="E77" s="5">
        <v>13</v>
      </c>
      <c r="F77" s="5">
        <v>77.69</v>
      </c>
      <c r="G77" s="5">
        <v>2</v>
      </c>
      <c r="H77" s="5">
        <v>5</v>
      </c>
      <c r="I77" s="5">
        <v>3</v>
      </c>
      <c r="J77" s="5">
        <v>7</v>
      </c>
      <c r="K77" s="5">
        <v>78.53</v>
      </c>
      <c r="L77" s="5">
        <v>79.790000000000006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4">
        <v>77</v>
      </c>
      <c r="B78" s="3" t="s">
        <v>188</v>
      </c>
      <c r="C78" s="5">
        <v>79.650000000000006</v>
      </c>
      <c r="D78" s="5">
        <v>16</v>
      </c>
      <c r="E78" s="5">
        <v>11</v>
      </c>
      <c r="F78" s="5">
        <v>78.150000000000006</v>
      </c>
      <c r="G78" s="5">
        <v>0</v>
      </c>
      <c r="H78" s="5">
        <v>4</v>
      </c>
      <c r="I78" s="5">
        <v>1</v>
      </c>
      <c r="J78" s="5">
        <v>7</v>
      </c>
      <c r="K78" s="5">
        <v>81.19</v>
      </c>
      <c r="L78" s="5">
        <v>79.27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4">
        <v>78</v>
      </c>
      <c r="B79" s="3" t="s">
        <v>221</v>
      </c>
      <c r="C79" s="5">
        <v>79.569999999999993</v>
      </c>
      <c r="D79" s="5">
        <v>19</v>
      </c>
      <c r="E79" s="5">
        <v>8</v>
      </c>
      <c r="F79" s="5">
        <v>73.63</v>
      </c>
      <c r="G79" s="5">
        <v>1</v>
      </c>
      <c r="H79" s="5">
        <v>1</v>
      </c>
      <c r="I79" s="5">
        <v>1</v>
      </c>
      <c r="J79" s="5">
        <v>2</v>
      </c>
      <c r="K79" s="5">
        <v>79.13</v>
      </c>
      <c r="L79" s="5">
        <v>79.540000000000006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4">
        <v>79</v>
      </c>
      <c r="B80" s="3" t="s">
        <v>351</v>
      </c>
      <c r="C80" s="5">
        <v>79.47</v>
      </c>
      <c r="D80" s="5">
        <v>20</v>
      </c>
      <c r="E80" s="5">
        <v>8</v>
      </c>
      <c r="F80" s="5">
        <v>71.849999999999994</v>
      </c>
      <c r="G80" s="5">
        <v>0</v>
      </c>
      <c r="H80" s="5">
        <v>1</v>
      </c>
      <c r="I80" s="5">
        <v>3</v>
      </c>
      <c r="J80" s="5">
        <v>1</v>
      </c>
      <c r="K80" s="5">
        <v>78.41</v>
      </c>
      <c r="L80" s="5">
        <v>79.58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4">
        <v>80</v>
      </c>
      <c r="B81" s="3" t="s">
        <v>171</v>
      </c>
      <c r="C81" s="5">
        <v>79.44</v>
      </c>
      <c r="D81" s="5">
        <v>15</v>
      </c>
      <c r="E81" s="5">
        <v>14</v>
      </c>
      <c r="F81" s="5">
        <v>76.89</v>
      </c>
      <c r="G81" s="5">
        <v>0</v>
      </c>
      <c r="H81" s="5">
        <v>3</v>
      </c>
      <c r="I81" s="5">
        <v>1</v>
      </c>
      <c r="J81" s="5">
        <v>6</v>
      </c>
      <c r="K81" s="5">
        <v>77.91</v>
      </c>
      <c r="L81" s="5">
        <v>79.650000000000006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4">
        <v>81</v>
      </c>
      <c r="B82" s="3" t="s">
        <v>207</v>
      </c>
      <c r="C82" s="5">
        <v>79.41</v>
      </c>
      <c r="D82" s="5">
        <v>15</v>
      </c>
      <c r="E82" s="5">
        <v>10</v>
      </c>
      <c r="F82" s="5">
        <v>74.25</v>
      </c>
      <c r="G82" s="5">
        <v>0</v>
      </c>
      <c r="H82" s="5">
        <v>1</v>
      </c>
      <c r="I82" s="5">
        <v>0</v>
      </c>
      <c r="J82" s="5">
        <v>2</v>
      </c>
      <c r="K82" s="5">
        <v>77.66</v>
      </c>
      <c r="L82" s="5">
        <v>79.67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4">
        <v>82</v>
      </c>
      <c r="B83" s="3" t="s">
        <v>227</v>
      </c>
      <c r="C83" s="5">
        <v>79.38</v>
      </c>
      <c r="D83" s="5">
        <v>20</v>
      </c>
      <c r="E83" s="5">
        <v>9</v>
      </c>
      <c r="F83" s="5">
        <v>73.84</v>
      </c>
      <c r="G83" s="5">
        <v>0</v>
      </c>
      <c r="H83" s="5">
        <v>0</v>
      </c>
      <c r="I83" s="5">
        <v>1</v>
      </c>
      <c r="J83" s="5">
        <v>0</v>
      </c>
      <c r="K83" s="5">
        <v>79.58</v>
      </c>
      <c r="L83" s="5">
        <v>79.239999999999995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4">
        <v>83</v>
      </c>
      <c r="B84" s="3" t="s">
        <v>153</v>
      </c>
      <c r="C84" s="5">
        <v>79.290000000000006</v>
      </c>
      <c r="D84" s="5">
        <v>21</v>
      </c>
      <c r="E84" s="5">
        <v>6</v>
      </c>
      <c r="F84" s="5">
        <v>71.349999999999994</v>
      </c>
      <c r="G84" s="5">
        <v>0</v>
      </c>
      <c r="H84" s="5">
        <v>1</v>
      </c>
      <c r="I84" s="5">
        <v>0</v>
      </c>
      <c r="J84" s="5">
        <v>1</v>
      </c>
      <c r="K84" s="5">
        <v>80.34</v>
      </c>
      <c r="L84" s="5">
        <v>79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4">
        <v>84</v>
      </c>
      <c r="B85" s="3" t="s">
        <v>211</v>
      </c>
      <c r="C85" s="5">
        <v>79.260000000000005</v>
      </c>
      <c r="D85" s="5">
        <v>14</v>
      </c>
      <c r="E85" s="5">
        <v>12</v>
      </c>
      <c r="F85" s="5">
        <v>74.8</v>
      </c>
      <c r="G85" s="5">
        <v>1</v>
      </c>
      <c r="H85" s="5">
        <v>1</v>
      </c>
      <c r="I85" s="5">
        <v>2</v>
      </c>
      <c r="J85" s="5">
        <v>5</v>
      </c>
      <c r="K85" s="5">
        <v>75.3</v>
      </c>
      <c r="L85" s="5">
        <v>80.06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4">
        <v>85</v>
      </c>
      <c r="B86" s="3" t="s">
        <v>145</v>
      </c>
      <c r="C86" s="5">
        <v>79.209999999999994</v>
      </c>
      <c r="D86" s="5">
        <v>17</v>
      </c>
      <c r="E86" s="5">
        <v>9</v>
      </c>
      <c r="F86" s="5">
        <v>76.53</v>
      </c>
      <c r="G86" s="5">
        <v>1</v>
      </c>
      <c r="H86" s="5">
        <v>3</v>
      </c>
      <c r="I86" s="5">
        <v>1</v>
      </c>
      <c r="J86" s="5">
        <v>5</v>
      </c>
      <c r="K86" s="5">
        <v>81.180000000000007</v>
      </c>
      <c r="L86" s="5">
        <v>78.77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4">
        <v>86</v>
      </c>
      <c r="B87" s="3" t="s">
        <v>356</v>
      </c>
      <c r="C87" s="5">
        <v>79.17</v>
      </c>
      <c r="D87" s="5">
        <v>24</v>
      </c>
      <c r="E87" s="5">
        <v>4</v>
      </c>
      <c r="F87" s="5">
        <v>68.47</v>
      </c>
      <c r="G87" s="5">
        <v>0</v>
      </c>
      <c r="H87" s="5">
        <v>0</v>
      </c>
      <c r="I87" s="5">
        <v>0</v>
      </c>
      <c r="J87" s="5">
        <v>1</v>
      </c>
      <c r="K87" s="5">
        <v>81.05</v>
      </c>
      <c r="L87" s="5">
        <v>78.739999999999995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4">
        <v>87</v>
      </c>
      <c r="B88" s="3" t="s">
        <v>82</v>
      </c>
      <c r="C88" s="5">
        <v>79.03</v>
      </c>
      <c r="D88" s="5">
        <v>15</v>
      </c>
      <c r="E88" s="5">
        <v>13</v>
      </c>
      <c r="F88" s="5">
        <v>77.45</v>
      </c>
      <c r="G88" s="5">
        <v>1</v>
      </c>
      <c r="H88" s="5">
        <v>3</v>
      </c>
      <c r="I88" s="5">
        <v>2</v>
      </c>
      <c r="J88" s="5">
        <v>8</v>
      </c>
      <c r="K88" s="5">
        <v>78.849999999999994</v>
      </c>
      <c r="L88" s="5">
        <v>78.95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4">
        <v>88</v>
      </c>
      <c r="B89" s="3" t="s">
        <v>73</v>
      </c>
      <c r="C89" s="5">
        <v>79</v>
      </c>
      <c r="D89" s="5">
        <v>14</v>
      </c>
      <c r="E89" s="5">
        <v>13</v>
      </c>
      <c r="F89" s="5">
        <v>74.5</v>
      </c>
      <c r="G89" s="5">
        <v>2</v>
      </c>
      <c r="H89" s="5">
        <v>3</v>
      </c>
      <c r="I89" s="5">
        <v>2</v>
      </c>
      <c r="J89" s="5">
        <v>5</v>
      </c>
      <c r="K89" s="5">
        <v>75.239999999999995</v>
      </c>
      <c r="L89" s="5">
        <v>79.73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4">
        <v>89</v>
      </c>
      <c r="B90" s="3" t="s">
        <v>76</v>
      </c>
      <c r="C90" s="5">
        <v>78.86</v>
      </c>
      <c r="D90" s="5">
        <v>14</v>
      </c>
      <c r="E90" s="5">
        <v>13</v>
      </c>
      <c r="F90" s="5">
        <v>77.98</v>
      </c>
      <c r="G90" s="5">
        <v>2</v>
      </c>
      <c r="H90" s="5">
        <v>6</v>
      </c>
      <c r="I90" s="5">
        <v>2</v>
      </c>
      <c r="J90" s="5">
        <v>10</v>
      </c>
      <c r="K90" s="5">
        <v>78.91</v>
      </c>
      <c r="L90" s="5">
        <v>78.739999999999995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4">
        <v>90</v>
      </c>
      <c r="B91" s="3" t="s">
        <v>69</v>
      </c>
      <c r="C91" s="5">
        <v>78.849999999999994</v>
      </c>
      <c r="D91" s="5">
        <v>11</v>
      </c>
      <c r="E91" s="5">
        <v>16</v>
      </c>
      <c r="F91" s="5">
        <v>79.08</v>
      </c>
      <c r="G91" s="5">
        <v>0</v>
      </c>
      <c r="H91" s="5">
        <v>6</v>
      </c>
      <c r="I91" s="5">
        <v>1</v>
      </c>
      <c r="J91" s="5">
        <v>11</v>
      </c>
      <c r="K91" s="5">
        <v>76.66</v>
      </c>
      <c r="L91" s="5">
        <v>79.2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4">
        <v>91</v>
      </c>
      <c r="B92" s="3" t="s">
        <v>337</v>
      </c>
      <c r="C92" s="5">
        <v>78.72</v>
      </c>
      <c r="D92" s="5">
        <v>16</v>
      </c>
      <c r="E92" s="5">
        <v>11</v>
      </c>
      <c r="F92" s="5">
        <v>74.78</v>
      </c>
      <c r="G92" s="5">
        <v>0</v>
      </c>
      <c r="H92" s="5">
        <v>1</v>
      </c>
      <c r="I92" s="5">
        <v>0</v>
      </c>
      <c r="J92" s="5">
        <v>3</v>
      </c>
      <c r="K92" s="5">
        <v>77.47</v>
      </c>
      <c r="L92" s="5">
        <v>78.86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4">
        <v>92</v>
      </c>
      <c r="B93" s="3" t="s">
        <v>425</v>
      </c>
      <c r="C93" s="5">
        <v>78.69</v>
      </c>
      <c r="D93" s="5">
        <v>20</v>
      </c>
      <c r="E93" s="5">
        <v>6</v>
      </c>
      <c r="F93" s="5">
        <v>69.430000000000007</v>
      </c>
      <c r="G93" s="5">
        <v>0</v>
      </c>
      <c r="H93" s="5">
        <v>1</v>
      </c>
      <c r="I93" s="5">
        <v>0</v>
      </c>
      <c r="J93" s="5">
        <v>2</v>
      </c>
      <c r="K93" s="5">
        <v>78.47</v>
      </c>
      <c r="L93" s="5">
        <v>78.63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4">
        <v>93</v>
      </c>
      <c r="B94" s="3" t="s">
        <v>65</v>
      </c>
      <c r="C94" s="5">
        <v>78.62</v>
      </c>
      <c r="D94" s="5">
        <v>12</v>
      </c>
      <c r="E94" s="5">
        <v>15</v>
      </c>
      <c r="F94" s="5">
        <v>80.62</v>
      </c>
      <c r="G94" s="5">
        <v>1</v>
      </c>
      <c r="H94" s="5">
        <v>6</v>
      </c>
      <c r="I94" s="5">
        <v>3</v>
      </c>
      <c r="J94" s="5">
        <v>10</v>
      </c>
      <c r="K94" s="5">
        <v>78.45</v>
      </c>
      <c r="L94" s="5">
        <v>78.55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4">
        <v>94</v>
      </c>
      <c r="B95" s="3" t="s">
        <v>87</v>
      </c>
      <c r="C95" s="5">
        <v>78.569999999999993</v>
      </c>
      <c r="D95" s="5">
        <v>16</v>
      </c>
      <c r="E95" s="5">
        <v>9</v>
      </c>
      <c r="F95" s="5">
        <v>75.42</v>
      </c>
      <c r="G95" s="5">
        <v>0</v>
      </c>
      <c r="H95" s="5">
        <v>2</v>
      </c>
      <c r="I95" s="5">
        <v>1</v>
      </c>
      <c r="J95" s="5">
        <v>5</v>
      </c>
      <c r="K95" s="5">
        <v>78.989999999999995</v>
      </c>
      <c r="L95" s="5">
        <v>78.39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4">
        <v>95</v>
      </c>
      <c r="B96" s="3" t="s">
        <v>306</v>
      </c>
      <c r="C96" s="5">
        <v>78.53</v>
      </c>
      <c r="D96" s="5">
        <v>21</v>
      </c>
      <c r="E96" s="5">
        <v>7</v>
      </c>
      <c r="F96" s="5">
        <v>68.09</v>
      </c>
      <c r="G96" s="5">
        <v>0</v>
      </c>
      <c r="H96" s="5">
        <v>1</v>
      </c>
      <c r="I96" s="5">
        <v>0</v>
      </c>
      <c r="J96" s="5">
        <v>2</v>
      </c>
      <c r="K96" s="5">
        <v>77.17</v>
      </c>
      <c r="L96" s="5">
        <v>78.7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4">
        <v>96</v>
      </c>
      <c r="B97" s="3" t="s">
        <v>97</v>
      </c>
      <c r="C97" s="5">
        <v>78.41</v>
      </c>
      <c r="D97" s="5">
        <v>17</v>
      </c>
      <c r="E97" s="5">
        <v>8</v>
      </c>
      <c r="F97" s="5">
        <v>74.58</v>
      </c>
      <c r="G97" s="5">
        <v>1</v>
      </c>
      <c r="H97" s="5">
        <v>1</v>
      </c>
      <c r="I97" s="5">
        <v>2</v>
      </c>
      <c r="J97" s="5">
        <v>4</v>
      </c>
      <c r="K97" s="5">
        <v>80.19</v>
      </c>
      <c r="L97" s="5">
        <v>77.989999999999995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4">
        <v>97</v>
      </c>
      <c r="B98" s="3" t="s">
        <v>51</v>
      </c>
      <c r="C98" s="5">
        <v>78.319999999999993</v>
      </c>
      <c r="D98" s="5">
        <v>15</v>
      </c>
      <c r="E98" s="5">
        <v>13</v>
      </c>
      <c r="F98" s="5">
        <v>77.900000000000006</v>
      </c>
      <c r="G98" s="5">
        <v>4</v>
      </c>
      <c r="H98" s="5">
        <v>3</v>
      </c>
      <c r="I98" s="5">
        <v>6</v>
      </c>
      <c r="J98" s="5">
        <v>7</v>
      </c>
      <c r="K98" s="5">
        <v>79.8</v>
      </c>
      <c r="L98" s="5">
        <v>77.95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4">
        <v>98</v>
      </c>
      <c r="B99" s="3" t="s">
        <v>297</v>
      </c>
      <c r="C99" s="5">
        <v>78.31</v>
      </c>
      <c r="D99" s="5">
        <v>17</v>
      </c>
      <c r="E99" s="5">
        <v>12</v>
      </c>
      <c r="F99" s="5">
        <v>74.03</v>
      </c>
      <c r="G99" s="5">
        <v>0</v>
      </c>
      <c r="H99" s="5">
        <v>2</v>
      </c>
      <c r="I99" s="5">
        <v>0</v>
      </c>
      <c r="J99" s="5">
        <v>4</v>
      </c>
      <c r="K99" s="5">
        <v>77.13</v>
      </c>
      <c r="L99" s="5">
        <v>78.44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4">
        <v>99</v>
      </c>
      <c r="B100" s="3" t="s">
        <v>42</v>
      </c>
      <c r="C100" s="5">
        <v>78.11</v>
      </c>
      <c r="D100" s="5">
        <v>17</v>
      </c>
      <c r="E100" s="5">
        <v>11</v>
      </c>
      <c r="F100" s="5">
        <v>74.819999999999993</v>
      </c>
      <c r="G100" s="5">
        <v>1</v>
      </c>
      <c r="H100" s="5">
        <v>2</v>
      </c>
      <c r="I100" s="5">
        <v>2</v>
      </c>
      <c r="J100" s="5">
        <v>5</v>
      </c>
      <c r="K100" s="5">
        <v>79.03</v>
      </c>
      <c r="L100" s="5">
        <v>77.83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4">
        <v>100</v>
      </c>
      <c r="B101" s="3" t="s">
        <v>318</v>
      </c>
      <c r="C101" s="5">
        <v>78.010000000000005</v>
      </c>
      <c r="D101" s="5">
        <v>19</v>
      </c>
      <c r="E101" s="5">
        <v>10</v>
      </c>
      <c r="F101" s="5">
        <v>70.3</v>
      </c>
      <c r="G101" s="5">
        <v>0</v>
      </c>
      <c r="H101" s="5">
        <v>0</v>
      </c>
      <c r="I101" s="5">
        <v>0</v>
      </c>
      <c r="J101" s="5">
        <v>0</v>
      </c>
      <c r="K101" s="5">
        <v>74.98</v>
      </c>
      <c r="L101" s="5">
        <v>78.540000000000006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4">
        <v>101</v>
      </c>
      <c r="B102" s="3" t="s">
        <v>113</v>
      </c>
      <c r="C102" s="5">
        <v>77.94</v>
      </c>
      <c r="D102" s="5">
        <v>21</v>
      </c>
      <c r="E102" s="5">
        <v>5</v>
      </c>
      <c r="F102" s="5">
        <v>71.12</v>
      </c>
      <c r="G102" s="5">
        <v>0</v>
      </c>
      <c r="H102" s="5">
        <v>1</v>
      </c>
      <c r="I102" s="5">
        <v>0</v>
      </c>
      <c r="J102" s="5">
        <v>2</v>
      </c>
      <c r="K102" s="5">
        <v>81.56</v>
      </c>
      <c r="L102" s="5">
        <v>77.260000000000005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4">
        <v>102</v>
      </c>
      <c r="B103" s="3" t="s">
        <v>241</v>
      </c>
      <c r="C103" s="5">
        <v>77.849999999999994</v>
      </c>
      <c r="D103" s="5">
        <v>20</v>
      </c>
      <c r="E103" s="5">
        <v>9</v>
      </c>
      <c r="F103" s="5">
        <v>71.62</v>
      </c>
      <c r="G103" s="5">
        <v>0</v>
      </c>
      <c r="H103" s="5">
        <v>1</v>
      </c>
      <c r="I103" s="5">
        <v>0</v>
      </c>
      <c r="J103" s="5">
        <v>3</v>
      </c>
      <c r="K103" s="5">
        <v>76.56</v>
      </c>
      <c r="L103" s="5">
        <v>78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4">
        <v>103</v>
      </c>
      <c r="B104" s="3" t="s">
        <v>225</v>
      </c>
      <c r="C104" s="5">
        <v>77.75</v>
      </c>
      <c r="D104" s="5">
        <v>19</v>
      </c>
      <c r="E104" s="5">
        <v>6</v>
      </c>
      <c r="F104" s="5">
        <v>69.5</v>
      </c>
      <c r="G104" s="5">
        <v>0</v>
      </c>
      <c r="H104" s="5">
        <v>0</v>
      </c>
      <c r="I104" s="5">
        <v>1</v>
      </c>
      <c r="J104" s="5">
        <v>0</v>
      </c>
      <c r="K104" s="5">
        <v>77.47</v>
      </c>
      <c r="L104" s="5">
        <v>77.69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4">
        <v>104</v>
      </c>
      <c r="B105" s="3" t="s">
        <v>230</v>
      </c>
      <c r="C105" s="5">
        <v>77.709999999999994</v>
      </c>
      <c r="D105" s="5">
        <v>15</v>
      </c>
      <c r="E105" s="5">
        <v>9</v>
      </c>
      <c r="F105" s="5">
        <v>73.92</v>
      </c>
      <c r="G105" s="5">
        <v>0</v>
      </c>
      <c r="H105" s="5">
        <v>0</v>
      </c>
      <c r="I105" s="5">
        <v>0</v>
      </c>
      <c r="J105" s="5">
        <v>2</v>
      </c>
      <c r="K105" s="5">
        <v>77.680000000000007</v>
      </c>
      <c r="L105" s="5">
        <v>77.61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4">
        <v>105</v>
      </c>
      <c r="B106" s="3" t="s">
        <v>198</v>
      </c>
      <c r="C106" s="5">
        <v>77.569999999999993</v>
      </c>
      <c r="D106" s="5">
        <v>19</v>
      </c>
      <c r="E106" s="5">
        <v>11</v>
      </c>
      <c r="F106" s="5">
        <v>73.099999999999994</v>
      </c>
      <c r="G106" s="5">
        <v>0</v>
      </c>
      <c r="H106" s="5">
        <v>2</v>
      </c>
      <c r="I106" s="5">
        <v>0</v>
      </c>
      <c r="J106" s="5">
        <v>2</v>
      </c>
      <c r="K106" s="5">
        <v>77.41</v>
      </c>
      <c r="L106" s="5">
        <v>77.489999999999995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4">
        <v>106</v>
      </c>
      <c r="B107" s="3" t="s">
        <v>161</v>
      </c>
      <c r="C107" s="5">
        <v>77.47</v>
      </c>
      <c r="D107" s="5">
        <v>23</v>
      </c>
      <c r="E107" s="5">
        <v>7</v>
      </c>
      <c r="F107" s="5">
        <v>70.53</v>
      </c>
      <c r="G107" s="5">
        <v>0</v>
      </c>
      <c r="H107" s="5">
        <v>1</v>
      </c>
      <c r="I107" s="5">
        <v>0</v>
      </c>
      <c r="J107" s="5">
        <v>1</v>
      </c>
      <c r="K107" s="5">
        <v>78.22</v>
      </c>
      <c r="L107" s="5">
        <v>77.23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4">
        <v>107</v>
      </c>
      <c r="B108" s="3" t="s">
        <v>354</v>
      </c>
      <c r="C108" s="5">
        <v>77.459999999999994</v>
      </c>
      <c r="D108" s="5">
        <v>20</v>
      </c>
      <c r="E108" s="5">
        <v>8</v>
      </c>
      <c r="F108" s="5">
        <v>70.760000000000005</v>
      </c>
      <c r="G108" s="5">
        <v>0</v>
      </c>
      <c r="H108" s="5">
        <v>1</v>
      </c>
      <c r="I108" s="5">
        <v>0</v>
      </c>
      <c r="J108" s="5">
        <v>3</v>
      </c>
      <c r="K108" s="5">
        <v>77.91</v>
      </c>
      <c r="L108" s="5">
        <v>77.28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4">
        <v>108</v>
      </c>
      <c r="B109" s="3" t="s">
        <v>88</v>
      </c>
      <c r="C109" s="5">
        <v>77.459999999999994</v>
      </c>
      <c r="D109" s="5">
        <v>18</v>
      </c>
      <c r="E109" s="5">
        <v>8</v>
      </c>
      <c r="F109" s="5">
        <v>71.98</v>
      </c>
      <c r="G109" s="5">
        <v>0</v>
      </c>
      <c r="H109" s="5">
        <v>0</v>
      </c>
      <c r="I109" s="5">
        <v>1</v>
      </c>
      <c r="J109" s="5">
        <v>0</v>
      </c>
      <c r="K109" s="5">
        <v>77.44</v>
      </c>
      <c r="L109" s="5">
        <v>77.349999999999994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4">
        <v>109</v>
      </c>
      <c r="B110" s="3" t="s">
        <v>132</v>
      </c>
      <c r="C110" s="5">
        <v>77.38</v>
      </c>
      <c r="D110" s="5">
        <v>15</v>
      </c>
      <c r="E110" s="5">
        <v>12</v>
      </c>
      <c r="F110" s="5">
        <v>77.78</v>
      </c>
      <c r="G110" s="5">
        <v>0</v>
      </c>
      <c r="H110" s="5">
        <v>3</v>
      </c>
      <c r="I110" s="5">
        <v>1</v>
      </c>
      <c r="J110" s="5">
        <v>7</v>
      </c>
      <c r="K110" s="5">
        <v>80.489999999999995</v>
      </c>
      <c r="L110" s="5">
        <v>76.75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4">
        <v>110</v>
      </c>
      <c r="B111" s="3" t="s">
        <v>38</v>
      </c>
      <c r="C111" s="5">
        <v>77.12</v>
      </c>
      <c r="D111" s="5">
        <v>12</v>
      </c>
      <c r="E111" s="5">
        <v>14</v>
      </c>
      <c r="F111" s="5">
        <v>77.680000000000007</v>
      </c>
      <c r="G111" s="5">
        <v>0</v>
      </c>
      <c r="H111" s="5">
        <v>8</v>
      </c>
      <c r="I111" s="5">
        <v>0</v>
      </c>
      <c r="J111" s="5">
        <v>12</v>
      </c>
      <c r="K111" s="5">
        <v>76.540000000000006</v>
      </c>
      <c r="L111" s="5">
        <v>77.13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4">
        <v>111</v>
      </c>
      <c r="B112" s="3" t="s">
        <v>59</v>
      </c>
      <c r="C112" s="5">
        <v>77.040000000000006</v>
      </c>
      <c r="D112" s="5">
        <v>12</v>
      </c>
      <c r="E112" s="5">
        <v>16</v>
      </c>
      <c r="F112" s="5">
        <v>77.87</v>
      </c>
      <c r="G112" s="5">
        <v>1</v>
      </c>
      <c r="H112" s="5">
        <v>4</v>
      </c>
      <c r="I112" s="5">
        <v>4</v>
      </c>
      <c r="J112" s="5">
        <v>9</v>
      </c>
      <c r="K112" s="5">
        <v>75.739999999999995</v>
      </c>
      <c r="L112" s="5">
        <v>77.19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4">
        <v>112</v>
      </c>
      <c r="B113" s="3" t="s">
        <v>178</v>
      </c>
      <c r="C113" s="5">
        <v>76.989999999999995</v>
      </c>
      <c r="D113" s="5">
        <v>15</v>
      </c>
      <c r="E113" s="5">
        <v>14</v>
      </c>
      <c r="F113" s="5">
        <v>75.41</v>
      </c>
      <c r="G113" s="5">
        <v>0</v>
      </c>
      <c r="H113" s="5">
        <v>1</v>
      </c>
      <c r="I113" s="5">
        <v>1</v>
      </c>
      <c r="J113" s="5">
        <v>1</v>
      </c>
      <c r="K113" s="5">
        <v>75.760000000000005</v>
      </c>
      <c r="L113" s="5">
        <v>77.12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4">
        <v>113</v>
      </c>
      <c r="B114" s="3" t="s">
        <v>229</v>
      </c>
      <c r="C114" s="5">
        <v>76.88</v>
      </c>
      <c r="D114" s="5">
        <v>21</v>
      </c>
      <c r="E114" s="5">
        <v>4</v>
      </c>
      <c r="F114" s="5">
        <v>68.56</v>
      </c>
      <c r="G114" s="5">
        <v>0</v>
      </c>
      <c r="H114" s="5">
        <v>1</v>
      </c>
      <c r="I114" s="5">
        <v>0</v>
      </c>
      <c r="J114" s="5">
        <v>3</v>
      </c>
      <c r="K114" s="5">
        <v>80.08</v>
      </c>
      <c r="L114" s="5">
        <v>76.239999999999995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4">
        <v>114</v>
      </c>
      <c r="B115" s="3" t="s">
        <v>91</v>
      </c>
      <c r="C115" s="5">
        <v>76.760000000000005</v>
      </c>
      <c r="D115" s="5">
        <v>13</v>
      </c>
      <c r="E115" s="5">
        <v>13</v>
      </c>
      <c r="F115" s="5">
        <v>74.81</v>
      </c>
      <c r="G115" s="5">
        <v>1</v>
      </c>
      <c r="H115" s="5">
        <v>1</v>
      </c>
      <c r="I115" s="5">
        <v>2</v>
      </c>
      <c r="J115" s="5">
        <v>4</v>
      </c>
      <c r="K115" s="5">
        <v>74.25</v>
      </c>
      <c r="L115" s="5">
        <v>77.16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4">
        <v>115</v>
      </c>
      <c r="B116" s="3" t="s">
        <v>170</v>
      </c>
      <c r="C116" s="5">
        <v>76.52</v>
      </c>
      <c r="D116" s="5">
        <v>14</v>
      </c>
      <c r="E116" s="5">
        <v>12</v>
      </c>
      <c r="F116" s="5">
        <v>76.290000000000006</v>
      </c>
      <c r="G116" s="5">
        <v>0</v>
      </c>
      <c r="H116" s="5">
        <v>1</v>
      </c>
      <c r="I116" s="5">
        <v>0</v>
      </c>
      <c r="J116" s="5">
        <v>3</v>
      </c>
      <c r="K116" s="5">
        <v>77.400000000000006</v>
      </c>
      <c r="L116" s="5">
        <v>76.25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4">
        <v>116</v>
      </c>
      <c r="B117" s="3" t="s">
        <v>223</v>
      </c>
      <c r="C117" s="5">
        <v>76.31</v>
      </c>
      <c r="D117" s="5">
        <v>14</v>
      </c>
      <c r="E117" s="5">
        <v>13</v>
      </c>
      <c r="F117" s="5">
        <v>74.900000000000006</v>
      </c>
      <c r="G117" s="5">
        <v>1</v>
      </c>
      <c r="H117" s="5">
        <v>2</v>
      </c>
      <c r="I117" s="5">
        <v>2</v>
      </c>
      <c r="J117" s="5">
        <v>2</v>
      </c>
      <c r="K117" s="5">
        <v>75.34</v>
      </c>
      <c r="L117" s="5">
        <v>76.39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4">
        <v>117</v>
      </c>
      <c r="B118" s="3" t="s">
        <v>139</v>
      </c>
      <c r="C118" s="5">
        <v>76.290000000000006</v>
      </c>
      <c r="D118" s="5">
        <v>13</v>
      </c>
      <c r="E118" s="5">
        <v>9</v>
      </c>
      <c r="F118" s="5">
        <v>73.06</v>
      </c>
      <c r="G118" s="5">
        <v>0</v>
      </c>
      <c r="H118" s="5">
        <v>2</v>
      </c>
      <c r="I118" s="5">
        <v>0</v>
      </c>
      <c r="J118" s="5">
        <v>5</v>
      </c>
      <c r="K118" s="5">
        <v>76.36</v>
      </c>
      <c r="L118" s="5">
        <v>76.17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4">
        <v>118</v>
      </c>
      <c r="B119" s="3" t="s">
        <v>190</v>
      </c>
      <c r="C119" s="5">
        <v>76.28</v>
      </c>
      <c r="D119" s="5">
        <v>12</v>
      </c>
      <c r="E119" s="5">
        <v>15</v>
      </c>
      <c r="F119" s="5">
        <v>78.31</v>
      </c>
      <c r="G119" s="5">
        <v>0</v>
      </c>
      <c r="H119" s="5">
        <v>3</v>
      </c>
      <c r="I119" s="5">
        <v>1</v>
      </c>
      <c r="J119" s="5">
        <v>7</v>
      </c>
      <c r="K119" s="5">
        <v>76.709999999999994</v>
      </c>
      <c r="L119" s="5">
        <v>76.099999999999994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4">
        <v>119</v>
      </c>
      <c r="B120" s="3" t="s">
        <v>323</v>
      </c>
      <c r="C120" s="5">
        <v>76.28</v>
      </c>
      <c r="D120" s="5">
        <v>19</v>
      </c>
      <c r="E120" s="5">
        <v>10</v>
      </c>
      <c r="F120" s="5">
        <v>69.75</v>
      </c>
      <c r="G120" s="5">
        <v>0</v>
      </c>
      <c r="H120" s="5">
        <v>1</v>
      </c>
      <c r="I120" s="5">
        <v>0</v>
      </c>
      <c r="J120" s="5">
        <v>1</v>
      </c>
      <c r="K120" s="5">
        <v>74.5</v>
      </c>
      <c r="L120" s="5">
        <v>76.53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4">
        <v>120</v>
      </c>
      <c r="B121" s="3" t="s">
        <v>388</v>
      </c>
      <c r="C121" s="5">
        <v>76.27</v>
      </c>
      <c r="D121" s="5">
        <v>13</v>
      </c>
      <c r="E121" s="5">
        <v>14</v>
      </c>
      <c r="F121" s="5">
        <v>75.510000000000005</v>
      </c>
      <c r="G121" s="5">
        <v>0</v>
      </c>
      <c r="H121" s="5">
        <v>4</v>
      </c>
      <c r="I121" s="5">
        <v>1</v>
      </c>
      <c r="J121" s="5">
        <v>5</v>
      </c>
      <c r="K121" s="5">
        <v>75.53</v>
      </c>
      <c r="L121" s="5">
        <v>76.3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4">
        <v>121</v>
      </c>
      <c r="B122" s="3" t="s">
        <v>302</v>
      </c>
      <c r="C122" s="5">
        <v>76.11</v>
      </c>
      <c r="D122" s="5">
        <v>17</v>
      </c>
      <c r="E122" s="5">
        <v>11</v>
      </c>
      <c r="F122" s="5">
        <v>71.27</v>
      </c>
      <c r="G122" s="5">
        <v>0</v>
      </c>
      <c r="H122" s="5">
        <v>0</v>
      </c>
      <c r="I122" s="5">
        <v>0</v>
      </c>
      <c r="J122" s="5">
        <v>2</v>
      </c>
      <c r="K122" s="5">
        <v>74.680000000000007</v>
      </c>
      <c r="L122" s="5">
        <v>76.290000000000006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4">
        <v>122</v>
      </c>
      <c r="B123" s="3" t="s">
        <v>275</v>
      </c>
      <c r="C123" s="5">
        <v>76.099999999999994</v>
      </c>
      <c r="D123" s="5">
        <v>17</v>
      </c>
      <c r="E123" s="5">
        <v>12</v>
      </c>
      <c r="F123" s="5">
        <v>73.56</v>
      </c>
      <c r="G123" s="5">
        <v>0</v>
      </c>
      <c r="H123" s="5">
        <v>3</v>
      </c>
      <c r="I123" s="5">
        <v>0</v>
      </c>
      <c r="J123" s="5">
        <v>3</v>
      </c>
      <c r="K123" s="5">
        <v>76.91</v>
      </c>
      <c r="L123" s="5">
        <v>75.84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4">
        <v>123</v>
      </c>
      <c r="B124" s="3" t="s">
        <v>61</v>
      </c>
      <c r="C124" s="5">
        <v>76.010000000000005</v>
      </c>
      <c r="D124" s="5">
        <v>12</v>
      </c>
      <c r="E124" s="5">
        <v>16</v>
      </c>
      <c r="F124" s="5">
        <v>78.84</v>
      </c>
      <c r="G124" s="5">
        <v>0</v>
      </c>
      <c r="H124" s="5">
        <v>8</v>
      </c>
      <c r="I124" s="5">
        <v>1</v>
      </c>
      <c r="J124" s="5">
        <v>9</v>
      </c>
      <c r="K124" s="5">
        <v>77.400000000000006</v>
      </c>
      <c r="L124" s="5">
        <v>75.650000000000006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4">
        <v>124</v>
      </c>
      <c r="B125" s="3" t="s">
        <v>58</v>
      </c>
      <c r="C125" s="5">
        <v>75.98</v>
      </c>
      <c r="D125" s="5">
        <v>13</v>
      </c>
      <c r="E125" s="5">
        <v>15</v>
      </c>
      <c r="F125" s="5">
        <v>76.430000000000007</v>
      </c>
      <c r="G125" s="5">
        <v>1</v>
      </c>
      <c r="H125" s="5">
        <v>5</v>
      </c>
      <c r="I125" s="5">
        <v>1</v>
      </c>
      <c r="J125" s="5">
        <v>9</v>
      </c>
      <c r="K125" s="5">
        <v>75.66</v>
      </c>
      <c r="L125" s="5">
        <v>75.94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4">
        <v>125</v>
      </c>
      <c r="B126" s="3" t="s">
        <v>119</v>
      </c>
      <c r="C126" s="5">
        <v>75.91</v>
      </c>
      <c r="D126" s="5">
        <v>12</v>
      </c>
      <c r="E126" s="5">
        <v>14</v>
      </c>
      <c r="F126" s="5">
        <v>79.17</v>
      </c>
      <c r="G126" s="5">
        <v>1</v>
      </c>
      <c r="H126" s="5">
        <v>6</v>
      </c>
      <c r="I126" s="5">
        <v>1</v>
      </c>
      <c r="J126" s="5">
        <v>9</v>
      </c>
      <c r="K126" s="5">
        <v>78.510000000000005</v>
      </c>
      <c r="L126" s="5">
        <v>75.349999999999994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4">
        <v>126</v>
      </c>
      <c r="B127" s="3" t="s">
        <v>146</v>
      </c>
      <c r="C127" s="5">
        <v>75.900000000000006</v>
      </c>
      <c r="D127" s="5">
        <v>17</v>
      </c>
      <c r="E127" s="5">
        <v>12</v>
      </c>
      <c r="F127" s="5">
        <v>74.180000000000007</v>
      </c>
      <c r="G127" s="5">
        <v>0</v>
      </c>
      <c r="H127" s="5">
        <v>2</v>
      </c>
      <c r="I127" s="5">
        <v>2</v>
      </c>
      <c r="J127" s="5">
        <v>3</v>
      </c>
      <c r="K127" s="5">
        <v>77.22</v>
      </c>
      <c r="L127" s="5">
        <v>75.55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4">
        <v>127</v>
      </c>
      <c r="B128" s="3" t="s">
        <v>141</v>
      </c>
      <c r="C128" s="5">
        <v>75.7</v>
      </c>
      <c r="D128" s="5">
        <v>13</v>
      </c>
      <c r="E128" s="5">
        <v>10</v>
      </c>
      <c r="F128" s="5">
        <v>73.61</v>
      </c>
      <c r="G128" s="5">
        <v>1</v>
      </c>
      <c r="H128" s="5">
        <v>0</v>
      </c>
      <c r="I128" s="5">
        <v>2</v>
      </c>
      <c r="J128" s="5">
        <v>0</v>
      </c>
      <c r="K128" s="5">
        <v>76</v>
      </c>
      <c r="L128" s="5">
        <v>75.540000000000006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4">
        <v>128</v>
      </c>
      <c r="B129" s="3" t="s">
        <v>79</v>
      </c>
      <c r="C129" s="5">
        <v>75.680000000000007</v>
      </c>
      <c r="D129" s="5">
        <v>12</v>
      </c>
      <c r="E129" s="5">
        <v>13</v>
      </c>
      <c r="F129" s="5">
        <v>74.94</v>
      </c>
      <c r="G129" s="5">
        <v>0</v>
      </c>
      <c r="H129" s="5">
        <v>3</v>
      </c>
      <c r="I129" s="5">
        <v>0</v>
      </c>
      <c r="J129" s="5">
        <v>4</v>
      </c>
      <c r="K129" s="5">
        <v>75.56</v>
      </c>
      <c r="L129" s="5">
        <v>75.599999999999994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4">
        <v>129</v>
      </c>
      <c r="B130" s="3" t="s">
        <v>152</v>
      </c>
      <c r="C130" s="5">
        <v>75.489999999999995</v>
      </c>
      <c r="D130" s="5">
        <v>16</v>
      </c>
      <c r="E130" s="5">
        <v>11</v>
      </c>
      <c r="F130" s="5">
        <v>74.23</v>
      </c>
      <c r="G130" s="5">
        <v>1</v>
      </c>
      <c r="H130" s="5">
        <v>1</v>
      </c>
      <c r="I130" s="5">
        <v>3</v>
      </c>
      <c r="J130" s="5">
        <v>7</v>
      </c>
      <c r="K130" s="5">
        <v>77.52</v>
      </c>
      <c r="L130" s="5">
        <v>75.02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4">
        <v>130</v>
      </c>
      <c r="B131" s="3" t="s">
        <v>77</v>
      </c>
      <c r="C131" s="5">
        <v>75.459999999999994</v>
      </c>
      <c r="D131" s="5">
        <v>15</v>
      </c>
      <c r="E131" s="5">
        <v>13</v>
      </c>
      <c r="F131" s="5">
        <v>75.78</v>
      </c>
      <c r="G131" s="5">
        <v>1</v>
      </c>
      <c r="H131" s="5">
        <v>1</v>
      </c>
      <c r="I131" s="5">
        <v>2</v>
      </c>
      <c r="J131" s="5">
        <v>3</v>
      </c>
      <c r="K131" s="5">
        <v>77.25</v>
      </c>
      <c r="L131" s="5">
        <v>75.03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4">
        <v>131</v>
      </c>
      <c r="B132" s="3" t="s">
        <v>43</v>
      </c>
      <c r="C132" s="5">
        <v>75.44</v>
      </c>
      <c r="D132" s="5">
        <v>16</v>
      </c>
      <c r="E132" s="5">
        <v>11</v>
      </c>
      <c r="F132" s="5">
        <v>76.62</v>
      </c>
      <c r="G132" s="5">
        <v>0</v>
      </c>
      <c r="H132" s="5">
        <v>5</v>
      </c>
      <c r="I132" s="5">
        <v>2</v>
      </c>
      <c r="J132" s="5">
        <v>8</v>
      </c>
      <c r="K132" s="5">
        <v>80.010000000000005</v>
      </c>
      <c r="L132" s="5">
        <v>74.58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4">
        <v>132</v>
      </c>
      <c r="B133" s="3" t="s">
        <v>120</v>
      </c>
      <c r="C133" s="5">
        <v>75.39</v>
      </c>
      <c r="D133" s="5">
        <v>16</v>
      </c>
      <c r="E133" s="5">
        <v>12</v>
      </c>
      <c r="F133" s="5">
        <v>75.489999999999995</v>
      </c>
      <c r="G133" s="5">
        <v>0</v>
      </c>
      <c r="H133" s="5">
        <v>2</v>
      </c>
      <c r="I133" s="5">
        <v>1</v>
      </c>
      <c r="J133" s="5">
        <v>4</v>
      </c>
      <c r="K133" s="5">
        <v>77.650000000000006</v>
      </c>
      <c r="L133" s="5">
        <v>74.88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4">
        <v>133</v>
      </c>
      <c r="B134" s="3" t="s">
        <v>81</v>
      </c>
      <c r="C134" s="5">
        <v>75.36</v>
      </c>
      <c r="D134" s="5">
        <v>12</v>
      </c>
      <c r="E134" s="5">
        <v>14</v>
      </c>
      <c r="F134" s="5">
        <v>76.98</v>
      </c>
      <c r="G134" s="5">
        <v>0</v>
      </c>
      <c r="H134" s="5">
        <v>4</v>
      </c>
      <c r="I134" s="5">
        <v>2</v>
      </c>
      <c r="J134" s="5">
        <v>7</v>
      </c>
      <c r="K134" s="5">
        <v>76.52</v>
      </c>
      <c r="L134" s="5">
        <v>75.040000000000006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4">
        <v>134</v>
      </c>
      <c r="B135" s="3" t="s">
        <v>315</v>
      </c>
      <c r="C135" s="5">
        <v>75.349999999999994</v>
      </c>
      <c r="D135" s="5">
        <v>13</v>
      </c>
      <c r="E135" s="5">
        <v>13</v>
      </c>
      <c r="F135" s="5">
        <v>73.959999999999994</v>
      </c>
      <c r="G135" s="5">
        <v>0</v>
      </c>
      <c r="H135" s="5">
        <v>1</v>
      </c>
      <c r="I135" s="5">
        <v>1</v>
      </c>
      <c r="J135" s="5">
        <v>1</v>
      </c>
      <c r="K135" s="5">
        <v>74.23</v>
      </c>
      <c r="L135" s="5">
        <v>75.459999999999994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4">
        <v>135</v>
      </c>
      <c r="B136" s="3" t="s">
        <v>286</v>
      </c>
      <c r="C136" s="5">
        <v>75.33</v>
      </c>
      <c r="D136" s="5">
        <v>22</v>
      </c>
      <c r="E136" s="5">
        <v>8</v>
      </c>
      <c r="F136" s="5">
        <v>69.13</v>
      </c>
      <c r="G136" s="5">
        <v>0</v>
      </c>
      <c r="H136" s="5">
        <v>1</v>
      </c>
      <c r="I136" s="5">
        <v>0</v>
      </c>
      <c r="J136" s="5">
        <v>1</v>
      </c>
      <c r="K136" s="5">
        <v>76.95</v>
      </c>
      <c r="L136" s="5">
        <v>74.930000000000007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4">
        <v>136</v>
      </c>
      <c r="B137" s="3" t="s">
        <v>400</v>
      </c>
      <c r="C137" s="5">
        <v>75.3</v>
      </c>
      <c r="D137" s="5">
        <v>15</v>
      </c>
      <c r="E137" s="5">
        <v>11</v>
      </c>
      <c r="F137" s="5">
        <v>70.31</v>
      </c>
      <c r="G137" s="5">
        <v>0</v>
      </c>
      <c r="H137" s="5">
        <v>3</v>
      </c>
      <c r="I137" s="5">
        <v>0</v>
      </c>
      <c r="J137" s="5">
        <v>3</v>
      </c>
      <c r="K137" s="5">
        <v>73.63</v>
      </c>
      <c r="L137" s="5">
        <v>75.52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4">
        <v>137</v>
      </c>
      <c r="B138" s="3" t="s">
        <v>163</v>
      </c>
      <c r="C138" s="5">
        <v>75.23</v>
      </c>
      <c r="D138" s="5">
        <v>13</v>
      </c>
      <c r="E138" s="5">
        <v>13</v>
      </c>
      <c r="F138" s="5">
        <v>75.47</v>
      </c>
      <c r="G138" s="5">
        <v>0</v>
      </c>
      <c r="H138" s="5">
        <v>2</v>
      </c>
      <c r="I138" s="5">
        <v>0</v>
      </c>
      <c r="J138" s="5">
        <v>4</v>
      </c>
      <c r="K138" s="5">
        <v>74.930000000000007</v>
      </c>
      <c r="L138" s="5">
        <v>75.180000000000007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4">
        <v>138</v>
      </c>
      <c r="B139" s="3" t="s">
        <v>295</v>
      </c>
      <c r="C139" s="5">
        <v>75.11</v>
      </c>
      <c r="D139" s="5">
        <v>18</v>
      </c>
      <c r="E139" s="5">
        <v>10</v>
      </c>
      <c r="F139" s="5">
        <v>73.45</v>
      </c>
      <c r="G139" s="5">
        <v>0</v>
      </c>
      <c r="H139" s="5">
        <v>1</v>
      </c>
      <c r="I139" s="5">
        <v>0</v>
      </c>
      <c r="J139" s="5">
        <v>2</v>
      </c>
      <c r="K139" s="5">
        <v>78.05</v>
      </c>
      <c r="L139" s="5">
        <v>74.489999999999995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4">
        <v>139</v>
      </c>
      <c r="B140" s="3" t="s">
        <v>429</v>
      </c>
      <c r="C140" s="5">
        <v>74.77</v>
      </c>
      <c r="D140" s="5">
        <v>15</v>
      </c>
      <c r="E140" s="5">
        <v>13</v>
      </c>
      <c r="F140" s="5">
        <v>73.2</v>
      </c>
      <c r="G140" s="5">
        <v>0</v>
      </c>
      <c r="H140" s="5">
        <v>0</v>
      </c>
      <c r="I140" s="5">
        <v>0</v>
      </c>
      <c r="J140" s="5">
        <v>2</v>
      </c>
      <c r="K140" s="5">
        <v>75.14</v>
      </c>
      <c r="L140" s="5">
        <v>74.599999999999994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4">
        <v>140</v>
      </c>
      <c r="B141" s="3" t="s">
        <v>251</v>
      </c>
      <c r="C141" s="5">
        <v>74.760000000000005</v>
      </c>
      <c r="D141" s="5">
        <v>16</v>
      </c>
      <c r="E141" s="5">
        <v>11</v>
      </c>
      <c r="F141" s="5">
        <v>70.69</v>
      </c>
      <c r="G141" s="5">
        <v>0</v>
      </c>
      <c r="H141" s="5">
        <v>0</v>
      </c>
      <c r="I141" s="5">
        <v>0</v>
      </c>
      <c r="J141" s="5">
        <v>1</v>
      </c>
      <c r="K141" s="5">
        <v>73.7</v>
      </c>
      <c r="L141" s="5">
        <v>74.86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4">
        <v>141</v>
      </c>
      <c r="B142" s="3" t="s">
        <v>57</v>
      </c>
      <c r="C142" s="5">
        <v>74.739999999999995</v>
      </c>
      <c r="D142" s="5">
        <v>13</v>
      </c>
      <c r="E142" s="5">
        <v>14</v>
      </c>
      <c r="F142" s="5">
        <v>72.900000000000006</v>
      </c>
      <c r="G142" s="5">
        <v>0</v>
      </c>
      <c r="H142" s="5">
        <v>1</v>
      </c>
      <c r="I142" s="5">
        <v>1</v>
      </c>
      <c r="J142" s="5">
        <v>1</v>
      </c>
      <c r="K142" s="5">
        <v>72.42</v>
      </c>
      <c r="L142" s="5">
        <v>75.08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4">
        <v>142</v>
      </c>
      <c r="B143" s="3" t="s">
        <v>353</v>
      </c>
      <c r="C143" s="5">
        <v>74.73</v>
      </c>
      <c r="D143" s="5">
        <v>20</v>
      </c>
      <c r="E143" s="5">
        <v>7</v>
      </c>
      <c r="F143" s="5">
        <v>69.900000000000006</v>
      </c>
      <c r="G143" s="5">
        <v>0</v>
      </c>
      <c r="H143" s="5">
        <v>1</v>
      </c>
      <c r="I143" s="5">
        <v>0</v>
      </c>
      <c r="J143" s="5">
        <v>1</v>
      </c>
      <c r="K143" s="5">
        <v>77.27</v>
      </c>
      <c r="L143" s="5">
        <v>74.17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4">
        <v>143</v>
      </c>
      <c r="B144" s="3" t="s">
        <v>191</v>
      </c>
      <c r="C144" s="5">
        <v>74.62</v>
      </c>
      <c r="D144" s="5">
        <v>17</v>
      </c>
      <c r="E144" s="5">
        <v>9</v>
      </c>
      <c r="F144" s="5">
        <v>70.430000000000007</v>
      </c>
      <c r="G144" s="5">
        <v>0</v>
      </c>
      <c r="H144" s="5">
        <v>1</v>
      </c>
      <c r="I144" s="5">
        <v>0</v>
      </c>
      <c r="J144" s="5">
        <v>2</v>
      </c>
      <c r="K144" s="5">
        <v>74.34</v>
      </c>
      <c r="L144" s="5">
        <v>74.569999999999993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4">
        <v>144</v>
      </c>
      <c r="B145" s="3" t="s">
        <v>40</v>
      </c>
      <c r="C145" s="5">
        <v>74.45</v>
      </c>
      <c r="D145" s="5">
        <v>15</v>
      </c>
      <c r="E145" s="5">
        <v>11</v>
      </c>
      <c r="F145" s="5">
        <v>75.27</v>
      </c>
      <c r="G145" s="5">
        <v>2</v>
      </c>
      <c r="H145" s="5">
        <v>2</v>
      </c>
      <c r="I145" s="5">
        <v>2</v>
      </c>
      <c r="J145" s="5">
        <v>2</v>
      </c>
      <c r="K145" s="5">
        <v>78.14</v>
      </c>
      <c r="L145" s="5">
        <v>73.7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4">
        <v>145</v>
      </c>
      <c r="B146" s="3" t="s">
        <v>133</v>
      </c>
      <c r="C146" s="5">
        <v>74.430000000000007</v>
      </c>
      <c r="D146" s="5">
        <v>13</v>
      </c>
      <c r="E146" s="5">
        <v>12</v>
      </c>
      <c r="F146" s="5">
        <v>70.959999999999994</v>
      </c>
      <c r="G146" s="5">
        <v>0</v>
      </c>
      <c r="H146" s="5">
        <v>2</v>
      </c>
      <c r="I146" s="5">
        <v>0</v>
      </c>
      <c r="J146" s="5">
        <v>3</v>
      </c>
      <c r="K146" s="5">
        <v>72.09</v>
      </c>
      <c r="L146" s="5">
        <v>74.77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4">
        <v>146</v>
      </c>
      <c r="B147" s="3" t="s">
        <v>168</v>
      </c>
      <c r="C147" s="5">
        <v>74.41</v>
      </c>
      <c r="D147" s="5">
        <v>15</v>
      </c>
      <c r="E147" s="5">
        <v>11</v>
      </c>
      <c r="F147" s="5">
        <v>73.55</v>
      </c>
      <c r="G147" s="5">
        <v>0</v>
      </c>
      <c r="H147" s="5">
        <v>1</v>
      </c>
      <c r="I147" s="5">
        <v>0</v>
      </c>
      <c r="J147" s="5">
        <v>3</v>
      </c>
      <c r="K147" s="5">
        <v>75.66</v>
      </c>
      <c r="L147" s="5">
        <v>74.069999999999993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4">
        <v>147</v>
      </c>
      <c r="B148" s="3" t="s">
        <v>94</v>
      </c>
      <c r="C148" s="5">
        <v>74.400000000000006</v>
      </c>
      <c r="D148" s="5">
        <v>18</v>
      </c>
      <c r="E148" s="5">
        <v>11</v>
      </c>
      <c r="F148" s="5">
        <v>71.400000000000006</v>
      </c>
      <c r="G148" s="5">
        <v>0</v>
      </c>
      <c r="H148" s="5">
        <v>1</v>
      </c>
      <c r="I148" s="5">
        <v>0</v>
      </c>
      <c r="J148" s="5">
        <v>1</v>
      </c>
      <c r="K148" s="5">
        <v>75.25</v>
      </c>
      <c r="L148" s="5">
        <v>74.13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4">
        <v>148</v>
      </c>
      <c r="B149" s="3" t="s">
        <v>348</v>
      </c>
      <c r="C149" s="5">
        <v>74.37</v>
      </c>
      <c r="D149" s="5">
        <v>18</v>
      </c>
      <c r="E149" s="5">
        <v>8</v>
      </c>
      <c r="F149" s="5">
        <v>67.56</v>
      </c>
      <c r="G149" s="5">
        <v>0</v>
      </c>
      <c r="H149" s="5">
        <v>1</v>
      </c>
      <c r="I149" s="5">
        <v>0</v>
      </c>
      <c r="J149" s="5">
        <v>1</v>
      </c>
      <c r="K149" s="5">
        <v>73.06</v>
      </c>
      <c r="L149" s="5">
        <v>74.510000000000005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4">
        <v>149</v>
      </c>
      <c r="B150" s="3" t="s">
        <v>45</v>
      </c>
      <c r="C150" s="5">
        <v>74.34</v>
      </c>
      <c r="D150" s="5">
        <v>14</v>
      </c>
      <c r="E150" s="5">
        <v>13</v>
      </c>
      <c r="F150" s="5">
        <v>75.89</v>
      </c>
      <c r="G150" s="5">
        <v>0</v>
      </c>
      <c r="H150" s="5">
        <v>3</v>
      </c>
      <c r="I150" s="5">
        <v>0</v>
      </c>
      <c r="J150" s="5">
        <v>7</v>
      </c>
      <c r="K150" s="5">
        <v>77.66</v>
      </c>
      <c r="L150" s="5">
        <v>73.64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4">
        <v>150</v>
      </c>
      <c r="B151" s="3" t="s">
        <v>99</v>
      </c>
      <c r="C151" s="5">
        <v>74.34</v>
      </c>
      <c r="D151" s="5">
        <v>12</v>
      </c>
      <c r="E151" s="5">
        <v>16</v>
      </c>
      <c r="F151" s="5">
        <v>78.209999999999994</v>
      </c>
      <c r="G151" s="5">
        <v>0</v>
      </c>
      <c r="H151" s="5">
        <v>7</v>
      </c>
      <c r="I151" s="5">
        <v>2</v>
      </c>
      <c r="J151" s="5">
        <v>11</v>
      </c>
      <c r="K151" s="5">
        <v>75.7</v>
      </c>
      <c r="L151" s="5">
        <v>73.98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4">
        <v>151</v>
      </c>
      <c r="B152" s="3" t="s">
        <v>292</v>
      </c>
      <c r="C152" s="5">
        <v>74.290000000000006</v>
      </c>
      <c r="D152" s="5">
        <v>17</v>
      </c>
      <c r="E152" s="5">
        <v>11</v>
      </c>
      <c r="F152" s="5">
        <v>72.41</v>
      </c>
      <c r="G152" s="5">
        <v>0</v>
      </c>
      <c r="H152" s="5">
        <v>1</v>
      </c>
      <c r="I152" s="5">
        <v>1</v>
      </c>
      <c r="J152" s="5">
        <v>2</v>
      </c>
      <c r="K152" s="5">
        <v>74.510000000000005</v>
      </c>
      <c r="L152" s="5">
        <v>74.150000000000006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4">
        <v>152</v>
      </c>
      <c r="B153" s="3" t="s">
        <v>367</v>
      </c>
      <c r="C153" s="5">
        <v>74.260000000000005</v>
      </c>
      <c r="D153" s="5">
        <v>14</v>
      </c>
      <c r="E153" s="5">
        <v>11</v>
      </c>
      <c r="F153" s="5">
        <v>72.39</v>
      </c>
      <c r="G153" s="5">
        <v>0</v>
      </c>
      <c r="H153" s="5">
        <v>0</v>
      </c>
      <c r="I153" s="5">
        <v>0</v>
      </c>
      <c r="J153" s="5">
        <v>1</v>
      </c>
      <c r="K153" s="5">
        <v>73.83</v>
      </c>
      <c r="L153" s="5">
        <v>74.239999999999995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4">
        <v>153</v>
      </c>
      <c r="B154" s="3" t="s">
        <v>121</v>
      </c>
      <c r="C154" s="5">
        <v>74.239999999999995</v>
      </c>
      <c r="D154" s="5">
        <v>16</v>
      </c>
      <c r="E154" s="5">
        <v>11</v>
      </c>
      <c r="F154" s="5">
        <v>71.75</v>
      </c>
      <c r="G154" s="5">
        <v>0</v>
      </c>
      <c r="H154" s="5">
        <v>0</v>
      </c>
      <c r="I154" s="5">
        <v>1</v>
      </c>
      <c r="J154" s="5">
        <v>5</v>
      </c>
      <c r="K154" s="5">
        <v>75.11</v>
      </c>
      <c r="L154" s="5">
        <v>73.98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4">
        <v>154</v>
      </c>
      <c r="B155" s="3" t="s">
        <v>197</v>
      </c>
      <c r="C155" s="5">
        <v>74.209999999999994</v>
      </c>
      <c r="D155" s="5">
        <v>8</v>
      </c>
      <c r="E155" s="5">
        <v>14</v>
      </c>
      <c r="F155" s="5">
        <v>75.28</v>
      </c>
      <c r="G155" s="5">
        <v>0</v>
      </c>
      <c r="H155" s="5">
        <v>2</v>
      </c>
      <c r="I155" s="5">
        <v>0</v>
      </c>
      <c r="J155" s="5">
        <v>4</v>
      </c>
      <c r="K155" s="5">
        <v>71.69</v>
      </c>
      <c r="L155" s="5">
        <v>74.58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4">
        <v>155</v>
      </c>
      <c r="B156" s="3" t="s">
        <v>136</v>
      </c>
      <c r="C156" s="5">
        <v>74.02</v>
      </c>
      <c r="D156" s="5">
        <v>19</v>
      </c>
      <c r="E156" s="5">
        <v>11</v>
      </c>
      <c r="F156" s="5">
        <v>68.45</v>
      </c>
      <c r="G156" s="5">
        <v>0</v>
      </c>
      <c r="H156" s="5">
        <v>1</v>
      </c>
      <c r="I156" s="5">
        <v>0</v>
      </c>
      <c r="J156" s="5">
        <v>2</v>
      </c>
      <c r="K156" s="5">
        <v>72.06</v>
      </c>
      <c r="L156" s="5">
        <v>74.290000000000006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4">
        <v>156</v>
      </c>
      <c r="B157" s="3" t="s">
        <v>304</v>
      </c>
      <c r="C157" s="5">
        <v>74</v>
      </c>
      <c r="D157" s="5">
        <v>15</v>
      </c>
      <c r="E157" s="5">
        <v>14</v>
      </c>
      <c r="F157" s="5">
        <v>73.540000000000006</v>
      </c>
      <c r="G157" s="5">
        <v>0</v>
      </c>
      <c r="H157" s="5">
        <v>1</v>
      </c>
      <c r="I157" s="5">
        <v>0</v>
      </c>
      <c r="J157" s="5">
        <v>3</v>
      </c>
      <c r="K157" s="5">
        <v>74.430000000000007</v>
      </c>
      <c r="L157" s="5">
        <v>73.81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4">
        <v>157</v>
      </c>
      <c r="B158" s="3" t="s">
        <v>262</v>
      </c>
      <c r="C158" s="5">
        <v>73.959999999999994</v>
      </c>
      <c r="D158" s="5">
        <v>13</v>
      </c>
      <c r="E158" s="5">
        <v>12</v>
      </c>
      <c r="F158" s="5">
        <v>74.16</v>
      </c>
      <c r="G158" s="5">
        <v>0</v>
      </c>
      <c r="H158" s="5">
        <v>1</v>
      </c>
      <c r="I158" s="5">
        <v>0</v>
      </c>
      <c r="J158" s="5">
        <v>4</v>
      </c>
      <c r="K158" s="5">
        <v>74.790000000000006</v>
      </c>
      <c r="L158" s="5">
        <v>73.7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4">
        <v>158</v>
      </c>
      <c r="B159" s="3" t="s">
        <v>199</v>
      </c>
      <c r="C159" s="5">
        <v>73.900000000000006</v>
      </c>
      <c r="D159" s="5">
        <v>10</v>
      </c>
      <c r="E159" s="5">
        <v>17</v>
      </c>
      <c r="F159" s="5">
        <v>77.16</v>
      </c>
      <c r="G159" s="5">
        <v>0</v>
      </c>
      <c r="H159" s="5">
        <v>6</v>
      </c>
      <c r="I159" s="5">
        <v>1</v>
      </c>
      <c r="J159" s="5">
        <v>8</v>
      </c>
      <c r="K159" s="5">
        <v>72.91</v>
      </c>
      <c r="L159" s="5">
        <v>73.98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4">
        <v>159</v>
      </c>
      <c r="B160" s="3" t="s">
        <v>155</v>
      </c>
      <c r="C160" s="5">
        <v>73.87</v>
      </c>
      <c r="D160" s="5">
        <v>9</v>
      </c>
      <c r="E160" s="5">
        <v>18</v>
      </c>
      <c r="F160" s="5">
        <v>77.34</v>
      </c>
      <c r="G160" s="5">
        <v>0</v>
      </c>
      <c r="H160" s="5">
        <v>4</v>
      </c>
      <c r="I160" s="5">
        <v>0</v>
      </c>
      <c r="J160" s="5">
        <v>6</v>
      </c>
      <c r="K160" s="5">
        <v>72.48</v>
      </c>
      <c r="L160" s="5">
        <v>74.03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4">
        <v>160</v>
      </c>
      <c r="B161" s="3" t="s">
        <v>181</v>
      </c>
      <c r="C161" s="5">
        <v>73.849999999999994</v>
      </c>
      <c r="D161" s="5">
        <v>17</v>
      </c>
      <c r="E161" s="5">
        <v>7</v>
      </c>
      <c r="F161" s="5">
        <v>68.400000000000006</v>
      </c>
      <c r="G161" s="5">
        <v>0</v>
      </c>
      <c r="H161" s="5">
        <v>1</v>
      </c>
      <c r="I161" s="5">
        <v>0</v>
      </c>
      <c r="J161" s="5">
        <v>2</v>
      </c>
      <c r="K161" s="5">
        <v>74.989999999999995</v>
      </c>
      <c r="L161" s="5">
        <v>73.53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4">
        <v>161</v>
      </c>
      <c r="B162" s="3" t="s">
        <v>437</v>
      </c>
      <c r="C162" s="5">
        <v>73.78</v>
      </c>
      <c r="D162" s="5">
        <v>22</v>
      </c>
      <c r="E162" s="5">
        <v>7</v>
      </c>
      <c r="F162" s="5">
        <v>68.680000000000007</v>
      </c>
      <c r="G162" s="5">
        <v>0</v>
      </c>
      <c r="H162" s="5">
        <v>0</v>
      </c>
      <c r="I162" s="5">
        <v>0</v>
      </c>
      <c r="J162" s="5">
        <v>0</v>
      </c>
      <c r="K162" s="5">
        <v>77.13</v>
      </c>
      <c r="L162" s="5">
        <v>73.069999999999993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4">
        <v>162</v>
      </c>
      <c r="B163" s="3" t="s">
        <v>474</v>
      </c>
      <c r="C163" s="5">
        <v>73.56</v>
      </c>
      <c r="D163" s="5">
        <v>14</v>
      </c>
      <c r="E163" s="5">
        <v>13</v>
      </c>
      <c r="F163" s="5">
        <v>72.28</v>
      </c>
      <c r="G163" s="5">
        <v>0</v>
      </c>
      <c r="H163" s="5">
        <v>0</v>
      </c>
      <c r="I163" s="5">
        <v>0</v>
      </c>
      <c r="J163" s="5">
        <v>2</v>
      </c>
      <c r="K163" s="5">
        <v>72</v>
      </c>
      <c r="L163" s="5">
        <v>73.760000000000005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4">
        <v>163</v>
      </c>
      <c r="B164" s="3" t="s">
        <v>86</v>
      </c>
      <c r="C164" s="5">
        <v>73.510000000000005</v>
      </c>
      <c r="D164" s="5">
        <v>13</v>
      </c>
      <c r="E164" s="5">
        <v>12</v>
      </c>
      <c r="F164" s="5">
        <v>71.27</v>
      </c>
      <c r="G164" s="5">
        <v>0</v>
      </c>
      <c r="H164" s="5">
        <v>0</v>
      </c>
      <c r="I164" s="5">
        <v>0</v>
      </c>
      <c r="J164" s="5">
        <v>2</v>
      </c>
      <c r="K164" s="5">
        <v>72.47</v>
      </c>
      <c r="L164" s="5">
        <v>73.599999999999994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4">
        <v>164</v>
      </c>
      <c r="B165" s="3" t="s">
        <v>103</v>
      </c>
      <c r="C165" s="5">
        <v>73.44</v>
      </c>
      <c r="D165" s="5">
        <v>15</v>
      </c>
      <c r="E165" s="5">
        <v>7</v>
      </c>
      <c r="F165" s="5">
        <v>71.040000000000006</v>
      </c>
      <c r="G165" s="5">
        <v>0</v>
      </c>
      <c r="H165" s="5">
        <v>1</v>
      </c>
      <c r="I165" s="5">
        <v>0</v>
      </c>
      <c r="J165" s="5">
        <v>4</v>
      </c>
      <c r="K165" s="5">
        <v>76.41</v>
      </c>
      <c r="L165" s="5">
        <v>72.790000000000006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4">
        <v>165</v>
      </c>
      <c r="B166" s="3" t="s">
        <v>273</v>
      </c>
      <c r="C166" s="5">
        <v>73.38</v>
      </c>
      <c r="D166" s="5">
        <v>16</v>
      </c>
      <c r="E166" s="5">
        <v>12</v>
      </c>
      <c r="F166" s="5">
        <v>72.069999999999993</v>
      </c>
      <c r="G166" s="5">
        <v>0</v>
      </c>
      <c r="H166" s="5">
        <v>0</v>
      </c>
      <c r="I166" s="5">
        <v>0</v>
      </c>
      <c r="J166" s="5">
        <v>1</v>
      </c>
      <c r="K166" s="5">
        <v>73.73</v>
      </c>
      <c r="L166" s="5">
        <v>73.209999999999994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4">
        <v>166</v>
      </c>
      <c r="B167" s="3" t="s">
        <v>432</v>
      </c>
      <c r="C167" s="5">
        <v>73.37</v>
      </c>
      <c r="D167" s="5">
        <v>14</v>
      </c>
      <c r="E167" s="5">
        <v>12</v>
      </c>
      <c r="F167" s="5">
        <v>70.930000000000007</v>
      </c>
      <c r="G167" s="5">
        <v>0</v>
      </c>
      <c r="H167" s="5">
        <v>0</v>
      </c>
      <c r="I167" s="5">
        <v>0</v>
      </c>
      <c r="J167" s="5">
        <v>0</v>
      </c>
      <c r="K167" s="5">
        <v>72.17</v>
      </c>
      <c r="L167" s="5">
        <v>73.5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4">
        <v>167</v>
      </c>
      <c r="B168" s="3" t="s">
        <v>176</v>
      </c>
      <c r="C168" s="5">
        <v>73.150000000000006</v>
      </c>
      <c r="D168" s="5">
        <v>13</v>
      </c>
      <c r="E168" s="5">
        <v>13</v>
      </c>
      <c r="F168" s="5">
        <v>73.08</v>
      </c>
      <c r="G168" s="5">
        <v>0</v>
      </c>
      <c r="H168" s="5">
        <v>0</v>
      </c>
      <c r="I168" s="5">
        <v>0</v>
      </c>
      <c r="J168" s="5">
        <v>0</v>
      </c>
      <c r="K168" s="5">
        <v>74.25</v>
      </c>
      <c r="L168" s="5">
        <v>72.84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4">
        <v>168</v>
      </c>
      <c r="B169" s="3" t="s">
        <v>160</v>
      </c>
      <c r="C169" s="5">
        <v>72.989999999999995</v>
      </c>
      <c r="D169" s="5">
        <v>11</v>
      </c>
      <c r="E169" s="5">
        <v>16</v>
      </c>
      <c r="F169" s="5">
        <v>76.13</v>
      </c>
      <c r="G169" s="5">
        <v>0</v>
      </c>
      <c r="H169" s="5">
        <v>5</v>
      </c>
      <c r="I169" s="5">
        <v>0</v>
      </c>
      <c r="J169" s="5">
        <v>10</v>
      </c>
      <c r="K169" s="5">
        <v>73.709999999999994</v>
      </c>
      <c r="L169" s="5">
        <v>72.75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4">
        <v>169</v>
      </c>
      <c r="B170" s="3" t="s">
        <v>336</v>
      </c>
      <c r="C170" s="5">
        <v>72.91</v>
      </c>
      <c r="D170" s="5">
        <v>13</v>
      </c>
      <c r="E170" s="5">
        <v>13</v>
      </c>
      <c r="F170" s="5">
        <v>70.459999999999994</v>
      </c>
      <c r="G170" s="5">
        <v>0</v>
      </c>
      <c r="H170" s="5">
        <v>1</v>
      </c>
      <c r="I170" s="5">
        <v>0</v>
      </c>
      <c r="J170" s="5">
        <v>4</v>
      </c>
      <c r="K170" s="5">
        <v>70.64</v>
      </c>
      <c r="L170" s="5">
        <v>73.23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4">
        <v>170</v>
      </c>
      <c r="B171" s="3" t="s">
        <v>258</v>
      </c>
      <c r="C171" s="5">
        <v>72.680000000000007</v>
      </c>
      <c r="D171" s="5">
        <v>16</v>
      </c>
      <c r="E171" s="5">
        <v>12</v>
      </c>
      <c r="F171" s="5">
        <v>68.38</v>
      </c>
      <c r="G171" s="5">
        <v>0</v>
      </c>
      <c r="H171" s="5">
        <v>0</v>
      </c>
      <c r="I171" s="5">
        <v>0</v>
      </c>
      <c r="J171" s="5">
        <v>0</v>
      </c>
      <c r="K171" s="5">
        <v>70.260000000000005</v>
      </c>
      <c r="L171" s="5">
        <v>73.02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4">
        <v>171</v>
      </c>
      <c r="B172" s="3" t="s">
        <v>405</v>
      </c>
      <c r="C172" s="5">
        <v>72.64</v>
      </c>
      <c r="D172" s="5">
        <v>12</v>
      </c>
      <c r="E172" s="5">
        <v>14</v>
      </c>
      <c r="F172" s="5">
        <v>75.37</v>
      </c>
      <c r="G172" s="5">
        <v>0</v>
      </c>
      <c r="H172" s="5">
        <v>3</v>
      </c>
      <c r="I172" s="5">
        <v>0</v>
      </c>
      <c r="J172" s="5">
        <v>3</v>
      </c>
      <c r="K172" s="5">
        <v>75.099999999999994</v>
      </c>
      <c r="L172" s="5">
        <v>72.08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4">
        <v>172</v>
      </c>
      <c r="B173" s="3" t="s">
        <v>213</v>
      </c>
      <c r="C173" s="5">
        <v>72.63</v>
      </c>
      <c r="D173" s="5">
        <v>11</v>
      </c>
      <c r="E173" s="5">
        <v>12</v>
      </c>
      <c r="F173" s="5">
        <v>73.41</v>
      </c>
      <c r="G173" s="5">
        <v>0</v>
      </c>
      <c r="H173" s="5">
        <v>2</v>
      </c>
      <c r="I173" s="5">
        <v>0</v>
      </c>
      <c r="J173" s="5">
        <v>3</v>
      </c>
      <c r="K173" s="5">
        <v>74.42</v>
      </c>
      <c r="L173" s="5">
        <v>72.19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4">
        <v>173</v>
      </c>
      <c r="B174" s="3" t="s">
        <v>347</v>
      </c>
      <c r="C174" s="5">
        <v>72.61</v>
      </c>
      <c r="D174" s="5">
        <v>11</v>
      </c>
      <c r="E174" s="5">
        <v>16</v>
      </c>
      <c r="F174" s="5">
        <v>75.19</v>
      </c>
      <c r="G174" s="5">
        <v>0</v>
      </c>
      <c r="H174" s="5">
        <v>1</v>
      </c>
      <c r="I174" s="5">
        <v>0</v>
      </c>
      <c r="J174" s="5">
        <v>4</v>
      </c>
      <c r="K174" s="5">
        <v>72.27</v>
      </c>
      <c r="L174" s="5">
        <v>72.569999999999993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4">
        <v>174</v>
      </c>
      <c r="B175" s="3" t="s">
        <v>174</v>
      </c>
      <c r="C175" s="5">
        <v>72.599999999999994</v>
      </c>
      <c r="D175" s="5">
        <v>11</v>
      </c>
      <c r="E175" s="5">
        <v>16</v>
      </c>
      <c r="F175" s="5">
        <v>73.64</v>
      </c>
      <c r="G175" s="5">
        <v>0</v>
      </c>
      <c r="H175" s="5">
        <v>0</v>
      </c>
      <c r="I175" s="5">
        <v>0</v>
      </c>
      <c r="J175" s="5">
        <v>1</v>
      </c>
      <c r="K175" s="5">
        <v>70.8</v>
      </c>
      <c r="L175" s="5">
        <v>72.83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4">
        <v>175</v>
      </c>
      <c r="B176" s="3" t="s">
        <v>385</v>
      </c>
      <c r="C176" s="5">
        <v>72.55</v>
      </c>
      <c r="D176" s="5">
        <v>12</v>
      </c>
      <c r="E176" s="5">
        <v>12</v>
      </c>
      <c r="F176" s="5">
        <v>71.260000000000005</v>
      </c>
      <c r="G176" s="5">
        <v>0</v>
      </c>
      <c r="H176" s="5">
        <v>0</v>
      </c>
      <c r="I176" s="5">
        <v>0</v>
      </c>
      <c r="J176" s="5">
        <v>2</v>
      </c>
      <c r="K176" s="5">
        <v>71.89</v>
      </c>
      <c r="L176" s="5">
        <v>72.56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4">
        <v>176</v>
      </c>
      <c r="B177" s="3" t="s">
        <v>362</v>
      </c>
      <c r="C177" s="5">
        <v>72.349999999999994</v>
      </c>
      <c r="D177" s="5">
        <v>14</v>
      </c>
      <c r="E177" s="5">
        <v>11</v>
      </c>
      <c r="F177" s="5">
        <v>69.5</v>
      </c>
      <c r="G177" s="5">
        <v>0</v>
      </c>
      <c r="H177" s="5">
        <v>3</v>
      </c>
      <c r="I177" s="5">
        <v>0</v>
      </c>
      <c r="J177" s="5">
        <v>3</v>
      </c>
      <c r="K177" s="5">
        <v>70.25</v>
      </c>
      <c r="L177" s="5">
        <v>72.63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4">
        <v>177</v>
      </c>
      <c r="B178" s="3" t="s">
        <v>224</v>
      </c>
      <c r="C178" s="5">
        <v>72.3</v>
      </c>
      <c r="D178" s="5">
        <v>9</v>
      </c>
      <c r="E178" s="5">
        <v>18</v>
      </c>
      <c r="F178" s="5">
        <v>76.77</v>
      </c>
      <c r="G178" s="5">
        <v>0</v>
      </c>
      <c r="H178" s="5">
        <v>4</v>
      </c>
      <c r="I178" s="5">
        <v>0</v>
      </c>
      <c r="J178" s="5">
        <v>6</v>
      </c>
      <c r="K178" s="5">
        <v>71.39</v>
      </c>
      <c r="L178" s="5">
        <v>72.37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4">
        <v>178</v>
      </c>
      <c r="B179" s="3" t="s">
        <v>324</v>
      </c>
      <c r="C179" s="5">
        <v>72.16</v>
      </c>
      <c r="D179" s="5">
        <v>18</v>
      </c>
      <c r="E179" s="5">
        <v>10</v>
      </c>
      <c r="F179" s="5">
        <v>68.819999999999993</v>
      </c>
      <c r="G179" s="5">
        <v>0</v>
      </c>
      <c r="H179" s="5">
        <v>1</v>
      </c>
      <c r="I179" s="5">
        <v>0</v>
      </c>
      <c r="J179" s="5">
        <v>1</v>
      </c>
      <c r="K179" s="5">
        <v>73.12</v>
      </c>
      <c r="L179" s="5">
        <v>71.87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4">
        <v>179</v>
      </c>
      <c r="B180" s="3" t="s">
        <v>424</v>
      </c>
      <c r="C180" s="5">
        <v>71.959999999999994</v>
      </c>
      <c r="D180" s="5">
        <v>15</v>
      </c>
      <c r="E180" s="5">
        <v>13</v>
      </c>
      <c r="F180" s="5">
        <v>72.099999999999994</v>
      </c>
      <c r="G180" s="5">
        <v>0</v>
      </c>
      <c r="H180" s="5">
        <v>0</v>
      </c>
      <c r="I180" s="5">
        <v>0</v>
      </c>
      <c r="J180" s="5">
        <v>1</v>
      </c>
      <c r="K180" s="5">
        <v>73.61</v>
      </c>
      <c r="L180" s="5">
        <v>71.540000000000006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4">
        <v>180</v>
      </c>
      <c r="B181" s="3" t="s">
        <v>62</v>
      </c>
      <c r="C181" s="5">
        <v>71.87</v>
      </c>
      <c r="D181" s="5">
        <v>10</v>
      </c>
      <c r="E181" s="5">
        <v>17</v>
      </c>
      <c r="F181" s="5">
        <v>74.83</v>
      </c>
      <c r="G181" s="5">
        <v>0</v>
      </c>
      <c r="H181" s="5">
        <v>1</v>
      </c>
      <c r="I181" s="5">
        <v>0</v>
      </c>
      <c r="J181" s="5">
        <v>5</v>
      </c>
      <c r="K181" s="5">
        <v>71.239999999999995</v>
      </c>
      <c r="L181" s="5">
        <v>71.88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4">
        <v>181</v>
      </c>
      <c r="B182" s="3" t="s">
        <v>333</v>
      </c>
      <c r="C182" s="5">
        <v>71.760000000000005</v>
      </c>
      <c r="D182" s="5">
        <v>17</v>
      </c>
      <c r="E182" s="5">
        <v>11</v>
      </c>
      <c r="F182" s="5">
        <v>70.900000000000006</v>
      </c>
      <c r="G182" s="5">
        <v>0</v>
      </c>
      <c r="H182" s="5">
        <v>2</v>
      </c>
      <c r="I182" s="5">
        <v>1</v>
      </c>
      <c r="J182" s="5">
        <v>5</v>
      </c>
      <c r="K182" s="5">
        <v>74.8</v>
      </c>
      <c r="L182" s="5">
        <v>71.069999999999993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4">
        <v>182</v>
      </c>
      <c r="B183" s="3" t="s">
        <v>435</v>
      </c>
      <c r="C183" s="5">
        <v>71.739999999999995</v>
      </c>
      <c r="D183" s="5">
        <v>13</v>
      </c>
      <c r="E183" s="5">
        <v>15</v>
      </c>
      <c r="F183" s="5">
        <v>73.239999999999995</v>
      </c>
      <c r="G183" s="5">
        <v>0</v>
      </c>
      <c r="H183" s="5">
        <v>2</v>
      </c>
      <c r="I183" s="5">
        <v>0</v>
      </c>
      <c r="J183" s="5">
        <v>3</v>
      </c>
      <c r="K183" s="5">
        <v>72.44</v>
      </c>
      <c r="L183" s="5">
        <v>71.5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4">
        <v>183</v>
      </c>
      <c r="B184" s="3" t="s">
        <v>185</v>
      </c>
      <c r="C184" s="5">
        <v>71.64</v>
      </c>
      <c r="D184" s="5">
        <v>12</v>
      </c>
      <c r="E184" s="5">
        <v>11</v>
      </c>
      <c r="F184" s="5">
        <v>69.42</v>
      </c>
      <c r="G184" s="5">
        <v>0</v>
      </c>
      <c r="H184" s="5">
        <v>0</v>
      </c>
      <c r="I184" s="5">
        <v>0</v>
      </c>
      <c r="J184" s="5">
        <v>0</v>
      </c>
      <c r="K184" s="5">
        <v>70.11</v>
      </c>
      <c r="L184" s="5">
        <v>71.81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4">
        <v>184</v>
      </c>
      <c r="B185" s="3" t="s">
        <v>330</v>
      </c>
      <c r="C185" s="5">
        <v>71.510000000000005</v>
      </c>
      <c r="D185" s="5">
        <v>14</v>
      </c>
      <c r="E185" s="5">
        <v>10</v>
      </c>
      <c r="F185" s="5">
        <v>69.319999999999993</v>
      </c>
      <c r="G185" s="5">
        <v>0</v>
      </c>
      <c r="H185" s="5">
        <v>0</v>
      </c>
      <c r="I185" s="5">
        <v>0</v>
      </c>
      <c r="J185" s="5">
        <v>0</v>
      </c>
      <c r="K185" s="5">
        <v>70.63</v>
      </c>
      <c r="L185" s="5">
        <v>71.56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4">
        <v>185</v>
      </c>
      <c r="B186" s="3" t="s">
        <v>242</v>
      </c>
      <c r="C186" s="5">
        <v>71.400000000000006</v>
      </c>
      <c r="D186" s="5">
        <v>16</v>
      </c>
      <c r="E186" s="5">
        <v>12</v>
      </c>
      <c r="F186" s="5">
        <v>70.17</v>
      </c>
      <c r="G186" s="5">
        <v>0</v>
      </c>
      <c r="H186" s="5">
        <v>1</v>
      </c>
      <c r="I186" s="5">
        <v>0</v>
      </c>
      <c r="J186" s="5">
        <v>1</v>
      </c>
      <c r="K186" s="5">
        <v>72.38</v>
      </c>
      <c r="L186" s="5">
        <v>71.11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4">
        <v>186</v>
      </c>
      <c r="B187" s="3" t="s">
        <v>349</v>
      </c>
      <c r="C187" s="5">
        <v>71.34</v>
      </c>
      <c r="D187" s="5">
        <v>16</v>
      </c>
      <c r="E187" s="5">
        <v>11</v>
      </c>
      <c r="F187" s="5">
        <v>70.010000000000005</v>
      </c>
      <c r="G187" s="5">
        <v>0</v>
      </c>
      <c r="H187" s="5">
        <v>0</v>
      </c>
      <c r="I187" s="5">
        <v>0</v>
      </c>
      <c r="J187" s="5">
        <v>3</v>
      </c>
      <c r="K187" s="5">
        <v>72.930000000000007</v>
      </c>
      <c r="L187" s="5">
        <v>70.94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4">
        <v>187</v>
      </c>
      <c r="B188" s="3" t="s">
        <v>142</v>
      </c>
      <c r="C188" s="5">
        <v>71.31</v>
      </c>
      <c r="D188" s="5">
        <v>15</v>
      </c>
      <c r="E188" s="5">
        <v>10</v>
      </c>
      <c r="F188" s="5">
        <v>71.430000000000007</v>
      </c>
      <c r="G188" s="5">
        <v>0</v>
      </c>
      <c r="H188" s="5">
        <v>1</v>
      </c>
      <c r="I188" s="5">
        <v>0</v>
      </c>
      <c r="J188" s="5">
        <v>4</v>
      </c>
      <c r="K188" s="5">
        <v>75.05</v>
      </c>
      <c r="L188" s="5">
        <v>70.489999999999995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4">
        <v>188</v>
      </c>
      <c r="B189" s="3" t="s">
        <v>288</v>
      </c>
      <c r="C189" s="5">
        <v>71.3</v>
      </c>
      <c r="D189" s="5">
        <v>15</v>
      </c>
      <c r="E189" s="5">
        <v>15</v>
      </c>
      <c r="F189" s="5">
        <v>71.25</v>
      </c>
      <c r="G189" s="5">
        <v>0</v>
      </c>
      <c r="H189" s="5">
        <v>0</v>
      </c>
      <c r="I189" s="5">
        <v>0</v>
      </c>
      <c r="J189" s="5">
        <v>2</v>
      </c>
      <c r="K189" s="5">
        <v>70.55</v>
      </c>
      <c r="L189" s="5">
        <v>71.33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4">
        <v>189</v>
      </c>
      <c r="B190" s="3" t="s">
        <v>14</v>
      </c>
      <c r="C190" s="5">
        <v>71.290000000000006</v>
      </c>
      <c r="D190" s="5">
        <v>11</v>
      </c>
      <c r="E190" s="5">
        <v>14</v>
      </c>
      <c r="F190" s="5">
        <v>73.45</v>
      </c>
      <c r="G190" s="5">
        <v>0</v>
      </c>
      <c r="H190" s="5">
        <v>1</v>
      </c>
      <c r="I190" s="5">
        <v>1</v>
      </c>
      <c r="J190" s="5">
        <v>1</v>
      </c>
      <c r="K190" s="5">
        <v>72.010000000000005</v>
      </c>
      <c r="L190" s="5">
        <v>71.05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4">
        <v>190</v>
      </c>
      <c r="B191" s="3" t="s">
        <v>236</v>
      </c>
      <c r="C191" s="5">
        <v>71.19</v>
      </c>
      <c r="D191" s="5">
        <v>18</v>
      </c>
      <c r="E191" s="5">
        <v>8</v>
      </c>
      <c r="F191" s="5">
        <v>68.31</v>
      </c>
      <c r="G191" s="5">
        <v>0</v>
      </c>
      <c r="H191" s="5">
        <v>2</v>
      </c>
      <c r="I191" s="5">
        <v>0</v>
      </c>
      <c r="J191" s="5">
        <v>2</v>
      </c>
      <c r="K191" s="5">
        <v>74.900000000000006</v>
      </c>
      <c r="L191" s="5">
        <v>70.37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4">
        <v>191</v>
      </c>
      <c r="B192" s="3" t="s">
        <v>105</v>
      </c>
      <c r="C192" s="5">
        <v>71.17</v>
      </c>
      <c r="D192" s="5">
        <v>12</v>
      </c>
      <c r="E192" s="5">
        <v>15</v>
      </c>
      <c r="F192" s="5">
        <v>75.91</v>
      </c>
      <c r="G192" s="5">
        <v>0</v>
      </c>
      <c r="H192" s="5">
        <v>4</v>
      </c>
      <c r="I192" s="5">
        <v>0</v>
      </c>
      <c r="J192" s="5">
        <v>6</v>
      </c>
      <c r="K192" s="5">
        <v>74.08</v>
      </c>
      <c r="L192" s="5">
        <v>70.510000000000005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4">
        <v>192</v>
      </c>
      <c r="B193" s="3" t="s">
        <v>423</v>
      </c>
      <c r="C193" s="5">
        <v>71.12</v>
      </c>
      <c r="D193" s="5">
        <v>16</v>
      </c>
      <c r="E193" s="5">
        <v>10</v>
      </c>
      <c r="F193" s="5">
        <v>67.849999999999994</v>
      </c>
      <c r="G193" s="5">
        <v>0</v>
      </c>
      <c r="H193" s="5">
        <v>3</v>
      </c>
      <c r="I193" s="5">
        <v>0</v>
      </c>
      <c r="J193" s="5">
        <v>3</v>
      </c>
      <c r="K193" s="5">
        <v>71.09</v>
      </c>
      <c r="L193" s="5">
        <v>71.010000000000005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4">
        <v>193</v>
      </c>
      <c r="B194" s="3" t="s">
        <v>194</v>
      </c>
      <c r="C194" s="5">
        <v>71.11</v>
      </c>
      <c r="D194" s="5">
        <v>12</v>
      </c>
      <c r="E194" s="5">
        <v>13</v>
      </c>
      <c r="F194" s="5">
        <v>70.28</v>
      </c>
      <c r="G194" s="5">
        <v>0</v>
      </c>
      <c r="H194" s="5">
        <v>0</v>
      </c>
      <c r="I194" s="5">
        <v>0</v>
      </c>
      <c r="J194" s="5">
        <v>1</v>
      </c>
      <c r="K194" s="5">
        <v>69.86</v>
      </c>
      <c r="L194" s="5">
        <v>71.23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4">
        <v>194</v>
      </c>
      <c r="B195" s="3" t="s">
        <v>416</v>
      </c>
      <c r="C195" s="5">
        <v>71.08</v>
      </c>
      <c r="D195" s="5">
        <v>8</v>
      </c>
      <c r="E195" s="5">
        <v>17</v>
      </c>
      <c r="F195" s="5">
        <v>74.680000000000007</v>
      </c>
      <c r="G195" s="5">
        <v>0</v>
      </c>
      <c r="H195" s="5">
        <v>1</v>
      </c>
      <c r="I195" s="5">
        <v>1</v>
      </c>
      <c r="J195" s="5">
        <v>3</v>
      </c>
      <c r="K195" s="5">
        <v>69.150000000000006</v>
      </c>
      <c r="L195" s="5">
        <v>71.33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4">
        <v>195</v>
      </c>
      <c r="B196" s="3" t="s">
        <v>265</v>
      </c>
      <c r="C196" s="5">
        <v>71.03</v>
      </c>
      <c r="D196" s="5">
        <v>12</v>
      </c>
      <c r="E196" s="5">
        <v>15</v>
      </c>
      <c r="F196" s="5">
        <v>71.53</v>
      </c>
      <c r="G196" s="5">
        <v>0</v>
      </c>
      <c r="H196" s="5">
        <v>0</v>
      </c>
      <c r="I196" s="5">
        <v>0</v>
      </c>
      <c r="J196" s="5">
        <v>3</v>
      </c>
      <c r="K196" s="5">
        <v>69.400000000000006</v>
      </c>
      <c r="L196" s="5">
        <v>71.22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4">
        <v>196</v>
      </c>
      <c r="B197" s="3" t="s">
        <v>469</v>
      </c>
      <c r="C197" s="5">
        <v>70.989999999999995</v>
      </c>
      <c r="D197" s="5">
        <v>13</v>
      </c>
      <c r="E197" s="5">
        <v>12</v>
      </c>
      <c r="F197" s="5">
        <v>71.77</v>
      </c>
      <c r="G197" s="5">
        <v>0</v>
      </c>
      <c r="H197" s="5">
        <v>1</v>
      </c>
      <c r="I197" s="5">
        <v>0</v>
      </c>
      <c r="J197" s="5">
        <v>2</v>
      </c>
      <c r="K197" s="5">
        <v>72.459999999999994</v>
      </c>
      <c r="L197" s="5">
        <v>70.599999999999994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4">
        <v>197</v>
      </c>
      <c r="B198" s="3" t="s">
        <v>331</v>
      </c>
      <c r="C198" s="5">
        <v>70.97</v>
      </c>
      <c r="D198" s="5">
        <v>13</v>
      </c>
      <c r="E198" s="5">
        <v>15</v>
      </c>
      <c r="F198" s="5">
        <v>73.510000000000005</v>
      </c>
      <c r="G198" s="5">
        <v>0</v>
      </c>
      <c r="H198" s="5">
        <v>0</v>
      </c>
      <c r="I198" s="5">
        <v>0</v>
      </c>
      <c r="J198" s="5">
        <v>0</v>
      </c>
      <c r="K198" s="5">
        <v>71.92</v>
      </c>
      <c r="L198" s="5">
        <v>70.69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4">
        <v>198</v>
      </c>
      <c r="B199" s="3" t="s">
        <v>208</v>
      </c>
      <c r="C199" s="5">
        <v>70.900000000000006</v>
      </c>
      <c r="D199" s="5">
        <v>9</v>
      </c>
      <c r="E199" s="5">
        <v>14</v>
      </c>
      <c r="F199" s="5">
        <v>74.3</v>
      </c>
      <c r="G199" s="5">
        <v>0</v>
      </c>
      <c r="H199" s="5">
        <v>0</v>
      </c>
      <c r="I199" s="5">
        <v>0</v>
      </c>
      <c r="J199" s="5">
        <v>1</v>
      </c>
      <c r="K199" s="5">
        <v>71.36</v>
      </c>
      <c r="L199" s="5">
        <v>70.7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4">
        <v>199</v>
      </c>
      <c r="B200" s="3" t="s">
        <v>195</v>
      </c>
      <c r="C200" s="5">
        <v>70.86</v>
      </c>
      <c r="D200" s="5">
        <v>10</v>
      </c>
      <c r="E200" s="5">
        <v>16</v>
      </c>
      <c r="F200" s="5">
        <v>73.819999999999993</v>
      </c>
      <c r="G200" s="5">
        <v>0</v>
      </c>
      <c r="H200" s="5">
        <v>1</v>
      </c>
      <c r="I200" s="5">
        <v>0</v>
      </c>
      <c r="J200" s="5">
        <v>1</v>
      </c>
      <c r="K200" s="5">
        <v>70.900000000000006</v>
      </c>
      <c r="L200" s="5">
        <v>70.75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4">
        <v>200</v>
      </c>
      <c r="B201" s="3" t="s">
        <v>289</v>
      </c>
      <c r="C201" s="5">
        <v>70.83</v>
      </c>
      <c r="D201" s="5">
        <v>14</v>
      </c>
      <c r="E201" s="5">
        <v>15</v>
      </c>
      <c r="F201" s="5">
        <v>73.75</v>
      </c>
      <c r="G201" s="5">
        <v>0</v>
      </c>
      <c r="H201" s="5">
        <v>3</v>
      </c>
      <c r="I201" s="5">
        <v>0</v>
      </c>
      <c r="J201" s="5">
        <v>7</v>
      </c>
      <c r="K201" s="5">
        <v>72.040000000000006</v>
      </c>
      <c r="L201" s="5">
        <v>70.5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4">
        <v>201</v>
      </c>
      <c r="B202" s="3" t="s">
        <v>309</v>
      </c>
      <c r="C202" s="5">
        <v>70.62</v>
      </c>
      <c r="D202" s="5">
        <v>12</v>
      </c>
      <c r="E202" s="5">
        <v>13</v>
      </c>
      <c r="F202" s="5">
        <v>70.87</v>
      </c>
      <c r="G202" s="5">
        <v>0</v>
      </c>
      <c r="H202" s="5">
        <v>0</v>
      </c>
      <c r="I202" s="5">
        <v>0</v>
      </c>
      <c r="J202" s="5">
        <v>0</v>
      </c>
      <c r="K202" s="5">
        <v>70.59</v>
      </c>
      <c r="L202" s="5">
        <v>70.52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4">
        <v>202</v>
      </c>
      <c r="B203" s="3" t="s">
        <v>411</v>
      </c>
      <c r="C203" s="5">
        <v>70.52</v>
      </c>
      <c r="D203" s="5">
        <v>6</v>
      </c>
      <c r="E203" s="5">
        <v>22</v>
      </c>
      <c r="F203" s="5">
        <v>78.239999999999995</v>
      </c>
      <c r="G203" s="5">
        <v>0</v>
      </c>
      <c r="H203" s="5">
        <v>5</v>
      </c>
      <c r="I203" s="5">
        <v>0</v>
      </c>
      <c r="J203" s="5">
        <v>10</v>
      </c>
      <c r="K203" s="5">
        <v>68.03</v>
      </c>
      <c r="L203" s="5">
        <v>70.849999999999994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4">
        <v>203</v>
      </c>
      <c r="B204" s="3" t="s">
        <v>179</v>
      </c>
      <c r="C204" s="5">
        <v>70.489999999999995</v>
      </c>
      <c r="D204" s="5">
        <v>11</v>
      </c>
      <c r="E204" s="5">
        <v>15</v>
      </c>
      <c r="F204" s="5">
        <v>71.64</v>
      </c>
      <c r="G204" s="5">
        <v>0</v>
      </c>
      <c r="H204" s="5">
        <v>0</v>
      </c>
      <c r="I204" s="5">
        <v>0</v>
      </c>
      <c r="J204" s="5">
        <v>2</v>
      </c>
      <c r="K204" s="5">
        <v>69.069999999999993</v>
      </c>
      <c r="L204" s="5">
        <v>70.64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4">
        <v>204</v>
      </c>
      <c r="B205" s="3" t="s">
        <v>397</v>
      </c>
      <c r="C205" s="5">
        <v>70.39</v>
      </c>
      <c r="D205" s="5">
        <v>12</v>
      </c>
      <c r="E205" s="5">
        <v>16</v>
      </c>
      <c r="F205" s="5">
        <v>71.31</v>
      </c>
      <c r="G205" s="5">
        <v>0</v>
      </c>
      <c r="H205" s="5">
        <v>2</v>
      </c>
      <c r="I205" s="5">
        <v>0</v>
      </c>
      <c r="J205" s="5">
        <v>2</v>
      </c>
      <c r="K205" s="5">
        <v>69.819999999999993</v>
      </c>
      <c r="L205" s="5">
        <v>70.39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4">
        <v>205</v>
      </c>
      <c r="B206" s="3" t="s">
        <v>301</v>
      </c>
      <c r="C206" s="5">
        <v>70.37</v>
      </c>
      <c r="D206" s="5">
        <v>12</v>
      </c>
      <c r="E206" s="5">
        <v>13</v>
      </c>
      <c r="F206" s="5">
        <v>71.069999999999993</v>
      </c>
      <c r="G206" s="5">
        <v>0</v>
      </c>
      <c r="H206" s="5">
        <v>1</v>
      </c>
      <c r="I206" s="5">
        <v>0</v>
      </c>
      <c r="J206" s="5">
        <v>1</v>
      </c>
      <c r="K206" s="5">
        <v>70.75</v>
      </c>
      <c r="L206" s="5">
        <v>70.19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4">
        <v>206</v>
      </c>
      <c r="B207" s="3" t="s">
        <v>217</v>
      </c>
      <c r="C207" s="5">
        <v>70.319999999999993</v>
      </c>
      <c r="D207" s="5">
        <v>12</v>
      </c>
      <c r="E207" s="5">
        <v>17</v>
      </c>
      <c r="F207" s="5">
        <v>73.3</v>
      </c>
      <c r="G207" s="5">
        <v>0</v>
      </c>
      <c r="H207" s="5">
        <v>2</v>
      </c>
      <c r="I207" s="5">
        <v>0</v>
      </c>
      <c r="J207" s="5">
        <v>3</v>
      </c>
      <c r="K207" s="5">
        <v>71.89</v>
      </c>
      <c r="L207" s="5">
        <v>69.91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4">
        <v>207</v>
      </c>
      <c r="B208" s="3" t="s">
        <v>209</v>
      </c>
      <c r="C208" s="5">
        <v>70.010000000000005</v>
      </c>
      <c r="D208" s="5">
        <v>12</v>
      </c>
      <c r="E208" s="5">
        <v>14</v>
      </c>
      <c r="F208" s="5">
        <v>71.42</v>
      </c>
      <c r="G208" s="5">
        <v>0</v>
      </c>
      <c r="H208" s="5">
        <v>0</v>
      </c>
      <c r="I208" s="5">
        <v>0</v>
      </c>
      <c r="J208" s="5">
        <v>1</v>
      </c>
      <c r="K208" s="5">
        <v>70.52</v>
      </c>
      <c r="L208" s="5">
        <v>69.81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4">
        <v>208</v>
      </c>
      <c r="B209" s="3" t="s">
        <v>102</v>
      </c>
      <c r="C209" s="5">
        <v>69.87</v>
      </c>
      <c r="D209" s="5">
        <v>12</v>
      </c>
      <c r="E209" s="5">
        <v>14</v>
      </c>
      <c r="F209" s="5">
        <v>70.569999999999993</v>
      </c>
      <c r="G209" s="5">
        <v>0</v>
      </c>
      <c r="H209" s="5">
        <v>0</v>
      </c>
      <c r="I209" s="5">
        <v>0</v>
      </c>
      <c r="J209" s="5">
        <v>1</v>
      </c>
      <c r="K209" s="5">
        <v>69.900000000000006</v>
      </c>
      <c r="L209" s="5">
        <v>69.75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4">
        <v>209</v>
      </c>
      <c r="B210" s="3" t="s">
        <v>277</v>
      </c>
      <c r="C210" s="5">
        <v>69.86</v>
      </c>
      <c r="D210" s="5">
        <v>13</v>
      </c>
      <c r="E210" s="5">
        <v>14</v>
      </c>
      <c r="F210" s="5">
        <v>71.47</v>
      </c>
      <c r="G210" s="5">
        <v>0</v>
      </c>
      <c r="H210" s="5">
        <v>0</v>
      </c>
      <c r="I210" s="5">
        <v>0</v>
      </c>
      <c r="J210" s="5">
        <v>2</v>
      </c>
      <c r="K210" s="5">
        <v>71.8</v>
      </c>
      <c r="L210" s="5">
        <v>69.37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4">
        <v>210</v>
      </c>
      <c r="B211" s="3" t="s">
        <v>214</v>
      </c>
      <c r="C211" s="5">
        <v>69.8</v>
      </c>
      <c r="D211" s="5">
        <v>11</v>
      </c>
      <c r="E211" s="5">
        <v>17</v>
      </c>
      <c r="F211" s="5">
        <v>73.14</v>
      </c>
      <c r="G211" s="5">
        <v>0</v>
      </c>
      <c r="H211" s="5">
        <v>1</v>
      </c>
      <c r="I211" s="5">
        <v>1</v>
      </c>
      <c r="J211" s="5">
        <v>4</v>
      </c>
      <c r="K211" s="5">
        <v>68.86</v>
      </c>
      <c r="L211" s="5">
        <v>69.87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4">
        <v>211</v>
      </c>
      <c r="B212" s="3" t="s">
        <v>382</v>
      </c>
      <c r="C212" s="5">
        <v>69.760000000000005</v>
      </c>
      <c r="D212" s="5">
        <v>12</v>
      </c>
      <c r="E212" s="5">
        <v>11</v>
      </c>
      <c r="F212" s="5">
        <v>71.099999999999994</v>
      </c>
      <c r="G212" s="5">
        <v>0</v>
      </c>
      <c r="H212" s="5">
        <v>1</v>
      </c>
      <c r="I212" s="5">
        <v>0</v>
      </c>
      <c r="J212" s="5">
        <v>2</v>
      </c>
      <c r="K212" s="5">
        <v>71.92</v>
      </c>
      <c r="L212" s="5">
        <v>69.23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4">
        <v>212</v>
      </c>
      <c r="B213" s="3" t="s">
        <v>267</v>
      </c>
      <c r="C213" s="5">
        <v>69.680000000000007</v>
      </c>
      <c r="D213" s="5">
        <v>16</v>
      </c>
      <c r="E213" s="5">
        <v>13</v>
      </c>
      <c r="F213" s="5">
        <v>69.400000000000006</v>
      </c>
      <c r="G213" s="5">
        <v>0</v>
      </c>
      <c r="H213" s="5">
        <v>0</v>
      </c>
      <c r="I213" s="5">
        <v>0</v>
      </c>
      <c r="J213" s="5">
        <v>1</v>
      </c>
      <c r="K213" s="5">
        <v>69.989999999999995</v>
      </c>
      <c r="L213" s="5">
        <v>69.52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4">
        <v>213</v>
      </c>
      <c r="B214" s="3" t="s">
        <v>378</v>
      </c>
      <c r="C214" s="5">
        <v>69.650000000000006</v>
      </c>
      <c r="D214" s="5">
        <v>10</v>
      </c>
      <c r="E214" s="5">
        <v>19</v>
      </c>
      <c r="F214" s="5">
        <v>74.010000000000005</v>
      </c>
      <c r="G214" s="5">
        <v>0</v>
      </c>
      <c r="H214" s="5">
        <v>2</v>
      </c>
      <c r="I214" s="5">
        <v>0</v>
      </c>
      <c r="J214" s="5">
        <v>8</v>
      </c>
      <c r="K214" s="5">
        <v>69.78</v>
      </c>
      <c r="L214" s="5">
        <v>69.510000000000005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4">
        <v>214</v>
      </c>
      <c r="B215" s="3" t="s">
        <v>64</v>
      </c>
      <c r="C215" s="5">
        <v>69.63</v>
      </c>
      <c r="D215" s="5">
        <v>8</v>
      </c>
      <c r="E215" s="5">
        <v>19</v>
      </c>
      <c r="F215" s="5">
        <v>77.650000000000006</v>
      </c>
      <c r="G215" s="5">
        <v>0</v>
      </c>
      <c r="H215" s="5">
        <v>6</v>
      </c>
      <c r="I215" s="5">
        <v>0</v>
      </c>
      <c r="J215" s="5">
        <v>9</v>
      </c>
      <c r="K215" s="5">
        <v>70.89</v>
      </c>
      <c r="L215" s="5">
        <v>69.28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4">
        <v>215</v>
      </c>
      <c r="B216" s="3" t="s">
        <v>117</v>
      </c>
      <c r="C216" s="5">
        <v>69.63</v>
      </c>
      <c r="D216" s="5">
        <v>9</v>
      </c>
      <c r="E216" s="5">
        <v>21</v>
      </c>
      <c r="F216" s="5">
        <v>72.650000000000006</v>
      </c>
      <c r="G216" s="5">
        <v>0</v>
      </c>
      <c r="H216" s="5">
        <v>0</v>
      </c>
      <c r="I216" s="5">
        <v>0</v>
      </c>
      <c r="J216" s="5">
        <v>0</v>
      </c>
      <c r="K216" s="5">
        <v>66.569999999999993</v>
      </c>
      <c r="L216" s="5">
        <v>70.040000000000006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4">
        <v>216</v>
      </c>
      <c r="B217" s="3" t="s">
        <v>377</v>
      </c>
      <c r="C217" s="5">
        <v>69.599999999999994</v>
      </c>
      <c r="D217" s="5">
        <v>18</v>
      </c>
      <c r="E217" s="5">
        <v>13</v>
      </c>
      <c r="F217" s="5">
        <v>66.36</v>
      </c>
      <c r="G217" s="5">
        <v>0</v>
      </c>
      <c r="H217" s="5">
        <v>1</v>
      </c>
      <c r="I217" s="5">
        <v>0</v>
      </c>
      <c r="J217" s="5">
        <v>1</v>
      </c>
      <c r="K217" s="5">
        <v>68.2</v>
      </c>
      <c r="L217" s="5">
        <v>69.75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4">
        <v>217</v>
      </c>
      <c r="B218" s="3" t="s">
        <v>165</v>
      </c>
      <c r="C218" s="5">
        <v>69.599999999999994</v>
      </c>
      <c r="D218" s="5">
        <v>8</v>
      </c>
      <c r="E218" s="5">
        <v>20</v>
      </c>
      <c r="F218" s="5">
        <v>76.53</v>
      </c>
      <c r="G218" s="5">
        <v>0</v>
      </c>
      <c r="H218" s="5">
        <v>4</v>
      </c>
      <c r="I218" s="5">
        <v>0</v>
      </c>
      <c r="J218" s="5">
        <v>6</v>
      </c>
      <c r="K218" s="5">
        <v>69.8</v>
      </c>
      <c r="L218" s="5">
        <v>69.459999999999994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4">
        <v>218</v>
      </c>
      <c r="B219" s="3" t="s">
        <v>393</v>
      </c>
      <c r="C219" s="5">
        <v>69.41</v>
      </c>
      <c r="D219" s="5">
        <v>15</v>
      </c>
      <c r="E219" s="5">
        <v>13</v>
      </c>
      <c r="F219" s="5">
        <v>68.2</v>
      </c>
      <c r="G219" s="5">
        <v>0</v>
      </c>
      <c r="H219" s="5">
        <v>0</v>
      </c>
      <c r="I219" s="5">
        <v>0</v>
      </c>
      <c r="J219" s="5">
        <v>1</v>
      </c>
      <c r="K219" s="5">
        <v>69.239999999999995</v>
      </c>
      <c r="L219" s="5">
        <v>69.34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4">
        <v>219</v>
      </c>
      <c r="B220" s="3" t="s">
        <v>271</v>
      </c>
      <c r="C220" s="5">
        <v>69.209999999999994</v>
      </c>
      <c r="D220" s="5">
        <v>11</v>
      </c>
      <c r="E220" s="5">
        <v>16</v>
      </c>
      <c r="F220" s="5">
        <v>69.94</v>
      </c>
      <c r="G220" s="5">
        <v>0</v>
      </c>
      <c r="H220" s="5">
        <v>0</v>
      </c>
      <c r="I220" s="5">
        <v>0</v>
      </c>
      <c r="J220" s="5">
        <v>2</v>
      </c>
      <c r="K220" s="5">
        <v>68.3</v>
      </c>
      <c r="L220" s="5">
        <v>69.27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4">
        <v>220</v>
      </c>
      <c r="B221" s="3" t="s">
        <v>90</v>
      </c>
      <c r="C221" s="5">
        <v>69.150000000000006</v>
      </c>
      <c r="D221" s="5">
        <v>8</v>
      </c>
      <c r="E221" s="5">
        <v>20</v>
      </c>
      <c r="F221" s="5">
        <v>75.48</v>
      </c>
      <c r="G221" s="5">
        <v>0</v>
      </c>
      <c r="H221" s="5">
        <v>2</v>
      </c>
      <c r="I221" s="5">
        <v>0</v>
      </c>
      <c r="J221" s="5">
        <v>5</v>
      </c>
      <c r="K221" s="5">
        <v>68.78</v>
      </c>
      <c r="L221" s="5">
        <v>69.11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4">
        <v>221</v>
      </c>
      <c r="B222" s="3" t="s">
        <v>254</v>
      </c>
      <c r="C222" s="5">
        <v>68.930000000000007</v>
      </c>
      <c r="D222" s="5">
        <v>10</v>
      </c>
      <c r="E222" s="5">
        <v>13</v>
      </c>
      <c r="F222" s="5">
        <v>69.06</v>
      </c>
      <c r="G222" s="5">
        <v>0</v>
      </c>
      <c r="H222" s="5">
        <v>1</v>
      </c>
      <c r="I222" s="5">
        <v>0</v>
      </c>
      <c r="J222" s="5">
        <v>1</v>
      </c>
      <c r="K222" s="5">
        <v>67.349999999999994</v>
      </c>
      <c r="L222" s="5">
        <v>69.11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4">
        <v>222</v>
      </c>
      <c r="B223" s="3" t="s">
        <v>403</v>
      </c>
      <c r="C223" s="5">
        <v>68.89</v>
      </c>
      <c r="D223" s="5">
        <v>16</v>
      </c>
      <c r="E223" s="5">
        <v>11</v>
      </c>
      <c r="F223" s="5">
        <v>68.38</v>
      </c>
      <c r="G223" s="5">
        <v>0</v>
      </c>
      <c r="H223" s="5">
        <v>3</v>
      </c>
      <c r="I223" s="5">
        <v>0</v>
      </c>
      <c r="J223" s="5">
        <v>5</v>
      </c>
      <c r="K223" s="5">
        <v>73.2</v>
      </c>
      <c r="L223" s="5">
        <v>67.900000000000006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4">
        <v>223</v>
      </c>
      <c r="B224" s="3" t="s">
        <v>305</v>
      </c>
      <c r="C224" s="5">
        <v>68.819999999999993</v>
      </c>
      <c r="D224" s="5">
        <v>11</v>
      </c>
      <c r="E224" s="5">
        <v>18</v>
      </c>
      <c r="F224" s="5">
        <v>72.819999999999993</v>
      </c>
      <c r="G224" s="5">
        <v>0</v>
      </c>
      <c r="H224" s="5">
        <v>2</v>
      </c>
      <c r="I224" s="5">
        <v>0</v>
      </c>
      <c r="J224" s="5">
        <v>4</v>
      </c>
      <c r="K224" s="5">
        <v>68.709999999999994</v>
      </c>
      <c r="L224" s="5">
        <v>68.739999999999995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4">
        <v>224</v>
      </c>
      <c r="B225" s="3" t="s">
        <v>383</v>
      </c>
      <c r="C225" s="5">
        <v>68.819999999999993</v>
      </c>
      <c r="D225" s="5">
        <v>14</v>
      </c>
      <c r="E225" s="5">
        <v>13</v>
      </c>
      <c r="F225" s="5">
        <v>70.59</v>
      </c>
      <c r="G225" s="5">
        <v>0</v>
      </c>
      <c r="H225" s="5">
        <v>0</v>
      </c>
      <c r="I225" s="5">
        <v>0</v>
      </c>
      <c r="J225" s="5">
        <v>2</v>
      </c>
      <c r="K225" s="5">
        <v>71.06</v>
      </c>
      <c r="L225" s="5">
        <v>68.260000000000005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4">
        <v>225</v>
      </c>
      <c r="B226" s="3" t="s">
        <v>205</v>
      </c>
      <c r="C226" s="5">
        <v>68.73</v>
      </c>
      <c r="D226" s="5">
        <v>10</v>
      </c>
      <c r="E226" s="5">
        <v>18</v>
      </c>
      <c r="F226" s="5">
        <v>72.8</v>
      </c>
      <c r="G226" s="5">
        <v>0</v>
      </c>
      <c r="H226" s="5">
        <v>1</v>
      </c>
      <c r="I226" s="5">
        <v>0</v>
      </c>
      <c r="J226" s="5">
        <v>3</v>
      </c>
      <c r="K226" s="5">
        <v>69.2</v>
      </c>
      <c r="L226" s="5">
        <v>68.53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4">
        <v>226</v>
      </c>
      <c r="B227" s="3" t="s">
        <v>193</v>
      </c>
      <c r="C227" s="5">
        <v>68.7</v>
      </c>
      <c r="D227" s="5">
        <v>9</v>
      </c>
      <c r="E227" s="5">
        <v>19</v>
      </c>
      <c r="F227" s="5">
        <v>74.040000000000006</v>
      </c>
      <c r="G227" s="5">
        <v>0</v>
      </c>
      <c r="H227" s="5">
        <v>0</v>
      </c>
      <c r="I227" s="5">
        <v>0</v>
      </c>
      <c r="J227" s="5">
        <v>0</v>
      </c>
      <c r="K227" s="5">
        <v>68.88</v>
      </c>
      <c r="L227" s="5">
        <v>68.56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4">
        <v>227</v>
      </c>
      <c r="B228" s="3" t="s">
        <v>240</v>
      </c>
      <c r="C228" s="5">
        <v>68.650000000000006</v>
      </c>
      <c r="D228" s="5">
        <v>12</v>
      </c>
      <c r="E228" s="5">
        <v>13</v>
      </c>
      <c r="F228" s="5">
        <v>70.77</v>
      </c>
      <c r="G228" s="5">
        <v>0</v>
      </c>
      <c r="H228" s="5">
        <v>0</v>
      </c>
      <c r="I228" s="5">
        <v>0</v>
      </c>
      <c r="J228" s="5">
        <v>0</v>
      </c>
      <c r="K228" s="5">
        <v>71.180000000000007</v>
      </c>
      <c r="L228" s="5">
        <v>68.03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4">
        <v>228</v>
      </c>
      <c r="B229" s="3" t="s">
        <v>108</v>
      </c>
      <c r="C229" s="5">
        <v>68.47</v>
      </c>
      <c r="D229" s="5">
        <v>12</v>
      </c>
      <c r="E229" s="5">
        <v>14</v>
      </c>
      <c r="F229" s="5">
        <v>69.89</v>
      </c>
      <c r="G229" s="5">
        <v>0</v>
      </c>
      <c r="H229" s="5">
        <v>0</v>
      </c>
      <c r="I229" s="5">
        <v>0</v>
      </c>
      <c r="J229" s="5">
        <v>0</v>
      </c>
      <c r="K229" s="5">
        <v>69.3</v>
      </c>
      <c r="L229" s="5">
        <v>68.2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4">
        <v>229</v>
      </c>
      <c r="B230" s="3" t="s">
        <v>126</v>
      </c>
      <c r="C230" s="5">
        <v>68.39</v>
      </c>
      <c r="D230" s="5">
        <v>15</v>
      </c>
      <c r="E230" s="5">
        <v>10</v>
      </c>
      <c r="F230" s="5">
        <v>67.22</v>
      </c>
      <c r="G230" s="5">
        <v>0</v>
      </c>
      <c r="H230" s="5">
        <v>0</v>
      </c>
      <c r="I230" s="5">
        <v>0</v>
      </c>
      <c r="J230" s="5">
        <v>0</v>
      </c>
      <c r="K230" s="5">
        <v>70.069999999999993</v>
      </c>
      <c r="L230" s="5">
        <v>67.959999999999994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4">
        <v>230</v>
      </c>
      <c r="B231" s="3" t="s">
        <v>154</v>
      </c>
      <c r="C231" s="5">
        <v>68.36</v>
      </c>
      <c r="D231" s="5">
        <v>11</v>
      </c>
      <c r="E231" s="5">
        <v>19</v>
      </c>
      <c r="F231" s="5">
        <v>72.290000000000006</v>
      </c>
      <c r="G231" s="5">
        <v>0</v>
      </c>
      <c r="H231" s="5">
        <v>0</v>
      </c>
      <c r="I231" s="5">
        <v>0</v>
      </c>
      <c r="J231" s="5">
        <v>0</v>
      </c>
      <c r="K231" s="5">
        <v>67.7</v>
      </c>
      <c r="L231" s="5">
        <v>68.38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4">
        <v>231</v>
      </c>
      <c r="B232" s="3" t="s">
        <v>169</v>
      </c>
      <c r="C232" s="5">
        <v>68.34</v>
      </c>
      <c r="D232" s="5">
        <v>8</v>
      </c>
      <c r="E232" s="5">
        <v>19</v>
      </c>
      <c r="F232" s="5">
        <v>76.510000000000005</v>
      </c>
      <c r="G232" s="5">
        <v>1</v>
      </c>
      <c r="H232" s="5">
        <v>5</v>
      </c>
      <c r="I232" s="5">
        <v>1</v>
      </c>
      <c r="J232" s="5">
        <v>7</v>
      </c>
      <c r="K232" s="5">
        <v>69.75</v>
      </c>
      <c r="L232" s="5">
        <v>67.959999999999994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4">
        <v>232</v>
      </c>
      <c r="B233" s="3" t="s">
        <v>269</v>
      </c>
      <c r="C233" s="5">
        <v>68.31</v>
      </c>
      <c r="D233" s="5">
        <v>10</v>
      </c>
      <c r="E233" s="5">
        <v>16</v>
      </c>
      <c r="F233" s="5">
        <v>73.19</v>
      </c>
      <c r="G233" s="5">
        <v>0</v>
      </c>
      <c r="H233" s="5">
        <v>0</v>
      </c>
      <c r="I233" s="5">
        <v>0</v>
      </c>
      <c r="J233" s="5">
        <v>6</v>
      </c>
      <c r="K233" s="5">
        <v>70.239999999999995</v>
      </c>
      <c r="L233" s="5">
        <v>67.819999999999993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4">
        <v>233</v>
      </c>
      <c r="B234" s="3" t="s">
        <v>264</v>
      </c>
      <c r="C234" s="5">
        <v>68.25</v>
      </c>
      <c r="D234" s="5">
        <v>12</v>
      </c>
      <c r="E234" s="5">
        <v>16</v>
      </c>
      <c r="F234" s="5">
        <v>71.31</v>
      </c>
      <c r="G234" s="5">
        <v>0</v>
      </c>
      <c r="H234" s="5">
        <v>0</v>
      </c>
      <c r="I234" s="5">
        <v>0</v>
      </c>
      <c r="J234" s="5">
        <v>0</v>
      </c>
      <c r="K234" s="5">
        <v>68.98</v>
      </c>
      <c r="L234" s="5">
        <v>68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4">
        <v>234</v>
      </c>
      <c r="B235" s="3" t="s">
        <v>386</v>
      </c>
      <c r="C235" s="5">
        <v>68.22</v>
      </c>
      <c r="D235" s="5">
        <v>12</v>
      </c>
      <c r="E235" s="5">
        <v>15</v>
      </c>
      <c r="F235" s="5">
        <v>68.45</v>
      </c>
      <c r="G235" s="5">
        <v>0</v>
      </c>
      <c r="H235" s="5">
        <v>1</v>
      </c>
      <c r="I235" s="5">
        <v>0</v>
      </c>
      <c r="J235" s="5">
        <v>1</v>
      </c>
      <c r="K235" s="5">
        <v>65.56</v>
      </c>
      <c r="L235" s="5">
        <v>68.56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4">
        <v>235</v>
      </c>
      <c r="B236" s="3" t="s">
        <v>248</v>
      </c>
      <c r="C236" s="5">
        <v>68.209999999999994</v>
      </c>
      <c r="D236" s="5">
        <v>11</v>
      </c>
      <c r="E236" s="5">
        <v>18</v>
      </c>
      <c r="F236" s="5">
        <v>71.650000000000006</v>
      </c>
      <c r="G236" s="5">
        <v>0</v>
      </c>
      <c r="H236" s="5">
        <v>1</v>
      </c>
      <c r="I236" s="5">
        <v>0</v>
      </c>
      <c r="J236" s="5">
        <v>1</v>
      </c>
      <c r="K236" s="5">
        <v>67.89</v>
      </c>
      <c r="L236" s="5">
        <v>68.16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4">
        <v>236</v>
      </c>
      <c r="B237" s="3" t="s">
        <v>298</v>
      </c>
      <c r="C237" s="5">
        <v>68.19</v>
      </c>
      <c r="D237" s="5">
        <v>12</v>
      </c>
      <c r="E237" s="5">
        <v>14</v>
      </c>
      <c r="F237" s="5">
        <v>68.44</v>
      </c>
      <c r="G237" s="5">
        <v>0</v>
      </c>
      <c r="H237" s="5">
        <v>1</v>
      </c>
      <c r="I237" s="5">
        <v>0</v>
      </c>
      <c r="J237" s="5">
        <v>3</v>
      </c>
      <c r="K237" s="5">
        <v>68.05</v>
      </c>
      <c r="L237" s="5">
        <v>68.11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4">
        <v>237</v>
      </c>
      <c r="B238" s="3" t="s">
        <v>257</v>
      </c>
      <c r="C238" s="5">
        <v>68.12</v>
      </c>
      <c r="D238" s="5">
        <v>7</v>
      </c>
      <c r="E238" s="5">
        <v>19</v>
      </c>
      <c r="F238" s="5">
        <v>73.28</v>
      </c>
      <c r="G238" s="5">
        <v>0</v>
      </c>
      <c r="H238" s="5">
        <v>0</v>
      </c>
      <c r="I238" s="5">
        <v>0</v>
      </c>
      <c r="J238" s="5">
        <v>2</v>
      </c>
      <c r="K238" s="5">
        <v>66.39</v>
      </c>
      <c r="L238" s="5">
        <v>68.319999999999993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4">
        <v>238</v>
      </c>
      <c r="B239" s="3" t="s">
        <v>404</v>
      </c>
      <c r="C239" s="5">
        <v>68.11</v>
      </c>
      <c r="D239" s="5">
        <v>11</v>
      </c>
      <c r="E239" s="5">
        <v>12</v>
      </c>
      <c r="F239" s="5">
        <v>69.849999999999994</v>
      </c>
      <c r="G239" s="5">
        <v>0</v>
      </c>
      <c r="H239" s="5">
        <v>0</v>
      </c>
      <c r="I239" s="5">
        <v>0</v>
      </c>
      <c r="J239" s="5">
        <v>1</v>
      </c>
      <c r="K239" s="5">
        <v>69.5</v>
      </c>
      <c r="L239" s="5">
        <v>67.72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4">
        <v>239</v>
      </c>
      <c r="B240" s="3" t="s">
        <v>296</v>
      </c>
      <c r="C240" s="5">
        <v>68.09</v>
      </c>
      <c r="D240" s="5">
        <v>12</v>
      </c>
      <c r="E240" s="5">
        <v>17</v>
      </c>
      <c r="F240" s="5">
        <v>71.75</v>
      </c>
      <c r="G240" s="5">
        <v>0</v>
      </c>
      <c r="H240" s="5">
        <v>1</v>
      </c>
      <c r="I240" s="5">
        <v>0</v>
      </c>
      <c r="J240" s="5">
        <v>1</v>
      </c>
      <c r="K240" s="5">
        <v>68.58</v>
      </c>
      <c r="L240" s="5">
        <v>67.89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4">
        <v>240</v>
      </c>
      <c r="B241" s="3" t="s">
        <v>341</v>
      </c>
      <c r="C241" s="5">
        <v>68.05</v>
      </c>
      <c r="D241" s="5">
        <v>10</v>
      </c>
      <c r="E241" s="5">
        <v>17</v>
      </c>
      <c r="F241" s="5">
        <v>69.510000000000005</v>
      </c>
      <c r="G241" s="5">
        <v>0</v>
      </c>
      <c r="H241" s="5">
        <v>0</v>
      </c>
      <c r="I241" s="5">
        <v>0</v>
      </c>
      <c r="J241" s="5">
        <v>1</v>
      </c>
      <c r="K241" s="5">
        <v>65.34</v>
      </c>
      <c r="L241" s="5">
        <v>68.400000000000006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4">
        <v>241</v>
      </c>
      <c r="B242" s="3" t="s">
        <v>364</v>
      </c>
      <c r="C242" s="5">
        <v>68.03</v>
      </c>
      <c r="D242" s="5">
        <v>13</v>
      </c>
      <c r="E242" s="5">
        <v>17</v>
      </c>
      <c r="F242" s="5">
        <v>69.17</v>
      </c>
      <c r="G242" s="5">
        <v>0</v>
      </c>
      <c r="H242" s="5">
        <v>0</v>
      </c>
      <c r="I242" s="5">
        <v>0</v>
      </c>
      <c r="J242" s="5">
        <v>1</v>
      </c>
      <c r="K242" s="5">
        <v>66.86</v>
      </c>
      <c r="L242" s="5">
        <v>68.13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4">
        <v>242</v>
      </c>
      <c r="B243" s="3" t="s">
        <v>281</v>
      </c>
      <c r="C243" s="5">
        <v>67.92</v>
      </c>
      <c r="D243" s="5">
        <v>12</v>
      </c>
      <c r="E243" s="5">
        <v>13</v>
      </c>
      <c r="F243" s="5">
        <v>69.849999999999994</v>
      </c>
      <c r="G243" s="5">
        <v>0</v>
      </c>
      <c r="H243" s="5">
        <v>1</v>
      </c>
      <c r="I243" s="5">
        <v>0</v>
      </c>
      <c r="J243" s="5">
        <v>2</v>
      </c>
      <c r="K243" s="5">
        <v>69.58</v>
      </c>
      <c r="L243" s="5">
        <v>67.489999999999995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4">
        <v>243</v>
      </c>
      <c r="B244" s="3" t="s">
        <v>312</v>
      </c>
      <c r="C244" s="5">
        <v>67.86</v>
      </c>
      <c r="D244" s="5">
        <v>12</v>
      </c>
      <c r="E244" s="5">
        <v>16</v>
      </c>
      <c r="F244" s="5">
        <v>70.16</v>
      </c>
      <c r="G244" s="5">
        <v>0</v>
      </c>
      <c r="H244" s="5">
        <v>0</v>
      </c>
      <c r="I244" s="5">
        <v>0</v>
      </c>
      <c r="J244" s="5">
        <v>1</v>
      </c>
      <c r="K244" s="5">
        <v>68.28</v>
      </c>
      <c r="L244" s="5">
        <v>67.67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4">
        <v>244</v>
      </c>
      <c r="B245" s="3" t="s">
        <v>175</v>
      </c>
      <c r="C245" s="5">
        <v>67.849999999999994</v>
      </c>
      <c r="D245" s="5">
        <v>11</v>
      </c>
      <c r="E245" s="5">
        <v>15</v>
      </c>
      <c r="F245" s="5">
        <v>70.540000000000006</v>
      </c>
      <c r="G245" s="5">
        <v>0</v>
      </c>
      <c r="H245" s="5">
        <v>0</v>
      </c>
      <c r="I245" s="5">
        <v>0</v>
      </c>
      <c r="J245" s="5">
        <v>0</v>
      </c>
      <c r="K245" s="5">
        <v>68.45</v>
      </c>
      <c r="L245" s="5">
        <v>67.63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4">
        <v>245</v>
      </c>
      <c r="B246" s="3" t="s">
        <v>204</v>
      </c>
      <c r="C246" s="5">
        <v>67.8</v>
      </c>
      <c r="D246" s="5">
        <v>8</v>
      </c>
      <c r="E246" s="5">
        <v>15</v>
      </c>
      <c r="F246" s="5">
        <v>70.81</v>
      </c>
      <c r="G246" s="5">
        <v>0</v>
      </c>
      <c r="H246" s="5">
        <v>1</v>
      </c>
      <c r="I246" s="5">
        <v>0</v>
      </c>
      <c r="J246" s="5">
        <v>3</v>
      </c>
      <c r="K246" s="5">
        <v>66.12</v>
      </c>
      <c r="L246" s="5">
        <v>67.989999999999995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4">
        <v>246</v>
      </c>
      <c r="B247" s="3" t="s">
        <v>300</v>
      </c>
      <c r="C247" s="5">
        <v>67.73</v>
      </c>
      <c r="D247" s="5">
        <v>8</v>
      </c>
      <c r="E247" s="5">
        <v>20</v>
      </c>
      <c r="F247" s="5">
        <v>74.239999999999995</v>
      </c>
      <c r="G247" s="5">
        <v>0</v>
      </c>
      <c r="H247" s="5">
        <v>3</v>
      </c>
      <c r="I247" s="5">
        <v>0</v>
      </c>
      <c r="J247" s="5">
        <v>6</v>
      </c>
      <c r="K247" s="5">
        <v>66.42</v>
      </c>
      <c r="L247" s="5">
        <v>67.849999999999994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4">
        <v>247</v>
      </c>
      <c r="B248" s="3" t="s">
        <v>270</v>
      </c>
      <c r="C248" s="5">
        <v>67.709999999999994</v>
      </c>
      <c r="D248" s="5">
        <v>5</v>
      </c>
      <c r="E248" s="5">
        <v>23</v>
      </c>
      <c r="F248" s="5">
        <v>75.94</v>
      </c>
      <c r="G248" s="5">
        <v>0</v>
      </c>
      <c r="H248" s="5">
        <v>0</v>
      </c>
      <c r="I248" s="5">
        <v>0</v>
      </c>
      <c r="J248" s="5">
        <v>2</v>
      </c>
      <c r="K248" s="5">
        <v>66.010000000000005</v>
      </c>
      <c r="L248" s="5">
        <v>67.900000000000006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4">
        <v>248</v>
      </c>
      <c r="B249" s="3" t="s">
        <v>334</v>
      </c>
      <c r="C249" s="5">
        <v>67.66</v>
      </c>
      <c r="D249" s="5">
        <v>14</v>
      </c>
      <c r="E249" s="5">
        <v>14</v>
      </c>
      <c r="F249" s="5">
        <v>69.930000000000007</v>
      </c>
      <c r="G249" s="5">
        <v>0</v>
      </c>
      <c r="H249" s="5">
        <v>1</v>
      </c>
      <c r="I249" s="5">
        <v>0</v>
      </c>
      <c r="J249" s="5">
        <v>1</v>
      </c>
      <c r="K249" s="5">
        <v>69.95</v>
      </c>
      <c r="L249" s="5">
        <v>67.08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4">
        <v>249</v>
      </c>
      <c r="B250" s="3" t="s">
        <v>268</v>
      </c>
      <c r="C250" s="5">
        <v>67.48</v>
      </c>
      <c r="D250" s="5">
        <v>8</v>
      </c>
      <c r="E250" s="5">
        <v>19</v>
      </c>
      <c r="F250" s="5">
        <v>73.2</v>
      </c>
      <c r="G250" s="5">
        <v>0</v>
      </c>
      <c r="H250" s="5">
        <v>3</v>
      </c>
      <c r="I250" s="5">
        <v>0</v>
      </c>
      <c r="J250" s="5">
        <v>5</v>
      </c>
      <c r="K250" s="5">
        <v>65.8</v>
      </c>
      <c r="L250" s="5">
        <v>67.67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4">
        <v>250</v>
      </c>
      <c r="B251" s="3" t="s">
        <v>150</v>
      </c>
      <c r="C251" s="5">
        <v>67.459999999999994</v>
      </c>
      <c r="D251" s="5">
        <v>8</v>
      </c>
      <c r="E251" s="5">
        <v>16</v>
      </c>
      <c r="F251" s="5">
        <v>72.05</v>
      </c>
      <c r="G251" s="5">
        <v>0</v>
      </c>
      <c r="H251" s="5">
        <v>1</v>
      </c>
      <c r="I251" s="5">
        <v>0</v>
      </c>
      <c r="J251" s="5">
        <v>3</v>
      </c>
      <c r="K251" s="5">
        <v>66.760000000000005</v>
      </c>
      <c r="L251" s="5">
        <v>67.48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4">
        <v>251</v>
      </c>
      <c r="B252" s="3" t="s">
        <v>276</v>
      </c>
      <c r="C252" s="5">
        <v>67.38</v>
      </c>
      <c r="D252" s="5">
        <v>8</v>
      </c>
      <c r="E252" s="5">
        <v>17</v>
      </c>
      <c r="F252" s="5">
        <v>71.19</v>
      </c>
      <c r="G252" s="5">
        <v>0</v>
      </c>
      <c r="H252" s="5">
        <v>1</v>
      </c>
      <c r="I252" s="5">
        <v>0</v>
      </c>
      <c r="J252" s="5">
        <v>2</v>
      </c>
      <c r="K252" s="5">
        <v>65.56</v>
      </c>
      <c r="L252" s="5">
        <v>67.58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4">
        <v>252</v>
      </c>
      <c r="B253" s="3" t="s">
        <v>110</v>
      </c>
      <c r="C253" s="5">
        <v>67.12</v>
      </c>
      <c r="D253" s="5">
        <v>7</v>
      </c>
      <c r="E253" s="5">
        <v>23</v>
      </c>
      <c r="F253" s="5">
        <v>76.52</v>
      </c>
      <c r="G253" s="5">
        <v>0</v>
      </c>
      <c r="H253" s="5">
        <v>4</v>
      </c>
      <c r="I253" s="5">
        <v>0</v>
      </c>
      <c r="J253" s="5">
        <v>6</v>
      </c>
      <c r="K253" s="5">
        <v>67.959999999999994</v>
      </c>
      <c r="L253" s="5">
        <v>66.849999999999994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4">
        <v>253</v>
      </c>
      <c r="B254" s="3" t="s">
        <v>234</v>
      </c>
      <c r="C254" s="5">
        <v>67.06</v>
      </c>
      <c r="D254" s="5">
        <v>10</v>
      </c>
      <c r="E254" s="5">
        <v>16</v>
      </c>
      <c r="F254" s="5">
        <v>70.39</v>
      </c>
      <c r="G254" s="5">
        <v>0</v>
      </c>
      <c r="H254" s="5">
        <v>1</v>
      </c>
      <c r="I254" s="5">
        <v>0</v>
      </c>
      <c r="J254" s="5">
        <v>3</v>
      </c>
      <c r="K254" s="5">
        <v>67.5</v>
      </c>
      <c r="L254" s="5">
        <v>66.87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4">
        <v>254</v>
      </c>
      <c r="B255" s="3" t="s">
        <v>370</v>
      </c>
      <c r="C255" s="5">
        <v>66.88</v>
      </c>
      <c r="D255" s="5">
        <v>7</v>
      </c>
      <c r="E255" s="5">
        <v>19</v>
      </c>
      <c r="F255" s="5">
        <v>73.150000000000006</v>
      </c>
      <c r="G255" s="5">
        <v>0</v>
      </c>
      <c r="H255" s="5">
        <v>0</v>
      </c>
      <c r="I255" s="5">
        <v>0</v>
      </c>
      <c r="J255" s="5">
        <v>3</v>
      </c>
      <c r="K255" s="5">
        <v>66.3</v>
      </c>
      <c r="L255" s="5">
        <v>66.88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4">
        <v>255</v>
      </c>
      <c r="B256" s="3" t="s">
        <v>344</v>
      </c>
      <c r="C256" s="5">
        <v>66.86</v>
      </c>
      <c r="D256" s="5">
        <v>11</v>
      </c>
      <c r="E256" s="5">
        <v>16</v>
      </c>
      <c r="F256" s="5">
        <v>72.77</v>
      </c>
      <c r="G256" s="5">
        <v>0</v>
      </c>
      <c r="H256" s="5">
        <v>2</v>
      </c>
      <c r="I256" s="5">
        <v>0</v>
      </c>
      <c r="J256" s="5">
        <v>3</v>
      </c>
      <c r="K256" s="5">
        <v>69.739999999999995</v>
      </c>
      <c r="L256" s="5">
        <v>66.150000000000006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4">
        <v>256</v>
      </c>
      <c r="B257" s="3" t="s">
        <v>232</v>
      </c>
      <c r="C257" s="5">
        <v>66.819999999999993</v>
      </c>
      <c r="D257" s="5">
        <v>13</v>
      </c>
      <c r="E257" s="5">
        <v>15</v>
      </c>
      <c r="F257" s="5">
        <v>69.25</v>
      </c>
      <c r="G257" s="5">
        <v>0</v>
      </c>
      <c r="H257" s="5">
        <v>0</v>
      </c>
      <c r="I257" s="5">
        <v>0</v>
      </c>
      <c r="J257" s="5">
        <v>1</v>
      </c>
      <c r="K257" s="5">
        <v>69.099999999999994</v>
      </c>
      <c r="L257" s="5">
        <v>66.239999999999995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4">
        <v>257</v>
      </c>
      <c r="B258" s="3" t="s">
        <v>384</v>
      </c>
      <c r="C258" s="5">
        <v>66.8</v>
      </c>
      <c r="D258" s="5">
        <v>12</v>
      </c>
      <c r="E258" s="5">
        <v>15</v>
      </c>
      <c r="F258" s="5">
        <v>68.569999999999993</v>
      </c>
      <c r="G258" s="5">
        <v>0</v>
      </c>
      <c r="H258" s="5">
        <v>1</v>
      </c>
      <c r="I258" s="5">
        <v>1</v>
      </c>
      <c r="J258" s="5">
        <v>1</v>
      </c>
      <c r="K258" s="5">
        <v>66.239999999999995</v>
      </c>
      <c r="L258" s="5">
        <v>66.8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4">
        <v>258</v>
      </c>
      <c r="B259" s="3" t="s">
        <v>266</v>
      </c>
      <c r="C259" s="5">
        <v>66.77</v>
      </c>
      <c r="D259" s="5">
        <v>10</v>
      </c>
      <c r="E259" s="5">
        <v>18</v>
      </c>
      <c r="F259" s="5">
        <v>69.86</v>
      </c>
      <c r="G259" s="5">
        <v>0</v>
      </c>
      <c r="H259" s="5">
        <v>1</v>
      </c>
      <c r="I259" s="5">
        <v>0</v>
      </c>
      <c r="J259" s="5">
        <v>1</v>
      </c>
      <c r="K259" s="5">
        <v>64.95</v>
      </c>
      <c r="L259" s="5">
        <v>66.97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>
      <c r="A260" s="4">
        <v>259</v>
      </c>
      <c r="B260" s="3" t="s">
        <v>247</v>
      </c>
      <c r="C260" s="5">
        <v>66.709999999999994</v>
      </c>
      <c r="D260" s="5">
        <v>9</v>
      </c>
      <c r="E260" s="5">
        <v>16</v>
      </c>
      <c r="F260" s="5">
        <v>70.150000000000006</v>
      </c>
      <c r="G260" s="5">
        <v>0</v>
      </c>
      <c r="H260" s="5">
        <v>0</v>
      </c>
      <c r="I260" s="5">
        <v>0</v>
      </c>
      <c r="J260" s="5">
        <v>3</v>
      </c>
      <c r="K260" s="5">
        <v>66.430000000000007</v>
      </c>
      <c r="L260" s="5">
        <v>66.650000000000006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>
      <c r="A261" s="4">
        <v>260</v>
      </c>
      <c r="B261" s="3" t="s">
        <v>391</v>
      </c>
      <c r="C261" s="5">
        <v>66.66</v>
      </c>
      <c r="D261" s="5">
        <v>10</v>
      </c>
      <c r="E261" s="5">
        <v>14</v>
      </c>
      <c r="F261" s="5">
        <v>68.900000000000006</v>
      </c>
      <c r="G261" s="5">
        <v>0</v>
      </c>
      <c r="H261" s="5">
        <v>0</v>
      </c>
      <c r="I261" s="5">
        <v>0</v>
      </c>
      <c r="J261" s="5">
        <v>2</v>
      </c>
      <c r="K261" s="5">
        <v>65.64</v>
      </c>
      <c r="L261" s="5">
        <v>66.73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>
      <c r="A262" s="4">
        <v>261</v>
      </c>
      <c r="B262" s="3" t="s">
        <v>245</v>
      </c>
      <c r="C262" s="5">
        <v>66.58</v>
      </c>
      <c r="D262" s="5">
        <v>9</v>
      </c>
      <c r="E262" s="5">
        <v>18</v>
      </c>
      <c r="F262" s="5">
        <v>72.92</v>
      </c>
      <c r="G262" s="5">
        <v>0</v>
      </c>
      <c r="H262" s="5">
        <v>0</v>
      </c>
      <c r="I262" s="5">
        <v>0</v>
      </c>
      <c r="J262" s="5">
        <v>6</v>
      </c>
      <c r="K262" s="5">
        <v>68.06</v>
      </c>
      <c r="L262" s="5">
        <v>66.180000000000007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>
      <c r="A263" s="4">
        <v>262</v>
      </c>
      <c r="B263" s="3" t="s">
        <v>279</v>
      </c>
      <c r="C263" s="5">
        <v>66.56</v>
      </c>
      <c r="D263" s="5">
        <v>9</v>
      </c>
      <c r="E263" s="5">
        <v>18</v>
      </c>
      <c r="F263" s="5">
        <v>70.510000000000005</v>
      </c>
      <c r="G263" s="5">
        <v>0</v>
      </c>
      <c r="H263" s="5">
        <v>2</v>
      </c>
      <c r="I263" s="5">
        <v>0</v>
      </c>
      <c r="J263" s="5">
        <v>2</v>
      </c>
      <c r="K263" s="5">
        <v>65</v>
      </c>
      <c r="L263" s="5">
        <v>66.73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>
      <c r="A264" s="4">
        <v>263</v>
      </c>
      <c r="B264" s="3" t="s">
        <v>201</v>
      </c>
      <c r="C264" s="5">
        <v>66.48</v>
      </c>
      <c r="D264" s="5">
        <v>7</v>
      </c>
      <c r="E264" s="5">
        <v>20</v>
      </c>
      <c r="F264" s="5">
        <v>70.09</v>
      </c>
      <c r="G264" s="5">
        <v>0</v>
      </c>
      <c r="H264" s="5">
        <v>2</v>
      </c>
      <c r="I264" s="5">
        <v>0</v>
      </c>
      <c r="J264" s="5">
        <v>2</v>
      </c>
      <c r="K264" s="5">
        <v>63.11</v>
      </c>
      <c r="L264" s="5">
        <v>66.89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>
      <c r="A265" s="4">
        <v>264</v>
      </c>
      <c r="B265" s="3" t="s">
        <v>369</v>
      </c>
      <c r="C265" s="5">
        <v>66.44</v>
      </c>
      <c r="D265" s="5">
        <v>11</v>
      </c>
      <c r="E265" s="5">
        <v>15</v>
      </c>
      <c r="F265" s="5">
        <v>70.5</v>
      </c>
      <c r="G265" s="5">
        <v>0</v>
      </c>
      <c r="H265" s="5">
        <v>1</v>
      </c>
      <c r="I265" s="5">
        <v>0</v>
      </c>
      <c r="J265" s="5">
        <v>1</v>
      </c>
      <c r="K265" s="5">
        <v>68.09</v>
      </c>
      <c r="L265" s="5">
        <v>66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>
      <c r="A266" s="4">
        <v>265</v>
      </c>
      <c r="B266" s="3" t="s">
        <v>259</v>
      </c>
      <c r="C266" s="5">
        <v>66.44</v>
      </c>
      <c r="D266" s="5">
        <v>11</v>
      </c>
      <c r="E266" s="5">
        <v>17</v>
      </c>
      <c r="F266" s="5">
        <v>71.08</v>
      </c>
      <c r="G266" s="5">
        <v>0</v>
      </c>
      <c r="H266" s="5">
        <v>0</v>
      </c>
      <c r="I266" s="5">
        <v>0</v>
      </c>
      <c r="J266" s="5">
        <v>2</v>
      </c>
      <c r="K266" s="5">
        <v>68.33</v>
      </c>
      <c r="L266" s="5">
        <v>65.94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>
      <c r="A267" s="4">
        <v>266</v>
      </c>
      <c r="B267" s="3" t="s">
        <v>157</v>
      </c>
      <c r="C267" s="5">
        <v>66.44</v>
      </c>
      <c r="D267" s="5">
        <v>9</v>
      </c>
      <c r="E267" s="5">
        <v>17</v>
      </c>
      <c r="F267" s="5">
        <v>74.900000000000006</v>
      </c>
      <c r="G267" s="5">
        <v>0</v>
      </c>
      <c r="H267" s="5">
        <v>2</v>
      </c>
      <c r="I267" s="5">
        <v>1</v>
      </c>
      <c r="J267" s="5">
        <v>3</v>
      </c>
      <c r="K267" s="5">
        <v>69.53</v>
      </c>
      <c r="L267" s="5">
        <v>65.66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.75" customHeight="1">
      <c r="A268" s="4">
        <v>267</v>
      </c>
      <c r="B268" s="3" t="s">
        <v>124</v>
      </c>
      <c r="C268" s="5">
        <v>66.41</v>
      </c>
      <c r="D268" s="5">
        <v>8</v>
      </c>
      <c r="E268" s="5">
        <v>16</v>
      </c>
      <c r="F268" s="5">
        <v>71.58</v>
      </c>
      <c r="G268" s="5">
        <v>0</v>
      </c>
      <c r="H268" s="5">
        <v>0</v>
      </c>
      <c r="I268" s="5">
        <v>0</v>
      </c>
      <c r="J268" s="5">
        <v>2</v>
      </c>
      <c r="K268" s="5">
        <v>66.37</v>
      </c>
      <c r="L268" s="5">
        <v>66.319999999999993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.75" customHeight="1">
      <c r="A269" s="4">
        <v>268</v>
      </c>
      <c r="B269" s="3" t="s">
        <v>187</v>
      </c>
      <c r="C269" s="5">
        <v>66.39</v>
      </c>
      <c r="D269" s="5">
        <v>8</v>
      </c>
      <c r="E269" s="5">
        <v>17</v>
      </c>
      <c r="F269" s="5">
        <v>72.66</v>
      </c>
      <c r="G269" s="5">
        <v>0</v>
      </c>
      <c r="H269" s="5">
        <v>0</v>
      </c>
      <c r="I269" s="5">
        <v>0</v>
      </c>
      <c r="J269" s="5">
        <v>3</v>
      </c>
      <c r="K269" s="5">
        <v>67.61</v>
      </c>
      <c r="L269" s="5">
        <v>66.05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.75" customHeight="1">
      <c r="A270" s="4">
        <v>269</v>
      </c>
      <c r="B270" s="3" t="s">
        <v>183</v>
      </c>
      <c r="C270" s="5">
        <v>66.25</v>
      </c>
      <c r="D270" s="5">
        <v>11</v>
      </c>
      <c r="E270" s="5">
        <v>15</v>
      </c>
      <c r="F270" s="5">
        <v>71.319999999999993</v>
      </c>
      <c r="G270" s="5">
        <v>0</v>
      </c>
      <c r="H270" s="5">
        <v>0</v>
      </c>
      <c r="I270" s="5">
        <v>0</v>
      </c>
      <c r="J270" s="5">
        <v>1</v>
      </c>
      <c r="K270" s="5">
        <v>68.900000000000006</v>
      </c>
      <c r="L270" s="5">
        <v>65.58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.75" customHeight="1">
      <c r="A271" s="4">
        <v>270</v>
      </c>
      <c r="B271" s="3" t="s">
        <v>112</v>
      </c>
      <c r="C271" s="5">
        <v>66.17</v>
      </c>
      <c r="D271" s="5">
        <v>6</v>
      </c>
      <c r="E271" s="5">
        <v>20</v>
      </c>
      <c r="F271" s="5">
        <v>73.81</v>
      </c>
      <c r="G271" s="5">
        <v>1</v>
      </c>
      <c r="H271" s="5">
        <v>0</v>
      </c>
      <c r="I271" s="5">
        <v>1</v>
      </c>
      <c r="J271" s="5">
        <v>6</v>
      </c>
      <c r="K271" s="5">
        <v>65.52</v>
      </c>
      <c r="L271" s="5">
        <v>66.180000000000007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.75" customHeight="1">
      <c r="A272" s="4">
        <v>271</v>
      </c>
      <c r="B272" s="3" t="s">
        <v>308</v>
      </c>
      <c r="C272" s="5">
        <v>66.099999999999994</v>
      </c>
      <c r="D272" s="5">
        <v>12</v>
      </c>
      <c r="E272" s="5">
        <v>17</v>
      </c>
      <c r="F272" s="5">
        <v>70.39</v>
      </c>
      <c r="G272" s="5">
        <v>0</v>
      </c>
      <c r="H272" s="5">
        <v>1</v>
      </c>
      <c r="I272" s="5">
        <v>0</v>
      </c>
      <c r="J272" s="5">
        <v>1</v>
      </c>
      <c r="K272" s="5">
        <v>67.36</v>
      </c>
      <c r="L272" s="5">
        <v>65.75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5.75" customHeight="1">
      <c r="A273" s="4">
        <v>272</v>
      </c>
      <c r="B273" s="3" t="s">
        <v>375</v>
      </c>
      <c r="C273" s="5">
        <v>66.06</v>
      </c>
      <c r="D273" s="5">
        <v>7</v>
      </c>
      <c r="E273" s="5">
        <v>18</v>
      </c>
      <c r="F273" s="5">
        <v>69.739999999999995</v>
      </c>
      <c r="G273" s="5">
        <v>0</v>
      </c>
      <c r="H273" s="5">
        <v>1</v>
      </c>
      <c r="I273" s="5">
        <v>0</v>
      </c>
      <c r="J273" s="5">
        <v>2</v>
      </c>
      <c r="K273" s="5">
        <v>62.61</v>
      </c>
      <c r="L273" s="5">
        <v>66.48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5.75" customHeight="1">
      <c r="A274" s="4">
        <v>273</v>
      </c>
      <c r="B274" s="3" t="s">
        <v>235</v>
      </c>
      <c r="C274" s="5">
        <v>65.97</v>
      </c>
      <c r="D274" s="5">
        <v>8</v>
      </c>
      <c r="E274" s="5">
        <v>15</v>
      </c>
      <c r="F274" s="5">
        <v>69.44</v>
      </c>
      <c r="G274" s="5">
        <v>0</v>
      </c>
      <c r="H274" s="5">
        <v>0</v>
      </c>
      <c r="I274" s="5">
        <v>0</v>
      </c>
      <c r="J274" s="5">
        <v>1</v>
      </c>
      <c r="K274" s="5">
        <v>66.099999999999994</v>
      </c>
      <c r="L274" s="5">
        <v>65.84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5.75" customHeight="1">
      <c r="A275" s="4">
        <v>274</v>
      </c>
      <c r="B275" s="3" t="s">
        <v>460</v>
      </c>
      <c r="C275" s="5">
        <v>65.86</v>
      </c>
      <c r="D275" s="5">
        <v>10</v>
      </c>
      <c r="E275" s="5">
        <v>19</v>
      </c>
      <c r="F275" s="5">
        <v>71.849999999999994</v>
      </c>
      <c r="G275" s="5">
        <v>0</v>
      </c>
      <c r="H275" s="5">
        <v>3</v>
      </c>
      <c r="I275" s="5">
        <v>0</v>
      </c>
      <c r="J275" s="5">
        <v>3</v>
      </c>
      <c r="K275" s="5">
        <v>67.22</v>
      </c>
      <c r="L275" s="5">
        <v>65.489999999999995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5.75" customHeight="1">
      <c r="A276" s="4">
        <v>275</v>
      </c>
      <c r="B276" s="3" t="s">
        <v>172</v>
      </c>
      <c r="C276" s="5">
        <v>65.86</v>
      </c>
      <c r="D276" s="5">
        <v>9</v>
      </c>
      <c r="E276" s="5">
        <v>17</v>
      </c>
      <c r="F276" s="5">
        <v>70.739999999999995</v>
      </c>
      <c r="G276" s="5">
        <v>0</v>
      </c>
      <c r="H276" s="5">
        <v>1</v>
      </c>
      <c r="I276" s="5">
        <v>0</v>
      </c>
      <c r="J276" s="5">
        <v>1</v>
      </c>
      <c r="K276" s="5">
        <v>67.16</v>
      </c>
      <c r="L276" s="5">
        <v>65.489999999999995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5.75" customHeight="1">
      <c r="A277" s="4">
        <v>276</v>
      </c>
      <c r="B277" s="3" t="s">
        <v>200</v>
      </c>
      <c r="C277" s="5">
        <v>65.7</v>
      </c>
      <c r="D277" s="5">
        <v>5</v>
      </c>
      <c r="E277" s="5">
        <v>22</v>
      </c>
      <c r="F277" s="5">
        <v>76.55</v>
      </c>
      <c r="G277" s="5">
        <v>0</v>
      </c>
      <c r="H277" s="5">
        <v>2</v>
      </c>
      <c r="I277" s="5">
        <v>0</v>
      </c>
      <c r="J277" s="5">
        <v>7</v>
      </c>
      <c r="K277" s="5">
        <v>66.91</v>
      </c>
      <c r="L277" s="5">
        <v>65.36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5.75" customHeight="1">
      <c r="A278" s="4">
        <v>277</v>
      </c>
      <c r="B278" s="3" t="s">
        <v>149</v>
      </c>
      <c r="C278" s="5">
        <v>65.7</v>
      </c>
      <c r="D278" s="5">
        <v>8</v>
      </c>
      <c r="E278" s="5">
        <v>18</v>
      </c>
      <c r="F278" s="5">
        <v>71.849999999999994</v>
      </c>
      <c r="G278" s="5">
        <v>0</v>
      </c>
      <c r="H278" s="5">
        <v>1</v>
      </c>
      <c r="I278" s="5">
        <v>0</v>
      </c>
      <c r="J278" s="5">
        <v>1</v>
      </c>
      <c r="K278" s="5">
        <v>66.33</v>
      </c>
      <c r="L278" s="5">
        <v>65.47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75" customHeight="1">
      <c r="A279" s="4">
        <v>278</v>
      </c>
      <c r="B279" s="3" t="s">
        <v>310</v>
      </c>
      <c r="C279" s="5">
        <v>65.61</v>
      </c>
      <c r="D279" s="5">
        <v>7</v>
      </c>
      <c r="E279" s="5">
        <v>19</v>
      </c>
      <c r="F279" s="5">
        <v>73.14</v>
      </c>
      <c r="G279" s="5">
        <v>0</v>
      </c>
      <c r="H279" s="5">
        <v>0</v>
      </c>
      <c r="I279" s="5">
        <v>0</v>
      </c>
      <c r="J279" s="5">
        <v>0</v>
      </c>
      <c r="K279" s="5">
        <v>67.72</v>
      </c>
      <c r="L279" s="5">
        <v>65.06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75" customHeight="1">
      <c r="A280" s="4">
        <v>279</v>
      </c>
      <c r="B280" s="3" t="s">
        <v>249</v>
      </c>
      <c r="C280" s="5">
        <v>65.58</v>
      </c>
      <c r="D280" s="5">
        <v>6</v>
      </c>
      <c r="E280" s="5">
        <v>21</v>
      </c>
      <c r="F280" s="5">
        <v>72.61</v>
      </c>
      <c r="G280" s="5">
        <v>0</v>
      </c>
      <c r="H280" s="5">
        <v>1</v>
      </c>
      <c r="I280" s="5">
        <v>0</v>
      </c>
      <c r="J280" s="5">
        <v>1</v>
      </c>
      <c r="K280" s="5">
        <v>65.7</v>
      </c>
      <c r="L280" s="5">
        <v>65.459999999999994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5.75" customHeight="1">
      <c r="A281" s="4">
        <v>280</v>
      </c>
      <c r="B281" s="3" t="s">
        <v>326</v>
      </c>
      <c r="C281" s="5">
        <v>65.48</v>
      </c>
      <c r="D281" s="5">
        <v>10</v>
      </c>
      <c r="E281" s="5">
        <v>16</v>
      </c>
      <c r="F281" s="5">
        <v>68.77</v>
      </c>
      <c r="G281" s="5">
        <v>0</v>
      </c>
      <c r="H281" s="5">
        <v>3</v>
      </c>
      <c r="I281" s="5">
        <v>0</v>
      </c>
      <c r="J281" s="5">
        <v>3</v>
      </c>
      <c r="K281" s="5">
        <v>64.569999999999993</v>
      </c>
      <c r="L281" s="5">
        <v>65.540000000000006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5.75" customHeight="1">
      <c r="A282" s="4">
        <v>281</v>
      </c>
      <c r="B282" s="3" t="s">
        <v>352</v>
      </c>
      <c r="C282" s="5">
        <v>65.400000000000006</v>
      </c>
      <c r="D282" s="5">
        <v>11</v>
      </c>
      <c r="E282" s="5">
        <v>15</v>
      </c>
      <c r="F282" s="5">
        <v>66.87</v>
      </c>
      <c r="G282" s="5">
        <v>0</v>
      </c>
      <c r="H282" s="5">
        <v>0</v>
      </c>
      <c r="I282" s="5">
        <v>0</v>
      </c>
      <c r="J282" s="5">
        <v>2</v>
      </c>
      <c r="K282" s="5">
        <v>64.260000000000005</v>
      </c>
      <c r="L282" s="5">
        <v>65.5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5.75" customHeight="1">
      <c r="A283" s="4">
        <v>282</v>
      </c>
      <c r="B283" s="3" t="s">
        <v>453</v>
      </c>
      <c r="C283" s="5">
        <v>65.39</v>
      </c>
      <c r="D283" s="5">
        <v>9</v>
      </c>
      <c r="E283" s="5">
        <v>18</v>
      </c>
      <c r="F283" s="5">
        <v>71.180000000000007</v>
      </c>
      <c r="G283" s="5">
        <v>0</v>
      </c>
      <c r="H283" s="5">
        <v>0</v>
      </c>
      <c r="I283" s="5">
        <v>0</v>
      </c>
      <c r="J283" s="5">
        <v>1</v>
      </c>
      <c r="K283" s="5">
        <v>65.930000000000007</v>
      </c>
      <c r="L283" s="5">
        <v>65.180000000000007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5.75" customHeight="1">
      <c r="A284" s="4">
        <v>283</v>
      </c>
      <c r="B284" s="3" t="s">
        <v>392</v>
      </c>
      <c r="C284" s="5">
        <v>65.37</v>
      </c>
      <c r="D284" s="5">
        <v>11</v>
      </c>
      <c r="E284" s="5">
        <v>15</v>
      </c>
      <c r="F284" s="5">
        <v>68.91</v>
      </c>
      <c r="G284" s="5">
        <v>0</v>
      </c>
      <c r="H284" s="5">
        <v>1</v>
      </c>
      <c r="I284" s="5">
        <v>0</v>
      </c>
      <c r="J284" s="5">
        <v>3</v>
      </c>
      <c r="K284" s="5">
        <v>66.75</v>
      </c>
      <c r="L284" s="5">
        <v>64.98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5.75" customHeight="1">
      <c r="A285" s="4">
        <v>284</v>
      </c>
      <c r="B285" s="3" t="s">
        <v>151</v>
      </c>
      <c r="C285" s="5">
        <v>65.27</v>
      </c>
      <c r="D285" s="5">
        <v>11</v>
      </c>
      <c r="E285" s="5">
        <v>17</v>
      </c>
      <c r="F285" s="5">
        <v>71.849999999999994</v>
      </c>
      <c r="G285" s="5">
        <v>0</v>
      </c>
      <c r="H285" s="5">
        <v>3</v>
      </c>
      <c r="I285" s="5">
        <v>0</v>
      </c>
      <c r="J285" s="5">
        <v>5</v>
      </c>
      <c r="K285" s="5">
        <v>68.28</v>
      </c>
      <c r="L285" s="5">
        <v>64.489999999999995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5.75" customHeight="1">
      <c r="A286" s="4">
        <v>285</v>
      </c>
      <c r="B286" s="3" t="s">
        <v>327</v>
      </c>
      <c r="C286" s="5">
        <v>65.12</v>
      </c>
      <c r="D286" s="5">
        <v>8</v>
      </c>
      <c r="E286" s="5">
        <v>17</v>
      </c>
      <c r="F286" s="5">
        <v>71.13</v>
      </c>
      <c r="G286" s="5">
        <v>0</v>
      </c>
      <c r="H286" s="5">
        <v>0</v>
      </c>
      <c r="I286" s="5">
        <v>0</v>
      </c>
      <c r="J286" s="5">
        <v>0</v>
      </c>
      <c r="K286" s="5">
        <v>65.81</v>
      </c>
      <c r="L286" s="5">
        <v>64.87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>
      <c r="A287" s="4">
        <v>286</v>
      </c>
      <c r="B287" s="3" t="s">
        <v>325</v>
      </c>
      <c r="C287" s="5">
        <v>65.08</v>
      </c>
      <c r="D287" s="5">
        <v>8</v>
      </c>
      <c r="E287" s="5">
        <v>14</v>
      </c>
      <c r="F287" s="5">
        <v>69.23</v>
      </c>
      <c r="G287" s="5">
        <v>0</v>
      </c>
      <c r="H287" s="5">
        <v>2</v>
      </c>
      <c r="I287" s="5">
        <v>0</v>
      </c>
      <c r="J287" s="5">
        <v>2</v>
      </c>
      <c r="K287" s="5">
        <v>65.64</v>
      </c>
      <c r="L287" s="5">
        <v>64.87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>
      <c r="A288" s="4">
        <v>287</v>
      </c>
      <c r="B288" s="3" t="s">
        <v>390</v>
      </c>
      <c r="C288" s="5">
        <v>64.84</v>
      </c>
      <c r="D288" s="5">
        <v>11</v>
      </c>
      <c r="E288" s="5">
        <v>14</v>
      </c>
      <c r="F288" s="5">
        <v>68.489999999999995</v>
      </c>
      <c r="G288" s="5">
        <v>0</v>
      </c>
      <c r="H288" s="5">
        <v>1</v>
      </c>
      <c r="I288" s="5">
        <v>0</v>
      </c>
      <c r="J288" s="5">
        <v>1</v>
      </c>
      <c r="K288" s="5">
        <v>65.61</v>
      </c>
      <c r="L288" s="5">
        <v>64.58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>
      <c r="A289" s="4">
        <v>288</v>
      </c>
      <c r="B289" s="3" t="s">
        <v>311</v>
      </c>
      <c r="C289" s="5">
        <v>64.45</v>
      </c>
      <c r="D289" s="5">
        <v>11</v>
      </c>
      <c r="E289" s="5">
        <v>15</v>
      </c>
      <c r="F289" s="5">
        <v>66.77</v>
      </c>
      <c r="G289" s="5">
        <v>0</v>
      </c>
      <c r="H289" s="5">
        <v>0</v>
      </c>
      <c r="I289" s="5">
        <v>0</v>
      </c>
      <c r="J289" s="5">
        <v>0</v>
      </c>
      <c r="K289" s="5">
        <v>63.77</v>
      </c>
      <c r="L289" s="5">
        <v>64.47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>
      <c r="A290" s="4">
        <v>289</v>
      </c>
      <c r="B290" s="3" t="s">
        <v>115</v>
      </c>
      <c r="C290" s="5">
        <v>64.430000000000007</v>
      </c>
      <c r="D290" s="5">
        <v>10</v>
      </c>
      <c r="E290" s="5">
        <v>17</v>
      </c>
      <c r="F290" s="5">
        <v>68.959999999999994</v>
      </c>
      <c r="G290" s="5">
        <v>0</v>
      </c>
      <c r="H290" s="5">
        <v>0</v>
      </c>
      <c r="I290" s="5">
        <v>0</v>
      </c>
      <c r="J290" s="5">
        <v>0</v>
      </c>
      <c r="K290" s="5">
        <v>64.459999999999994</v>
      </c>
      <c r="L290" s="5">
        <v>64.31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>
      <c r="A291" s="4">
        <v>290</v>
      </c>
      <c r="B291" s="3" t="s">
        <v>380</v>
      </c>
      <c r="C291" s="5">
        <v>64.39</v>
      </c>
      <c r="D291" s="5">
        <v>9</v>
      </c>
      <c r="E291" s="5">
        <v>18</v>
      </c>
      <c r="F291" s="5">
        <v>67.400000000000006</v>
      </c>
      <c r="G291" s="5">
        <v>0</v>
      </c>
      <c r="H291" s="5">
        <v>0</v>
      </c>
      <c r="I291" s="5">
        <v>0</v>
      </c>
      <c r="J291" s="5">
        <v>0</v>
      </c>
      <c r="K291" s="5">
        <v>62.84</v>
      </c>
      <c r="L291" s="5">
        <v>64.540000000000006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>
      <c r="A292" s="4">
        <v>291</v>
      </c>
      <c r="B292" s="3" t="s">
        <v>166</v>
      </c>
      <c r="C292" s="5">
        <v>64.34</v>
      </c>
      <c r="D292" s="5">
        <v>9</v>
      </c>
      <c r="E292" s="5">
        <v>15</v>
      </c>
      <c r="F292" s="5">
        <v>69.56</v>
      </c>
      <c r="G292" s="5">
        <v>0</v>
      </c>
      <c r="H292" s="5">
        <v>1</v>
      </c>
      <c r="I292" s="5">
        <v>0</v>
      </c>
      <c r="J292" s="5">
        <v>1</v>
      </c>
      <c r="K292" s="5">
        <v>66.349999999999994</v>
      </c>
      <c r="L292" s="5">
        <v>63.81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>
      <c r="A293" s="4">
        <v>292</v>
      </c>
      <c r="B293" s="3" t="s">
        <v>287</v>
      </c>
      <c r="C293" s="5">
        <v>64.12</v>
      </c>
      <c r="D293" s="5">
        <v>7</v>
      </c>
      <c r="E293" s="5">
        <v>18</v>
      </c>
      <c r="F293" s="5">
        <v>68.489999999999995</v>
      </c>
      <c r="G293" s="5">
        <v>0</v>
      </c>
      <c r="H293" s="5">
        <v>0</v>
      </c>
      <c r="I293" s="5">
        <v>0</v>
      </c>
      <c r="J293" s="5">
        <v>0</v>
      </c>
      <c r="K293" s="5">
        <v>62.13</v>
      </c>
      <c r="L293" s="5">
        <v>64.33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>
      <c r="A294" s="4">
        <v>293</v>
      </c>
      <c r="B294" s="3" t="s">
        <v>358</v>
      </c>
      <c r="C294" s="5">
        <v>63.81</v>
      </c>
      <c r="D294" s="5">
        <v>8</v>
      </c>
      <c r="E294" s="5">
        <v>17</v>
      </c>
      <c r="F294" s="5">
        <v>70.489999999999995</v>
      </c>
      <c r="G294" s="5">
        <v>0</v>
      </c>
      <c r="H294" s="5">
        <v>0</v>
      </c>
      <c r="I294" s="5">
        <v>0</v>
      </c>
      <c r="J294" s="5">
        <v>2</v>
      </c>
      <c r="K294" s="5">
        <v>64.75</v>
      </c>
      <c r="L294" s="5">
        <v>63.51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>
      <c r="A295" s="4">
        <v>294</v>
      </c>
      <c r="B295" s="3" t="s">
        <v>328</v>
      </c>
      <c r="C295" s="5">
        <v>63.63</v>
      </c>
      <c r="D295" s="5">
        <v>8</v>
      </c>
      <c r="E295" s="5">
        <v>18</v>
      </c>
      <c r="F295" s="5">
        <v>71.650000000000006</v>
      </c>
      <c r="G295" s="5">
        <v>0</v>
      </c>
      <c r="H295" s="5">
        <v>1</v>
      </c>
      <c r="I295" s="5">
        <v>0</v>
      </c>
      <c r="J295" s="5">
        <v>1</v>
      </c>
      <c r="K295" s="5">
        <v>65.900000000000006</v>
      </c>
      <c r="L295" s="5">
        <v>63.03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>
      <c r="A296" s="4">
        <v>295</v>
      </c>
      <c r="B296" s="3" t="s">
        <v>299</v>
      </c>
      <c r="C296" s="5">
        <v>63.49</v>
      </c>
      <c r="D296" s="5">
        <v>4</v>
      </c>
      <c r="E296" s="5">
        <v>21</v>
      </c>
      <c r="F296" s="5">
        <v>70.319999999999993</v>
      </c>
      <c r="G296" s="5">
        <v>0</v>
      </c>
      <c r="H296" s="5">
        <v>0</v>
      </c>
      <c r="I296" s="5">
        <v>0</v>
      </c>
      <c r="J296" s="5">
        <v>3</v>
      </c>
      <c r="K296" s="5">
        <v>58.7</v>
      </c>
      <c r="L296" s="5">
        <v>64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>
      <c r="A297" s="4">
        <v>296</v>
      </c>
      <c r="B297" s="3" t="s">
        <v>395</v>
      </c>
      <c r="C297" s="5">
        <v>63.48</v>
      </c>
      <c r="D297" s="5">
        <v>10</v>
      </c>
      <c r="E297" s="5">
        <v>16</v>
      </c>
      <c r="F297" s="5">
        <v>67.95</v>
      </c>
      <c r="G297" s="5">
        <v>0</v>
      </c>
      <c r="H297" s="5">
        <v>0</v>
      </c>
      <c r="I297" s="5">
        <v>0</v>
      </c>
      <c r="J297" s="5">
        <v>2</v>
      </c>
      <c r="K297" s="5">
        <v>65.37</v>
      </c>
      <c r="L297" s="5">
        <v>62.96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>
      <c r="A298" s="4">
        <v>297</v>
      </c>
      <c r="B298" s="3" t="s">
        <v>428</v>
      </c>
      <c r="C298" s="5">
        <v>63.14</v>
      </c>
      <c r="D298" s="5">
        <v>11</v>
      </c>
      <c r="E298" s="5">
        <v>16</v>
      </c>
      <c r="F298" s="5">
        <v>66.59</v>
      </c>
      <c r="G298" s="5">
        <v>0</v>
      </c>
      <c r="H298" s="5">
        <v>0</v>
      </c>
      <c r="I298" s="5">
        <v>0</v>
      </c>
      <c r="J298" s="5">
        <v>0</v>
      </c>
      <c r="K298" s="5">
        <v>63.52</v>
      </c>
      <c r="L298" s="5">
        <v>62.96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>
      <c r="A299" s="4">
        <v>298</v>
      </c>
      <c r="B299" s="3" t="s">
        <v>346</v>
      </c>
      <c r="C299" s="5">
        <v>62.93</v>
      </c>
      <c r="D299" s="5">
        <v>5</v>
      </c>
      <c r="E299" s="5">
        <v>24</v>
      </c>
      <c r="F299" s="5">
        <v>73.11</v>
      </c>
      <c r="G299" s="5">
        <v>0</v>
      </c>
      <c r="H299" s="5">
        <v>1</v>
      </c>
      <c r="I299" s="5">
        <v>0</v>
      </c>
      <c r="J299" s="5">
        <v>1</v>
      </c>
      <c r="K299" s="5">
        <v>62.53</v>
      </c>
      <c r="L299" s="5">
        <v>62.89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>
      <c r="A300" s="4">
        <v>299</v>
      </c>
      <c r="B300" s="3" t="s">
        <v>111</v>
      </c>
      <c r="C300" s="5">
        <v>62.86</v>
      </c>
      <c r="D300" s="5">
        <v>4</v>
      </c>
      <c r="E300" s="5">
        <v>22</v>
      </c>
      <c r="F300" s="5">
        <v>76.739999999999995</v>
      </c>
      <c r="G300" s="5">
        <v>0</v>
      </c>
      <c r="H300" s="5">
        <v>2</v>
      </c>
      <c r="I300" s="5">
        <v>0</v>
      </c>
      <c r="J300" s="5">
        <v>7</v>
      </c>
      <c r="K300" s="5">
        <v>65.12</v>
      </c>
      <c r="L300" s="5">
        <v>62.25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.75" customHeight="1">
      <c r="A301" s="4">
        <v>300</v>
      </c>
      <c r="B301" s="3" t="s">
        <v>238</v>
      </c>
      <c r="C301" s="5">
        <v>62.74</v>
      </c>
      <c r="D301" s="5">
        <v>5</v>
      </c>
      <c r="E301" s="5">
        <v>22</v>
      </c>
      <c r="F301" s="5">
        <v>71.28</v>
      </c>
      <c r="G301" s="5">
        <v>0</v>
      </c>
      <c r="H301" s="5">
        <v>0</v>
      </c>
      <c r="I301" s="5">
        <v>0</v>
      </c>
      <c r="J301" s="5">
        <v>1</v>
      </c>
      <c r="K301" s="5">
        <v>62.28</v>
      </c>
      <c r="L301" s="5">
        <v>62.72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.75" customHeight="1">
      <c r="A302" s="4">
        <v>301</v>
      </c>
      <c r="B302" s="3" t="s">
        <v>379</v>
      </c>
      <c r="C302" s="5">
        <v>62.62</v>
      </c>
      <c r="D302" s="5">
        <v>11</v>
      </c>
      <c r="E302" s="5">
        <v>19</v>
      </c>
      <c r="F302" s="5">
        <v>70.709999999999994</v>
      </c>
      <c r="G302" s="5">
        <v>0</v>
      </c>
      <c r="H302" s="5">
        <v>1</v>
      </c>
      <c r="I302" s="5">
        <v>0</v>
      </c>
      <c r="J302" s="5">
        <v>3</v>
      </c>
      <c r="K302" s="5">
        <v>65.069999999999993</v>
      </c>
      <c r="L302" s="5">
        <v>61.96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.75" customHeight="1">
      <c r="A303" s="4">
        <v>302</v>
      </c>
      <c r="B303" s="3" t="s">
        <v>313</v>
      </c>
      <c r="C303" s="5">
        <v>62.37</v>
      </c>
      <c r="D303" s="5">
        <v>7</v>
      </c>
      <c r="E303" s="5">
        <v>21</v>
      </c>
      <c r="F303" s="5">
        <v>69.83</v>
      </c>
      <c r="G303" s="5">
        <v>0</v>
      </c>
      <c r="H303" s="5">
        <v>1</v>
      </c>
      <c r="I303" s="5">
        <v>0</v>
      </c>
      <c r="J303" s="5">
        <v>2</v>
      </c>
      <c r="K303" s="5">
        <v>60.89</v>
      </c>
      <c r="L303" s="5">
        <v>62.5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.75" customHeight="1">
      <c r="A304" s="4">
        <v>303</v>
      </c>
      <c r="B304" s="3" t="s">
        <v>373</v>
      </c>
      <c r="C304" s="5">
        <v>62.08</v>
      </c>
      <c r="D304" s="5">
        <v>5</v>
      </c>
      <c r="E304" s="5">
        <v>19</v>
      </c>
      <c r="F304" s="5">
        <v>71.510000000000005</v>
      </c>
      <c r="G304" s="5">
        <v>0</v>
      </c>
      <c r="H304" s="5">
        <v>0</v>
      </c>
      <c r="I304" s="5">
        <v>0</v>
      </c>
      <c r="J304" s="5">
        <v>2</v>
      </c>
      <c r="K304" s="5">
        <v>62.75</v>
      </c>
      <c r="L304" s="5">
        <v>61.85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.75" customHeight="1">
      <c r="A305" s="4">
        <v>304</v>
      </c>
      <c r="B305" s="3" t="s">
        <v>434</v>
      </c>
      <c r="C305" s="5">
        <v>62.05</v>
      </c>
      <c r="D305" s="5">
        <v>7</v>
      </c>
      <c r="E305" s="5">
        <v>17</v>
      </c>
      <c r="F305" s="5">
        <v>70.349999999999994</v>
      </c>
      <c r="G305" s="5">
        <v>0</v>
      </c>
      <c r="H305" s="5">
        <v>1</v>
      </c>
      <c r="I305" s="5">
        <v>0</v>
      </c>
      <c r="J305" s="5">
        <v>1</v>
      </c>
      <c r="K305" s="5">
        <v>64.069999999999993</v>
      </c>
      <c r="L305" s="5">
        <v>61.5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.75" customHeight="1">
      <c r="A306" s="4">
        <v>305</v>
      </c>
      <c r="B306" s="3" t="s">
        <v>335</v>
      </c>
      <c r="C306" s="5">
        <v>61.71</v>
      </c>
      <c r="D306" s="5">
        <v>7</v>
      </c>
      <c r="E306" s="5">
        <v>16</v>
      </c>
      <c r="F306" s="5">
        <v>69.03</v>
      </c>
      <c r="G306" s="5">
        <v>0</v>
      </c>
      <c r="H306" s="5">
        <v>0</v>
      </c>
      <c r="I306" s="5">
        <v>0</v>
      </c>
      <c r="J306" s="5">
        <v>0</v>
      </c>
      <c r="K306" s="5">
        <v>63.08</v>
      </c>
      <c r="L306" s="5">
        <v>61.32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75" customHeight="1">
      <c r="A307" s="4">
        <v>306</v>
      </c>
      <c r="B307" s="3" t="s">
        <v>371</v>
      </c>
      <c r="C307" s="5">
        <v>61.69</v>
      </c>
      <c r="D307" s="5">
        <v>7</v>
      </c>
      <c r="E307" s="5">
        <v>16</v>
      </c>
      <c r="F307" s="5">
        <v>67.569999999999993</v>
      </c>
      <c r="G307" s="5">
        <v>0</v>
      </c>
      <c r="H307" s="5">
        <v>1</v>
      </c>
      <c r="I307" s="5">
        <v>0</v>
      </c>
      <c r="J307" s="5">
        <v>2</v>
      </c>
      <c r="K307" s="5">
        <v>62.12</v>
      </c>
      <c r="L307" s="5">
        <v>61.5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75" customHeight="1">
      <c r="A308" s="4">
        <v>307</v>
      </c>
      <c r="B308" s="3" t="s">
        <v>314</v>
      </c>
      <c r="C308" s="5">
        <v>61.59</v>
      </c>
      <c r="D308" s="5">
        <v>7</v>
      </c>
      <c r="E308" s="5">
        <v>16</v>
      </c>
      <c r="F308" s="5">
        <v>69.12</v>
      </c>
      <c r="G308" s="5">
        <v>0</v>
      </c>
      <c r="H308" s="5">
        <v>0</v>
      </c>
      <c r="I308" s="5">
        <v>0</v>
      </c>
      <c r="J308" s="5">
        <v>1</v>
      </c>
      <c r="K308" s="5">
        <v>64.150000000000006</v>
      </c>
      <c r="L308" s="5">
        <v>60.88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.75" customHeight="1">
      <c r="A309" s="4">
        <v>308</v>
      </c>
      <c r="B309" s="3" t="s">
        <v>339</v>
      </c>
      <c r="C309" s="5">
        <v>61.37</v>
      </c>
      <c r="D309" s="5">
        <v>12</v>
      </c>
      <c r="E309" s="5">
        <v>13</v>
      </c>
      <c r="F309" s="5">
        <v>64.89</v>
      </c>
      <c r="G309" s="5">
        <v>0</v>
      </c>
      <c r="H309" s="5">
        <v>0</v>
      </c>
      <c r="I309" s="5">
        <v>0</v>
      </c>
      <c r="J309" s="5">
        <v>0</v>
      </c>
      <c r="K309" s="5">
        <v>64.67</v>
      </c>
      <c r="L309" s="5">
        <v>60.44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.75" customHeight="1">
      <c r="A310" s="4">
        <v>309</v>
      </c>
      <c r="B310" s="3" t="s">
        <v>261</v>
      </c>
      <c r="C310" s="5">
        <v>61.23</v>
      </c>
      <c r="D310" s="5">
        <v>8</v>
      </c>
      <c r="E310" s="5">
        <v>19</v>
      </c>
      <c r="F310" s="5">
        <v>70.28</v>
      </c>
      <c r="G310" s="5">
        <v>0</v>
      </c>
      <c r="H310" s="5">
        <v>4</v>
      </c>
      <c r="I310" s="5">
        <v>0</v>
      </c>
      <c r="J310" s="5">
        <v>4</v>
      </c>
      <c r="K310" s="5">
        <v>63.07</v>
      </c>
      <c r="L310" s="5">
        <v>60.72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.75" customHeight="1">
      <c r="A311" s="4">
        <v>310</v>
      </c>
      <c r="B311" s="3" t="s">
        <v>372</v>
      </c>
      <c r="C311" s="5">
        <v>61.21</v>
      </c>
      <c r="D311" s="5">
        <v>6</v>
      </c>
      <c r="E311" s="5">
        <v>22</v>
      </c>
      <c r="F311" s="5">
        <v>69.989999999999995</v>
      </c>
      <c r="G311" s="5">
        <v>0</v>
      </c>
      <c r="H311" s="5">
        <v>0</v>
      </c>
      <c r="I311" s="5">
        <v>0</v>
      </c>
      <c r="J311" s="5">
        <v>0</v>
      </c>
      <c r="K311" s="5">
        <v>59.23</v>
      </c>
      <c r="L311" s="5">
        <v>61.41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75" customHeight="1">
      <c r="A312" s="4">
        <v>311</v>
      </c>
      <c r="B312" s="3" t="s">
        <v>332</v>
      </c>
      <c r="C312" s="5">
        <v>61.06</v>
      </c>
      <c r="D312" s="5">
        <v>5</v>
      </c>
      <c r="E312" s="5">
        <v>23</v>
      </c>
      <c r="F312" s="5">
        <v>72.13</v>
      </c>
      <c r="G312" s="5">
        <v>0</v>
      </c>
      <c r="H312" s="5">
        <v>0</v>
      </c>
      <c r="I312" s="5">
        <v>0</v>
      </c>
      <c r="J312" s="5">
        <v>2</v>
      </c>
      <c r="K312" s="5">
        <v>60.23</v>
      </c>
      <c r="L312" s="5">
        <v>61.1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75" customHeight="1">
      <c r="A313" s="4">
        <v>312</v>
      </c>
      <c r="B313" s="3" t="s">
        <v>216</v>
      </c>
      <c r="C313" s="5">
        <v>60.96</v>
      </c>
      <c r="D313" s="5">
        <v>6</v>
      </c>
      <c r="E313" s="5">
        <v>20</v>
      </c>
      <c r="F313" s="5">
        <v>70.069999999999993</v>
      </c>
      <c r="G313" s="5">
        <v>0</v>
      </c>
      <c r="H313" s="5">
        <v>0</v>
      </c>
      <c r="I313" s="5">
        <v>0</v>
      </c>
      <c r="J313" s="5">
        <v>2</v>
      </c>
      <c r="K313" s="5">
        <v>60.23</v>
      </c>
      <c r="L313" s="5">
        <v>60.98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.75" customHeight="1">
      <c r="A314" s="4">
        <v>313</v>
      </c>
      <c r="B314" s="3" t="s">
        <v>399</v>
      </c>
      <c r="C314" s="5">
        <v>60.46</v>
      </c>
      <c r="D314" s="5">
        <v>8</v>
      </c>
      <c r="E314" s="5">
        <v>16</v>
      </c>
      <c r="F314" s="5">
        <v>66.72</v>
      </c>
      <c r="G314" s="5">
        <v>0</v>
      </c>
      <c r="H314" s="5">
        <v>1</v>
      </c>
      <c r="I314" s="5">
        <v>0</v>
      </c>
      <c r="J314" s="5">
        <v>2</v>
      </c>
      <c r="K314" s="5">
        <v>61.42</v>
      </c>
      <c r="L314" s="5">
        <v>60.16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.75" customHeight="1">
      <c r="A315" s="4">
        <v>314</v>
      </c>
      <c r="B315" s="3" t="s">
        <v>406</v>
      </c>
      <c r="C315" s="5">
        <v>60.39</v>
      </c>
      <c r="D315" s="5">
        <v>8</v>
      </c>
      <c r="E315" s="5">
        <v>20</v>
      </c>
      <c r="F315" s="5">
        <v>67.95</v>
      </c>
      <c r="G315" s="5">
        <v>0</v>
      </c>
      <c r="H315" s="5">
        <v>0</v>
      </c>
      <c r="I315" s="5">
        <v>0</v>
      </c>
      <c r="J315" s="5">
        <v>0</v>
      </c>
      <c r="K315" s="5">
        <v>60.48</v>
      </c>
      <c r="L315" s="5">
        <v>60.26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.75" customHeight="1">
      <c r="A316" s="4">
        <v>315</v>
      </c>
      <c r="B316" s="3" t="s">
        <v>143</v>
      </c>
      <c r="C316" s="5">
        <v>60.29</v>
      </c>
      <c r="D316" s="5">
        <v>8</v>
      </c>
      <c r="E316" s="5">
        <v>20</v>
      </c>
      <c r="F316" s="5">
        <v>69.290000000000006</v>
      </c>
      <c r="G316" s="5">
        <v>0</v>
      </c>
      <c r="H316" s="5">
        <v>2</v>
      </c>
      <c r="I316" s="5">
        <v>0</v>
      </c>
      <c r="J316" s="5">
        <v>2</v>
      </c>
      <c r="K316" s="5">
        <v>62.03</v>
      </c>
      <c r="L316" s="5">
        <v>59.8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.75" customHeight="1">
      <c r="A317" s="4">
        <v>316</v>
      </c>
      <c r="B317" s="3" t="s">
        <v>243</v>
      </c>
      <c r="C317" s="5">
        <v>60.18</v>
      </c>
      <c r="D317" s="5">
        <v>4</v>
      </c>
      <c r="E317" s="5">
        <v>24</v>
      </c>
      <c r="F317" s="5">
        <v>70.069999999999993</v>
      </c>
      <c r="G317" s="5">
        <v>0</v>
      </c>
      <c r="H317" s="5">
        <v>1</v>
      </c>
      <c r="I317" s="5">
        <v>0</v>
      </c>
      <c r="J317" s="5">
        <v>2</v>
      </c>
      <c r="K317" s="5">
        <v>58.1</v>
      </c>
      <c r="L317" s="5">
        <v>60.39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75" customHeight="1">
      <c r="A318" s="4">
        <v>317</v>
      </c>
      <c r="B318" s="3" t="s">
        <v>470</v>
      </c>
      <c r="C318" s="5">
        <v>60.09</v>
      </c>
      <c r="D318" s="5">
        <v>4</v>
      </c>
      <c r="E318" s="5">
        <v>22</v>
      </c>
      <c r="F318" s="5">
        <v>70.36</v>
      </c>
      <c r="G318" s="5">
        <v>0</v>
      </c>
      <c r="H318" s="5">
        <v>0</v>
      </c>
      <c r="I318" s="5">
        <v>0</v>
      </c>
      <c r="J318" s="5">
        <v>0</v>
      </c>
      <c r="K318" s="5">
        <v>60.81</v>
      </c>
      <c r="L318" s="5">
        <v>59.84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75" customHeight="1">
      <c r="A319" s="4">
        <v>318</v>
      </c>
      <c r="B319" s="3" t="s">
        <v>427</v>
      </c>
      <c r="C319" s="5">
        <v>59.95</v>
      </c>
      <c r="D319" s="5">
        <v>2</v>
      </c>
      <c r="E319" s="5">
        <v>25</v>
      </c>
      <c r="F319" s="5">
        <v>72.86</v>
      </c>
      <c r="G319" s="5">
        <v>0</v>
      </c>
      <c r="H319" s="5">
        <v>1</v>
      </c>
      <c r="I319" s="5">
        <v>0</v>
      </c>
      <c r="J319" s="5">
        <v>2</v>
      </c>
      <c r="K319" s="5">
        <v>58.98</v>
      </c>
      <c r="L319" s="5">
        <v>60.01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.75" customHeight="1">
      <c r="A320" s="4">
        <v>319</v>
      </c>
      <c r="B320" s="3" t="s">
        <v>396</v>
      </c>
      <c r="C320" s="5">
        <v>59.76</v>
      </c>
      <c r="D320" s="5">
        <v>6</v>
      </c>
      <c r="E320" s="5">
        <v>19</v>
      </c>
      <c r="F320" s="5">
        <v>69.290000000000006</v>
      </c>
      <c r="G320" s="5">
        <v>0</v>
      </c>
      <c r="H320" s="5">
        <v>0</v>
      </c>
      <c r="I320" s="5">
        <v>0</v>
      </c>
      <c r="J320" s="5">
        <v>0</v>
      </c>
      <c r="K320" s="5">
        <v>62</v>
      </c>
      <c r="L320" s="5">
        <v>59.13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.75" customHeight="1">
      <c r="A321" s="4">
        <v>320</v>
      </c>
      <c r="B321" s="3" t="s">
        <v>290</v>
      </c>
      <c r="C321" s="5">
        <v>59.75</v>
      </c>
      <c r="D321" s="5">
        <v>5</v>
      </c>
      <c r="E321" s="5">
        <v>22</v>
      </c>
      <c r="F321" s="5">
        <v>69.55</v>
      </c>
      <c r="G321" s="5">
        <v>0</v>
      </c>
      <c r="H321" s="5">
        <v>1</v>
      </c>
      <c r="I321" s="5">
        <v>0</v>
      </c>
      <c r="J321" s="5">
        <v>1</v>
      </c>
      <c r="K321" s="5">
        <v>58.59</v>
      </c>
      <c r="L321" s="5">
        <v>59.84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.75" customHeight="1">
      <c r="A322" s="4">
        <v>321</v>
      </c>
      <c r="B322" s="3" t="s">
        <v>342</v>
      </c>
      <c r="C322" s="5">
        <v>59.72</v>
      </c>
      <c r="D322" s="5">
        <v>8</v>
      </c>
      <c r="E322" s="5">
        <v>16</v>
      </c>
      <c r="F322" s="5">
        <v>66.290000000000006</v>
      </c>
      <c r="G322" s="5">
        <v>0</v>
      </c>
      <c r="H322" s="5">
        <v>1</v>
      </c>
      <c r="I322" s="5">
        <v>0</v>
      </c>
      <c r="J322" s="5">
        <v>3</v>
      </c>
      <c r="K322" s="5">
        <v>60.71</v>
      </c>
      <c r="L322" s="5">
        <v>59.4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.75" customHeight="1">
      <c r="A323" s="4">
        <v>322</v>
      </c>
      <c r="B323" s="3" t="s">
        <v>186</v>
      </c>
      <c r="C323" s="5">
        <v>59.71</v>
      </c>
      <c r="D323" s="5">
        <v>2</v>
      </c>
      <c r="E323" s="5">
        <v>27</v>
      </c>
      <c r="F323" s="5">
        <v>74.33</v>
      </c>
      <c r="G323" s="5">
        <v>0</v>
      </c>
      <c r="H323" s="5">
        <v>2</v>
      </c>
      <c r="I323" s="5">
        <v>0</v>
      </c>
      <c r="J323" s="5">
        <v>5</v>
      </c>
      <c r="K323" s="5">
        <v>55.15</v>
      </c>
      <c r="L323" s="5">
        <v>60.14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.75" customHeight="1">
      <c r="A324" s="4">
        <v>323</v>
      </c>
      <c r="B324" s="3" t="s">
        <v>329</v>
      </c>
      <c r="C324" s="5">
        <v>59.6</v>
      </c>
      <c r="D324" s="5">
        <v>5</v>
      </c>
      <c r="E324" s="5">
        <v>20</v>
      </c>
      <c r="F324" s="5">
        <v>71.12</v>
      </c>
      <c r="G324" s="5">
        <v>0</v>
      </c>
      <c r="H324" s="5">
        <v>2</v>
      </c>
      <c r="I324" s="5">
        <v>0</v>
      </c>
      <c r="J324" s="5">
        <v>2</v>
      </c>
      <c r="K324" s="5">
        <v>61.71</v>
      </c>
      <c r="L324" s="5">
        <v>59.01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.75" customHeight="1">
      <c r="A325" s="4">
        <v>324</v>
      </c>
      <c r="B325" s="3" t="s">
        <v>343</v>
      </c>
      <c r="C325" s="5">
        <v>59.58</v>
      </c>
      <c r="D325" s="5">
        <v>7</v>
      </c>
      <c r="E325" s="5">
        <v>17</v>
      </c>
      <c r="F325" s="5">
        <v>70.47</v>
      </c>
      <c r="G325" s="5">
        <v>0</v>
      </c>
      <c r="H325" s="5">
        <v>1</v>
      </c>
      <c r="I325" s="5">
        <v>0</v>
      </c>
      <c r="J325" s="5">
        <v>2</v>
      </c>
      <c r="K325" s="5">
        <v>63.77</v>
      </c>
      <c r="L325" s="5">
        <v>58.24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75" customHeight="1">
      <c r="A326" s="4">
        <v>325</v>
      </c>
      <c r="B326" s="3" t="s">
        <v>418</v>
      </c>
      <c r="C326" s="5">
        <v>59.44</v>
      </c>
      <c r="D326" s="5">
        <v>6</v>
      </c>
      <c r="E326" s="5">
        <v>18</v>
      </c>
      <c r="F326" s="5">
        <v>68.63</v>
      </c>
      <c r="G326" s="5">
        <v>0</v>
      </c>
      <c r="H326" s="5">
        <v>1</v>
      </c>
      <c r="I326" s="5">
        <v>0</v>
      </c>
      <c r="J326" s="5">
        <v>2</v>
      </c>
      <c r="K326" s="5">
        <v>61.74</v>
      </c>
      <c r="L326" s="5">
        <v>58.79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.75" customHeight="1">
      <c r="A327" s="4">
        <v>326</v>
      </c>
      <c r="B327" s="3" t="s">
        <v>387</v>
      </c>
      <c r="C327" s="5">
        <v>59.35</v>
      </c>
      <c r="D327" s="5">
        <v>5</v>
      </c>
      <c r="E327" s="5">
        <v>18</v>
      </c>
      <c r="F327" s="5">
        <v>70.510000000000005</v>
      </c>
      <c r="G327" s="5">
        <v>0</v>
      </c>
      <c r="H327" s="5">
        <v>1</v>
      </c>
      <c r="I327" s="5">
        <v>0</v>
      </c>
      <c r="J327" s="5">
        <v>2</v>
      </c>
      <c r="K327" s="5">
        <v>62.55</v>
      </c>
      <c r="L327" s="5">
        <v>58.4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.75" customHeight="1">
      <c r="A328" s="4">
        <v>327</v>
      </c>
      <c r="B328" s="3" t="s">
        <v>220</v>
      </c>
      <c r="C328" s="5">
        <v>59.17</v>
      </c>
      <c r="D328" s="5">
        <v>2</v>
      </c>
      <c r="E328" s="5">
        <v>24</v>
      </c>
      <c r="F328" s="5">
        <v>69.12</v>
      </c>
      <c r="G328" s="5">
        <v>0</v>
      </c>
      <c r="H328" s="5">
        <v>1</v>
      </c>
      <c r="I328" s="5">
        <v>0</v>
      </c>
      <c r="J328" s="5">
        <v>1</v>
      </c>
      <c r="K328" s="5">
        <v>55.26</v>
      </c>
      <c r="L328" s="5">
        <v>59.54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.75" customHeight="1">
      <c r="A329" s="4">
        <v>328</v>
      </c>
      <c r="B329" s="3" t="s">
        <v>222</v>
      </c>
      <c r="C329" s="5">
        <v>59.13</v>
      </c>
      <c r="D329" s="5">
        <v>3</v>
      </c>
      <c r="E329" s="5">
        <v>23</v>
      </c>
      <c r="F329" s="5">
        <v>70.400000000000006</v>
      </c>
      <c r="G329" s="5">
        <v>0</v>
      </c>
      <c r="H329" s="5">
        <v>0</v>
      </c>
      <c r="I329" s="5">
        <v>0</v>
      </c>
      <c r="J329" s="5">
        <v>3</v>
      </c>
      <c r="K329" s="5">
        <v>57.04</v>
      </c>
      <c r="L329" s="5">
        <v>59.34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.75" customHeight="1">
      <c r="A330" s="4">
        <v>329</v>
      </c>
      <c r="B330" s="3" t="s">
        <v>471</v>
      </c>
      <c r="C330" s="5">
        <v>59.11</v>
      </c>
      <c r="D330" s="5">
        <v>1</v>
      </c>
      <c r="E330" s="5">
        <v>13</v>
      </c>
      <c r="F330" s="5">
        <v>71.81</v>
      </c>
      <c r="G330" s="5">
        <v>0</v>
      </c>
      <c r="H330" s="5">
        <v>1</v>
      </c>
      <c r="I330" s="5">
        <v>0</v>
      </c>
      <c r="J330" s="5">
        <v>1</v>
      </c>
      <c r="K330" s="5">
        <v>56.94</v>
      </c>
      <c r="L330" s="5">
        <v>59.32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.75" customHeight="1">
      <c r="A331" s="4">
        <v>330</v>
      </c>
      <c r="B331" s="3" t="s">
        <v>355</v>
      </c>
      <c r="C331" s="5">
        <v>58.59</v>
      </c>
      <c r="D331" s="5">
        <v>6</v>
      </c>
      <c r="E331" s="5">
        <v>19</v>
      </c>
      <c r="F331" s="5">
        <v>68.91</v>
      </c>
      <c r="G331" s="5">
        <v>0</v>
      </c>
      <c r="H331" s="5">
        <v>5</v>
      </c>
      <c r="I331" s="5">
        <v>0</v>
      </c>
      <c r="J331" s="5">
        <v>6</v>
      </c>
      <c r="K331" s="5">
        <v>58.5</v>
      </c>
      <c r="L331" s="5">
        <v>58.5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.75" customHeight="1">
      <c r="A332" s="4">
        <v>331</v>
      </c>
      <c r="B332" s="3" t="s">
        <v>345</v>
      </c>
      <c r="C332" s="5">
        <v>58.06</v>
      </c>
      <c r="D332" s="5">
        <v>2</v>
      </c>
      <c r="E332" s="5">
        <v>26</v>
      </c>
      <c r="F332" s="5">
        <v>71.099999999999994</v>
      </c>
      <c r="G332" s="5">
        <v>0</v>
      </c>
      <c r="H332" s="5">
        <v>1</v>
      </c>
      <c r="I332" s="5">
        <v>0</v>
      </c>
      <c r="J332" s="5">
        <v>4</v>
      </c>
      <c r="K332" s="5">
        <v>55.84</v>
      </c>
      <c r="L332" s="5">
        <v>58.27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.75" customHeight="1">
      <c r="A333" s="4">
        <v>332</v>
      </c>
      <c r="B333" s="3" t="s">
        <v>272</v>
      </c>
      <c r="C333" s="5">
        <v>58.01</v>
      </c>
      <c r="D333" s="5">
        <v>3</v>
      </c>
      <c r="E333" s="5">
        <v>23</v>
      </c>
      <c r="F333" s="5">
        <v>70.75</v>
      </c>
      <c r="G333" s="5">
        <v>0</v>
      </c>
      <c r="H333" s="5">
        <v>0</v>
      </c>
      <c r="I333" s="5">
        <v>0</v>
      </c>
      <c r="J333" s="5">
        <v>2</v>
      </c>
      <c r="K333" s="5">
        <v>57.74</v>
      </c>
      <c r="L333" s="5">
        <v>57.95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.75" customHeight="1">
      <c r="A334" s="4">
        <v>333</v>
      </c>
      <c r="B334" s="3" t="s">
        <v>389</v>
      </c>
      <c r="C334" s="5">
        <v>57.9</v>
      </c>
      <c r="D334" s="5">
        <v>7</v>
      </c>
      <c r="E334" s="5">
        <v>21</v>
      </c>
      <c r="F334" s="5">
        <v>68.28</v>
      </c>
      <c r="G334" s="5">
        <v>0</v>
      </c>
      <c r="H334" s="5">
        <v>1</v>
      </c>
      <c r="I334" s="5">
        <v>0</v>
      </c>
      <c r="J334" s="5">
        <v>2</v>
      </c>
      <c r="K334" s="5">
        <v>58.96</v>
      </c>
      <c r="L334" s="5">
        <v>57.57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.75" customHeight="1">
      <c r="A335" s="4">
        <v>334</v>
      </c>
      <c r="B335" s="3" t="s">
        <v>350</v>
      </c>
      <c r="C335" s="5">
        <v>57.34</v>
      </c>
      <c r="D335" s="5">
        <v>2</v>
      </c>
      <c r="E335" s="5">
        <v>26</v>
      </c>
      <c r="F335" s="5">
        <v>69.900000000000006</v>
      </c>
      <c r="G335" s="5">
        <v>0</v>
      </c>
      <c r="H335" s="5">
        <v>1</v>
      </c>
      <c r="I335" s="5">
        <v>0</v>
      </c>
      <c r="J335" s="5">
        <v>1</v>
      </c>
      <c r="K335" s="5">
        <v>52.44</v>
      </c>
      <c r="L335" s="5">
        <v>57.75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.75" customHeight="1">
      <c r="A336" s="4">
        <v>335</v>
      </c>
      <c r="B336" s="3" t="s">
        <v>256</v>
      </c>
      <c r="C336" s="5">
        <v>57.27</v>
      </c>
      <c r="D336" s="5">
        <v>2</v>
      </c>
      <c r="E336" s="5">
        <v>27</v>
      </c>
      <c r="F336" s="5">
        <v>70.95</v>
      </c>
      <c r="G336" s="5">
        <v>0</v>
      </c>
      <c r="H336" s="5">
        <v>0</v>
      </c>
      <c r="I336" s="5">
        <v>0</v>
      </c>
      <c r="J336" s="5">
        <v>2</v>
      </c>
      <c r="K336" s="5">
        <v>52.16</v>
      </c>
      <c r="L336" s="5">
        <v>57.69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.75" customHeight="1">
      <c r="A337" s="4">
        <v>336</v>
      </c>
      <c r="B337" s="3" t="s">
        <v>228</v>
      </c>
      <c r="C337" s="5">
        <v>57.24</v>
      </c>
      <c r="D337" s="5">
        <v>6</v>
      </c>
      <c r="E337" s="5">
        <v>18</v>
      </c>
      <c r="F337" s="5">
        <v>67.12</v>
      </c>
      <c r="G337" s="5">
        <v>0</v>
      </c>
      <c r="H337" s="5">
        <v>1</v>
      </c>
      <c r="I337" s="5">
        <v>0</v>
      </c>
      <c r="J337" s="5">
        <v>4</v>
      </c>
      <c r="K337" s="5">
        <v>57.65</v>
      </c>
      <c r="L337" s="5">
        <v>57.06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75" customHeight="1">
      <c r="A338" s="4">
        <v>337</v>
      </c>
      <c r="B338" s="3" t="s">
        <v>282</v>
      </c>
      <c r="C338" s="5">
        <v>57.08</v>
      </c>
      <c r="D338" s="5">
        <v>2</v>
      </c>
      <c r="E338" s="5">
        <v>23</v>
      </c>
      <c r="F338" s="5">
        <v>71.760000000000005</v>
      </c>
      <c r="G338" s="5">
        <v>0</v>
      </c>
      <c r="H338" s="5">
        <v>0</v>
      </c>
      <c r="I338" s="5">
        <v>0</v>
      </c>
      <c r="J338" s="5">
        <v>1</v>
      </c>
      <c r="K338" s="5">
        <v>57.46</v>
      </c>
      <c r="L338" s="5">
        <v>56.9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75" customHeight="1">
      <c r="A339" s="4">
        <v>338</v>
      </c>
      <c r="B339" s="3" t="s">
        <v>359</v>
      </c>
      <c r="C339" s="5">
        <v>56.81</v>
      </c>
      <c r="D339" s="5">
        <v>3</v>
      </c>
      <c r="E339" s="5">
        <v>23</v>
      </c>
      <c r="F339" s="5">
        <v>71.75</v>
      </c>
      <c r="G339" s="5">
        <v>0</v>
      </c>
      <c r="H339" s="5">
        <v>1</v>
      </c>
      <c r="I339" s="5">
        <v>0</v>
      </c>
      <c r="J339" s="5">
        <v>3</v>
      </c>
      <c r="K339" s="5">
        <v>58.2</v>
      </c>
      <c r="L339" s="5">
        <v>56.4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.75" customHeight="1">
      <c r="A340" s="4">
        <v>339</v>
      </c>
      <c r="B340" s="3" t="s">
        <v>368</v>
      </c>
      <c r="C340" s="5">
        <v>56.74</v>
      </c>
      <c r="D340" s="5">
        <v>4</v>
      </c>
      <c r="E340" s="5">
        <v>17</v>
      </c>
      <c r="F340" s="5">
        <v>66.03</v>
      </c>
      <c r="G340" s="5">
        <v>0</v>
      </c>
      <c r="H340" s="5">
        <v>1</v>
      </c>
      <c r="I340" s="5">
        <v>0</v>
      </c>
      <c r="J340" s="5">
        <v>2</v>
      </c>
      <c r="K340" s="5">
        <v>56.21</v>
      </c>
      <c r="L340" s="5">
        <v>56.72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.75" customHeight="1">
      <c r="A341" s="4">
        <v>340</v>
      </c>
      <c r="B341" s="3" t="s">
        <v>159</v>
      </c>
      <c r="C341" s="5">
        <v>56.45</v>
      </c>
      <c r="D341" s="5">
        <v>1</v>
      </c>
      <c r="E341" s="5">
        <v>29</v>
      </c>
      <c r="F341" s="5">
        <v>75.45</v>
      </c>
      <c r="G341" s="5">
        <v>0</v>
      </c>
      <c r="H341" s="5">
        <v>3</v>
      </c>
      <c r="I341" s="5">
        <v>0</v>
      </c>
      <c r="J341" s="5">
        <v>4</v>
      </c>
      <c r="K341" s="5">
        <v>53.95</v>
      </c>
      <c r="L341" s="5">
        <v>56.68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.75" customHeight="1">
      <c r="A342" s="4">
        <v>341</v>
      </c>
      <c r="B342" s="3" t="s">
        <v>284</v>
      </c>
      <c r="C342" s="5">
        <v>55.83</v>
      </c>
      <c r="D342" s="5">
        <v>4</v>
      </c>
      <c r="E342" s="5">
        <v>24</v>
      </c>
      <c r="F342" s="5">
        <v>68.38</v>
      </c>
      <c r="G342" s="5">
        <v>0</v>
      </c>
      <c r="H342" s="5">
        <v>1</v>
      </c>
      <c r="I342" s="5">
        <v>0</v>
      </c>
      <c r="J342" s="5">
        <v>1</v>
      </c>
      <c r="K342" s="5">
        <v>55.08</v>
      </c>
      <c r="L342" s="5">
        <v>55.85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.75" customHeight="1">
      <c r="A343" s="4">
        <v>342</v>
      </c>
      <c r="B343" s="3" t="s">
        <v>307</v>
      </c>
      <c r="C343" s="5">
        <v>55.11</v>
      </c>
      <c r="D343" s="5">
        <v>5</v>
      </c>
      <c r="E343" s="5">
        <v>18</v>
      </c>
      <c r="F343" s="5">
        <v>66.430000000000007</v>
      </c>
      <c r="G343" s="5">
        <v>0</v>
      </c>
      <c r="H343" s="5">
        <v>0</v>
      </c>
      <c r="I343" s="5">
        <v>0</v>
      </c>
      <c r="J343" s="5">
        <v>2</v>
      </c>
      <c r="K343" s="5">
        <v>56.8</v>
      </c>
      <c r="L343" s="5">
        <v>54.6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.75" customHeight="1">
      <c r="A344" s="4">
        <v>343</v>
      </c>
      <c r="B344" s="3" t="s">
        <v>401</v>
      </c>
      <c r="C344" s="5">
        <v>55.06</v>
      </c>
      <c r="D344" s="5">
        <v>3</v>
      </c>
      <c r="E344" s="5">
        <v>22</v>
      </c>
      <c r="F344" s="5">
        <v>69.14</v>
      </c>
      <c r="G344" s="5">
        <v>0</v>
      </c>
      <c r="H344" s="5">
        <v>2</v>
      </c>
      <c r="I344" s="5">
        <v>0</v>
      </c>
      <c r="J344" s="5">
        <v>2</v>
      </c>
      <c r="K344" s="5">
        <v>55.35</v>
      </c>
      <c r="L344" s="5">
        <v>54.89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.75" customHeight="1">
      <c r="A345" s="4">
        <v>344</v>
      </c>
      <c r="B345" s="3" t="s">
        <v>340</v>
      </c>
      <c r="C345" s="5">
        <v>53.33</v>
      </c>
      <c r="D345" s="5">
        <v>1</v>
      </c>
      <c r="E345" s="5">
        <v>27</v>
      </c>
      <c r="F345" s="5">
        <v>68.040000000000006</v>
      </c>
      <c r="G345" s="5">
        <v>0</v>
      </c>
      <c r="H345" s="5">
        <v>1</v>
      </c>
      <c r="I345" s="5">
        <v>0</v>
      </c>
      <c r="J345" s="5">
        <v>1</v>
      </c>
      <c r="K345" s="5">
        <v>49.15</v>
      </c>
      <c r="L345" s="5">
        <v>53.65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.75" customHeight="1">
      <c r="A346" s="4">
        <v>345</v>
      </c>
      <c r="B346" s="3" t="s">
        <v>252</v>
      </c>
      <c r="C346" s="5">
        <v>50.11</v>
      </c>
      <c r="D346" s="5">
        <v>3</v>
      </c>
      <c r="E346" s="5">
        <v>21</v>
      </c>
      <c r="F346" s="5">
        <v>67.209999999999994</v>
      </c>
      <c r="G346" s="5">
        <v>0</v>
      </c>
      <c r="H346" s="5">
        <v>0</v>
      </c>
      <c r="I346" s="5">
        <v>0</v>
      </c>
      <c r="J346" s="5">
        <v>0</v>
      </c>
      <c r="K346" s="5">
        <v>53.65</v>
      </c>
      <c r="L346" s="5">
        <v>48.62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.75" customHeight="1"/>
    <row r="348" spans="1:23" ht="15.75" customHeight="1"/>
    <row r="349" spans="1:23" ht="15.75" customHeight="1"/>
    <row r="350" spans="1:23" ht="15.75" customHeight="1"/>
    <row r="351" spans="1:23" ht="15.75" customHeight="1"/>
    <row r="352" spans="1:2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000"/>
  <sheetViews>
    <sheetView topLeftCell="A107" workbookViewId="0">
      <selection activeCell="K128" sqref="K128"/>
    </sheetView>
  </sheetViews>
  <sheetFormatPr baseColWidth="10" defaultColWidth="14.5" defaultRowHeight="15" customHeight="1"/>
  <cols>
    <col min="1" max="26" width="8.83203125" customWidth="1"/>
  </cols>
  <sheetData>
    <row r="1" spans="1:23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430</v>
      </c>
      <c r="L1" s="3" t="s">
        <v>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A2" s="4">
        <v>1</v>
      </c>
      <c r="B2" s="3" t="s">
        <v>71</v>
      </c>
      <c r="C2" s="5">
        <v>95.76</v>
      </c>
      <c r="D2" s="5">
        <v>29</v>
      </c>
      <c r="E2" s="5">
        <v>2</v>
      </c>
      <c r="F2" s="5">
        <v>78.400000000000006</v>
      </c>
      <c r="G2" s="5">
        <v>3</v>
      </c>
      <c r="H2" s="5">
        <v>2</v>
      </c>
      <c r="I2" s="5">
        <v>9</v>
      </c>
      <c r="J2" s="5">
        <v>2</v>
      </c>
      <c r="K2" s="5">
        <v>95.81</v>
      </c>
      <c r="L2" s="5">
        <v>95.35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4">
        <v>2</v>
      </c>
      <c r="B3" s="3" t="s">
        <v>24</v>
      </c>
      <c r="C3" s="5">
        <v>94.26</v>
      </c>
      <c r="D3" s="5">
        <v>29</v>
      </c>
      <c r="E3" s="5">
        <v>2</v>
      </c>
      <c r="F3" s="5">
        <v>78.290000000000006</v>
      </c>
      <c r="G3" s="5">
        <v>2</v>
      </c>
      <c r="H3" s="5">
        <v>2</v>
      </c>
      <c r="I3" s="5">
        <v>7</v>
      </c>
      <c r="J3" s="5">
        <v>2</v>
      </c>
      <c r="K3" s="5">
        <v>93.94</v>
      </c>
      <c r="L3" s="5">
        <v>94.2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4">
        <v>3</v>
      </c>
      <c r="B4" s="3" t="s">
        <v>82</v>
      </c>
      <c r="C4" s="5">
        <v>92.32</v>
      </c>
      <c r="D4" s="5">
        <v>27</v>
      </c>
      <c r="E4" s="5">
        <v>4</v>
      </c>
      <c r="F4" s="5">
        <v>79.03</v>
      </c>
      <c r="G4" s="5">
        <v>9</v>
      </c>
      <c r="H4" s="5">
        <v>3</v>
      </c>
      <c r="I4" s="5">
        <v>10</v>
      </c>
      <c r="J4" s="5">
        <v>4</v>
      </c>
      <c r="K4" s="5">
        <v>92.92</v>
      </c>
      <c r="L4" s="5">
        <v>91.46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4">
        <v>4</v>
      </c>
      <c r="B5" s="3" t="s">
        <v>32</v>
      </c>
      <c r="C5" s="5">
        <v>92.12</v>
      </c>
      <c r="D5" s="5">
        <v>27</v>
      </c>
      <c r="E5" s="5">
        <v>4</v>
      </c>
      <c r="F5" s="5">
        <v>78.209999999999994</v>
      </c>
      <c r="G5" s="5">
        <v>2</v>
      </c>
      <c r="H5" s="5">
        <v>2</v>
      </c>
      <c r="I5" s="5">
        <v>9</v>
      </c>
      <c r="J5" s="5">
        <v>4</v>
      </c>
      <c r="K5" s="5">
        <v>90.74</v>
      </c>
      <c r="L5" s="5">
        <v>93.69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4">
        <v>5</v>
      </c>
      <c r="B6" s="3" t="s">
        <v>92</v>
      </c>
      <c r="C6" s="5">
        <v>91.42</v>
      </c>
      <c r="D6" s="5">
        <v>27</v>
      </c>
      <c r="E6" s="5">
        <v>3</v>
      </c>
      <c r="F6" s="5">
        <v>77.430000000000007</v>
      </c>
      <c r="G6" s="5">
        <v>6</v>
      </c>
      <c r="H6" s="5">
        <v>0</v>
      </c>
      <c r="I6" s="5">
        <v>7</v>
      </c>
      <c r="J6" s="5">
        <v>1</v>
      </c>
      <c r="K6" s="5">
        <v>92.25</v>
      </c>
      <c r="L6" s="5">
        <v>90.38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>
      <c r="A7" s="4">
        <v>6</v>
      </c>
      <c r="B7" s="3" t="s">
        <v>47</v>
      </c>
      <c r="C7" s="5">
        <v>91.11</v>
      </c>
      <c r="D7" s="5">
        <v>27</v>
      </c>
      <c r="E7" s="5">
        <v>2</v>
      </c>
      <c r="F7" s="5">
        <v>77.260000000000005</v>
      </c>
      <c r="G7" s="5">
        <v>2</v>
      </c>
      <c r="H7" s="5">
        <v>2</v>
      </c>
      <c r="I7" s="5">
        <v>4</v>
      </c>
      <c r="J7" s="5">
        <v>2</v>
      </c>
      <c r="K7" s="5">
        <v>93.67</v>
      </c>
      <c r="L7" s="5">
        <v>89.25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4">
        <v>7</v>
      </c>
      <c r="B8" s="3" t="s">
        <v>27</v>
      </c>
      <c r="C8" s="5">
        <v>91.03</v>
      </c>
      <c r="D8" s="5">
        <v>25</v>
      </c>
      <c r="E8" s="5">
        <v>6</v>
      </c>
      <c r="F8" s="5">
        <v>80</v>
      </c>
      <c r="G8" s="5">
        <v>2</v>
      </c>
      <c r="H8" s="5">
        <v>3</v>
      </c>
      <c r="I8" s="5">
        <v>8</v>
      </c>
      <c r="J8" s="5">
        <v>4</v>
      </c>
      <c r="K8" s="5">
        <v>90.35</v>
      </c>
      <c r="L8" s="5">
        <v>91.4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>
      <c r="A9" s="4">
        <v>8</v>
      </c>
      <c r="B9" s="3" t="s">
        <v>20</v>
      </c>
      <c r="C9" s="5">
        <v>90.25</v>
      </c>
      <c r="D9" s="5">
        <v>25</v>
      </c>
      <c r="E9" s="5">
        <v>6</v>
      </c>
      <c r="F9" s="5">
        <v>77.790000000000006</v>
      </c>
      <c r="G9" s="5">
        <v>2</v>
      </c>
      <c r="H9" s="5">
        <v>3</v>
      </c>
      <c r="I9" s="5">
        <v>7</v>
      </c>
      <c r="J9" s="5">
        <v>3</v>
      </c>
      <c r="K9" s="5">
        <v>89</v>
      </c>
      <c r="L9" s="5">
        <v>91.5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4">
        <v>9</v>
      </c>
      <c r="B10" s="3" t="s">
        <v>122</v>
      </c>
      <c r="C10" s="5">
        <v>90.11</v>
      </c>
      <c r="D10" s="5">
        <v>25</v>
      </c>
      <c r="E10" s="5">
        <v>6</v>
      </c>
      <c r="F10" s="5">
        <v>79.069999999999993</v>
      </c>
      <c r="G10" s="5">
        <v>7</v>
      </c>
      <c r="H10" s="5">
        <v>4</v>
      </c>
      <c r="I10" s="5">
        <v>9</v>
      </c>
      <c r="J10" s="5">
        <v>5</v>
      </c>
      <c r="K10" s="5">
        <v>90.67</v>
      </c>
      <c r="L10" s="5">
        <v>89.25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4">
        <v>10</v>
      </c>
      <c r="B11" s="3" t="s">
        <v>156</v>
      </c>
      <c r="C11" s="5">
        <v>89.89</v>
      </c>
      <c r="D11" s="5">
        <v>25</v>
      </c>
      <c r="E11" s="5">
        <v>5</v>
      </c>
      <c r="F11" s="5">
        <v>80.16</v>
      </c>
      <c r="G11" s="5">
        <v>9</v>
      </c>
      <c r="H11" s="5">
        <v>4</v>
      </c>
      <c r="I11" s="5">
        <v>12</v>
      </c>
      <c r="J11" s="5">
        <v>5</v>
      </c>
      <c r="K11" s="5">
        <v>92.64</v>
      </c>
      <c r="L11" s="5">
        <v>87.92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4">
        <v>11</v>
      </c>
      <c r="B12" s="3" t="s">
        <v>80</v>
      </c>
      <c r="C12" s="5">
        <v>89.89</v>
      </c>
      <c r="D12" s="5">
        <v>23</v>
      </c>
      <c r="E12" s="5">
        <v>7</v>
      </c>
      <c r="F12" s="5">
        <v>80.13</v>
      </c>
      <c r="G12" s="5">
        <v>2</v>
      </c>
      <c r="H12" s="5">
        <v>4</v>
      </c>
      <c r="I12" s="5">
        <v>8</v>
      </c>
      <c r="J12" s="5">
        <v>6</v>
      </c>
      <c r="K12" s="5">
        <v>89.6</v>
      </c>
      <c r="L12" s="5">
        <v>89.81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4">
        <v>12</v>
      </c>
      <c r="B13" s="3" t="s">
        <v>53</v>
      </c>
      <c r="C13" s="5">
        <v>88.96</v>
      </c>
      <c r="D13" s="5">
        <v>24</v>
      </c>
      <c r="E13" s="5">
        <v>6</v>
      </c>
      <c r="F13" s="5">
        <v>79.540000000000006</v>
      </c>
      <c r="G13" s="5">
        <v>2</v>
      </c>
      <c r="H13" s="5">
        <v>2</v>
      </c>
      <c r="I13" s="5">
        <v>9</v>
      </c>
      <c r="J13" s="5">
        <v>4</v>
      </c>
      <c r="K13" s="5">
        <v>88.5</v>
      </c>
      <c r="L13" s="5">
        <v>89.06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>
      <c r="A14" s="4">
        <v>13</v>
      </c>
      <c r="B14" s="3" t="s">
        <v>263</v>
      </c>
      <c r="C14" s="5">
        <v>88.27</v>
      </c>
      <c r="D14" s="5">
        <v>23</v>
      </c>
      <c r="E14" s="5">
        <v>8</v>
      </c>
      <c r="F14" s="5">
        <v>78.760000000000005</v>
      </c>
      <c r="G14" s="5">
        <v>7</v>
      </c>
      <c r="H14" s="5">
        <v>6</v>
      </c>
      <c r="I14" s="5">
        <v>9</v>
      </c>
      <c r="J14" s="5">
        <v>6</v>
      </c>
      <c r="K14" s="5">
        <v>87.95</v>
      </c>
      <c r="L14" s="5">
        <v>88.21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>
      <c r="A15" s="4">
        <v>14</v>
      </c>
      <c r="B15" s="3" t="s">
        <v>39</v>
      </c>
      <c r="C15" s="5">
        <v>88.15</v>
      </c>
      <c r="D15" s="5">
        <v>22</v>
      </c>
      <c r="E15" s="5">
        <v>8</v>
      </c>
      <c r="F15" s="5">
        <v>78.45</v>
      </c>
      <c r="G15" s="5">
        <v>3</v>
      </c>
      <c r="H15" s="5">
        <v>3</v>
      </c>
      <c r="I15" s="5">
        <v>8</v>
      </c>
      <c r="J15" s="5">
        <v>5</v>
      </c>
      <c r="K15" s="5">
        <v>86.54</v>
      </c>
      <c r="L15" s="5">
        <v>90.04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>
      <c r="A16" s="4">
        <v>15</v>
      </c>
      <c r="B16" s="3" t="s">
        <v>72</v>
      </c>
      <c r="C16" s="5">
        <v>88.13</v>
      </c>
      <c r="D16" s="5">
        <v>24</v>
      </c>
      <c r="E16" s="5">
        <v>7</v>
      </c>
      <c r="F16" s="5">
        <v>77.099999999999994</v>
      </c>
      <c r="G16" s="5">
        <v>4</v>
      </c>
      <c r="H16" s="5">
        <v>7</v>
      </c>
      <c r="I16" s="5">
        <v>6</v>
      </c>
      <c r="J16" s="5">
        <v>7</v>
      </c>
      <c r="K16" s="5">
        <v>89.05</v>
      </c>
      <c r="L16" s="5">
        <v>87.02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4">
        <v>16</v>
      </c>
      <c r="B17" s="3" t="s">
        <v>215</v>
      </c>
      <c r="C17" s="5">
        <v>88.1</v>
      </c>
      <c r="D17" s="5">
        <v>21</v>
      </c>
      <c r="E17" s="5">
        <v>9</v>
      </c>
      <c r="F17" s="5">
        <v>82.46</v>
      </c>
      <c r="G17" s="5">
        <v>5</v>
      </c>
      <c r="H17" s="5">
        <v>8</v>
      </c>
      <c r="I17" s="5">
        <v>8</v>
      </c>
      <c r="J17" s="5">
        <v>9</v>
      </c>
      <c r="K17" s="5">
        <v>89.36</v>
      </c>
      <c r="L17" s="5">
        <v>86.76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4">
        <v>17</v>
      </c>
      <c r="B18" s="3" t="s">
        <v>41</v>
      </c>
      <c r="C18" s="5">
        <v>87.43</v>
      </c>
      <c r="D18" s="5">
        <v>20</v>
      </c>
      <c r="E18" s="5">
        <v>10</v>
      </c>
      <c r="F18" s="5">
        <v>81.81</v>
      </c>
      <c r="G18" s="5">
        <v>6</v>
      </c>
      <c r="H18" s="5">
        <v>6</v>
      </c>
      <c r="I18" s="5">
        <v>7</v>
      </c>
      <c r="J18" s="5">
        <v>7</v>
      </c>
      <c r="K18" s="5">
        <v>87.26</v>
      </c>
      <c r="L18" s="5">
        <v>87.22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4">
        <v>18</v>
      </c>
      <c r="B19" s="3" t="s">
        <v>83</v>
      </c>
      <c r="C19" s="5">
        <v>87.3</v>
      </c>
      <c r="D19" s="5">
        <v>24</v>
      </c>
      <c r="E19" s="5">
        <v>6</v>
      </c>
      <c r="F19" s="5">
        <v>77.81</v>
      </c>
      <c r="G19" s="5">
        <v>2</v>
      </c>
      <c r="H19" s="5">
        <v>2</v>
      </c>
      <c r="I19" s="5">
        <v>10</v>
      </c>
      <c r="J19" s="5">
        <v>2</v>
      </c>
      <c r="K19" s="5">
        <v>87.93</v>
      </c>
      <c r="L19" s="5">
        <v>86.38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4">
        <v>19</v>
      </c>
      <c r="B20" s="3" t="s">
        <v>22</v>
      </c>
      <c r="C20" s="5">
        <v>87.24</v>
      </c>
      <c r="D20" s="5">
        <v>21</v>
      </c>
      <c r="E20" s="5">
        <v>9</v>
      </c>
      <c r="F20" s="5">
        <v>80.89</v>
      </c>
      <c r="G20" s="5">
        <v>5</v>
      </c>
      <c r="H20" s="5">
        <v>8</v>
      </c>
      <c r="I20" s="5">
        <v>8</v>
      </c>
      <c r="J20" s="5">
        <v>9</v>
      </c>
      <c r="K20" s="5">
        <v>88.44</v>
      </c>
      <c r="L20" s="5">
        <v>85.93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4">
        <v>20</v>
      </c>
      <c r="B21" s="3" t="s">
        <v>135</v>
      </c>
      <c r="C21" s="5">
        <v>86.8</v>
      </c>
      <c r="D21" s="5">
        <v>23</v>
      </c>
      <c r="E21" s="5">
        <v>7</v>
      </c>
      <c r="F21" s="5">
        <v>76.84</v>
      </c>
      <c r="G21" s="5">
        <v>2</v>
      </c>
      <c r="H21" s="5">
        <v>5</v>
      </c>
      <c r="I21" s="5">
        <v>3</v>
      </c>
      <c r="J21" s="5">
        <v>5</v>
      </c>
      <c r="K21" s="5">
        <v>86.87</v>
      </c>
      <c r="L21" s="5">
        <v>86.36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4">
        <v>21</v>
      </c>
      <c r="B22" s="3" t="s">
        <v>57</v>
      </c>
      <c r="C22" s="5">
        <v>86.68</v>
      </c>
      <c r="D22" s="5">
        <v>27</v>
      </c>
      <c r="E22" s="5">
        <v>3</v>
      </c>
      <c r="F22" s="5">
        <v>71.900000000000006</v>
      </c>
      <c r="G22" s="5">
        <v>0</v>
      </c>
      <c r="H22" s="5">
        <v>2</v>
      </c>
      <c r="I22" s="5">
        <v>1</v>
      </c>
      <c r="J22" s="5">
        <v>2</v>
      </c>
      <c r="K22" s="5">
        <v>86.74</v>
      </c>
      <c r="L22" s="5">
        <v>86.25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4">
        <v>22</v>
      </c>
      <c r="B23" s="3" t="s">
        <v>25</v>
      </c>
      <c r="C23" s="5">
        <v>86.54</v>
      </c>
      <c r="D23" s="5">
        <v>25</v>
      </c>
      <c r="E23" s="5">
        <v>6</v>
      </c>
      <c r="F23" s="5">
        <v>76.55</v>
      </c>
      <c r="G23" s="5">
        <v>0</v>
      </c>
      <c r="H23" s="5">
        <v>2</v>
      </c>
      <c r="I23" s="5">
        <v>2</v>
      </c>
      <c r="J23" s="5">
        <v>4</v>
      </c>
      <c r="K23" s="5">
        <v>86.05</v>
      </c>
      <c r="L23" s="5">
        <v>86.67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4">
        <v>23</v>
      </c>
      <c r="B24" s="3" t="s">
        <v>69</v>
      </c>
      <c r="C24" s="5">
        <v>86.49</v>
      </c>
      <c r="D24" s="5">
        <v>21</v>
      </c>
      <c r="E24" s="5">
        <v>10</v>
      </c>
      <c r="F24" s="5">
        <v>79.900000000000006</v>
      </c>
      <c r="G24" s="5">
        <v>4</v>
      </c>
      <c r="H24" s="5">
        <v>7</v>
      </c>
      <c r="I24" s="5">
        <v>7</v>
      </c>
      <c r="J24" s="5">
        <v>8</v>
      </c>
      <c r="K24" s="5">
        <v>85.91</v>
      </c>
      <c r="L24" s="5">
        <v>86.72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4">
        <v>24</v>
      </c>
      <c r="B25" s="3" t="s">
        <v>99</v>
      </c>
      <c r="C25" s="5">
        <v>86.11</v>
      </c>
      <c r="D25" s="5">
        <v>20</v>
      </c>
      <c r="E25" s="5">
        <v>10</v>
      </c>
      <c r="F25" s="5">
        <v>81.45</v>
      </c>
      <c r="G25" s="5">
        <v>8</v>
      </c>
      <c r="H25" s="5">
        <v>5</v>
      </c>
      <c r="I25" s="5">
        <v>9</v>
      </c>
      <c r="J25" s="5">
        <v>7</v>
      </c>
      <c r="K25" s="5">
        <v>87.47</v>
      </c>
      <c r="L25" s="5">
        <v>84.68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4">
        <v>25</v>
      </c>
      <c r="B26" s="3" t="s">
        <v>44</v>
      </c>
      <c r="C26" s="5">
        <v>85.88</v>
      </c>
      <c r="D26" s="5">
        <v>21</v>
      </c>
      <c r="E26" s="5">
        <v>9</v>
      </c>
      <c r="F26" s="5">
        <v>79.260000000000005</v>
      </c>
      <c r="G26" s="5">
        <v>2</v>
      </c>
      <c r="H26" s="5">
        <v>4</v>
      </c>
      <c r="I26" s="5">
        <v>5</v>
      </c>
      <c r="J26" s="5">
        <v>6</v>
      </c>
      <c r="K26" s="5">
        <v>85.95</v>
      </c>
      <c r="L26" s="5">
        <v>85.44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4">
        <v>26</v>
      </c>
      <c r="B27" s="3" t="s">
        <v>74</v>
      </c>
      <c r="C27" s="5">
        <v>85.6</v>
      </c>
      <c r="D27" s="5">
        <v>21</v>
      </c>
      <c r="E27" s="5">
        <v>9</v>
      </c>
      <c r="F27" s="5">
        <v>77.489999999999995</v>
      </c>
      <c r="G27" s="5">
        <v>1</v>
      </c>
      <c r="H27" s="5">
        <v>5</v>
      </c>
      <c r="I27" s="5">
        <v>4</v>
      </c>
      <c r="J27" s="5">
        <v>6</v>
      </c>
      <c r="K27" s="5">
        <v>84.74</v>
      </c>
      <c r="L27" s="5">
        <v>86.17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4">
        <v>27</v>
      </c>
      <c r="B28" s="3" t="s">
        <v>46</v>
      </c>
      <c r="C28" s="5">
        <v>85.52</v>
      </c>
      <c r="D28" s="5">
        <v>19</v>
      </c>
      <c r="E28" s="5">
        <v>12</v>
      </c>
      <c r="F28" s="5">
        <v>80.77</v>
      </c>
      <c r="G28" s="5">
        <v>2</v>
      </c>
      <c r="H28" s="5">
        <v>6</v>
      </c>
      <c r="I28" s="5">
        <v>5</v>
      </c>
      <c r="J28" s="5">
        <v>8</v>
      </c>
      <c r="K28" s="5">
        <v>83.87</v>
      </c>
      <c r="L28" s="5">
        <v>87.32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4">
        <v>28</v>
      </c>
      <c r="B29" s="3" t="s">
        <v>85</v>
      </c>
      <c r="C29" s="5">
        <v>85.36</v>
      </c>
      <c r="D29" s="5">
        <v>21</v>
      </c>
      <c r="E29" s="5">
        <v>9</v>
      </c>
      <c r="F29" s="5">
        <v>77.89</v>
      </c>
      <c r="G29" s="5">
        <v>2</v>
      </c>
      <c r="H29" s="5">
        <v>4</v>
      </c>
      <c r="I29" s="5">
        <v>7</v>
      </c>
      <c r="J29" s="5">
        <v>7</v>
      </c>
      <c r="K29" s="5">
        <v>84.13</v>
      </c>
      <c r="L29" s="5">
        <v>86.44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4">
        <v>29</v>
      </c>
      <c r="B30" s="3" t="s">
        <v>134</v>
      </c>
      <c r="C30" s="5">
        <v>85.12</v>
      </c>
      <c r="D30" s="5">
        <v>24</v>
      </c>
      <c r="E30" s="5">
        <v>6</v>
      </c>
      <c r="F30" s="5">
        <v>75.3</v>
      </c>
      <c r="G30" s="5">
        <v>1</v>
      </c>
      <c r="H30" s="5">
        <v>2</v>
      </c>
      <c r="I30" s="5">
        <v>3</v>
      </c>
      <c r="J30" s="5">
        <v>4</v>
      </c>
      <c r="K30" s="5">
        <v>86.14</v>
      </c>
      <c r="L30" s="5">
        <v>83.9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4">
        <v>30</v>
      </c>
      <c r="B31" s="3" t="s">
        <v>161</v>
      </c>
      <c r="C31" s="5">
        <v>85</v>
      </c>
      <c r="D31" s="5">
        <v>26</v>
      </c>
      <c r="E31" s="5">
        <v>6</v>
      </c>
      <c r="F31" s="5">
        <v>74.040000000000006</v>
      </c>
      <c r="G31" s="5">
        <v>0</v>
      </c>
      <c r="H31" s="5">
        <v>0</v>
      </c>
      <c r="I31" s="5">
        <v>1</v>
      </c>
      <c r="J31" s="5">
        <v>1</v>
      </c>
      <c r="K31" s="5">
        <v>85.1</v>
      </c>
      <c r="L31" s="5">
        <v>84.52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4">
        <v>31</v>
      </c>
      <c r="B32" s="3" t="s">
        <v>35</v>
      </c>
      <c r="C32" s="5">
        <v>84.82</v>
      </c>
      <c r="D32" s="5">
        <v>24</v>
      </c>
      <c r="E32" s="5">
        <v>6</v>
      </c>
      <c r="F32" s="5">
        <v>75.95</v>
      </c>
      <c r="G32" s="5">
        <v>0</v>
      </c>
      <c r="H32" s="5">
        <v>2</v>
      </c>
      <c r="I32" s="5">
        <v>4</v>
      </c>
      <c r="J32" s="5">
        <v>4</v>
      </c>
      <c r="K32" s="5">
        <v>86.09</v>
      </c>
      <c r="L32" s="5">
        <v>83.43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4">
        <v>32</v>
      </c>
      <c r="B33" s="3" t="s">
        <v>30</v>
      </c>
      <c r="C33" s="5">
        <v>84.63</v>
      </c>
      <c r="D33" s="5">
        <v>18</v>
      </c>
      <c r="E33" s="5">
        <v>13</v>
      </c>
      <c r="F33" s="5">
        <v>80.150000000000006</v>
      </c>
      <c r="G33" s="5">
        <v>4</v>
      </c>
      <c r="H33" s="5">
        <v>10</v>
      </c>
      <c r="I33" s="5">
        <v>4</v>
      </c>
      <c r="J33" s="5">
        <v>12</v>
      </c>
      <c r="K33" s="5">
        <v>83.73</v>
      </c>
      <c r="L33" s="5">
        <v>85.25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4">
        <v>33</v>
      </c>
      <c r="B34" s="3" t="s">
        <v>138</v>
      </c>
      <c r="C34" s="5">
        <v>84.47</v>
      </c>
      <c r="D34" s="5">
        <v>30</v>
      </c>
      <c r="E34" s="5">
        <v>4</v>
      </c>
      <c r="F34" s="5">
        <v>69.05</v>
      </c>
      <c r="G34" s="5">
        <v>0</v>
      </c>
      <c r="H34" s="5">
        <v>0</v>
      </c>
      <c r="I34" s="5">
        <v>0</v>
      </c>
      <c r="J34" s="5">
        <v>3</v>
      </c>
      <c r="K34" s="5">
        <v>83.13</v>
      </c>
      <c r="L34" s="5">
        <v>85.7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4">
        <v>34</v>
      </c>
      <c r="B35" s="3" t="s">
        <v>38</v>
      </c>
      <c r="C35" s="5">
        <v>84.41</v>
      </c>
      <c r="D35" s="5">
        <v>22</v>
      </c>
      <c r="E35" s="5">
        <v>7</v>
      </c>
      <c r="F35" s="5">
        <v>76.05</v>
      </c>
      <c r="G35" s="5">
        <v>1</v>
      </c>
      <c r="H35" s="5">
        <v>3</v>
      </c>
      <c r="I35" s="5">
        <v>4</v>
      </c>
      <c r="J35" s="5">
        <v>4</v>
      </c>
      <c r="K35" s="5">
        <v>85.22</v>
      </c>
      <c r="L35" s="5">
        <v>83.34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4">
        <v>35</v>
      </c>
      <c r="B36" s="3" t="s">
        <v>131</v>
      </c>
      <c r="C36" s="5">
        <v>84.35</v>
      </c>
      <c r="D36" s="5">
        <v>20</v>
      </c>
      <c r="E36" s="5">
        <v>10</v>
      </c>
      <c r="F36" s="5">
        <v>77.010000000000005</v>
      </c>
      <c r="G36" s="5">
        <v>1</v>
      </c>
      <c r="H36" s="5">
        <v>2</v>
      </c>
      <c r="I36" s="5">
        <v>3</v>
      </c>
      <c r="J36" s="5">
        <v>4</v>
      </c>
      <c r="K36" s="5">
        <v>81.37</v>
      </c>
      <c r="L36" s="5">
        <v>89.49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4">
        <v>36</v>
      </c>
      <c r="B37" s="3" t="s">
        <v>410</v>
      </c>
      <c r="C37" s="5">
        <v>83.71</v>
      </c>
      <c r="D37" s="5">
        <v>22</v>
      </c>
      <c r="E37" s="5">
        <v>7</v>
      </c>
      <c r="F37" s="5">
        <v>73.34</v>
      </c>
      <c r="G37" s="5">
        <v>1</v>
      </c>
      <c r="H37" s="5">
        <v>3</v>
      </c>
      <c r="I37" s="5">
        <v>2</v>
      </c>
      <c r="J37" s="5">
        <v>5</v>
      </c>
      <c r="K37" s="5">
        <v>82.76</v>
      </c>
      <c r="L37" s="5">
        <v>84.38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4">
        <v>37</v>
      </c>
      <c r="B38" s="3" t="s">
        <v>184</v>
      </c>
      <c r="C38" s="5">
        <v>83.56</v>
      </c>
      <c r="D38" s="5">
        <v>21</v>
      </c>
      <c r="E38" s="5">
        <v>9</v>
      </c>
      <c r="F38" s="5">
        <v>76.66</v>
      </c>
      <c r="G38" s="5">
        <v>1</v>
      </c>
      <c r="H38" s="5">
        <v>4</v>
      </c>
      <c r="I38" s="5">
        <v>3</v>
      </c>
      <c r="J38" s="5">
        <v>7</v>
      </c>
      <c r="K38" s="5">
        <v>83.03</v>
      </c>
      <c r="L38" s="5">
        <v>83.74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4">
        <v>38</v>
      </c>
      <c r="B39" s="3" t="s">
        <v>198</v>
      </c>
      <c r="C39" s="5">
        <v>83.55</v>
      </c>
      <c r="D39" s="5">
        <v>26</v>
      </c>
      <c r="E39" s="5">
        <v>6</v>
      </c>
      <c r="F39" s="5">
        <v>74.66</v>
      </c>
      <c r="G39" s="5">
        <v>0</v>
      </c>
      <c r="H39" s="5">
        <v>1</v>
      </c>
      <c r="I39" s="5">
        <v>4</v>
      </c>
      <c r="J39" s="5">
        <v>3</v>
      </c>
      <c r="K39" s="5">
        <v>86.41</v>
      </c>
      <c r="L39" s="5">
        <v>81.22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4">
        <v>39</v>
      </c>
      <c r="B40" s="3" t="s">
        <v>50</v>
      </c>
      <c r="C40" s="5">
        <v>83.44</v>
      </c>
      <c r="D40" s="5">
        <v>16</v>
      </c>
      <c r="E40" s="5">
        <v>13</v>
      </c>
      <c r="F40" s="5">
        <v>81.8</v>
      </c>
      <c r="G40" s="5">
        <v>1</v>
      </c>
      <c r="H40" s="5">
        <v>8</v>
      </c>
      <c r="I40" s="5">
        <v>3</v>
      </c>
      <c r="J40" s="5">
        <v>11</v>
      </c>
      <c r="K40" s="5">
        <v>83.07</v>
      </c>
      <c r="L40" s="5">
        <v>83.43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4">
        <v>40</v>
      </c>
      <c r="B41" s="3" t="s">
        <v>178</v>
      </c>
      <c r="C41" s="5">
        <v>83.4</v>
      </c>
      <c r="D41" s="5">
        <v>24</v>
      </c>
      <c r="E41" s="5">
        <v>7</v>
      </c>
      <c r="F41" s="5">
        <v>74.209999999999994</v>
      </c>
      <c r="G41" s="5">
        <v>1</v>
      </c>
      <c r="H41" s="5">
        <v>0</v>
      </c>
      <c r="I41" s="5">
        <v>1</v>
      </c>
      <c r="J41" s="5">
        <v>3</v>
      </c>
      <c r="K41" s="5">
        <v>83.7</v>
      </c>
      <c r="L41" s="5">
        <v>82.74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4">
        <v>41</v>
      </c>
      <c r="B42" s="3" t="s">
        <v>16</v>
      </c>
      <c r="C42" s="5">
        <v>83.39</v>
      </c>
      <c r="D42" s="5">
        <v>22</v>
      </c>
      <c r="E42" s="5">
        <v>9</v>
      </c>
      <c r="F42" s="5">
        <v>77.03</v>
      </c>
      <c r="G42" s="5">
        <v>3</v>
      </c>
      <c r="H42" s="5">
        <v>3</v>
      </c>
      <c r="I42" s="5">
        <v>3</v>
      </c>
      <c r="J42" s="5">
        <v>5</v>
      </c>
      <c r="K42" s="5">
        <v>83.28</v>
      </c>
      <c r="L42" s="5">
        <v>83.11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4">
        <v>42</v>
      </c>
      <c r="B43" s="3" t="s">
        <v>54</v>
      </c>
      <c r="C43" s="5">
        <v>83.36</v>
      </c>
      <c r="D43" s="5">
        <v>18</v>
      </c>
      <c r="E43" s="5">
        <v>12</v>
      </c>
      <c r="F43" s="5">
        <v>80.25</v>
      </c>
      <c r="G43" s="5">
        <v>0</v>
      </c>
      <c r="H43" s="5">
        <v>7</v>
      </c>
      <c r="I43" s="5">
        <v>3</v>
      </c>
      <c r="J43" s="5">
        <v>8</v>
      </c>
      <c r="K43" s="5">
        <v>83.43</v>
      </c>
      <c r="L43" s="5">
        <v>82.91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4">
        <v>43</v>
      </c>
      <c r="B44" s="3" t="s">
        <v>96</v>
      </c>
      <c r="C44" s="5">
        <v>83.29</v>
      </c>
      <c r="D44" s="5">
        <v>19</v>
      </c>
      <c r="E44" s="5">
        <v>10</v>
      </c>
      <c r="F44" s="5">
        <v>77.150000000000006</v>
      </c>
      <c r="G44" s="5">
        <v>1</v>
      </c>
      <c r="H44" s="5">
        <v>4</v>
      </c>
      <c r="I44" s="5">
        <v>2</v>
      </c>
      <c r="J44" s="5">
        <v>7</v>
      </c>
      <c r="K44" s="5">
        <v>81.98</v>
      </c>
      <c r="L44" s="5">
        <v>84.46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4">
        <v>44</v>
      </c>
      <c r="B45" s="3" t="s">
        <v>18</v>
      </c>
      <c r="C45" s="5">
        <v>83.19</v>
      </c>
      <c r="D45" s="5">
        <v>22</v>
      </c>
      <c r="E45" s="5">
        <v>9</v>
      </c>
      <c r="F45" s="5">
        <v>74.400000000000006</v>
      </c>
      <c r="G45" s="5">
        <v>0</v>
      </c>
      <c r="H45" s="5">
        <v>3</v>
      </c>
      <c r="I45" s="5">
        <v>3</v>
      </c>
      <c r="J45" s="5">
        <v>5</v>
      </c>
      <c r="K45" s="5">
        <v>81.75</v>
      </c>
      <c r="L45" s="5">
        <v>84.54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4">
        <v>45</v>
      </c>
      <c r="B46" s="3" t="s">
        <v>73</v>
      </c>
      <c r="C46" s="5">
        <v>83.15</v>
      </c>
      <c r="D46" s="5">
        <v>20</v>
      </c>
      <c r="E46" s="5">
        <v>10</v>
      </c>
      <c r="F46" s="5">
        <v>76.790000000000006</v>
      </c>
      <c r="G46" s="5">
        <v>0</v>
      </c>
      <c r="H46" s="5">
        <v>3</v>
      </c>
      <c r="I46" s="5">
        <v>3</v>
      </c>
      <c r="J46" s="5">
        <v>6</v>
      </c>
      <c r="K46" s="5">
        <v>82.11</v>
      </c>
      <c r="L46" s="5">
        <v>83.93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4">
        <v>46</v>
      </c>
      <c r="B47" s="3" t="s">
        <v>81</v>
      </c>
      <c r="C47" s="5">
        <v>82.57</v>
      </c>
      <c r="D47" s="5">
        <v>22</v>
      </c>
      <c r="E47" s="5">
        <v>7</v>
      </c>
      <c r="F47" s="5">
        <v>74.63</v>
      </c>
      <c r="G47" s="5">
        <v>0</v>
      </c>
      <c r="H47" s="5">
        <v>1</v>
      </c>
      <c r="I47" s="5">
        <v>0</v>
      </c>
      <c r="J47" s="5">
        <v>2</v>
      </c>
      <c r="K47" s="5">
        <v>83.27</v>
      </c>
      <c r="L47" s="5">
        <v>81.569999999999993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4">
        <v>47</v>
      </c>
      <c r="B48" s="3" t="s">
        <v>190</v>
      </c>
      <c r="C48" s="5">
        <v>82.27</v>
      </c>
      <c r="D48" s="5">
        <v>20</v>
      </c>
      <c r="E48" s="5">
        <v>10</v>
      </c>
      <c r="F48" s="5">
        <v>77.290000000000006</v>
      </c>
      <c r="G48" s="5">
        <v>1</v>
      </c>
      <c r="H48" s="5">
        <v>4</v>
      </c>
      <c r="I48" s="5">
        <v>3</v>
      </c>
      <c r="J48" s="5">
        <v>9</v>
      </c>
      <c r="K48" s="5">
        <v>82.94</v>
      </c>
      <c r="L48" s="5">
        <v>81.290000000000006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4">
        <v>48</v>
      </c>
      <c r="B49" s="3" t="s">
        <v>146</v>
      </c>
      <c r="C49" s="5">
        <v>82.14</v>
      </c>
      <c r="D49" s="5">
        <v>21</v>
      </c>
      <c r="E49" s="5">
        <v>9</v>
      </c>
      <c r="F49" s="5">
        <v>75.260000000000005</v>
      </c>
      <c r="G49" s="5">
        <v>0</v>
      </c>
      <c r="H49" s="5">
        <v>2</v>
      </c>
      <c r="I49" s="5">
        <v>1</v>
      </c>
      <c r="J49" s="5">
        <v>3</v>
      </c>
      <c r="K49" s="5">
        <v>81.69</v>
      </c>
      <c r="L49" s="5">
        <v>82.21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4">
        <v>49</v>
      </c>
      <c r="B50" s="3" t="s">
        <v>169</v>
      </c>
      <c r="C50" s="5">
        <v>82.11</v>
      </c>
      <c r="D50" s="5">
        <v>19</v>
      </c>
      <c r="E50" s="5">
        <v>11</v>
      </c>
      <c r="F50" s="5">
        <v>78.28</v>
      </c>
      <c r="G50" s="5">
        <v>0</v>
      </c>
      <c r="H50" s="5">
        <v>4</v>
      </c>
      <c r="I50" s="5">
        <v>3</v>
      </c>
      <c r="J50" s="5">
        <v>6</v>
      </c>
      <c r="K50" s="5">
        <v>82.28</v>
      </c>
      <c r="L50" s="5">
        <v>81.56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4">
        <v>50</v>
      </c>
      <c r="B51" s="3" t="s">
        <v>26</v>
      </c>
      <c r="C51" s="5">
        <v>82.11</v>
      </c>
      <c r="D51" s="5">
        <v>18</v>
      </c>
      <c r="E51" s="5">
        <v>13</v>
      </c>
      <c r="F51" s="5">
        <v>79.06</v>
      </c>
      <c r="G51" s="5">
        <v>2</v>
      </c>
      <c r="H51" s="5">
        <v>5</v>
      </c>
      <c r="I51" s="5">
        <v>7</v>
      </c>
      <c r="J51" s="5">
        <v>6</v>
      </c>
      <c r="K51" s="5">
        <v>81.430000000000007</v>
      </c>
      <c r="L51" s="5">
        <v>82.44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4">
        <v>51</v>
      </c>
      <c r="B52" s="3" t="s">
        <v>114</v>
      </c>
      <c r="C52" s="5">
        <v>82.09</v>
      </c>
      <c r="D52" s="5">
        <v>19</v>
      </c>
      <c r="E52" s="5">
        <v>11</v>
      </c>
      <c r="F52" s="5">
        <v>76.069999999999993</v>
      </c>
      <c r="G52" s="5">
        <v>2</v>
      </c>
      <c r="H52" s="5">
        <v>4</v>
      </c>
      <c r="I52" s="5">
        <v>2</v>
      </c>
      <c r="J52" s="5">
        <v>4</v>
      </c>
      <c r="K52" s="5">
        <v>80.75</v>
      </c>
      <c r="L52" s="5">
        <v>83.27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4">
        <v>52</v>
      </c>
      <c r="B53" s="3" t="s">
        <v>43</v>
      </c>
      <c r="C53" s="5">
        <v>82.06</v>
      </c>
      <c r="D53" s="5">
        <v>18</v>
      </c>
      <c r="E53" s="5">
        <v>13</v>
      </c>
      <c r="F53" s="5">
        <v>76.33</v>
      </c>
      <c r="G53" s="5">
        <v>0</v>
      </c>
      <c r="H53" s="5">
        <v>5</v>
      </c>
      <c r="I53" s="5">
        <v>2</v>
      </c>
      <c r="J53" s="5">
        <v>11</v>
      </c>
      <c r="K53" s="5">
        <v>79.33</v>
      </c>
      <c r="L53" s="5">
        <v>85.71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4">
        <v>53</v>
      </c>
      <c r="B54" s="3" t="s">
        <v>61</v>
      </c>
      <c r="C54" s="5">
        <v>81.86</v>
      </c>
      <c r="D54" s="5">
        <v>16</v>
      </c>
      <c r="E54" s="5">
        <v>13</v>
      </c>
      <c r="F54" s="5">
        <v>80.7</v>
      </c>
      <c r="G54" s="5">
        <v>1</v>
      </c>
      <c r="H54" s="5">
        <v>5</v>
      </c>
      <c r="I54" s="5">
        <v>3</v>
      </c>
      <c r="J54" s="5">
        <v>10</v>
      </c>
      <c r="K54" s="5">
        <v>81.78</v>
      </c>
      <c r="L54" s="5">
        <v>81.56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4">
        <v>54</v>
      </c>
      <c r="B55" s="3" t="s">
        <v>91</v>
      </c>
      <c r="C55" s="5">
        <v>81.849999999999994</v>
      </c>
      <c r="D55" s="5">
        <v>19</v>
      </c>
      <c r="E55" s="5">
        <v>11</v>
      </c>
      <c r="F55" s="5">
        <v>77.069999999999993</v>
      </c>
      <c r="G55" s="5">
        <v>0</v>
      </c>
      <c r="H55" s="5">
        <v>3</v>
      </c>
      <c r="I55" s="5">
        <v>3</v>
      </c>
      <c r="J55" s="5">
        <v>6</v>
      </c>
      <c r="K55" s="5">
        <v>80.2</v>
      </c>
      <c r="L55" s="5">
        <v>83.45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4">
        <v>55</v>
      </c>
      <c r="B56" s="3" t="s">
        <v>182</v>
      </c>
      <c r="C56" s="5">
        <v>81.760000000000005</v>
      </c>
      <c r="D56" s="5">
        <v>17</v>
      </c>
      <c r="E56" s="5">
        <v>13</v>
      </c>
      <c r="F56" s="5">
        <v>79.37</v>
      </c>
      <c r="G56" s="5">
        <v>3</v>
      </c>
      <c r="H56" s="5">
        <v>4</v>
      </c>
      <c r="I56" s="5">
        <v>4</v>
      </c>
      <c r="J56" s="5">
        <v>8</v>
      </c>
      <c r="K56" s="5">
        <v>80.97</v>
      </c>
      <c r="L56" s="5">
        <v>82.23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4">
        <v>56</v>
      </c>
      <c r="B57" s="3" t="s">
        <v>119</v>
      </c>
      <c r="C57" s="5">
        <v>81.739999999999995</v>
      </c>
      <c r="D57" s="5">
        <v>19</v>
      </c>
      <c r="E57" s="5">
        <v>11</v>
      </c>
      <c r="F57" s="5">
        <v>75.66</v>
      </c>
      <c r="G57" s="5">
        <v>1</v>
      </c>
      <c r="H57" s="5">
        <v>4</v>
      </c>
      <c r="I57" s="5">
        <v>3</v>
      </c>
      <c r="J57" s="5">
        <v>6</v>
      </c>
      <c r="K57" s="5">
        <v>80.67</v>
      </c>
      <c r="L57" s="5">
        <v>82.55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4">
        <v>57</v>
      </c>
      <c r="B58" s="3" t="s">
        <v>87</v>
      </c>
      <c r="C58" s="5">
        <v>81.56</v>
      </c>
      <c r="D58" s="5">
        <v>18</v>
      </c>
      <c r="E58" s="5">
        <v>12</v>
      </c>
      <c r="F58" s="5">
        <v>77.569999999999993</v>
      </c>
      <c r="G58" s="5">
        <v>3</v>
      </c>
      <c r="H58" s="5">
        <v>2</v>
      </c>
      <c r="I58" s="5">
        <v>4</v>
      </c>
      <c r="J58" s="5">
        <v>5</v>
      </c>
      <c r="K58" s="5">
        <v>81.06</v>
      </c>
      <c r="L58" s="5">
        <v>81.680000000000007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4">
        <v>58</v>
      </c>
      <c r="B59" s="3" t="s">
        <v>227</v>
      </c>
      <c r="C59" s="5">
        <v>81.16</v>
      </c>
      <c r="D59" s="5">
        <v>24</v>
      </c>
      <c r="E59" s="5">
        <v>8</v>
      </c>
      <c r="F59" s="5">
        <v>74</v>
      </c>
      <c r="G59" s="5">
        <v>0</v>
      </c>
      <c r="H59" s="5">
        <v>1</v>
      </c>
      <c r="I59" s="5">
        <v>0</v>
      </c>
      <c r="J59" s="5">
        <v>5</v>
      </c>
      <c r="K59" s="5">
        <v>81.78</v>
      </c>
      <c r="L59" s="5">
        <v>80.209999999999994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4">
        <v>59</v>
      </c>
      <c r="B60" s="3" t="s">
        <v>60</v>
      </c>
      <c r="C60" s="5">
        <v>81.13</v>
      </c>
      <c r="D60" s="5">
        <v>17</v>
      </c>
      <c r="E60" s="5">
        <v>12</v>
      </c>
      <c r="F60" s="5">
        <v>78.14</v>
      </c>
      <c r="G60" s="5">
        <v>0</v>
      </c>
      <c r="H60" s="5">
        <v>5</v>
      </c>
      <c r="I60" s="5">
        <v>2</v>
      </c>
      <c r="J60" s="5">
        <v>9</v>
      </c>
      <c r="K60" s="5">
        <v>80.7</v>
      </c>
      <c r="L60" s="5">
        <v>81.180000000000007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4">
        <v>60</v>
      </c>
      <c r="B61" s="3" t="s">
        <v>206</v>
      </c>
      <c r="C61" s="5">
        <v>81.11</v>
      </c>
      <c r="D61" s="5">
        <v>21</v>
      </c>
      <c r="E61" s="5">
        <v>5</v>
      </c>
      <c r="F61" s="5">
        <v>72.09</v>
      </c>
      <c r="G61" s="5">
        <v>0</v>
      </c>
      <c r="H61" s="5">
        <v>1</v>
      </c>
      <c r="I61" s="5">
        <v>1</v>
      </c>
      <c r="J61" s="5">
        <v>3</v>
      </c>
      <c r="K61" s="5">
        <v>84.14</v>
      </c>
      <c r="L61" s="5">
        <v>78.55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4">
        <v>61</v>
      </c>
      <c r="B62" s="3" t="s">
        <v>12</v>
      </c>
      <c r="C62" s="5">
        <v>81.03</v>
      </c>
      <c r="D62" s="5">
        <v>20</v>
      </c>
      <c r="E62" s="5">
        <v>10</v>
      </c>
      <c r="F62" s="5">
        <v>73.81</v>
      </c>
      <c r="G62" s="5">
        <v>1</v>
      </c>
      <c r="H62" s="5">
        <v>2</v>
      </c>
      <c r="I62" s="5">
        <v>3</v>
      </c>
      <c r="J62" s="5">
        <v>3</v>
      </c>
      <c r="K62" s="5">
        <v>79.7</v>
      </c>
      <c r="L62" s="5">
        <v>82.17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4">
        <v>62</v>
      </c>
      <c r="B63" s="3" t="s">
        <v>304</v>
      </c>
      <c r="C63" s="5">
        <v>81.02</v>
      </c>
      <c r="D63" s="5">
        <v>22</v>
      </c>
      <c r="E63" s="5">
        <v>9</v>
      </c>
      <c r="F63" s="5">
        <v>73.34</v>
      </c>
      <c r="G63" s="5">
        <v>0</v>
      </c>
      <c r="H63" s="5">
        <v>3</v>
      </c>
      <c r="I63" s="5">
        <v>1</v>
      </c>
      <c r="J63" s="5">
        <v>6</v>
      </c>
      <c r="K63" s="5">
        <v>81.08</v>
      </c>
      <c r="L63" s="5">
        <v>80.58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4">
        <v>63</v>
      </c>
      <c r="B64" s="3" t="s">
        <v>411</v>
      </c>
      <c r="C64" s="5">
        <v>81</v>
      </c>
      <c r="D64" s="5">
        <v>18</v>
      </c>
      <c r="E64" s="5">
        <v>13</v>
      </c>
      <c r="F64" s="5">
        <v>77.62</v>
      </c>
      <c r="G64" s="5">
        <v>2</v>
      </c>
      <c r="H64" s="5">
        <v>2</v>
      </c>
      <c r="I64" s="5">
        <v>5</v>
      </c>
      <c r="J64" s="5">
        <v>4</v>
      </c>
      <c r="K64" s="5">
        <v>79.09</v>
      </c>
      <c r="L64" s="5">
        <v>82.96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4">
        <v>64</v>
      </c>
      <c r="B65" s="3" t="s">
        <v>123</v>
      </c>
      <c r="C65" s="5">
        <v>80.739999999999995</v>
      </c>
      <c r="D65" s="5">
        <v>23</v>
      </c>
      <c r="E65" s="5">
        <v>8</v>
      </c>
      <c r="F65" s="5">
        <v>71.81</v>
      </c>
      <c r="G65" s="5">
        <v>0</v>
      </c>
      <c r="H65" s="5">
        <v>2</v>
      </c>
      <c r="I65" s="5">
        <v>0</v>
      </c>
      <c r="J65" s="5">
        <v>2</v>
      </c>
      <c r="K65" s="5">
        <v>79.94</v>
      </c>
      <c r="L65" s="5">
        <v>81.2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4">
        <v>65</v>
      </c>
      <c r="B66" s="3" t="s">
        <v>283</v>
      </c>
      <c r="C66" s="5">
        <v>80.7</v>
      </c>
      <c r="D66" s="5">
        <v>17</v>
      </c>
      <c r="E66" s="5">
        <v>13</v>
      </c>
      <c r="F66" s="5">
        <v>78.95</v>
      </c>
      <c r="G66" s="5">
        <v>0</v>
      </c>
      <c r="H66" s="5">
        <v>5</v>
      </c>
      <c r="I66" s="5">
        <v>2</v>
      </c>
      <c r="J66" s="5">
        <v>9</v>
      </c>
      <c r="K66" s="5">
        <v>80.25</v>
      </c>
      <c r="L66" s="5">
        <v>80.77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4">
        <v>66</v>
      </c>
      <c r="B67" s="3" t="s">
        <v>145</v>
      </c>
      <c r="C67" s="5">
        <v>80.62</v>
      </c>
      <c r="D67" s="5">
        <v>18</v>
      </c>
      <c r="E67" s="5">
        <v>11</v>
      </c>
      <c r="F67" s="5">
        <v>77.040000000000006</v>
      </c>
      <c r="G67" s="5">
        <v>1</v>
      </c>
      <c r="H67" s="5">
        <v>6</v>
      </c>
      <c r="I67" s="5">
        <v>1</v>
      </c>
      <c r="J67" s="5">
        <v>6</v>
      </c>
      <c r="K67" s="5">
        <v>81.27</v>
      </c>
      <c r="L67" s="5">
        <v>79.650000000000006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4">
        <v>67</v>
      </c>
      <c r="B68" s="3" t="s">
        <v>84</v>
      </c>
      <c r="C68" s="5">
        <v>80.56</v>
      </c>
      <c r="D68" s="5">
        <v>13</v>
      </c>
      <c r="E68" s="5">
        <v>17</v>
      </c>
      <c r="F68" s="5">
        <v>81.16</v>
      </c>
      <c r="G68" s="5">
        <v>2</v>
      </c>
      <c r="H68" s="5">
        <v>9</v>
      </c>
      <c r="I68" s="5">
        <v>3</v>
      </c>
      <c r="J68" s="5">
        <v>14</v>
      </c>
      <c r="K68" s="5">
        <v>79.2</v>
      </c>
      <c r="L68" s="5">
        <v>81.72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4">
        <v>68</v>
      </c>
      <c r="B69" s="3" t="s">
        <v>170</v>
      </c>
      <c r="C69" s="5">
        <v>80.489999999999995</v>
      </c>
      <c r="D69" s="5">
        <v>17</v>
      </c>
      <c r="E69" s="5">
        <v>11</v>
      </c>
      <c r="F69" s="5">
        <v>74.66</v>
      </c>
      <c r="G69" s="5">
        <v>0</v>
      </c>
      <c r="H69" s="5">
        <v>2</v>
      </c>
      <c r="I69" s="5">
        <v>1</v>
      </c>
      <c r="J69" s="5">
        <v>5</v>
      </c>
      <c r="K69" s="5">
        <v>78.52</v>
      </c>
      <c r="L69" s="5">
        <v>82.54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4">
        <v>69</v>
      </c>
      <c r="B70" s="3" t="s">
        <v>31</v>
      </c>
      <c r="C70" s="5">
        <v>80.430000000000007</v>
      </c>
      <c r="D70" s="5">
        <v>17</v>
      </c>
      <c r="E70" s="5">
        <v>12</v>
      </c>
      <c r="F70" s="5">
        <v>76.069999999999993</v>
      </c>
      <c r="G70" s="5">
        <v>0</v>
      </c>
      <c r="H70" s="5">
        <v>4</v>
      </c>
      <c r="I70" s="5">
        <v>2</v>
      </c>
      <c r="J70" s="5">
        <v>7</v>
      </c>
      <c r="K70" s="5">
        <v>79.180000000000007</v>
      </c>
      <c r="L70" s="5">
        <v>81.44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4">
        <v>70</v>
      </c>
      <c r="B71" s="3" t="s">
        <v>162</v>
      </c>
      <c r="C71" s="5">
        <v>80.39</v>
      </c>
      <c r="D71" s="5">
        <v>18</v>
      </c>
      <c r="E71" s="5">
        <v>9</v>
      </c>
      <c r="F71" s="5">
        <v>74.790000000000006</v>
      </c>
      <c r="G71" s="5">
        <v>0</v>
      </c>
      <c r="H71" s="5">
        <v>0</v>
      </c>
      <c r="I71" s="5">
        <v>1</v>
      </c>
      <c r="J71" s="5">
        <v>1</v>
      </c>
      <c r="K71" s="5">
        <v>80.180000000000007</v>
      </c>
      <c r="L71" s="5">
        <v>80.22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4">
        <v>71</v>
      </c>
      <c r="B72" s="3" t="s">
        <v>412</v>
      </c>
      <c r="C72" s="5">
        <v>80.28</v>
      </c>
      <c r="D72" s="5">
        <v>18</v>
      </c>
      <c r="E72" s="5">
        <v>13</v>
      </c>
      <c r="F72" s="5">
        <v>77.16</v>
      </c>
      <c r="G72" s="5">
        <v>1</v>
      </c>
      <c r="H72" s="5">
        <v>3</v>
      </c>
      <c r="I72" s="5">
        <v>3</v>
      </c>
      <c r="J72" s="5">
        <v>8</v>
      </c>
      <c r="K72" s="5">
        <v>79.290000000000006</v>
      </c>
      <c r="L72" s="5">
        <v>80.97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4">
        <v>72</v>
      </c>
      <c r="B73" s="3" t="s">
        <v>223</v>
      </c>
      <c r="C73" s="5">
        <v>80.08</v>
      </c>
      <c r="D73" s="5">
        <v>22</v>
      </c>
      <c r="E73" s="5">
        <v>8</v>
      </c>
      <c r="F73" s="5">
        <v>72.72</v>
      </c>
      <c r="G73" s="5">
        <v>0</v>
      </c>
      <c r="H73" s="5">
        <v>1</v>
      </c>
      <c r="I73" s="5">
        <v>1</v>
      </c>
      <c r="J73" s="5">
        <v>2</v>
      </c>
      <c r="K73" s="5">
        <v>79.63</v>
      </c>
      <c r="L73" s="5">
        <v>80.16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4">
        <v>73</v>
      </c>
      <c r="B74" s="3" t="s">
        <v>171</v>
      </c>
      <c r="C74" s="5">
        <v>79.92</v>
      </c>
      <c r="D74" s="5">
        <v>25</v>
      </c>
      <c r="E74" s="5">
        <v>8</v>
      </c>
      <c r="F74" s="5">
        <v>72.45</v>
      </c>
      <c r="G74" s="5">
        <v>0</v>
      </c>
      <c r="H74" s="5">
        <v>0</v>
      </c>
      <c r="I74" s="5">
        <v>0</v>
      </c>
      <c r="J74" s="5">
        <v>1</v>
      </c>
      <c r="K74" s="5">
        <v>80.31</v>
      </c>
      <c r="L74" s="5">
        <v>79.180000000000007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4">
        <v>74</v>
      </c>
      <c r="B75" s="3" t="s">
        <v>66</v>
      </c>
      <c r="C75" s="5">
        <v>79.77</v>
      </c>
      <c r="D75" s="5">
        <v>23</v>
      </c>
      <c r="E75" s="5">
        <v>10</v>
      </c>
      <c r="F75" s="5">
        <v>74.55</v>
      </c>
      <c r="G75" s="5">
        <v>0</v>
      </c>
      <c r="H75" s="5">
        <v>0</v>
      </c>
      <c r="I75" s="5">
        <v>3</v>
      </c>
      <c r="J75" s="5">
        <v>5</v>
      </c>
      <c r="K75" s="5">
        <v>81.39</v>
      </c>
      <c r="L75" s="5">
        <v>78.02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4">
        <v>75</v>
      </c>
      <c r="B76" s="3" t="s">
        <v>65</v>
      </c>
      <c r="C76" s="5">
        <v>79.7</v>
      </c>
      <c r="D76" s="5">
        <v>18</v>
      </c>
      <c r="E76" s="5">
        <v>12</v>
      </c>
      <c r="F76" s="5">
        <v>77.59</v>
      </c>
      <c r="G76" s="5">
        <v>1</v>
      </c>
      <c r="H76" s="5">
        <v>3</v>
      </c>
      <c r="I76" s="5">
        <v>2</v>
      </c>
      <c r="J76" s="5">
        <v>7</v>
      </c>
      <c r="K76" s="5">
        <v>80.569999999999993</v>
      </c>
      <c r="L76" s="5">
        <v>78.53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4">
        <v>76</v>
      </c>
      <c r="B77" s="3" t="s">
        <v>106</v>
      </c>
      <c r="C77" s="5">
        <v>79.66</v>
      </c>
      <c r="D77" s="5">
        <v>22</v>
      </c>
      <c r="E77" s="5">
        <v>10</v>
      </c>
      <c r="F77" s="5">
        <v>71.84</v>
      </c>
      <c r="G77" s="5">
        <v>0</v>
      </c>
      <c r="H77" s="5">
        <v>1</v>
      </c>
      <c r="I77" s="5">
        <v>1</v>
      </c>
      <c r="J77" s="5">
        <v>1</v>
      </c>
      <c r="K77" s="5">
        <v>78.55</v>
      </c>
      <c r="L77" s="5">
        <v>80.48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4">
        <v>77</v>
      </c>
      <c r="B78" s="3" t="s">
        <v>127</v>
      </c>
      <c r="C78" s="5">
        <v>79.540000000000006</v>
      </c>
      <c r="D78" s="5">
        <v>19</v>
      </c>
      <c r="E78" s="5">
        <v>10</v>
      </c>
      <c r="F78" s="5">
        <v>74.67</v>
      </c>
      <c r="G78" s="5">
        <v>1</v>
      </c>
      <c r="H78" s="5">
        <v>1</v>
      </c>
      <c r="I78" s="5">
        <v>1</v>
      </c>
      <c r="J78" s="5">
        <v>3</v>
      </c>
      <c r="K78" s="5">
        <v>80.09</v>
      </c>
      <c r="L78" s="5">
        <v>78.66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4">
        <v>78</v>
      </c>
      <c r="B79" s="3" t="s">
        <v>34</v>
      </c>
      <c r="C79" s="5">
        <v>79.31</v>
      </c>
      <c r="D79" s="5">
        <v>22</v>
      </c>
      <c r="E79" s="5">
        <v>9</v>
      </c>
      <c r="F79" s="5">
        <v>74.180000000000007</v>
      </c>
      <c r="G79" s="5">
        <v>0</v>
      </c>
      <c r="H79" s="5">
        <v>2</v>
      </c>
      <c r="I79" s="5">
        <v>3</v>
      </c>
      <c r="J79" s="5">
        <v>3</v>
      </c>
      <c r="K79" s="5">
        <v>81.45</v>
      </c>
      <c r="L79" s="5">
        <v>77.180000000000007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4">
        <v>79</v>
      </c>
      <c r="B80" s="3" t="s">
        <v>141</v>
      </c>
      <c r="C80" s="5">
        <v>79.13</v>
      </c>
      <c r="D80" s="5">
        <v>22</v>
      </c>
      <c r="E80" s="5">
        <v>6</v>
      </c>
      <c r="F80" s="5">
        <v>71.59</v>
      </c>
      <c r="G80" s="5">
        <v>0</v>
      </c>
      <c r="H80" s="5">
        <v>1</v>
      </c>
      <c r="I80" s="5">
        <v>0</v>
      </c>
      <c r="J80" s="5">
        <v>1</v>
      </c>
      <c r="K80" s="5">
        <v>81.73</v>
      </c>
      <c r="L80" s="5">
        <v>76.680000000000007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4">
        <v>80</v>
      </c>
      <c r="B81" s="3" t="s">
        <v>94</v>
      </c>
      <c r="C81" s="5">
        <v>79.069999999999993</v>
      </c>
      <c r="D81" s="5">
        <v>24</v>
      </c>
      <c r="E81" s="5">
        <v>9</v>
      </c>
      <c r="F81" s="5">
        <v>71.45</v>
      </c>
      <c r="G81" s="5">
        <v>0</v>
      </c>
      <c r="H81" s="5">
        <v>1</v>
      </c>
      <c r="I81" s="5">
        <v>1</v>
      </c>
      <c r="J81" s="5">
        <v>2</v>
      </c>
      <c r="K81" s="5">
        <v>78.89</v>
      </c>
      <c r="L81" s="5">
        <v>78.87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4">
        <v>81</v>
      </c>
      <c r="B82" s="3" t="s">
        <v>226</v>
      </c>
      <c r="C82" s="5">
        <v>78.89</v>
      </c>
      <c r="D82" s="5">
        <v>21</v>
      </c>
      <c r="E82" s="5">
        <v>10</v>
      </c>
      <c r="F82" s="5">
        <v>73.59</v>
      </c>
      <c r="G82" s="5">
        <v>1</v>
      </c>
      <c r="H82" s="5">
        <v>1</v>
      </c>
      <c r="I82" s="5">
        <v>2</v>
      </c>
      <c r="J82" s="5">
        <v>2</v>
      </c>
      <c r="K82" s="5">
        <v>80.459999999999994</v>
      </c>
      <c r="L82" s="5">
        <v>77.16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4">
        <v>82</v>
      </c>
      <c r="B83" s="3" t="s">
        <v>472</v>
      </c>
      <c r="C83" s="5">
        <v>78.83</v>
      </c>
      <c r="D83" s="5">
        <v>18</v>
      </c>
      <c r="E83" s="5">
        <v>10</v>
      </c>
      <c r="F83" s="5">
        <v>73.959999999999994</v>
      </c>
      <c r="G83" s="5">
        <v>1</v>
      </c>
      <c r="H83" s="5">
        <v>0</v>
      </c>
      <c r="I83" s="5">
        <v>1</v>
      </c>
      <c r="J83" s="5">
        <v>2</v>
      </c>
      <c r="K83" s="5">
        <v>78.709999999999994</v>
      </c>
      <c r="L83" s="5">
        <v>78.569999999999993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4">
        <v>83</v>
      </c>
      <c r="B84" s="3" t="s">
        <v>132</v>
      </c>
      <c r="C84" s="5">
        <v>78.8</v>
      </c>
      <c r="D84" s="5">
        <v>19</v>
      </c>
      <c r="E84" s="5">
        <v>12</v>
      </c>
      <c r="F84" s="5">
        <v>74.59</v>
      </c>
      <c r="G84" s="5">
        <v>1</v>
      </c>
      <c r="H84" s="5">
        <v>1</v>
      </c>
      <c r="I84" s="5">
        <v>1</v>
      </c>
      <c r="J84" s="5">
        <v>4</v>
      </c>
      <c r="K84" s="5">
        <v>77.94</v>
      </c>
      <c r="L84" s="5">
        <v>79.33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4">
        <v>84</v>
      </c>
      <c r="B85" s="3" t="s">
        <v>59</v>
      </c>
      <c r="C85" s="5">
        <v>78.39</v>
      </c>
      <c r="D85" s="5">
        <v>14</v>
      </c>
      <c r="E85" s="5">
        <v>16</v>
      </c>
      <c r="F85" s="5">
        <v>78.98</v>
      </c>
      <c r="G85" s="5">
        <v>1</v>
      </c>
      <c r="H85" s="5">
        <v>11</v>
      </c>
      <c r="I85" s="5">
        <v>1</v>
      </c>
      <c r="J85" s="5">
        <v>12</v>
      </c>
      <c r="K85" s="5">
        <v>77.88</v>
      </c>
      <c r="L85" s="5">
        <v>78.53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4">
        <v>85</v>
      </c>
      <c r="B86" s="3" t="s">
        <v>52</v>
      </c>
      <c r="C86" s="5">
        <v>78.260000000000005</v>
      </c>
      <c r="D86" s="5">
        <v>16</v>
      </c>
      <c r="E86" s="5">
        <v>15</v>
      </c>
      <c r="F86" s="5">
        <v>75.98</v>
      </c>
      <c r="G86" s="5">
        <v>0</v>
      </c>
      <c r="H86" s="5">
        <v>5</v>
      </c>
      <c r="I86" s="5">
        <v>0</v>
      </c>
      <c r="J86" s="5">
        <v>8</v>
      </c>
      <c r="K86" s="5">
        <v>76.47</v>
      </c>
      <c r="L86" s="5">
        <v>79.91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4">
        <v>86</v>
      </c>
      <c r="B87" s="3" t="s">
        <v>154</v>
      </c>
      <c r="C87" s="5">
        <v>78.12</v>
      </c>
      <c r="D87" s="5">
        <v>21</v>
      </c>
      <c r="E87" s="5">
        <v>11</v>
      </c>
      <c r="F87" s="5">
        <v>73.63</v>
      </c>
      <c r="G87" s="5">
        <v>0</v>
      </c>
      <c r="H87" s="5">
        <v>1</v>
      </c>
      <c r="I87" s="5">
        <v>0</v>
      </c>
      <c r="J87" s="5">
        <v>5</v>
      </c>
      <c r="K87" s="5">
        <v>79.680000000000007</v>
      </c>
      <c r="L87" s="5">
        <v>76.36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4">
        <v>87</v>
      </c>
      <c r="B88" s="3" t="s">
        <v>354</v>
      </c>
      <c r="C88" s="5">
        <v>78.05</v>
      </c>
      <c r="D88" s="5">
        <v>24</v>
      </c>
      <c r="E88" s="5">
        <v>8</v>
      </c>
      <c r="F88" s="5">
        <v>69.7</v>
      </c>
      <c r="G88" s="5">
        <v>0</v>
      </c>
      <c r="H88" s="5">
        <v>1</v>
      </c>
      <c r="I88" s="5">
        <v>1</v>
      </c>
      <c r="J88" s="5">
        <v>3</v>
      </c>
      <c r="K88" s="5">
        <v>79.03</v>
      </c>
      <c r="L88" s="5">
        <v>76.760000000000005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4">
        <v>88</v>
      </c>
      <c r="B89" s="3" t="s">
        <v>58</v>
      </c>
      <c r="C89" s="5">
        <v>77.87</v>
      </c>
      <c r="D89" s="5">
        <v>15</v>
      </c>
      <c r="E89" s="5">
        <v>16</v>
      </c>
      <c r="F89" s="5">
        <v>77.739999999999995</v>
      </c>
      <c r="G89" s="5">
        <v>2</v>
      </c>
      <c r="H89" s="5">
        <v>9</v>
      </c>
      <c r="I89" s="5">
        <v>2</v>
      </c>
      <c r="J89" s="5">
        <v>11</v>
      </c>
      <c r="K89" s="5">
        <v>77.260000000000005</v>
      </c>
      <c r="L89" s="5">
        <v>78.12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4">
        <v>89</v>
      </c>
      <c r="B90" s="3" t="s">
        <v>68</v>
      </c>
      <c r="C90" s="5">
        <v>77.849999999999994</v>
      </c>
      <c r="D90" s="5">
        <v>15</v>
      </c>
      <c r="E90" s="5">
        <v>15</v>
      </c>
      <c r="F90" s="5">
        <v>77.83</v>
      </c>
      <c r="G90" s="5">
        <v>0</v>
      </c>
      <c r="H90" s="5">
        <v>8</v>
      </c>
      <c r="I90" s="5">
        <v>2</v>
      </c>
      <c r="J90" s="5">
        <v>13</v>
      </c>
      <c r="K90" s="5">
        <v>77.540000000000006</v>
      </c>
      <c r="L90" s="5">
        <v>77.78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4">
        <v>90</v>
      </c>
      <c r="B91" s="3" t="s">
        <v>295</v>
      </c>
      <c r="C91" s="5">
        <v>77.819999999999993</v>
      </c>
      <c r="D91" s="5">
        <v>21</v>
      </c>
      <c r="E91" s="5">
        <v>11</v>
      </c>
      <c r="F91" s="5">
        <v>73.75</v>
      </c>
      <c r="G91" s="5">
        <v>0</v>
      </c>
      <c r="H91" s="5">
        <v>2</v>
      </c>
      <c r="I91" s="5">
        <v>1</v>
      </c>
      <c r="J91" s="5">
        <v>3</v>
      </c>
      <c r="K91" s="5">
        <v>78.680000000000007</v>
      </c>
      <c r="L91" s="5">
        <v>76.64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4">
        <v>91</v>
      </c>
      <c r="B92" s="3" t="s">
        <v>302</v>
      </c>
      <c r="C92" s="5">
        <v>77.72</v>
      </c>
      <c r="D92" s="5">
        <v>24</v>
      </c>
      <c r="E92" s="5">
        <v>7</v>
      </c>
      <c r="F92" s="5">
        <v>69.400000000000006</v>
      </c>
      <c r="G92" s="5">
        <v>0</v>
      </c>
      <c r="H92" s="5">
        <v>0</v>
      </c>
      <c r="I92" s="5">
        <v>0</v>
      </c>
      <c r="J92" s="5">
        <v>0</v>
      </c>
      <c r="K92" s="5">
        <v>78.56</v>
      </c>
      <c r="L92" s="5">
        <v>76.55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4">
        <v>92</v>
      </c>
      <c r="B93" s="3" t="s">
        <v>93</v>
      </c>
      <c r="C93" s="5">
        <v>77.52</v>
      </c>
      <c r="D93" s="5">
        <v>19</v>
      </c>
      <c r="E93" s="5">
        <v>12</v>
      </c>
      <c r="F93" s="5">
        <v>75.06</v>
      </c>
      <c r="G93" s="5">
        <v>0</v>
      </c>
      <c r="H93" s="5">
        <v>1</v>
      </c>
      <c r="I93" s="5">
        <v>1</v>
      </c>
      <c r="J93" s="5">
        <v>6</v>
      </c>
      <c r="K93" s="5">
        <v>78.91</v>
      </c>
      <c r="L93" s="5">
        <v>75.88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4">
        <v>93</v>
      </c>
      <c r="B94" s="3" t="s">
        <v>337</v>
      </c>
      <c r="C94" s="5">
        <v>77.430000000000007</v>
      </c>
      <c r="D94" s="5">
        <v>18</v>
      </c>
      <c r="E94" s="5">
        <v>12</v>
      </c>
      <c r="F94" s="5">
        <v>74.42</v>
      </c>
      <c r="G94" s="5">
        <v>0</v>
      </c>
      <c r="H94" s="5">
        <v>1</v>
      </c>
      <c r="I94" s="5">
        <v>1</v>
      </c>
      <c r="J94" s="5">
        <v>1</v>
      </c>
      <c r="K94" s="5">
        <v>76.94</v>
      </c>
      <c r="L94" s="5">
        <v>77.540000000000006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4">
        <v>94</v>
      </c>
      <c r="B95" s="3" t="s">
        <v>219</v>
      </c>
      <c r="C95" s="5">
        <v>77.39</v>
      </c>
      <c r="D95" s="5">
        <v>18</v>
      </c>
      <c r="E95" s="5">
        <v>10</v>
      </c>
      <c r="F95" s="5">
        <v>73.510000000000005</v>
      </c>
      <c r="G95" s="5">
        <v>0</v>
      </c>
      <c r="H95" s="5">
        <v>3</v>
      </c>
      <c r="I95" s="5">
        <v>0</v>
      </c>
      <c r="J95" s="5">
        <v>6</v>
      </c>
      <c r="K95" s="5">
        <v>76.959999999999994</v>
      </c>
      <c r="L95" s="5">
        <v>77.430000000000007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4">
        <v>95</v>
      </c>
      <c r="B96" s="3" t="s">
        <v>473</v>
      </c>
      <c r="C96" s="5">
        <v>77.25</v>
      </c>
      <c r="D96" s="5">
        <v>26</v>
      </c>
      <c r="E96" s="5">
        <v>5</v>
      </c>
      <c r="F96" s="5">
        <v>67.87</v>
      </c>
      <c r="G96" s="5">
        <v>0</v>
      </c>
      <c r="H96" s="5">
        <v>0</v>
      </c>
      <c r="I96" s="5">
        <v>0</v>
      </c>
      <c r="J96" s="5">
        <v>0</v>
      </c>
      <c r="K96" s="5">
        <v>78.84</v>
      </c>
      <c r="L96" s="5">
        <v>75.44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4">
        <v>96</v>
      </c>
      <c r="B97" s="3" t="s">
        <v>330</v>
      </c>
      <c r="C97" s="5">
        <v>77.23</v>
      </c>
      <c r="D97" s="5">
        <v>24</v>
      </c>
      <c r="E97" s="5">
        <v>5</v>
      </c>
      <c r="F97" s="5">
        <v>67.92</v>
      </c>
      <c r="G97" s="5">
        <v>0</v>
      </c>
      <c r="H97" s="5">
        <v>1</v>
      </c>
      <c r="I97" s="5">
        <v>0</v>
      </c>
      <c r="J97" s="5">
        <v>1</v>
      </c>
      <c r="K97" s="5">
        <v>78.78</v>
      </c>
      <c r="L97" s="5">
        <v>75.459999999999994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4">
        <v>97</v>
      </c>
      <c r="B98" s="3" t="s">
        <v>42</v>
      </c>
      <c r="C98" s="5">
        <v>77.040000000000006</v>
      </c>
      <c r="D98" s="5">
        <v>18</v>
      </c>
      <c r="E98" s="5">
        <v>12</v>
      </c>
      <c r="F98" s="5">
        <v>73.099999999999994</v>
      </c>
      <c r="G98" s="5">
        <v>1</v>
      </c>
      <c r="H98" s="5">
        <v>2</v>
      </c>
      <c r="I98" s="5">
        <v>3</v>
      </c>
      <c r="J98" s="5">
        <v>5</v>
      </c>
      <c r="K98" s="5">
        <v>76.88</v>
      </c>
      <c r="L98" s="5">
        <v>76.81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4">
        <v>98</v>
      </c>
      <c r="B99" s="3" t="s">
        <v>200</v>
      </c>
      <c r="C99" s="5">
        <v>77.03</v>
      </c>
      <c r="D99" s="5">
        <v>20</v>
      </c>
      <c r="E99" s="5">
        <v>11</v>
      </c>
      <c r="F99" s="5">
        <v>73.040000000000006</v>
      </c>
      <c r="G99" s="5">
        <v>0</v>
      </c>
      <c r="H99" s="5">
        <v>1</v>
      </c>
      <c r="I99" s="5">
        <v>1</v>
      </c>
      <c r="J99" s="5">
        <v>5</v>
      </c>
      <c r="K99" s="5">
        <v>76.59</v>
      </c>
      <c r="L99" s="5">
        <v>77.09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4">
        <v>99</v>
      </c>
      <c r="B100" s="3" t="s">
        <v>248</v>
      </c>
      <c r="C100" s="5">
        <v>77</v>
      </c>
      <c r="D100" s="5">
        <v>23</v>
      </c>
      <c r="E100" s="5">
        <v>10</v>
      </c>
      <c r="F100" s="5">
        <v>71.069999999999993</v>
      </c>
      <c r="G100" s="5">
        <v>0</v>
      </c>
      <c r="H100" s="5">
        <v>1</v>
      </c>
      <c r="I100" s="5">
        <v>0</v>
      </c>
      <c r="J100" s="5">
        <v>1</v>
      </c>
      <c r="K100" s="5">
        <v>77.8</v>
      </c>
      <c r="L100" s="5">
        <v>75.88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4">
        <v>100</v>
      </c>
      <c r="B101" s="3" t="s">
        <v>49</v>
      </c>
      <c r="C101" s="5">
        <v>77</v>
      </c>
      <c r="D101" s="5">
        <v>16</v>
      </c>
      <c r="E101" s="5">
        <v>14</v>
      </c>
      <c r="F101" s="5">
        <v>76.83</v>
      </c>
      <c r="G101" s="5">
        <v>0</v>
      </c>
      <c r="H101" s="5">
        <v>3</v>
      </c>
      <c r="I101" s="5">
        <v>3</v>
      </c>
      <c r="J101" s="5">
        <v>7</v>
      </c>
      <c r="K101" s="5">
        <v>77.14</v>
      </c>
      <c r="L101" s="5">
        <v>76.48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4">
        <v>101</v>
      </c>
      <c r="B102" s="3" t="s">
        <v>37</v>
      </c>
      <c r="C102" s="5">
        <v>76.92</v>
      </c>
      <c r="D102" s="5">
        <v>12</v>
      </c>
      <c r="E102" s="5">
        <v>19</v>
      </c>
      <c r="F102" s="5">
        <v>79.14</v>
      </c>
      <c r="G102" s="5">
        <v>0</v>
      </c>
      <c r="H102" s="5">
        <v>7</v>
      </c>
      <c r="I102" s="5">
        <v>2</v>
      </c>
      <c r="J102" s="5">
        <v>11</v>
      </c>
      <c r="K102" s="5">
        <v>74.27</v>
      </c>
      <c r="L102" s="5">
        <v>79.64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4">
        <v>102</v>
      </c>
      <c r="B103" s="3" t="s">
        <v>79</v>
      </c>
      <c r="C103" s="5">
        <v>76.78</v>
      </c>
      <c r="D103" s="5">
        <v>18</v>
      </c>
      <c r="E103" s="5">
        <v>11</v>
      </c>
      <c r="F103" s="5">
        <v>72</v>
      </c>
      <c r="G103" s="5">
        <v>0</v>
      </c>
      <c r="H103" s="5">
        <v>3</v>
      </c>
      <c r="I103" s="5">
        <v>0</v>
      </c>
      <c r="J103" s="5">
        <v>3</v>
      </c>
      <c r="K103" s="5">
        <v>74.97</v>
      </c>
      <c r="L103" s="5">
        <v>78.38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4">
        <v>103</v>
      </c>
      <c r="B104" s="3" t="s">
        <v>242</v>
      </c>
      <c r="C104" s="5">
        <v>76.760000000000005</v>
      </c>
      <c r="D104" s="5">
        <v>20</v>
      </c>
      <c r="E104" s="5">
        <v>12</v>
      </c>
      <c r="F104" s="5">
        <v>71.760000000000005</v>
      </c>
      <c r="G104" s="5">
        <v>0</v>
      </c>
      <c r="H104" s="5">
        <v>1</v>
      </c>
      <c r="I104" s="5">
        <v>1</v>
      </c>
      <c r="J104" s="5">
        <v>3</v>
      </c>
      <c r="K104" s="5">
        <v>76.39</v>
      </c>
      <c r="L104" s="5">
        <v>76.739999999999995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4">
        <v>104</v>
      </c>
      <c r="B105" s="3" t="s">
        <v>270</v>
      </c>
      <c r="C105" s="5">
        <v>76.72</v>
      </c>
      <c r="D105" s="5">
        <v>18</v>
      </c>
      <c r="E105" s="5">
        <v>12</v>
      </c>
      <c r="F105" s="5">
        <v>74.22</v>
      </c>
      <c r="G105" s="5">
        <v>0</v>
      </c>
      <c r="H105" s="5">
        <v>2</v>
      </c>
      <c r="I105" s="5">
        <v>2</v>
      </c>
      <c r="J105" s="5">
        <v>4</v>
      </c>
      <c r="K105" s="5">
        <v>77.849999999999994</v>
      </c>
      <c r="L105" s="5">
        <v>75.290000000000006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4">
        <v>105</v>
      </c>
      <c r="B106" s="3" t="s">
        <v>98</v>
      </c>
      <c r="C106" s="5">
        <v>76.62</v>
      </c>
      <c r="D106" s="5">
        <v>15</v>
      </c>
      <c r="E106" s="5">
        <v>15</v>
      </c>
      <c r="F106" s="5">
        <v>76.14</v>
      </c>
      <c r="G106" s="5">
        <v>0</v>
      </c>
      <c r="H106" s="5">
        <v>2</v>
      </c>
      <c r="I106" s="5">
        <v>1</v>
      </c>
      <c r="J106" s="5">
        <v>6</v>
      </c>
      <c r="K106" s="5">
        <v>75.430000000000007</v>
      </c>
      <c r="L106" s="5">
        <v>77.5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4">
        <v>106</v>
      </c>
      <c r="B107" s="3" t="s">
        <v>51</v>
      </c>
      <c r="C107" s="5">
        <v>76.42</v>
      </c>
      <c r="D107" s="5">
        <v>11</v>
      </c>
      <c r="E107" s="5">
        <v>19</v>
      </c>
      <c r="F107" s="5">
        <v>79.53</v>
      </c>
      <c r="G107" s="5">
        <v>1</v>
      </c>
      <c r="H107" s="5">
        <v>4</v>
      </c>
      <c r="I107" s="5">
        <v>2</v>
      </c>
      <c r="J107" s="5">
        <v>10</v>
      </c>
      <c r="K107" s="5">
        <v>74.180000000000007</v>
      </c>
      <c r="L107" s="5">
        <v>78.540000000000006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4">
        <v>107</v>
      </c>
      <c r="B108" s="3" t="s">
        <v>88</v>
      </c>
      <c r="C108" s="5">
        <v>76.400000000000006</v>
      </c>
      <c r="D108" s="5">
        <v>20</v>
      </c>
      <c r="E108" s="5">
        <v>10</v>
      </c>
      <c r="F108" s="5">
        <v>71.819999999999993</v>
      </c>
      <c r="G108" s="5">
        <v>0</v>
      </c>
      <c r="H108" s="5">
        <v>1</v>
      </c>
      <c r="I108" s="5">
        <v>0</v>
      </c>
      <c r="J108" s="5">
        <v>2</v>
      </c>
      <c r="K108" s="5">
        <v>77.430000000000007</v>
      </c>
      <c r="L108" s="5">
        <v>75.05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4">
        <v>108</v>
      </c>
      <c r="B109" s="3" t="s">
        <v>213</v>
      </c>
      <c r="C109" s="5">
        <v>76.38</v>
      </c>
      <c r="D109" s="5">
        <v>14</v>
      </c>
      <c r="E109" s="5">
        <v>13</v>
      </c>
      <c r="F109" s="5">
        <v>76.19</v>
      </c>
      <c r="G109" s="5">
        <v>0</v>
      </c>
      <c r="H109" s="5">
        <v>6</v>
      </c>
      <c r="I109" s="5">
        <v>0</v>
      </c>
      <c r="J109" s="5">
        <v>6</v>
      </c>
      <c r="K109" s="5">
        <v>76.739999999999995</v>
      </c>
      <c r="L109" s="5">
        <v>75.650000000000006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4">
        <v>109</v>
      </c>
      <c r="B110" s="3" t="s">
        <v>277</v>
      </c>
      <c r="C110" s="5">
        <v>76.38</v>
      </c>
      <c r="D110" s="5">
        <v>22</v>
      </c>
      <c r="E110" s="5">
        <v>9</v>
      </c>
      <c r="F110" s="5">
        <v>69.27</v>
      </c>
      <c r="G110" s="5">
        <v>0</v>
      </c>
      <c r="H110" s="5">
        <v>2</v>
      </c>
      <c r="I110" s="5">
        <v>0</v>
      </c>
      <c r="J110" s="5">
        <v>2</v>
      </c>
      <c r="K110" s="5">
        <v>76.16</v>
      </c>
      <c r="L110" s="5">
        <v>76.22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4">
        <v>110</v>
      </c>
      <c r="B111" s="3" t="s">
        <v>117</v>
      </c>
      <c r="C111" s="5">
        <v>76.31</v>
      </c>
      <c r="D111" s="5">
        <v>20</v>
      </c>
      <c r="E111" s="5">
        <v>11</v>
      </c>
      <c r="F111" s="5">
        <v>73.91</v>
      </c>
      <c r="G111" s="5">
        <v>0</v>
      </c>
      <c r="H111" s="5">
        <v>1</v>
      </c>
      <c r="I111" s="5">
        <v>1</v>
      </c>
      <c r="J111" s="5">
        <v>4</v>
      </c>
      <c r="K111" s="5">
        <v>79.150000000000006</v>
      </c>
      <c r="L111" s="5">
        <v>73.489999999999995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4">
        <v>111</v>
      </c>
      <c r="B112" s="3" t="s">
        <v>155</v>
      </c>
      <c r="C112" s="5">
        <v>76.16</v>
      </c>
      <c r="D112" s="5">
        <v>13</v>
      </c>
      <c r="E112" s="5">
        <v>17</v>
      </c>
      <c r="F112" s="5">
        <v>76.55</v>
      </c>
      <c r="G112" s="5">
        <v>1</v>
      </c>
      <c r="H112" s="5">
        <v>2</v>
      </c>
      <c r="I112" s="5">
        <v>3</v>
      </c>
      <c r="J112" s="5">
        <v>8</v>
      </c>
      <c r="K112" s="5">
        <v>74.040000000000006</v>
      </c>
      <c r="L112" s="5">
        <v>78.13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4">
        <v>112</v>
      </c>
      <c r="B113" s="3" t="s">
        <v>199</v>
      </c>
      <c r="C113" s="5">
        <v>76.13</v>
      </c>
      <c r="D113" s="5">
        <v>14</v>
      </c>
      <c r="E113" s="5">
        <v>15</v>
      </c>
      <c r="F113" s="5">
        <v>77.17</v>
      </c>
      <c r="G113" s="5">
        <v>1</v>
      </c>
      <c r="H113" s="5">
        <v>4</v>
      </c>
      <c r="I113" s="5">
        <v>3</v>
      </c>
      <c r="J113" s="5">
        <v>11</v>
      </c>
      <c r="K113" s="5">
        <v>76.41</v>
      </c>
      <c r="L113" s="5">
        <v>75.47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4">
        <v>113</v>
      </c>
      <c r="B114" s="3" t="s">
        <v>120</v>
      </c>
      <c r="C114" s="5">
        <v>76.069999999999993</v>
      </c>
      <c r="D114" s="5">
        <v>19</v>
      </c>
      <c r="E114" s="5">
        <v>13</v>
      </c>
      <c r="F114" s="5">
        <v>73.92</v>
      </c>
      <c r="G114" s="5">
        <v>0</v>
      </c>
      <c r="H114" s="5">
        <v>2</v>
      </c>
      <c r="I114" s="5">
        <v>0</v>
      </c>
      <c r="J114" s="5">
        <v>2</v>
      </c>
      <c r="K114" s="5">
        <v>76.489999999999995</v>
      </c>
      <c r="L114" s="5">
        <v>75.28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4">
        <v>114</v>
      </c>
      <c r="B115" s="3" t="s">
        <v>474</v>
      </c>
      <c r="C115" s="5">
        <v>76.05</v>
      </c>
      <c r="D115" s="5">
        <v>21</v>
      </c>
      <c r="E115" s="5">
        <v>11</v>
      </c>
      <c r="F115" s="5">
        <v>71.45</v>
      </c>
      <c r="G115" s="5">
        <v>0</v>
      </c>
      <c r="H115" s="5">
        <v>1</v>
      </c>
      <c r="I115" s="5">
        <v>0</v>
      </c>
      <c r="J115" s="5">
        <v>3</v>
      </c>
      <c r="K115" s="5">
        <v>76.900000000000006</v>
      </c>
      <c r="L115" s="5">
        <v>74.86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4">
        <v>115</v>
      </c>
      <c r="B116" s="3" t="s">
        <v>217</v>
      </c>
      <c r="C116" s="5">
        <v>75.83</v>
      </c>
      <c r="D116" s="5">
        <v>17</v>
      </c>
      <c r="E116" s="5">
        <v>14</v>
      </c>
      <c r="F116" s="5">
        <v>74.239999999999995</v>
      </c>
      <c r="G116" s="5">
        <v>0</v>
      </c>
      <c r="H116" s="5">
        <v>1</v>
      </c>
      <c r="I116" s="5">
        <v>1</v>
      </c>
      <c r="J116" s="5">
        <v>3</v>
      </c>
      <c r="K116" s="5">
        <v>75.819999999999993</v>
      </c>
      <c r="L116" s="5">
        <v>75.47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4">
        <v>116</v>
      </c>
      <c r="B117" s="3" t="s">
        <v>475</v>
      </c>
      <c r="C117" s="5">
        <v>75.67</v>
      </c>
      <c r="D117" s="5">
        <v>19</v>
      </c>
      <c r="E117" s="5">
        <v>12</v>
      </c>
      <c r="F117" s="5">
        <v>74.430000000000007</v>
      </c>
      <c r="G117" s="5">
        <v>0</v>
      </c>
      <c r="H117" s="5">
        <v>1</v>
      </c>
      <c r="I117" s="5">
        <v>2</v>
      </c>
      <c r="J117" s="5">
        <v>2</v>
      </c>
      <c r="K117" s="5">
        <v>77.44</v>
      </c>
      <c r="L117" s="5">
        <v>73.650000000000006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4">
        <v>117</v>
      </c>
      <c r="B118" s="3" t="s">
        <v>225</v>
      </c>
      <c r="C118" s="5">
        <v>75.650000000000006</v>
      </c>
      <c r="D118" s="5">
        <v>18</v>
      </c>
      <c r="E118" s="5">
        <v>9</v>
      </c>
      <c r="F118" s="5">
        <v>70.48</v>
      </c>
      <c r="G118" s="5">
        <v>0</v>
      </c>
      <c r="H118" s="5">
        <v>0</v>
      </c>
      <c r="I118" s="5">
        <v>1</v>
      </c>
      <c r="J118" s="5">
        <v>0</v>
      </c>
      <c r="K118" s="5">
        <v>74.849999999999994</v>
      </c>
      <c r="L118" s="5">
        <v>76.09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4">
        <v>118</v>
      </c>
      <c r="B119" s="3" t="s">
        <v>212</v>
      </c>
      <c r="C119" s="5">
        <v>75.64</v>
      </c>
      <c r="D119" s="5">
        <v>18</v>
      </c>
      <c r="E119" s="5">
        <v>13</v>
      </c>
      <c r="F119" s="5">
        <v>73.680000000000007</v>
      </c>
      <c r="G119" s="5">
        <v>0</v>
      </c>
      <c r="H119" s="5">
        <v>1</v>
      </c>
      <c r="I119" s="5">
        <v>0</v>
      </c>
      <c r="J119" s="5">
        <v>2</v>
      </c>
      <c r="K119" s="5">
        <v>75.91</v>
      </c>
      <c r="L119" s="5">
        <v>74.989999999999995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4">
        <v>119</v>
      </c>
      <c r="B120" s="3" t="s">
        <v>136</v>
      </c>
      <c r="C120" s="5">
        <v>75.599999999999994</v>
      </c>
      <c r="D120" s="5">
        <v>23</v>
      </c>
      <c r="E120" s="5">
        <v>8</v>
      </c>
      <c r="F120" s="5">
        <v>68.03</v>
      </c>
      <c r="G120" s="5">
        <v>0</v>
      </c>
      <c r="H120" s="5">
        <v>2</v>
      </c>
      <c r="I120" s="5">
        <v>0</v>
      </c>
      <c r="J120" s="5">
        <v>2</v>
      </c>
      <c r="K120" s="5">
        <v>76.989999999999995</v>
      </c>
      <c r="L120" s="5">
        <v>73.91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4">
        <v>120</v>
      </c>
      <c r="B121" s="3" t="s">
        <v>70</v>
      </c>
      <c r="C121" s="5">
        <v>75.39</v>
      </c>
      <c r="D121" s="5">
        <v>13</v>
      </c>
      <c r="E121" s="5">
        <v>16</v>
      </c>
      <c r="F121" s="5">
        <v>76.599999999999994</v>
      </c>
      <c r="G121" s="5">
        <v>0</v>
      </c>
      <c r="H121" s="5">
        <v>3</v>
      </c>
      <c r="I121" s="5">
        <v>1</v>
      </c>
      <c r="J121" s="5">
        <v>7</v>
      </c>
      <c r="K121" s="5">
        <v>73.900000000000006</v>
      </c>
      <c r="L121" s="5">
        <v>76.58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4">
        <v>121</v>
      </c>
      <c r="B122" s="3" t="s">
        <v>75</v>
      </c>
      <c r="C122" s="5">
        <v>75.28</v>
      </c>
      <c r="D122" s="5">
        <v>17</v>
      </c>
      <c r="E122" s="5">
        <v>13</v>
      </c>
      <c r="F122" s="5">
        <v>74.099999999999994</v>
      </c>
      <c r="G122" s="5">
        <v>1</v>
      </c>
      <c r="H122" s="5">
        <v>1</v>
      </c>
      <c r="I122" s="5">
        <v>2</v>
      </c>
      <c r="J122" s="5">
        <v>5</v>
      </c>
      <c r="K122" s="5">
        <v>76.05</v>
      </c>
      <c r="L122" s="5">
        <v>74.150000000000006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4">
        <v>122</v>
      </c>
      <c r="B123" s="3" t="s">
        <v>207</v>
      </c>
      <c r="C123" s="5">
        <v>75.27</v>
      </c>
      <c r="D123" s="5">
        <v>16</v>
      </c>
      <c r="E123" s="5">
        <v>13</v>
      </c>
      <c r="F123" s="5">
        <v>74.34</v>
      </c>
      <c r="G123" s="5">
        <v>1</v>
      </c>
      <c r="H123" s="5">
        <v>0</v>
      </c>
      <c r="I123" s="5">
        <v>1</v>
      </c>
      <c r="J123" s="5">
        <v>4</v>
      </c>
      <c r="K123" s="5">
        <v>76.09</v>
      </c>
      <c r="L123" s="5">
        <v>74.099999999999994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4">
        <v>123</v>
      </c>
      <c r="B124" s="3" t="s">
        <v>90</v>
      </c>
      <c r="C124" s="5">
        <v>75.16</v>
      </c>
      <c r="D124" s="5">
        <v>12</v>
      </c>
      <c r="E124" s="5">
        <v>18</v>
      </c>
      <c r="F124" s="5">
        <v>78.17</v>
      </c>
      <c r="G124" s="5">
        <v>0</v>
      </c>
      <c r="H124" s="5">
        <v>3</v>
      </c>
      <c r="I124" s="5">
        <v>1</v>
      </c>
      <c r="J124" s="5">
        <v>8</v>
      </c>
      <c r="K124" s="5">
        <v>74.27</v>
      </c>
      <c r="L124" s="5">
        <v>75.69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4">
        <v>124</v>
      </c>
      <c r="B125" s="3" t="s">
        <v>76</v>
      </c>
      <c r="C125" s="5">
        <v>75.14</v>
      </c>
      <c r="D125" s="5">
        <v>13</v>
      </c>
      <c r="E125" s="5">
        <v>16</v>
      </c>
      <c r="F125" s="5">
        <v>77.94</v>
      </c>
      <c r="G125" s="5">
        <v>0</v>
      </c>
      <c r="H125" s="5">
        <v>7</v>
      </c>
      <c r="I125" s="5">
        <v>0</v>
      </c>
      <c r="J125" s="5">
        <v>10</v>
      </c>
      <c r="K125" s="5">
        <v>75.98</v>
      </c>
      <c r="L125" s="5">
        <v>73.95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4">
        <v>125</v>
      </c>
      <c r="B126" s="3" t="s">
        <v>29</v>
      </c>
      <c r="C126" s="5">
        <v>75.06</v>
      </c>
      <c r="D126" s="5">
        <v>19</v>
      </c>
      <c r="E126" s="5">
        <v>14</v>
      </c>
      <c r="F126" s="5">
        <v>72.25</v>
      </c>
      <c r="G126" s="5">
        <v>0</v>
      </c>
      <c r="H126" s="5">
        <v>1</v>
      </c>
      <c r="I126" s="5">
        <v>0</v>
      </c>
      <c r="J126" s="5">
        <v>1</v>
      </c>
      <c r="K126" s="5">
        <v>74.77</v>
      </c>
      <c r="L126" s="5">
        <v>74.97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4">
        <v>126</v>
      </c>
      <c r="B127" s="3" t="s">
        <v>397</v>
      </c>
      <c r="C127" s="5">
        <v>75.03</v>
      </c>
      <c r="D127" s="5">
        <v>17</v>
      </c>
      <c r="E127" s="5">
        <v>13</v>
      </c>
      <c r="F127" s="5">
        <v>73.16</v>
      </c>
      <c r="G127" s="5">
        <v>0</v>
      </c>
      <c r="H127" s="5">
        <v>3</v>
      </c>
      <c r="I127" s="5">
        <v>0</v>
      </c>
      <c r="J127" s="5">
        <v>4</v>
      </c>
      <c r="K127" s="5">
        <v>74.98</v>
      </c>
      <c r="L127" s="5">
        <v>74.69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4">
        <v>127</v>
      </c>
      <c r="B128" s="3" t="s">
        <v>233</v>
      </c>
      <c r="C128" s="5">
        <v>75.010000000000005</v>
      </c>
      <c r="D128" s="5">
        <v>21</v>
      </c>
      <c r="E128" s="5">
        <v>8</v>
      </c>
      <c r="F128" s="5">
        <v>68.349999999999994</v>
      </c>
      <c r="G128" s="5">
        <v>0</v>
      </c>
      <c r="H128" s="5">
        <v>1</v>
      </c>
      <c r="I128" s="5">
        <v>0</v>
      </c>
      <c r="J128" s="5">
        <v>1</v>
      </c>
      <c r="K128" s="5">
        <v>75.45</v>
      </c>
      <c r="L128" s="5">
        <v>74.2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4">
        <v>128</v>
      </c>
      <c r="B129" s="3" t="s">
        <v>108</v>
      </c>
      <c r="C129" s="5">
        <v>74.92</v>
      </c>
      <c r="D129" s="5">
        <v>20</v>
      </c>
      <c r="E129" s="5">
        <v>10</v>
      </c>
      <c r="F129" s="5">
        <v>70.56</v>
      </c>
      <c r="G129" s="5">
        <v>0</v>
      </c>
      <c r="H129" s="5">
        <v>0</v>
      </c>
      <c r="I129" s="5">
        <v>0</v>
      </c>
      <c r="J129" s="5">
        <v>0</v>
      </c>
      <c r="K129" s="5">
        <v>76.010000000000005</v>
      </c>
      <c r="L129" s="5">
        <v>73.489999999999995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4">
        <v>129</v>
      </c>
      <c r="B130" s="3" t="s">
        <v>276</v>
      </c>
      <c r="C130" s="5">
        <v>74.81</v>
      </c>
      <c r="D130" s="5">
        <v>17</v>
      </c>
      <c r="E130" s="5">
        <v>10</v>
      </c>
      <c r="F130" s="5">
        <v>70.25</v>
      </c>
      <c r="G130" s="5">
        <v>0</v>
      </c>
      <c r="H130" s="5">
        <v>1</v>
      </c>
      <c r="I130" s="5">
        <v>0</v>
      </c>
      <c r="J130" s="5">
        <v>2</v>
      </c>
      <c r="K130" s="5">
        <v>73.97</v>
      </c>
      <c r="L130" s="5">
        <v>75.290000000000006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4">
        <v>130</v>
      </c>
      <c r="B131" s="3" t="s">
        <v>230</v>
      </c>
      <c r="C131" s="5">
        <v>74.8</v>
      </c>
      <c r="D131" s="5">
        <v>16</v>
      </c>
      <c r="E131" s="5">
        <v>12</v>
      </c>
      <c r="F131" s="5">
        <v>70.67</v>
      </c>
      <c r="G131" s="5">
        <v>0</v>
      </c>
      <c r="H131" s="5">
        <v>1</v>
      </c>
      <c r="I131" s="5">
        <v>0</v>
      </c>
      <c r="J131" s="5">
        <v>1</v>
      </c>
      <c r="K131" s="5">
        <v>73.08</v>
      </c>
      <c r="L131" s="5">
        <v>76.22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4">
        <v>131</v>
      </c>
      <c r="B132" s="3" t="s">
        <v>332</v>
      </c>
      <c r="C132" s="5">
        <v>74.739999999999995</v>
      </c>
      <c r="D132" s="5">
        <v>19</v>
      </c>
      <c r="E132" s="5">
        <v>13</v>
      </c>
      <c r="F132" s="5">
        <v>72.91</v>
      </c>
      <c r="G132" s="5">
        <v>0</v>
      </c>
      <c r="H132" s="5">
        <v>0</v>
      </c>
      <c r="I132" s="5">
        <v>0</v>
      </c>
      <c r="J132" s="5">
        <v>1</v>
      </c>
      <c r="K132" s="5">
        <v>76.03</v>
      </c>
      <c r="L132" s="5">
        <v>73.14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4">
        <v>132</v>
      </c>
      <c r="B133" s="3" t="s">
        <v>111</v>
      </c>
      <c r="C133" s="5">
        <v>74.72</v>
      </c>
      <c r="D133" s="5">
        <v>12</v>
      </c>
      <c r="E133" s="5">
        <v>17</v>
      </c>
      <c r="F133" s="5">
        <v>77.97</v>
      </c>
      <c r="G133" s="5">
        <v>0</v>
      </c>
      <c r="H133" s="5">
        <v>7</v>
      </c>
      <c r="I133" s="5">
        <v>0</v>
      </c>
      <c r="J133" s="5">
        <v>9</v>
      </c>
      <c r="K133" s="5">
        <v>74.62</v>
      </c>
      <c r="L133" s="5">
        <v>74.44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4">
        <v>133</v>
      </c>
      <c r="B134" s="3" t="s">
        <v>202</v>
      </c>
      <c r="C134" s="5">
        <v>74.72</v>
      </c>
      <c r="D134" s="5">
        <v>17</v>
      </c>
      <c r="E134" s="5">
        <v>11</v>
      </c>
      <c r="F134" s="5">
        <v>69.33</v>
      </c>
      <c r="G134" s="5">
        <v>0</v>
      </c>
      <c r="H134" s="5">
        <v>0</v>
      </c>
      <c r="I134" s="5">
        <v>0</v>
      </c>
      <c r="J134" s="5">
        <v>0</v>
      </c>
      <c r="K134" s="5">
        <v>72.25</v>
      </c>
      <c r="L134" s="5">
        <v>76.989999999999995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4">
        <v>134</v>
      </c>
      <c r="B135" s="3" t="s">
        <v>188</v>
      </c>
      <c r="C135" s="5">
        <v>74.599999999999994</v>
      </c>
      <c r="D135" s="5">
        <v>9</v>
      </c>
      <c r="E135" s="5">
        <v>22</v>
      </c>
      <c r="F135" s="5">
        <v>80.650000000000006</v>
      </c>
      <c r="G135" s="5">
        <v>0</v>
      </c>
      <c r="H135" s="5">
        <v>12</v>
      </c>
      <c r="I135" s="5">
        <v>0</v>
      </c>
      <c r="J135" s="5">
        <v>13</v>
      </c>
      <c r="K135" s="5">
        <v>73.56</v>
      </c>
      <c r="L135" s="5">
        <v>75.28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4">
        <v>135</v>
      </c>
      <c r="B136" s="3" t="s">
        <v>64</v>
      </c>
      <c r="C136" s="5">
        <v>74.55</v>
      </c>
      <c r="D136" s="5">
        <v>13</v>
      </c>
      <c r="E136" s="5">
        <v>18</v>
      </c>
      <c r="F136" s="5">
        <v>77.13</v>
      </c>
      <c r="G136" s="5">
        <v>0</v>
      </c>
      <c r="H136" s="5">
        <v>4</v>
      </c>
      <c r="I136" s="5">
        <v>0</v>
      </c>
      <c r="J136" s="5">
        <v>9</v>
      </c>
      <c r="K136" s="5">
        <v>73.849999999999994</v>
      </c>
      <c r="L136" s="5">
        <v>74.87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4">
        <v>136</v>
      </c>
      <c r="B137" s="3" t="s">
        <v>197</v>
      </c>
      <c r="C137" s="5">
        <v>74.540000000000006</v>
      </c>
      <c r="D137" s="5">
        <v>13</v>
      </c>
      <c r="E137" s="5">
        <v>14</v>
      </c>
      <c r="F137" s="5">
        <v>75.52</v>
      </c>
      <c r="G137" s="5">
        <v>0</v>
      </c>
      <c r="H137" s="5">
        <v>0</v>
      </c>
      <c r="I137" s="5">
        <v>0</v>
      </c>
      <c r="J137" s="5">
        <v>4</v>
      </c>
      <c r="K137" s="5">
        <v>75.27</v>
      </c>
      <c r="L137" s="5">
        <v>73.44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4">
        <v>137</v>
      </c>
      <c r="B138" s="3" t="s">
        <v>100</v>
      </c>
      <c r="C138" s="5">
        <v>74.23</v>
      </c>
      <c r="D138" s="5">
        <v>18</v>
      </c>
      <c r="E138" s="5">
        <v>14</v>
      </c>
      <c r="F138" s="5">
        <v>72.239999999999995</v>
      </c>
      <c r="G138" s="5">
        <v>0</v>
      </c>
      <c r="H138" s="5">
        <v>0</v>
      </c>
      <c r="I138" s="5">
        <v>0</v>
      </c>
      <c r="J138" s="5">
        <v>1</v>
      </c>
      <c r="K138" s="5">
        <v>73.58</v>
      </c>
      <c r="L138" s="5">
        <v>74.5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4">
        <v>138</v>
      </c>
      <c r="B139" s="3" t="s">
        <v>130</v>
      </c>
      <c r="C139" s="5">
        <v>74.180000000000007</v>
      </c>
      <c r="D139" s="5">
        <v>18</v>
      </c>
      <c r="E139" s="5">
        <v>12</v>
      </c>
      <c r="F139" s="5">
        <v>71.099999999999994</v>
      </c>
      <c r="G139" s="5">
        <v>0</v>
      </c>
      <c r="H139" s="5">
        <v>0</v>
      </c>
      <c r="I139" s="5">
        <v>0</v>
      </c>
      <c r="J139" s="5">
        <v>1</v>
      </c>
      <c r="K139" s="5">
        <v>74.14</v>
      </c>
      <c r="L139" s="5">
        <v>73.84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4">
        <v>139</v>
      </c>
      <c r="B140" s="3" t="s">
        <v>429</v>
      </c>
      <c r="C140" s="5">
        <v>74.13</v>
      </c>
      <c r="D140" s="5">
        <v>16</v>
      </c>
      <c r="E140" s="5">
        <v>16</v>
      </c>
      <c r="F140" s="5">
        <v>73.650000000000006</v>
      </c>
      <c r="G140" s="5">
        <v>0</v>
      </c>
      <c r="H140" s="5">
        <v>1</v>
      </c>
      <c r="I140" s="5">
        <v>0</v>
      </c>
      <c r="J140" s="5">
        <v>3</v>
      </c>
      <c r="K140" s="5">
        <v>73.58</v>
      </c>
      <c r="L140" s="5">
        <v>74.3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4">
        <v>140</v>
      </c>
      <c r="B141" s="3" t="s">
        <v>224</v>
      </c>
      <c r="C141" s="5">
        <v>74.08</v>
      </c>
      <c r="D141" s="5">
        <v>17</v>
      </c>
      <c r="E141" s="5">
        <v>13</v>
      </c>
      <c r="F141" s="5">
        <v>73.02</v>
      </c>
      <c r="G141" s="5">
        <v>0</v>
      </c>
      <c r="H141" s="5">
        <v>0</v>
      </c>
      <c r="I141" s="5">
        <v>0</v>
      </c>
      <c r="J141" s="5">
        <v>6</v>
      </c>
      <c r="K141" s="5">
        <v>75.52</v>
      </c>
      <c r="L141" s="5">
        <v>72.319999999999993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4">
        <v>141</v>
      </c>
      <c r="B142" s="3" t="s">
        <v>286</v>
      </c>
      <c r="C142" s="5">
        <v>74.02</v>
      </c>
      <c r="D142" s="5">
        <v>18</v>
      </c>
      <c r="E142" s="5">
        <v>13</v>
      </c>
      <c r="F142" s="5">
        <v>71.31</v>
      </c>
      <c r="G142" s="5">
        <v>0</v>
      </c>
      <c r="H142" s="5">
        <v>3</v>
      </c>
      <c r="I142" s="5">
        <v>0</v>
      </c>
      <c r="J142" s="5">
        <v>3</v>
      </c>
      <c r="K142" s="5">
        <v>74.400000000000006</v>
      </c>
      <c r="L142" s="5">
        <v>73.260000000000005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4">
        <v>142</v>
      </c>
      <c r="B143" s="3" t="s">
        <v>367</v>
      </c>
      <c r="C143" s="5">
        <v>73.95</v>
      </c>
      <c r="D143" s="5">
        <v>17</v>
      </c>
      <c r="E143" s="5">
        <v>12</v>
      </c>
      <c r="F143" s="5">
        <v>71.86</v>
      </c>
      <c r="G143" s="5">
        <v>1</v>
      </c>
      <c r="H143" s="5">
        <v>1</v>
      </c>
      <c r="I143" s="5">
        <v>1</v>
      </c>
      <c r="J143" s="5">
        <v>1</v>
      </c>
      <c r="K143" s="5">
        <v>73.680000000000007</v>
      </c>
      <c r="L143" s="5">
        <v>73.84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4">
        <v>143</v>
      </c>
      <c r="B144" s="3" t="s">
        <v>121</v>
      </c>
      <c r="C144" s="5">
        <v>73.95</v>
      </c>
      <c r="D144" s="5">
        <v>15</v>
      </c>
      <c r="E144" s="5">
        <v>14</v>
      </c>
      <c r="F144" s="5">
        <v>74.44</v>
      </c>
      <c r="G144" s="5">
        <v>0</v>
      </c>
      <c r="H144" s="5">
        <v>2</v>
      </c>
      <c r="I144" s="5">
        <v>1</v>
      </c>
      <c r="J144" s="5">
        <v>7</v>
      </c>
      <c r="K144" s="5">
        <v>74.31</v>
      </c>
      <c r="L144" s="5">
        <v>73.209999999999994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4">
        <v>144</v>
      </c>
      <c r="B145" s="3" t="s">
        <v>272</v>
      </c>
      <c r="C145" s="5">
        <v>73.73</v>
      </c>
      <c r="D145" s="5">
        <v>17</v>
      </c>
      <c r="E145" s="5">
        <v>11</v>
      </c>
      <c r="F145" s="5">
        <v>69.36</v>
      </c>
      <c r="G145" s="5">
        <v>0</v>
      </c>
      <c r="H145" s="5">
        <v>1</v>
      </c>
      <c r="I145" s="5">
        <v>0</v>
      </c>
      <c r="J145" s="5">
        <v>1</v>
      </c>
      <c r="K145" s="5">
        <v>72.27</v>
      </c>
      <c r="L145" s="5">
        <v>74.849999999999994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4">
        <v>145</v>
      </c>
      <c r="B146" s="3" t="s">
        <v>210</v>
      </c>
      <c r="C146" s="5">
        <v>73.72</v>
      </c>
      <c r="D146" s="5">
        <v>13</v>
      </c>
      <c r="E146" s="5">
        <v>16</v>
      </c>
      <c r="F146" s="5">
        <v>74.650000000000006</v>
      </c>
      <c r="G146" s="5">
        <v>0</v>
      </c>
      <c r="H146" s="5">
        <v>3</v>
      </c>
      <c r="I146" s="5">
        <v>0</v>
      </c>
      <c r="J146" s="5">
        <v>4</v>
      </c>
      <c r="K146" s="5">
        <v>72.430000000000007</v>
      </c>
      <c r="L146" s="5">
        <v>74.650000000000006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4">
        <v>146</v>
      </c>
      <c r="B147" s="3" t="s">
        <v>118</v>
      </c>
      <c r="C147" s="5">
        <v>73.58</v>
      </c>
      <c r="D147" s="5">
        <v>11</v>
      </c>
      <c r="E147" s="5">
        <v>18</v>
      </c>
      <c r="F147" s="5">
        <v>75.55</v>
      </c>
      <c r="G147" s="5">
        <v>0</v>
      </c>
      <c r="H147" s="5">
        <v>1</v>
      </c>
      <c r="I147" s="5">
        <v>0</v>
      </c>
      <c r="J147" s="5">
        <v>6</v>
      </c>
      <c r="K147" s="5">
        <v>71.92</v>
      </c>
      <c r="L147" s="5">
        <v>74.88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4">
        <v>147</v>
      </c>
      <c r="B148" s="3" t="s">
        <v>249</v>
      </c>
      <c r="C148" s="5">
        <v>73.42</v>
      </c>
      <c r="D148" s="5">
        <v>16</v>
      </c>
      <c r="E148" s="5">
        <v>15</v>
      </c>
      <c r="F148" s="5">
        <v>71.92</v>
      </c>
      <c r="G148" s="5">
        <v>0</v>
      </c>
      <c r="H148" s="5">
        <v>1</v>
      </c>
      <c r="I148" s="5">
        <v>0</v>
      </c>
      <c r="J148" s="5">
        <v>3</v>
      </c>
      <c r="K148" s="5">
        <v>72.5</v>
      </c>
      <c r="L148" s="5">
        <v>73.97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4">
        <v>148</v>
      </c>
      <c r="B149" s="3" t="s">
        <v>378</v>
      </c>
      <c r="C149" s="5">
        <v>73.42</v>
      </c>
      <c r="D149" s="5">
        <v>18</v>
      </c>
      <c r="E149" s="5">
        <v>13</v>
      </c>
      <c r="F149" s="5">
        <v>70.12</v>
      </c>
      <c r="G149" s="5">
        <v>0</v>
      </c>
      <c r="H149" s="5">
        <v>1</v>
      </c>
      <c r="I149" s="5">
        <v>0</v>
      </c>
      <c r="J149" s="5">
        <v>1</v>
      </c>
      <c r="K149" s="5">
        <v>72.5</v>
      </c>
      <c r="L149" s="5">
        <v>73.97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4">
        <v>149</v>
      </c>
      <c r="B150" s="3" t="s">
        <v>476</v>
      </c>
      <c r="C150" s="5">
        <v>73.42</v>
      </c>
      <c r="D150" s="5">
        <v>22</v>
      </c>
      <c r="E150" s="5">
        <v>9</v>
      </c>
      <c r="F150" s="5">
        <v>68.180000000000007</v>
      </c>
      <c r="G150" s="5">
        <v>0</v>
      </c>
      <c r="H150" s="5">
        <v>3</v>
      </c>
      <c r="I150" s="5">
        <v>0</v>
      </c>
      <c r="J150" s="5">
        <v>3</v>
      </c>
      <c r="K150" s="5">
        <v>75.83</v>
      </c>
      <c r="L150" s="5">
        <v>70.709999999999994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4">
        <v>150</v>
      </c>
      <c r="B151" s="3" t="s">
        <v>62</v>
      </c>
      <c r="C151" s="5">
        <v>73.400000000000006</v>
      </c>
      <c r="D151" s="5">
        <v>19</v>
      </c>
      <c r="E151" s="5">
        <v>10</v>
      </c>
      <c r="F151" s="5">
        <v>70.37</v>
      </c>
      <c r="G151" s="5">
        <v>0</v>
      </c>
      <c r="H151" s="5">
        <v>1</v>
      </c>
      <c r="I151" s="5">
        <v>0</v>
      </c>
      <c r="J151" s="5">
        <v>2</v>
      </c>
      <c r="K151" s="5">
        <v>75.08</v>
      </c>
      <c r="L151" s="5">
        <v>71.38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4">
        <v>151</v>
      </c>
      <c r="B152" s="3" t="s">
        <v>112</v>
      </c>
      <c r="C152" s="5">
        <v>73.33</v>
      </c>
      <c r="D152" s="5">
        <v>17</v>
      </c>
      <c r="E152" s="5">
        <v>14</v>
      </c>
      <c r="F152" s="5">
        <v>72.31</v>
      </c>
      <c r="G152" s="5">
        <v>0</v>
      </c>
      <c r="H152" s="5">
        <v>1</v>
      </c>
      <c r="I152" s="5">
        <v>1</v>
      </c>
      <c r="J152" s="5">
        <v>5</v>
      </c>
      <c r="K152" s="5">
        <v>73.06</v>
      </c>
      <c r="L152" s="5">
        <v>73.209999999999994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4">
        <v>152</v>
      </c>
      <c r="B153" s="3" t="s">
        <v>469</v>
      </c>
      <c r="C153" s="5">
        <v>73.27</v>
      </c>
      <c r="D153" s="5">
        <v>17</v>
      </c>
      <c r="E153" s="5">
        <v>11</v>
      </c>
      <c r="F153" s="5">
        <v>71.010000000000005</v>
      </c>
      <c r="G153" s="5">
        <v>0</v>
      </c>
      <c r="H153" s="5">
        <v>3</v>
      </c>
      <c r="I153" s="5">
        <v>0</v>
      </c>
      <c r="J153" s="5">
        <v>4</v>
      </c>
      <c r="K153" s="5">
        <v>73.760000000000005</v>
      </c>
      <c r="L153" s="5">
        <v>72.400000000000006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4">
        <v>153</v>
      </c>
      <c r="B154" s="3" t="s">
        <v>221</v>
      </c>
      <c r="C154" s="5">
        <v>73.22</v>
      </c>
      <c r="D154" s="5">
        <v>14</v>
      </c>
      <c r="E154" s="5">
        <v>14</v>
      </c>
      <c r="F154" s="5">
        <v>73.92</v>
      </c>
      <c r="G154" s="5">
        <v>0</v>
      </c>
      <c r="H154" s="5">
        <v>0</v>
      </c>
      <c r="I154" s="5">
        <v>0</v>
      </c>
      <c r="J154" s="5">
        <v>4</v>
      </c>
      <c r="K154" s="5">
        <v>74.09</v>
      </c>
      <c r="L154" s="5">
        <v>71.98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4">
        <v>154</v>
      </c>
      <c r="B155" s="3" t="s">
        <v>214</v>
      </c>
      <c r="C155" s="5">
        <v>73.17</v>
      </c>
      <c r="D155" s="5">
        <v>16</v>
      </c>
      <c r="E155" s="5">
        <v>13</v>
      </c>
      <c r="F155" s="5">
        <v>71.47</v>
      </c>
      <c r="G155" s="5">
        <v>0</v>
      </c>
      <c r="H155" s="5">
        <v>1</v>
      </c>
      <c r="I155" s="5">
        <v>1</v>
      </c>
      <c r="J155" s="5">
        <v>2</v>
      </c>
      <c r="K155" s="5">
        <v>73.319999999999993</v>
      </c>
      <c r="L155" s="5">
        <v>72.64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4">
        <v>155</v>
      </c>
      <c r="B156" s="3" t="s">
        <v>300</v>
      </c>
      <c r="C156" s="5">
        <v>73.150000000000006</v>
      </c>
      <c r="D156" s="5">
        <v>18</v>
      </c>
      <c r="E156" s="5">
        <v>11</v>
      </c>
      <c r="F156" s="5">
        <v>69.91</v>
      </c>
      <c r="G156" s="5">
        <v>1</v>
      </c>
      <c r="H156" s="5">
        <v>0</v>
      </c>
      <c r="I156" s="5">
        <v>1</v>
      </c>
      <c r="J156" s="5">
        <v>2</v>
      </c>
      <c r="K156" s="5">
        <v>73.98</v>
      </c>
      <c r="L156" s="5">
        <v>71.95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4">
        <v>156</v>
      </c>
      <c r="B157" s="3" t="s">
        <v>191</v>
      </c>
      <c r="C157" s="5">
        <v>73.14</v>
      </c>
      <c r="D157" s="5">
        <v>16</v>
      </c>
      <c r="E157" s="5">
        <v>13</v>
      </c>
      <c r="F157" s="5">
        <v>70.37</v>
      </c>
      <c r="G157" s="5">
        <v>0</v>
      </c>
      <c r="H157" s="5">
        <v>3</v>
      </c>
      <c r="I157" s="5">
        <v>0</v>
      </c>
      <c r="J157" s="5">
        <v>3</v>
      </c>
      <c r="K157" s="5">
        <v>72.510000000000005</v>
      </c>
      <c r="L157" s="5">
        <v>73.38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4">
        <v>157</v>
      </c>
      <c r="B158" s="3" t="s">
        <v>477</v>
      </c>
      <c r="C158" s="5">
        <v>72.97</v>
      </c>
      <c r="D158" s="5">
        <v>17</v>
      </c>
      <c r="E158" s="5">
        <v>14</v>
      </c>
      <c r="F158" s="5">
        <v>71.42</v>
      </c>
      <c r="G158" s="5">
        <v>0</v>
      </c>
      <c r="H158" s="5">
        <v>1</v>
      </c>
      <c r="I158" s="5">
        <v>0</v>
      </c>
      <c r="J158" s="5">
        <v>2</v>
      </c>
      <c r="K158" s="5">
        <v>73.180000000000007</v>
      </c>
      <c r="L158" s="5">
        <v>72.39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4">
        <v>158</v>
      </c>
      <c r="B159" s="3" t="s">
        <v>258</v>
      </c>
      <c r="C159" s="5">
        <v>72.89</v>
      </c>
      <c r="D159" s="5">
        <v>22</v>
      </c>
      <c r="E159" s="5">
        <v>9</v>
      </c>
      <c r="F159" s="5">
        <v>67.540000000000006</v>
      </c>
      <c r="G159" s="5">
        <v>0</v>
      </c>
      <c r="H159" s="5">
        <v>0</v>
      </c>
      <c r="I159" s="5">
        <v>0</v>
      </c>
      <c r="J159" s="5">
        <v>0</v>
      </c>
      <c r="K159" s="5">
        <v>74.040000000000006</v>
      </c>
      <c r="L159" s="5">
        <v>71.38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4">
        <v>159</v>
      </c>
      <c r="B160" s="3" t="s">
        <v>416</v>
      </c>
      <c r="C160" s="5">
        <v>72.86</v>
      </c>
      <c r="D160" s="5">
        <v>15</v>
      </c>
      <c r="E160" s="5">
        <v>15</v>
      </c>
      <c r="F160" s="5">
        <v>74.760000000000005</v>
      </c>
      <c r="G160" s="5">
        <v>0</v>
      </c>
      <c r="H160" s="5">
        <v>5</v>
      </c>
      <c r="I160" s="5">
        <v>1</v>
      </c>
      <c r="J160" s="5">
        <v>6</v>
      </c>
      <c r="K160" s="5">
        <v>74.66</v>
      </c>
      <c r="L160" s="5">
        <v>70.7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4">
        <v>160</v>
      </c>
      <c r="B161" s="3" t="s">
        <v>148</v>
      </c>
      <c r="C161" s="5">
        <v>72.73</v>
      </c>
      <c r="D161" s="5">
        <v>16</v>
      </c>
      <c r="E161" s="5">
        <v>14</v>
      </c>
      <c r="F161" s="5">
        <v>71.209999999999994</v>
      </c>
      <c r="G161" s="5">
        <v>0</v>
      </c>
      <c r="H161" s="5">
        <v>2</v>
      </c>
      <c r="I161" s="5">
        <v>0</v>
      </c>
      <c r="J161" s="5">
        <v>3</v>
      </c>
      <c r="K161" s="5">
        <v>72.430000000000007</v>
      </c>
      <c r="L161" s="5">
        <v>72.66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4">
        <v>161</v>
      </c>
      <c r="B162" s="3" t="s">
        <v>229</v>
      </c>
      <c r="C162" s="5">
        <v>72.73</v>
      </c>
      <c r="D162" s="5">
        <v>15</v>
      </c>
      <c r="E162" s="5">
        <v>11</v>
      </c>
      <c r="F162" s="5">
        <v>70.459999999999994</v>
      </c>
      <c r="G162" s="5">
        <v>0</v>
      </c>
      <c r="H162" s="5">
        <v>2</v>
      </c>
      <c r="I162" s="5">
        <v>0</v>
      </c>
      <c r="J162" s="5">
        <v>2</v>
      </c>
      <c r="K162" s="5">
        <v>72.28</v>
      </c>
      <c r="L162" s="5">
        <v>72.790000000000006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4">
        <v>162</v>
      </c>
      <c r="B163" s="3" t="s">
        <v>247</v>
      </c>
      <c r="C163" s="5">
        <v>72.72</v>
      </c>
      <c r="D163" s="5">
        <v>14</v>
      </c>
      <c r="E163" s="5">
        <v>14</v>
      </c>
      <c r="F163" s="5">
        <v>71.77</v>
      </c>
      <c r="G163" s="5">
        <v>0</v>
      </c>
      <c r="H163" s="5">
        <v>0</v>
      </c>
      <c r="I163" s="5">
        <v>0</v>
      </c>
      <c r="J163" s="5">
        <v>2</v>
      </c>
      <c r="K163" s="5">
        <v>70.59</v>
      </c>
      <c r="L163" s="5">
        <v>74.489999999999995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4">
        <v>163</v>
      </c>
      <c r="B164" s="3" t="s">
        <v>478</v>
      </c>
      <c r="C164" s="5">
        <v>72.7</v>
      </c>
      <c r="D164" s="5">
        <v>13</v>
      </c>
      <c r="E164" s="5">
        <v>18</v>
      </c>
      <c r="F164" s="5">
        <v>75.209999999999994</v>
      </c>
      <c r="G164" s="5">
        <v>0</v>
      </c>
      <c r="H164" s="5">
        <v>2</v>
      </c>
      <c r="I164" s="5">
        <v>0</v>
      </c>
      <c r="J164" s="5">
        <v>5</v>
      </c>
      <c r="K164" s="5">
        <v>72.48</v>
      </c>
      <c r="L164" s="5">
        <v>72.540000000000006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4">
        <v>164</v>
      </c>
      <c r="B165" s="3" t="s">
        <v>231</v>
      </c>
      <c r="C165" s="5">
        <v>72.650000000000006</v>
      </c>
      <c r="D165" s="5">
        <v>14</v>
      </c>
      <c r="E165" s="5">
        <v>17</v>
      </c>
      <c r="F165" s="5">
        <v>74.06</v>
      </c>
      <c r="G165" s="5">
        <v>0</v>
      </c>
      <c r="H165" s="5">
        <v>1</v>
      </c>
      <c r="I165" s="5">
        <v>0</v>
      </c>
      <c r="J165" s="5">
        <v>6</v>
      </c>
      <c r="K165" s="5">
        <v>73.040000000000006</v>
      </c>
      <c r="L165" s="5">
        <v>71.88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4">
        <v>165</v>
      </c>
      <c r="B166" s="3" t="s">
        <v>194</v>
      </c>
      <c r="C166" s="5">
        <v>72.53</v>
      </c>
      <c r="D166" s="5">
        <v>17</v>
      </c>
      <c r="E166" s="5">
        <v>11</v>
      </c>
      <c r="F166" s="5">
        <v>69.13</v>
      </c>
      <c r="G166" s="5">
        <v>0</v>
      </c>
      <c r="H166" s="5">
        <v>1</v>
      </c>
      <c r="I166" s="5">
        <v>0</v>
      </c>
      <c r="J166" s="5">
        <v>2</v>
      </c>
      <c r="K166" s="5">
        <v>72.239999999999995</v>
      </c>
      <c r="L166" s="5">
        <v>72.44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4">
        <v>166</v>
      </c>
      <c r="B167" s="3" t="s">
        <v>347</v>
      </c>
      <c r="C167" s="5">
        <v>72.430000000000007</v>
      </c>
      <c r="D167" s="5">
        <v>18</v>
      </c>
      <c r="E167" s="5">
        <v>11</v>
      </c>
      <c r="F167" s="5">
        <v>69.42</v>
      </c>
      <c r="G167" s="5">
        <v>0</v>
      </c>
      <c r="H167" s="5">
        <v>1</v>
      </c>
      <c r="I167" s="5">
        <v>0</v>
      </c>
      <c r="J167" s="5">
        <v>3</v>
      </c>
      <c r="K167" s="5">
        <v>72.67</v>
      </c>
      <c r="L167" s="5">
        <v>71.8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4">
        <v>167</v>
      </c>
      <c r="B168" s="3" t="s">
        <v>386</v>
      </c>
      <c r="C168" s="5">
        <v>72.38</v>
      </c>
      <c r="D168" s="5">
        <v>19</v>
      </c>
      <c r="E168" s="5">
        <v>12</v>
      </c>
      <c r="F168" s="5">
        <v>68.42</v>
      </c>
      <c r="G168" s="5">
        <v>0</v>
      </c>
      <c r="H168" s="5">
        <v>0</v>
      </c>
      <c r="I168" s="5">
        <v>0</v>
      </c>
      <c r="J168" s="5">
        <v>0</v>
      </c>
      <c r="K168" s="5">
        <v>72.459999999999994</v>
      </c>
      <c r="L168" s="5">
        <v>71.91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4">
        <v>168</v>
      </c>
      <c r="B169" s="3" t="s">
        <v>479</v>
      </c>
      <c r="C169" s="5">
        <v>72.31</v>
      </c>
      <c r="D169" s="5">
        <v>20</v>
      </c>
      <c r="E169" s="5">
        <v>13</v>
      </c>
      <c r="F169" s="5">
        <v>69.36</v>
      </c>
      <c r="G169" s="5">
        <v>0</v>
      </c>
      <c r="H169" s="5">
        <v>2</v>
      </c>
      <c r="I169" s="5">
        <v>0</v>
      </c>
      <c r="J169" s="5">
        <v>2</v>
      </c>
      <c r="K169" s="5">
        <v>73.08</v>
      </c>
      <c r="L169" s="5">
        <v>71.150000000000006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4">
        <v>169</v>
      </c>
      <c r="B170" s="3" t="s">
        <v>388</v>
      </c>
      <c r="C170" s="5">
        <v>72.14</v>
      </c>
      <c r="D170" s="5">
        <v>14</v>
      </c>
      <c r="E170" s="5">
        <v>15</v>
      </c>
      <c r="F170" s="5">
        <v>73.69</v>
      </c>
      <c r="G170" s="5">
        <v>0</v>
      </c>
      <c r="H170" s="5">
        <v>1</v>
      </c>
      <c r="I170" s="5">
        <v>1</v>
      </c>
      <c r="J170" s="5">
        <v>1</v>
      </c>
      <c r="K170" s="5">
        <v>73.040000000000006</v>
      </c>
      <c r="L170" s="5">
        <v>70.86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4">
        <v>170</v>
      </c>
      <c r="B171" s="3" t="s">
        <v>453</v>
      </c>
      <c r="C171" s="5">
        <v>72.12</v>
      </c>
      <c r="D171" s="5">
        <v>17</v>
      </c>
      <c r="E171" s="5">
        <v>12</v>
      </c>
      <c r="F171" s="5">
        <v>69.16</v>
      </c>
      <c r="G171" s="5">
        <v>0</v>
      </c>
      <c r="H171" s="5">
        <v>2</v>
      </c>
      <c r="I171" s="5">
        <v>0</v>
      </c>
      <c r="J171" s="5">
        <v>3</v>
      </c>
      <c r="K171" s="5">
        <v>71.88</v>
      </c>
      <c r="L171" s="5">
        <v>71.98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4">
        <v>171</v>
      </c>
      <c r="B172" s="3" t="s">
        <v>139</v>
      </c>
      <c r="C172" s="5">
        <v>72.12</v>
      </c>
      <c r="D172" s="5">
        <v>13</v>
      </c>
      <c r="E172" s="5">
        <v>13</v>
      </c>
      <c r="F172" s="5">
        <v>71.58</v>
      </c>
      <c r="G172" s="5">
        <v>1</v>
      </c>
      <c r="H172" s="5">
        <v>1</v>
      </c>
      <c r="I172" s="5">
        <v>1</v>
      </c>
      <c r="J172" s="5">
        <v>1</v>
      </c>
      <c r="K172" s="5">
        <v>70.069999999999993</v>
      </c>
      <c r="L172" s="5">
        <v>73.77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4">
        <v>172</v>
      </c>
      <c r="B173" s="3" t="s">
        <v>273</v>
      </c>
      <c r="C173" s="5">
        <v>72.06</v>
      </c>
      <c r="D173" s="5">
        <v>14</v>
      </c>
      <c r="E173" s="5">
        <v>17</v>
      </c>
      <c r="F173" s="5">
        <v>74.5</v>
      </c>
      <c r="G173" s="5">
        <v>0</v>
      </c>
      <c r="H173" s="5">
        <v>1</v>
      </c>
      <c r="I173" s="5">
        <v>1</v>
      </c>
      <c r="J173" s="5">
        <v>5</v>
      </c>
      <c r="K173" s="5">
        <v>73.86</v>
      </c>
      <c r="L173" s="5">
        <v>69.849999999999994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4">
        <v>173</v>
      </c>
      <c r="B174" s="3" t="s">
        <v>262</v>
      </c>
      <c r="C174" s="5">
        <v>71.91</v>
      </c>
      <c r="D174" s="5">
        <v>11</v>
      </c>
      <c r="E174" s="5">
        <v>17</v>
      </c>
      <c r="F174" s="5">
        <v>74.03</v>
      </c>
      <c r="G174" s="5">
        <v>0</v>
      </c>
      <c r="H174" s="5">
        <v>2</v>
      </c>
      <c r="I174" s="5">
        <v>0</v>
      </c>
      <c r="J174" s="5">
        <v>3</v>
      </c>
      <c r="K174" s="5">
        <v>70.05</v>
      </c>
      <c r="L174" s="5">
        <v>73.38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4">
        <v>174</v>
      </c>
      <c r="B175" s="3" t="s">
        <v>103</v>
      </c>
      <c r="C175" s="5">
        <v>71.87</v>
      </c>
      <c r="D175" s="5">
        <v>14</v>
      </c>
      <c r="E175" s="5">
        <v>13</v>
      </c>
      <c r="F175" s="5">
        <v>71.66</v>
      </c>
      <c r="G175" s="5">
        <v>0</v>
      </c>
      <c r="H175" s="5">
        <v>0</v>
      </c>
      <c r="I175" s="5">
        <v>1</v>
      </c>
      <c r="J175" s="5">
        <v>1</v>
      </c>
      <c r="K175" s="5">
        <v>72.77</v>
      </c>
      <c r="L175" s="5">
        <v>70.58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4">
        <v>175</v>
      </c>
      <c r="B176" s="3" t="s">
        <v>168</v>
      </c>
      <c r="C176" s="5">
        <v>71.84</v>
      </c>
      <c r="D176" s="5">
        <v>13</v>
      </c>
      <c r="E176" s="5">
        <v>14</v>
      </c>
      <c r="F176" s="5">
        <v>72.31</v>
      </c>
      <c r="G176" s="5">
        <v>0</v>
      </c>
      <c r="H176" s="5">
        <v>3</v>
      </c>
      <c r="I176" s="5">
        <v>0</v>
      </c>
      <c r="J176" s="5">
        <v>4</v>
      </c>
      <c r="K176" s="5">
        <v>72.33</v>
      </c>
      <c r="L176" s="5">
        <v>70.959999999999994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4">
        <v>176</v>
      </c>
      <c r="B177" s="3" t="s">
        <v>86</v>
      </c>
      <c r="C177" s="5">
        <v>71.819999999999993</v>
      </c>
      <c r="D177" s="5">
        <v>19</v>
      </c>
      <c r="E177" s="5">
        <v>10</v>
      </c>
      <c r="F177" s="5">
        <v>67.709999999999994</v>
      </c>
      <c r="G177" s="5">
        <v>0</v>
      </c>
      <c r="H177" s="5">
        <v>1</v>
      </c>
      <c r="I177" s="5">
        <v>0</v>
      </c>
      <c r="J177" s="5">
        <v>1</v>
      </c>
      <c r="K177" s="5">
        <v>71.959999999999994</v>
      </c>
      <c r="L177" s="5">
        <v>71.31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4">
        <v>177</v>
      </c>
      <c r="B178" s="3" t="s">
        <v>195</v>
      </c>
      <c r="C178" s="5">
        <v>71.819999999999993</v>
      </c>
      <c r="D178" s="5">
        <v>14</v>
      </c>
      <c r="E178" s="5">
        <v>13</v>
      </c>
      <c r="F178" s="5">
        <v>70.72</v>
      </c>
      <c r="G178" s="5">
        <v>0</v>
      </c>
      <c r="H178" s="5">
        <v>0</v>
      </c>
      <c r="I178" s="5">
        <v>0</v>
      </c>
      <c r="J178" s="5">
        <v>1</v>
      </c>
      <c r="K178" s="5">
        <v>70.7</v>
      </c>
      <c r="L178" s="5">
        <v>72.55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4">
        <v>178</v>
      </c>
      <c r="B179" s="3" t="s">
        <v>336</v>
      </c>
      <c r="C179" s="5">
        <v>71.7</v>
      </c>
      <c r="D179" s="5">
        <v>15</v>
      </c>
      <c r="E179" s="5">
        <v>13</v>
      </c>
      <c r="F179" s="5">
        <v>70.67</v>
      </c>
      <c r="G179" s="5">
        <v>0</v>
      </c>
      <c r="H179" s="5">
        <v>1</v>
      </c>
      <c r="I179" s="5">
        <v>0</v>
      </c>
      <c r="J179" s="5">
        <v>2</v>
      </c>
      <c r="K179" s="5">
        <v>70.400000000000006</v>
      </c>
      <c r="L179" s="5">
        <v>72.599999999999994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4">
        <v>179</v>
      </c>
      <c r="B180" s="3" t="s">
        <v>174</v>
      </c>
      <c r="C180" s="5">
        <v>71.53</v>
      </c>
      <c r="D180" s="5">
        <v>13</v>
      </c>
      <c r="E180" s="5">
        <v>16</v>
      </c>
      <c r="F180" s="5">
        <v>72.55</v>
      </c>
      <c r="G180" s="5">
        <v>0</v>
      </c>
      <c r="H180" s="5">
        <v>3</v>
      </c>
      <c r="I180" s="5">
        <v>0</v>
      </c>
      <c r="J180" s="5">
        <v>3</v>
      </c>
      <c r="K180" s="5">
        <v>70.11</v>
      </c>
      <c r="L180" s="5">
        <v>72.55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4">
        <v>180</v>
      </c>
      <c r="B181" s="3" t="s">
        <v>113</v>
      </c>
      <c r="C181" s="5">
        <v>71.489999999999995</v>
      </c>
      <c r="D181" s="5">
        <v>11</v>
      </c>
      <c r="E181" s="5">
        <v>18</v>
      </c>
      <c r="F181" s="5">
        <v>74.09</v>
      </c>
      <c r="G181" s="5">
        <v>0</v>
      </c>
      <c r="H181" s="5">
        <v>3</v>
      </c>
      <c r="I181" s="5">
        <v>0</v>
      </c>
      <c r="J181" s="5">
        <v>4</v>
      </c>
      <c r="K181" s="5">
        <v>69.86</v>
      </c>
      <c r="L181" s="5">
        <v>72.7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4">
        <v>181</v>
      </c>
      <c r="B182" s="3" t="s">
        <v>211</v>
      </c>
      <c r="C182" s="5">
        <v>71.36</v>
      </c>
      <c r="D182" s="5">
        <v>10</v>
      </c>
      <c r="E182" s="5">
        <v>19</v>
      </c>
      <c r="F182" s="5">
        <v>75.81</v>
      </c>
      <c r="G182" s="5">
        <v>1</v>
      </c>
      <c r="H182" s="5">
        <v>1</v>
      </c>
      <c r="I182" s="5">
        <v>2</v>
      </c>
      <c r="J182" s="5">
        <v>4</v>
      </c>
      <c r="K182" s="5">
        <v>69.66</v>
      </c>
      <c r="L182" s="5">
        <v>72.64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4">
        <v>182</v>
      </c>
      <c r="B183" s="3" t="s">
        <v>353</v>
      </c>
      <c r="C183" s="5">
        <v>71.290000000000006</v>
      </c>
      <c r="D183" s="5">
        <v>15</v>
      </c>
      <c r="E183" s="5">
        <v>15</v>
      </c>
      <c r="F183" s="5">
        <v>71.06</v>
      </c>
      <c r="G183" s="5">
        <v>0</v>
      </c>
      <c r="H183" s="5">
        <v>1</v>
      </c>
      <c r="I183" s="5">
        <v>0</v>
      </c>
      <c r="J183" s="5">
        <v>2</v>
      </c>
      <c r="K183" s="5">
        <v>71.599999999999994</v>
      </c>
      <c r="L183" s="5">
        <v>70.599999999999994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4">
        <v>183</v>
      </c>
      <c r="B184" s="3" t="s">
        <v>380</v>
      </c>
      <c r="C184" s="5">
        <v>71.2</v>
      </c>
      <c r="D184" s="5">
        <v>20</v>
      </c>
      <c r="E184" s="5">
        <v>8</v>
      </c>
      <c r="F184" s="5">
        <v>66.14</v>
      </c>
      <c r="G184" s="5">
        <v>0</v>
      </c>
      <c r="H184" s="5">
        <v>0</v>
      </c>
      <c r="I184" s="5">
        <v>0</v>
      </c>
      <c r="J184" s="5">
        <v>0</v>
      </c>
      <c r="K184" s="5">
        <v>73.430000000000007</v>
      </c>
      <c r="L184" s="5">
        <v>68.489999999999995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4">
        <v>184</v>
      </c>
      <c r="B185" s="3" t="s">
        <v>259</v>
      </c>
      <c r="C185" s="5">
        <v>71.11</v>
      </c>
      <c r="D185" s="5">
        <v>17</v>
      </c>
      <c r="E185" s="5">
        <v>15</v>
      </c>
      <c r="F185" s="5">
        <v>70.64</v>
      </c>
      <c r="G185" s="5">
        <v>0</v>
      </c>
      <c r="H185" s="5">
        <v>1</v>
      </c>
      <c r="I185" s="5">
        <v>0</v>
      </c>
      <c r="J185" s="5">
        <v>2</v>
      </c>
      <c r="K185" s="5">
        <v>71.569999999999993</v>
      </c>
      <c r="L185" s="5">
        <v>70.260000000000005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4">
        <v>185</v>
      </c>
      <c r="B186" s="3" t="s">
        <v>290</v>
      </c>
      <c r="C186" s="5">
        <v>71.11</v>
      </c>
      <c r="D186" s="5">
        <v>15</v>
      </c>
      <c r="E186" s="5">
        <v>15</v>
      </c>
      <c r="F186" s="5">
        <v>70.599999999999994</v>
      </c>
      <c r="G186" s="5">
        <v>0</v>
      </c>
      <c r="H186" s="5">
        <v>1</v>
      </c>
      <c r="I186" s="5">
        <v>0</v>
      </c>
      <c r="J186" s="5">
        <v>1</v>
      </c>
      <c r="K186" s="5">
        <v>70.760000000000005</v>
      </c>
      <c r="L186" s="5">
        <v>71.069999999999993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4">
        <v>186</v>
      </c>
      <c r="B187" s="3" t="s">
        <v>40</v>
      </c>
      <c r="C187" s="5">
        <v>71.010000000000005</v>
      </c>
      <c r="D187" s="5">
        <v>10</v>
      </c>
      <c r="E187" s="5">
        <v>21</v>
      </c>
      <c r="F187" s="5">
        <v>76.34</v>
      </c>
      <c r="G187" s="5">
        <v>0</v>
      </c>
      <c r="H187" s="5">
        <v>6</v>
      </c>
      <c r="I187" s="5">
        <v>0</v>
      </c>
      <c r="J187" s="5">
        <v>6</v>
      </c>
      <c r="K187" s="5">
        <v>69.61</v>
      </c>
      <c r="L187" s="5">
        <v>72.010000000000005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4">
        <v>187</v>
      </c>
      <c r="B188" s="3" t="s">
        <v>149</v>
      </c>
      <c r="C188" s="5">
        <v>70.98</v>
      </c>
      <c r="D188" s="5">
        <v>14</v>
      </c>
      <c r="E188" s="5">
        <v>14</v>
      </c>
      <c r="F188" s="5">
        <v>71.58</v>
      </c>
      <c r="G188" s="5">
        <v>0</v>
      </c>
      <c r="H188" s="5">
        <v>2</v>
      </c>
      <c r="I188" s="5">
        <v>0</v>
      </c>
      <c r="J188" s="5">
        <v>2</v>
      </c>
      <c r="K188" s="5">
        <v>70.83</v>
      </c>
      <c r="L188" s="5">
        <v>70.739999999999995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4">
        <v>188</v>
      </c>
      <c r="B189" s="3" t="s">
        <v>331</v>
      </c>
      <c r="C189" s="5">
        <v>70.900000000000006</v>
      </c>
      <c r="D189" s="5">
        <v>11</v>
      </c>
      <c r="E189" s="5">
        <v>20</v>
      </c>
      <c r="F189" s="5">
        <v>75.02</v>
      </c>
      <c r="G189" s="5">
        <v>0</v>
      </c>
      <c r="H189" s="5">
        <v>1</v>
      </c>
      <c r="I189" s="5">
        <v>0</v>
      </c>
      <c r="J189" s="5">
        <v>4</v>
      </c>
      <c r="K189" s="5">
        <v>71.42</v>
      </c>
      <c r="L189" s="5">
        <v>69.98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4">
        <v>189</v>
      </c>
      <c r="B190" s="3" t="s">
        <v>251</v>
      </c>
      <c r="C190" s="5">
        <v>70.61</v>
      </c>
      <c r="D190" s="5">
        <v>12</v>
      </c>
      <c r="E190" s="5">
        <v>15</v>
      </c>
      <c r="F190" s="5">
        <v>70.680000000000007</v>
      </c>
      <c r="G190" s="5">
        <v>0</v>
      </c>
      <c r="H190" s="5">
        <v>0</v>
      </c>
      <c r="I190" s="5">
        <v>0</v>
      </c>
      <c r="J190" s="5">
        <v>0</v>
      </c>
      <c r="K190" s="5">
        <v>68.2</v>
      </c>
      <c r="L190" s="5">
        <v>72.540000000000006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4">
        <v>190</v>
      </c>
      <c r="B191" s="3" t="s">
        <v>189</v>
      </c>
      <c r="C191" s="5">
        <v>70.510000000000005</v>
      </c>
      <c r="D191" s="5">
        <v>9</v>
      </c>
      <c r="E191" s="5">
        <v>21</v>
      </c>
      <c r="F191" s="5">
        <v>76.650000000000006</v>
      </c>
      <c r="G191" s="5">
        <v>0</v>
      </c>
      <c r="H191" s="5">
        <v>1</v>
      </c>
      <c r="I191" s="5">
        <v>0</v>
      </c>
      <c r="J191" s="5">
        <v>6</v>
      </c>
      <c r="K191" s="5">
        <v>70.83</v>
      </c>
      <c r="L191" s="5">
        <v>69.81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4">
        <v>191</v>
      </c>
      <c r="B192" s="3" t="s">
        <v>385</v>
      </c>
      <c r="C192" s="5">
        <v>70.28</v>
      </c>
      <c r="D192" s="5">
        <v>14</v>
      </c>
      <c r="E192" s="5">
        <v>13</v>
      </c>
      <c r="F192" s="5">
        <v>70.27</v>
      </c>
      <c r="G192" s="5">
        <v>0</v>
      </c>
      <c r="H192" s="5">
        <v>1</v>
      </c>
      <c r="I192" s="5">
        <v>0</v>
      </c>
      <c r="J192" s="5">
        <v>1</v>
      </c>
      <c r="K192" s="5">
        <v>71.599999999999994</v>
      </c>
      <c r="L192" s="5">
        <v>68.53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4">
        <v>192</v>
      </c>
      <c r="B193" s="3" t="s">
        <v>390</v>
      </c>
      <c r="C193" s="5">
        <v>70.239999999999995</v>
      </c>
      <c r="D193" s="5">
        <v>14</v>
      </c>
      <c r="E193" s="5">
        <v>13</v>
      </c>
      <c r="F193" s="5">
        <v>69.260000000000005</v>
      </c>
      <c r="G193" s="5">
        <v>0</v>
      </c>
      <c r="H193" s="5">
        <v>1</v>
      </c>
      <c r="I193" s="5">
        <v>0</v>
      </c>
      <c r="J193" s="5">
        <v>1</v>
      </c>
      <c r="K193" s="5">
        <v>70.38</v>
      </c>
      <c r="L193" s="5">
        <v>69.709999999999994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4">
        <v>193</v>
      </c>
      <c r="B194" s="3" t="s">
        <v>205</v>
      </c>
      <c r="C194" s="5">
        <v>70.239999999999995</v>
      </c>
      <c r="D194" s="5">
        <v>16</v>
      </c>
      <c r="E194" s="5">
        <v>15</v>
      </c>
      <c r="F194" s="5">
        <v>69.92</v>
      </c>
      <c r="G194" s="5">
        <v>0</v>
      </c>
      <c r="H194" s="5">
        <v>1</v>
      </c>
      <c r="I194" s="5">
        <v>0</v>
      </c>
      <c r="J194" s="5">
        <v>2</v>
      </c>
      <c r="K194" s="5">
        <v>70.45</v>
      </c>
      <c r="L194" s="5">
        <v>69.64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4">
        <v>194</v>
      </c>
      <c r="B195" s="3" t="s">
        <v>164</v>
      </c>
      <c r="C195" s="5">
        <v>70.209999999999994</v>
      </c>
      <c r="D195" s="5">
        <v>15</v>
      </c>
      <c r="E195" s="5">
        <v>15</v>
      </c>
      <c r="F195" s="5">
        <v>68.91</v>
      </c>
      <c r="G195" s="5">
        <v>0</v>
      </c>
      <c r="H195" s="5">
        <v>0</v>
      </c>
      <c r="I195" s="5">
        <v>0</v>
      </c>
      <c r="J195" s="5">
        <v>4</v>
      </c>
      <c r="K195" s="5">
        <v>68.930000000000007</v>
      </c>
      <c r="L195" s="5">
        <v>71.069999999999993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4">
        <v>195</v>
      </c>
      <c r="B196" s="3" t="s">
        <v>234</v>
      </c>
      <c r="C196" s="5">
        <v>70.19</v>
      </c>
      <c r="D196" s="5">
        <v>14</v>
      </c>
      <c r="E196" s="5">
        <v>15</v>
      </c>
      <c r="F196" s="5">
        <v>71.28</v>
      </c>
      <c r="G196" s="5">
        <v>0</v>
      </c>
      <c r="H196" s="5">
        <v>1</v>
      </c>
      <c r="I196" s="5">
        <v>0</v>
      </c>
      <c r="J196" s="5">
        <v>2</v>
      </c>
      <c r="K196" s="5">
        <v>71.010000000000005</v>
      </c>
      <c r="L196" s="5">
        <v>68.95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4">
        <v>196</v>
      </c>
      <c r="B197" s="3" t="s">
        <v>163</v>
      </c>
      <c r="C197" s="5">
        <v>70.17</v>
      </c>
      <c r="D197" s="5">
        <v>10</v>
      </c>
      <c r="E197" s="5">
        <v>20</v>
      </c>
      <c r="F197" s="5">
        <v>75.290000000000006</v>
      </c>
      <c r="G197" s="5">
        <v>0</v>
      </c>
      <c r="H197" s="5">
        <v>0</v>
      </c>
      <c r="I197" s="5">
        <v>2</v>
      </c>
      <c r="J197" s="5">
        <v>5</v>
      </c>
      <c r="K197" s="5">
        <v>70.099999999999994</v>
      </c>
      <c r="L197" s="5">
        <v>69.86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4">
        <v>197</v>
      </c>
      <c r="B198" s="3" t="s">
        <v>124</v>
      </c>
      <c r="C198" s="5">
        <v>70.17</v>
      </c>
      <c r="D198" s="5">
        <v>13</v>
      </c>
      <c r="E198" s="5">
        <v>12</v>
      </c>
      <c r="F198" s="5">
        <v>69.069999999999993</v>
      </c>
      <c r="G198" s="5">
        <v>0</v>
      </c>
      <c r="H198" s="5">
        <v>1</v>
      </c>
      <c r="I198" s="5">
        <v>0</v>
      </c>
      <c r="J198" s="5">
        <v>1</v>
      </c>
      <c r="K198" s="5">
        <v>68.790000000000006</v>
      </c>
      <c r="L198" s="5">
        <v>71.12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4">
        <v>198</v>
      </c>
      <c r="B199" s="3" t="s">
        <v>264</v>
      </c>
      <c r="C199" s="5">
        <v>70.150000000000006</v>
      </c>
      <c r="D199" s="5">
        <v>13</v>
      </c>
      <c r="E199" s="5">
        <v>18</v>
      </c>
      <c r="F199" s="5">
        <v>72.44</v>
      </c>
      <c r="G199" s="5">
        <v>0</v>
      </c>
      <c r="H199" s="5">
        <v>0</v>
      </c>
      <c r="I199" s="5">
        <v>0</v>
      </c>
      <c r="J199" s="5">
        <v>1</v>
      </c>
      <c r="K199" s="5">
        <v>70.41</v>
      </c>
      <c r="L199" s="5">
        <v>69.5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4">
        <v>199</v>
      </c>
      <c r="B200" s="3" t="s">
        <v>115</v>
      </c>
      <c r="C200" s="5">
        <v>70.12</v>
      </c>
      <c r="D200" s="5">
        <v>16</v>
      </c>
      <c r="E200" s="5">
        <v>13</v>
      </c>
      <c r="F200" s="5">
        <v>69.72</v>
      </c>
      <c r="G200" s="5">
        <v>0</v>
      </c>
      <c r="H200" s="5">
        <v>1</v>
      </c>
      <c r="I200" s="5">
        <v>0</v>
      </c>
      <c r="J200" s="5">
        <v>2</v>
      </c>
      <c r="K200" s="5">
        <v>71.72</v>
      </c>
      <c r="L200" s="5">
        <v>68.040000000000006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4">
        <v>200</v>
      </c>
      <c r="B201" s="3" t="s">
        <v>133</v>
      </c>
      <c r="C201" s="5">
        <v>70.09</v>
      </c>
      <c r="D201" s="5">
        <v>10</v>
      </c>
      <c r="E201" s="5">
        <v>16</v>
      </c>
      <c r="F201" s="5">
        <v>72.180000000000007</v>
      </c>
      <c r="G201" s="5">
        <v>0</v>
      </c>
      <c r="H201" s="5">
        <v>1</v>
      </c>
      <c r="I201" s="5">
        <v>0</v>
      </c>
      <c r="J201" s="5">
        <v>2</v>
      </c>
      <c r="K201" s="5">
        <v>67.34</v>
      </c>
      <c r="L201" s="5">
        <v>72.27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4">
        <v>201</v>
      </c>
      <c r="B202" s="3" t="s">
        <v>306</v>
      </c>
      <c r="C202" s="5">
        <v>69.95</v>
      </c>
      <c r="D202" s="5">
        <v>16</v>
      </c>
      <c r="E202" s="5">
        <v>15</v>
      </c>
      <c r="F202" s="5">
        <v>68.88</v>
      </c>
      <c r="G202" s="5">
        <v>0</v>
      </c>
      <c r="H202" s="5">
        <v>0</v>
      </c>
      <c r="I202" s="5">
        <v>0</v>
      </c>
      <c r="J202" s="5">
        <v>0</v>
      </c>
      <c r="K202" s="5">
        <v>69.64</v>
      </c>
      <c r="L202" s="5">
        <v>69.88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4">
        <v>202</v>
      </c>
      <c r="B203" s="3" t="s">
        <v>305</v>
      </c>
      <c r="C203" s="5">
        <v>69.87</v>
      </c>
      <c r="D203" s="5">
        <v>15</v>
      </c>
      <c r="E203" s="5">
        <v>15</v>
      </c>
      <c r="F203" s="5">
        <v>69.78</v>
      </c>
      <c r="G203" s="5">
        <v>0</v>
      </c>
      <c r="H203" s="5">
        <v>0</v>
      </c>
      <c r="I203" s="5">
        <v>0</v>
      </c>
      <c r="J203" s="5">
        <v>2</v>
      </c>
      <c r="K203" s="5">
        <v>69.34</v>
      </c>
      <c r="L203" s="5">
        <v>70.02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4">
        <v>203</v>
      </c>
      <c r="B204" s="3" t="s">
        <v>193</v>
      </c>
      <c r="C204" s="5">
        <v>69.83</v>
      </c>
      <c r="D204" s="5">
        <v>13</v>
      </c>
      <c r="E204" s="5">
        <v>18</v>
      </c>
      <c r="F204" s="5">
        <v>72.47</v>
      </c>
      <c r="G204" s="5">
        <v>0</v>
      </c>
      <c r="H204" s="5">
        <v>2</v>
      </c>
      <c r="I204" s="5">
        <v>0</v>
      </c>
      <c r="J204" s="5">
        <v>5</v>
      </c>
      <c r="K204" s="5">
        <v>70.17</v>
      </c>
      <c r="L204" s="5">
        <v>69.11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4">
        <v>204</v>
      </c>
      <c r="B205" s="3" t="s">
        <v>289</v>
      </c>
      <c r="C205" s="5">
        <v>69.819999999999993</v>
      </c>
      <c r="D205" s="5">
        <v>15</v>
      </c>
      <c r="E205" s="5">
        <v>19</v>
      </c>
      <c r="F205" s="5">
        <v>73.69</v>
      </c>
      <c r="G205" s="5">
        <v>0</v>
      </c>
      <c r="H205" s="5">
        <v>4</v>
      </c>
      <c r="I205" s="5">
        <v>0</v>
      </c>
      <c r="J205" s="5">
        <v>9</v>
      </c>
      <c r="K205" s="5">
        <v>71.569999999999993</v>
      </c>
      <c r="L205" s="5">
        <v>67.569999999999993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4">
        <v>205</v>
      </c>
      <c r="B206" s="3" t="s">
        <v>208</v>
      </c>
      <c r="C206" s="5">
        <v>69.739999999999995</v>
      </c>
      <c r="D206" s="5">
        <v>10</v>
      </c>
      <c r="E206" s="5">
        <v>18</v>
      </c>
      <c r="F206" s="5">
        <v>72.8</v>
      </c>
      <c r="G206" s="5">
        <v>0</v>
      </c>
      <c r="H206" s="5">
        <v>1</v>
      </c>
      <c r="I206" s="5">
        <v>0</v>
      </c>
      <c r="J206" s="5">
        <v>1</v>
      </c>
      <c r="K206" s="5">
        <v>69.17</v>
      </c>
      <c r="L206" s="5">
        <v>69.92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4">
        <v>206</v>
      </c>
      <c r="B207" s="3" t="s">
        <v>185</v>
      </c>
      <c r="C207" s="5">
        <v>69.680000000000007</v>
      </c>
      <c r="D207" s="5">
        <v>14</v>
      </c>
      <c r="E207" s="5">
        <v>10</v>
      </c>
      <c r="F207" s="5">
        <v>65.59</v>
      </c>
      <c r="G207" s="5">
        <v>0</v>
      </c>
      <c r="H207" s="5">
        <v>0</v>
      </c>
      <c r="I207" s="5">
        <v>0</v>
      </c>
      <c r="J207" s="5">
        <v>1</v>
      </c>
      <c r="K207" s="5">
        <v>67.599999999999994</v>
      </c>
      <c r="L207" s="5">
        <v>71.260000000000005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4">
        <v>207</v>
      </c>
      <c r="B208" s="3" t="s">
        <v>382</v>
      </c>
      <c r="C208" s="5">
        <v>69.67</v>
      </c>
      <c r="D208" s="5">
        <v>15</v>
      </c>
      <c r="E208" s="5">
        <v>10</v>
      </c>
      <c r="F208" s="5">
        <v>67.78</v>
      </c>
      <c r="G208" s="5">
        <v>0</v>
      </c>
      <c r="H208" s="5">
        <v>0</v>
      </c>
      <c r="I208" s="5">
        <v>0</v>
      </c>
      <c r="J208" s="5">
        <v>2</v>
      </c>
      <c r="K208" s="5">
        <v>70.010000000000005</v>
      </c>
      <c r="L208" s="5">
        <v>68.930000000000007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4">
        <v>208</v>
      </c>
      <c r="B209" s="3" t="s">
        <v>241</v>
      </c>
      <c r="C209" s="5">
        <v>69.59</v>
      </c>
      <c r="D209" s="5">
        <v>14</v>
      </c>
      <c r="E209" s="5">
        <v>18</v>
      </c>
      <c r="F209" s="5">
        <v>71.260000000000005</v>
      </c>
      <c r="G209" s="5">
        <v>0</v>
      </c>
      <c r="H209" s="5">
        <v>0</v>
      </c>
      <c r="I209" s="5">
        <v>0</v>
      </c>
      <c r="J209" s="5">
        <v>5</v>
      </c>
      <c r="K209" s="5">
        <v>69.650000000000006</v>
      </c>
      <c r="L209" s="5">
        <v>69.150000000000006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4">
        <v>209</v>
      </c>
      <c r="B210" s="3" t="s">
        <v>160</v>
      </c>
      <c r="C210" s="5">
        <v>69.48</v>
      </c>
      <c r="D210" s="5">
        <v>7</v>
      </c>
      <c r="E210" s="5">
        <v>23</v>
      </c>
      <c r="F210" s="5">
        <v>79.08</v>
      </c>
      <c r="G210" s="5">
        <v>0</v>
      </c>
      <c r="H210" s="5">
        <v>12</v>
      </c>
      <c r="I210" s="5">
        <v>0</v>
      </c>
      <c r="J210" s="5">
        <v>13</v>
      </c>
      <c r="K210" s="5">
        <v>68.47</v>
      </c>
      <c r="L210" s="5">
        <v>70.09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4">
        <v>210</v>
      </c>
      <c r="B211" s="3" t="s">
        <v>349</v>
      </c>
      <c r="C211" s="5">
        <v>69.48</v>
      </c>
      <c r="D211" s="5">
        <v>17</v>
      </c>
      <c r="E211" s="5">
        <v>12</v>
      </c>
      <c r="F211" s="5">
        <v>67.98</v>
      </c>
      <c r="G211" s="5">
        <v>0</v>
      </c>
      <c r="H211" s="5">
        <v>0</v>
      </c>
      <c r="I211" s="5">
        <v>0</v>
      </c>
      <c r="J211" s="5">
        <v>1</v>
      </c>
      <c r="K211" s="5">
        <v>70.319999999999993</v>
      </c>
      <c r="L211" s="5">
        <v>68.22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4">
        <v>211</v>
      </c>
      <c r="B212" s="3" t="s">
        <v>77</v>
      </c>
      <c r="C212" s="5">
        <v>69.42</v>
      </c>
      <c r="D212" s="5">
        <v>13</v>
      </c>
      <c r="E212" s="5">
        <v>18</v>
      </c>
      <c r="F212" s="5">
        <v>72.569999999999993</v>
      </c>
      <c r="G212" s="5">
        <v>0</v>
      </c>
      <c r="H212" s="5">
        <v>1</v>
      </c>
      <c r="I212" s="5">
        <v>0</v>
      </c>
      <c r="J212" s="5">
        <v>1</v>
      </c>
      <c r="K212" s="5">
        <v>69.87</v>
      </c>
      <c r="L212" s="5">
        <v>68.569999999999993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4">
        <v>212</v>
      </c>
      <c r="B213" s="3" t="s">
        <v>165</v>
      </c>
      <c r="C213" s="5">
        <v>69.39</v>
      </c>
      <c r="D213" s="5">
        <v>13</v>
      </c>
      <c r="E213" s="5">
        <v>19</v>
      </c>
      <c r="F213" s="5">
        <v>72.819999999999993</v>
      </c>
      <c r="G213" s="5">
        <v>0</v>
      </c>
      <c r="H213" s="5">
        <v>1</v>
      </c>
      <c r="I213" s="5">
        <v>0</v>
      </c>
      <c r="J213" s="5">
        <v>2</v>
      </c>
      <c r="K213" s="5">
        <v>69.81</v>
      </c>
      <c r="L213" s="5">
        <v>68.58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4">
        <v>213</v>
      </c>
      <c r="B214" s="3" t="s">
        <v>362</v>
      </c>
      <c r="C214" s="5">
        <v>69.08</v>
      </c>
      <c r="D214" s="5">
        <v>12</v>
      </c>
      <c r="E214" s="5">
        <v>16</v>
      </c>
      <c r="F214" s="5">
        <v>70.569999999999993</v>
      </c>
      <c r="G214" s="5">
        <v>0</v>
      </c>
      <c r="H214" s="5">
        <v>0</v>
      </c>
      <c r="I214" s="5">
        <v>0</v>
      </c>
      <c r="J214" s="5">
        <v>2</v>
      </c>
      <c r="K214" s="5">
        <v>68.739999999999995</v>
      </c>
      <c r="L214" s="5">
        <v>69.03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4">
        <v>214</v>
      </c>
      <c r="B215" s="3" t="s">
        <v>393</v>
      </c>
      <c r="C215" s="5">
        <v>69.06</v>
      </c>
      <c r="D215" s="5">
        <v>15</v>
      </c>
      <c r="E215" s="5">
        <v>15</v>
      </c>
      <c r="F215" s="5">
        <v>68.819999999999993</v>
      </c>
      <c r="G215" s="5">
        <v>0</v>
      </c>
      <c r="H215" s="5">
        <v>0</v>
      </c>
      <c r="I215" s="5">
        <v>0</v>
      </c>
      <c r="J215" s="5">
        <v>1</v>
      </c>
      <c r="K215" s="5">
        <v>69.28</v>
      </c>
      <c r="L215" s="5">
        <v>68.459999999999994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4">
        <v>215</v>
      </c>
      <c r="B216" s="3" t="s">
        <v>356</v>
      </c>
      <c r="C216" s="5">
        <v>69.03</v>
      </c>
      <c r="D216" s="5">
        <v>13</v>
      </c>
      <c r="E216" s="5">
        <v>17</v>
      </c>
      <c r="F216" s="5">
        <v>71.459999999999994</v>
      </c>
      <c r="G216" s="5">
        <v>0</v>
      </c>
      <c r="H216" s="5">
        <v>1</v>
      </c>
      <c r="I216" s="5">
        <v>0</v>
      </c>
      <c r="J216" s="5">
        <v>2</v>
      </c>
      <c r="K216" s="5">
        <v>70.099999999999994</v>
      </c>
      <c r="L216" s="5">
        <v>67.510000000000005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4">
        <v>216</v>
      </c>
      <c r="B217" s="3" t="s">
        <v>352</v>
      </c>
      <c r="C217" s="5">
        <v>68.94</v>
      </c>
      <c r="D217" s="5">
        <v>14</v>
      </c>
      <c r="E217" s="5">
        <v>15</v>
      </c>
      <c r="F217" s="5">
        <v>68.36</v>
      </c>
      <c r="G217" s="5">
        <v>0</v>
      </c>
      <c r="H217" s="5">
        <v>1</v>
      </c>
      <c r="I217" s="5">
        <v>0</v>
      </c>
      <c r="J217" s="5">
        <v>1</v>
      </c>
      <c r="K217" s="5">
        <v>68.260000000000005</v>
      </c>
      <c r="L217" s="5">
        <v>69.23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4">
        <v>217</v>
      </c>
      <c r="B218" s="3" t="s">
        <v>110</v>
      </c>
      <c r="C218" s="5">
        <v>68.930000000000007</v>
      </c>
      <c r="D218" s="5">
        <v>11</v>
      </c>
      <c r="E218" s="5">
        <v>20</v>
      </c>
      <c r="F218" s="5">
        <v>72.569999999999993</v>
      </c>
      <c r="G218" s="5">
        <v>0</v>
      </c>
      <c r="H218" s="5">
        <v>1</v>
      </c>
      <c r="I218" s="5">
        <v>0</v>
      </c>
      <c r="J218" s="5">
        <v>1</v>
      </c>
      <c r="K218" s="5">
        <v>67.97</v>
      </c>
      <c r="L218" s="5">
        <v>69.47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4">
        <v>218</v>
      </c>
      <c r="B219" s="3" t="s">
        <v>435</v>
      </c>
      <c r="C219" s="5">
        <v>68.87</v>
      </c>
      <c r="D219" s="5">
        <v>15</v>
      </c>
      <c r="E219" s="5">
        <v>16</v>
      </c>
      <c r="F219" s="5">
        <v>69.849999999999994</v>
      </c>
      <c r="G219" s="5">
        <v>0</v>
      </c>
      <c r="H219" s="5">
        <v>0</v>
      </c>
      <c r="I219" s="5">
        <v>0</v>
      </c>
      <c r="J219" s="5">
        <v>0</v>
      </c>
      <c r="K219" s="5">
        <v>69.069999999999993</v>
      </c>
      <c r="L219" s="5">
        <v>68.28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4">
        <v>219</v>
      </c>
      <c r="B220" s="3" t="s">
        <v>318</v>
      </c>
      <c r="C220" s="5">
        <v>68.849999999999994</v>
      </c>
      <c r="D220" s="5">
        <v>12</v>
      </c>
      <c r="E220" s="5">
        <v>19</v>
      </c>
      <c r="F220" s="5">
        <v>71.989999999999995</v>
      </c>
      <c r="G220" s="5">
        <v>0</v>
      </c>
      <c r="H220" s="5">
        <v>0</v>
      </c>
      <c r="I220" s="5">
        <v>0</v>
      </c>
      <c r="J220" s="5">
        <v>5</v>
      </c>
      <c r="K220" s="5">
        <v>68.849999999999994</v>
      </c>
      <c r="L220" s="5">
        <v>68.47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4">
        <v>220</v>
      </c>
      <c r="B221" s="3" t="s">
        <v>14</v>
      </c>
      <c r="C221" s="5">
        <v>68.83</v>
      </c>
      <c r="D221" s="5">
        <v>10</v>
      </c>
      <c r="E221" s="5">
        <v>17</v>
      </c>
      <c r="F221" s="5">
        <v>72.510000000000005</v>
      </c>
      <c r="G221" s="5">
        <v>0</v>
      </c>
      <c r="H221" s="5">
        <v>0</v>
      </c>
      <c r="I221" s="5">
        <v>0</v>
      </c>
      <c r="J221" s="5">
        <v>1</v>
      </c>
      <c r="K221" s="5">
        <v>67.819999999999993</v>
      </c>
      <c r="L221" s="5">
        <v>69.430000000000007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4">
        <v>221</v>
      </c>
      <c r="B222" s="3" t="s">
        <v>203</v>
      </c>
      <c r="C222" s="5">
        <v>68.680000000000007</v>
      </c>
      <c r="D222" s="5">
        <v>8</v>
      </c>
      <c r="E222" s="5">
        <v>20</v>
      </c>
      <c r="F222" s="5">
        <v>76.19</v>
      </c>
      <c r="G222" s="5">
        <v>0</v>
      </c>
      <c r="H222" s="5">
        <v>6</v>
      </c>
      <c r="I222" s="5">
        <v>0</v>
      </c>
      <c r="J222" s="5">
        <v>7</v>
      </c>
      <c r="K222" s="5">
        <v>67.55</v>
      </c>
      <c r="L222" s="5">
        <v>69.39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4">
        <v>222</v>
      </c>
      <c r="B223" s="3" t="s">
        <v>279</v>
      </c>
      <c r="C223" s="5">
        <v>68.67</v>
      </c>
      <c r="D223" s="5">
        <v>11</v>
      </c>
      <c r="E223" s="5">
        <v>17</v>
      </c>
      <c r="F223" s="5">
        <v>71.209999999999994</v>
      </c>
      <c r="G223" s="5">
        <v>0</v>
      </c>
      <c r="H223" s="5">
        <v>1</v>
      </c>
      <c r="I223" s="5">
        <v>0</v>
      </c>
      <c r="J223" s="5">
        <v>2</v>
      </c>
      <c r="K223" s="5">
        <v>68.680000000000007</v>
      </c>
      <c r="L223" s="5">
        <v>68.28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4">
        <v>223</v>
      </c>
      <c r="B224" s="3" t="s">
        <v>158</v>
      </c>
      <c r="C224" s="5">
        <v>68.63</v>
      </c>
      <c r="D224" s="5">
        <v>11</v>
      </c>
      <c r="E224" s="5">
        <v>20</v>
      </c>
      <c r="F224" s="5">
        <v>73.52</v>
      </c>
      <c r="G224" s="5">
        <v>0</v>
      </c>
      <c r="H224" s="5">
        <v>2</v>
      </c>
      <c r="I224" s="5">
        <v>0</v>
      </c>
      <c r="J224" s="5">
        <v>5</v>
      </c>
      <c r="K224" s="5">
        <v>68.19</v>
      </c>
      <c r="L224" s="5">
        <v>68.69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4">
        <v>224</v>
      </c>
      <c r="B225" s="3" t="s">
        <v>346</v>
      </c>
      <c r="C225" s="5">
        <v>68.63</v>
      </c>
      <c r="D225" s="5">
        <v>9</v>
      </c>
      <c r="E225" s="5">
        <v>22</v>
      </c>
      <c r="F225" s="5">
        <v>74.89</v>
      </c>
      <c r="G225" s="5">
        <v>0</v>
      </c>
      <c r="H225" s="5">
        <v>2</v>
      </c>
      <c r="I225" s="5">
        <v>0</v>
      </c>
      <c r="J225" s="5">
        <v>6</v>
      </c>
      <c r="K225" s="5">
        <v>68.59</v>
      </c>
      <c r="L225" s="5">
        <v>68.27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4">
        <v>225</v>
      </c>
      <c r="B226" s="3" t="s">
        <v>424</v>
      </c>
      <c r="C226" s="5">
        <v>68.349999999999994</v>
      </c>
      <c r="D226" s="5">
        <v>13</v>
      </c>
      <c r="E226" s="5">
        <v>14</v>
      </c>
      <c r="F226" s="5">
        <v>69.44</v>
      </c>
      <c r="G226" s="5">
        <v>0</v>
      </c>
      <c r="H226" s="5">
        <v>0</v>
      </c>
      <c r="I226" s="5">
        <v>0</v>
      </c>
      <c r="J226" s="5">
        <v>0</v>
      </c>
      <c r="K226" s="5">
        <v>68.400000000000006</v>
      </c>
      <c r="L226" s="5">
        <v>67.91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4">
        <v>226</v>
      </c>
      <c r="B227" s="3" t="s">
        <v>384</v>
      </c>
      <c r="C227" s="5">
        <v>68.08</v>
      </c>
      <c r="D227" s="5">
        <v>13</v>
      </c>
      <c r="E227" s="5">
        <v>18</v>
      </c>
      <c r="F227" s="5">
        <v>71.8</v>
      </c>
      <c r="G227" s="5">
        <v>0</v>
      </c>
      <c r="H227" s="5">
        <v>1</v>
      </c>
      <c r="I227" s="5">
        <v>0</v>
      </c>
      <c r="J227" s="5">
        <v>4</v>
      </c>
      <c r="K227" s="5">
        <v>69.400000000000006</v>
      </c>
      <c r="L227" s="5">
        <v>66.260000000000005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4">
        <v>227</v>
      </c>
      <c r="B228" s="3" t="s">
        <v>45</v>
      </c>
      <c r="C228" s="5">
        <v>68.040000000000006</v>
      </c>
      <c r="D228" s="5">
        <v>10</v>
      </c>
      <c r="E228" s="5">
        <v>19</v>
      </c>
      <c r="F228" s="5">
        <v>73.290000000000006</v>
      </c>
      <c r="G228" s="5">
        <v>0</v>
      </c>
      <c r="H228" s="5">
        <v>2</v>
      </c>
      <c r="I228" s="5">
        <v>1</v>
      </c>
      <c r="J228" s="5">
        <v>5</v>
      </c>
      <c r="K228" s="5">
        <v>67.38</v>
      </c>
      <c r="L228" s="5">
        <v>68.3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4">
        <v>228</v>
      </c>
      <c r="B229" s="3" t="s">
        <v>245</v>
      </c>
      <c r="C229" s="5">
        <v>68.02</v>
      </c>
      <c r="D229" s="5">
        <v>11</v>
      </c>
      <c r="E229" s="5">
        <v>21</v>
      </c>
      <c r="F229" s="5">
        <v>73.23</v>
      </c>
      <c r="G229" s="5">
        <v>0</v>
      </c>
      <c r="H229" s="5">
        <v>0</v>
      </c>
      <c r="I229" s="5">
        <v>0</v>
      </c>
      <c r="J229" s="5">
        <v>5</v>
      </c>
      <c r="K229" s="5">
        <v>67.19</v>
      </c>
      <c r="L229" s="5">
        <v>68.44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4">
        <v>229</v>
      </c>
      <c r="B230" s="3" t="s">
        <v>152</v>
      </c>
      <c r="C230" s="5">
        <v>67.97</v>
      </c>
      <c r="D230" s="5">
        <v>9</v>
      </c>
      <c r="E230" s="5">
        <v>21</v>
      </c>
      <c r="F230" s="5">
        <v>72.53</v>
      </c>
      <c r="G230" s="5">
        <v>0</v>
      </c>
      <c r="H230" s="5">
        <v>0</v>
      </c>
      <c r="I230" s="5">
        <v>0</v>
      </c>
      <c r="J230" s="5">
        <v>5</v>
      </c>
      <c r="K230" s="5">
        <v>65.38</v>
      </c>
      <c r="L230" s="5">
        <v>69.88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4">
        <v>230</v>
      </c>
      <c r="B231" s="3" t="s">
        <v>377</v>
      </c>
      <c r="C231" s="5">
        <v>67.91</v>
      </c>
      <c r="D231" s="5">
        <v>16</v>
      </c>
      <c r="E231" s="5">
        <v>16</v>
      </c>
      <c r="F231" s="5">
        <v>68.39</v>
      </c>
      <c r="G231" s="5">
        <v>0</v>
      </c>
      <c r="H231" s="5">
        <v>0</v>
      </c>
      <c r="I231" s="5">
        <v>0</v>
      </c>
      <c r="J231" s="5">
        <v>1</v>
      </c>
      <c r="K231" s="5">
        <v>68.69</v>
      </c>
      <c r="L231" s="5">
        <v>66.7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4">
        <v>231</v>
      </c>
      <c r="B232" s="3" t="s">
        <v>351</v>
      </c>
      <c r="C232" s="5">
        <v>67.87</v>
      </c>
      <c r="D232" s="5">
        <v>13</v>
      </c>
      <c r="E232" s="5">
        <v>17</v>
      </c>
      <c r="F232" s="5">
        <v>69.3</v>
      </c>
      <c r="G232" s="5">
        <v>0</v>
      </c>
      <c r="H232" s="5">
        <v>1</v>
      </c>
      <c r="I232" s="5">
        <v>0</v>
      </c>
      <c r="J232" s="5">
        <v>2</v>
      </c>
      <c r="K232" s="5">
        <v>66.819999999999993</v>
      </c>
      <c r="L232" s="5">
        <v>68.5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4">
        <v>232</v>
      </c>
      <c r="B233" s="3" t="s">
        <v>150</v>
      </c>
      <c r="C233" s="5">
        <v>67.87</v>
      </c>
      <c r="D233" s="5">
        <v>12</v>
      </c>
      <c r="E233" s="5">
        <v>18</v>
      </c>
      <c r="F233" s="5">
        <v>69.73</v>
      </c>
      <c r="G233" s="5">
        <v>0</v>
      </c>
      <c r="H233" s="5">
        <v>0</v>
      </c>
      <c r="I233" s="5">
        <v>0</v>
      </c>
      <c r="J233" s="5">
        <v>2</v>
      </c>
      <c r="K233" s="5">
        <v>65.63</v>
      </c>
      <c r="L233" s="5">
        <v>69.510000000000005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4">
        <v>233</v>
      </c>
      <c r="B234" s="3" t="s">
        <v>373</v>
      </c>
      <c r="C234" s="5">
        <v>67.72</v>
      </c>
      <c r="D234" s="5">
        <v>11</v>
      </c>
      <c r="E234" s="5">
        <v>17</v>
      </c>
      <c r="F234" s="5">
        <v>71.33</v>
      </c>
      <c r="G234" s="5">
        <v>0</v>
      </c>
      <c r="H234" s="5">
        <v>0</v>
      </c>
      <c r="I234" s="5">
        <v>0</v>
      </c>
      <c r="J234" s="5">
        <v>2</v>
      </c>
      <c r="K234" s="5">
        <v>67.06</v>
      </c>
      <c r="L234" s="5">
        <v>67.989999999999995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4">
        <v>234</v>
      </c>
      <c r="B235" s="3" t="s">
        <v>201</v>
      </c>
      <c r="C235" s="5">
        <v>67.72</v>
      </c>
      <c r="D235" s="5">
        <v>14</v>
      </c>
      <c r="E235" s="5">
        <v>16</v>
      </c>
      <c r="F235" s="5">
        <v>71.14</v>
      </c>
      <c r="G235" s="5">
        <v>0</v>
      </c>
      <c r="H235" s="5">
        <v>1</v>
      </c>
      <c r="I235" s="5">
        <v>0</v>
      </c>
      <c r="J235" s="5">
        <v>2</v>
      </c>
      <c r="K235" s="5">
        <v>70.13</v>
      </c>
      <c r="L235" s="5">
        <v>64.47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4">
        <v>235</v>
      </c>
      <c r="B236" s="3" t="s">
        <v>432</v>
      </c>
      <c r="C236" s="5">
        <v>67.7</v>
      </c>
      <c r="D236" s="5">
        <v>13</v>
      </c>
      <c r="E236" s="5">
        <v>13</v>
      </c>
      <c r="F236" s="5">
        <v>68.099999999999994</v>
      </c>
      <c r="G236" s="5">
        <v>0</v>
      </c>
      <c r="H236" s="5">
        <v>0</v>
      </c>
      <c r="I236" s="5">
        <v>0</v>
      </c>
      <c r="J236" s="5">
        <v>0</v>
      </c>
      <c r="K236" s="5">
        <v>67.400000000000006</v>
      </c>
      <c r="L236" s="5">
        <v>67.61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4">
        <v>236</v>
      </c>
      <c r="B237" s="3" t="s">
        <v>297</v>
      </c>
      <c r="C237" s="5">
        <v>67.59</v>
      </c>
      <c r="D237" s="5">
        <v>12</v>
      </c>
      <c r="E237" s="5">
        <v>19</v>
      </c>
      <c r="F237" s="5">
        <v>70.900000000000006</v>
      </c>
      <c r="G237" s="5">
        <v>0</v>
      </c>
      <c r="H237" s="5">
        <v>1</v>
      </c>
      <c r="I237" s="5">
        <v>0</v>
      </c>
      <c r="J237" s="5">
        <v>1</v>
      </c>
      <c r="K237" s="5">
        <v>67.25</v>
      </c>
      <c r="L237" s="5">
        <v>67.540000000000006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4">
        <v>237</v>
      </c>
      <c r="B238" s="3" t="s">
        <v>343</v>
      </c>
      <c r="C238" s="5">
        <v>67.569999999999993</v>
      </c>
      <c r="D238" s="5">
        <v>10</v>
      </c>
      <c r="E238" s="5">
        <v>13</v>
      </c>
      <c r="F238" s="5">
        <v>69.02</v>
      </c>
      <c r="G238" s="5">
        <v>0</v>
      </c>
      <c r="H238" s="5">
        <v>0</v>
      </c>
      <c r="I238" s="5">
        <v>0</v>
      </c>
      <c r="J238" s="5">
        <v>1</v>
      </c>
      <c r="K238" s="5">
        <v>66.06</v>
      </c>
      <c r="L238" s="5">
        <v>68.599999999999994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4">
        <v>238</v>
      </c>
      <c r="B239" s="3" t="s">
        <v>312</v>
      </c>
      <c r="C239" s="5">
        <v>67.53</v>
      </c>
      <c r="D239" s="5">
        <v>12</v>
      </c>
      <c r="E239" s="5">
        <v>18</v>
      </c>
      <c r="F239" s="5">
        <v>70.459999999999994</v>
      </c>
      <c r="G239" s="5">
        <v>0</v>
      </c>
      <c r="H239" s="5">
        <v>1</v>
      </c>
      <c r="I239" s="5">
        <v>0</v>
      </c>
      <c r="J239" s="5">
        <v>2</v>
      </c>
      <c r="K239" s="5">
        <v>67.44</v>
      </c>
      <c r="L239" s="5">
        <v>67.23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4">
        <v>239</v>
      </c>
      <c r="B240" s="3" t="s">
        <v>369</v>
      </c>
      <c r="C240" s="5">
        <v>67.400000000000006</v>
      </c>
      <c r="D240" s="5">
        <v>11</v>
      </c>
      <c r="E240" s="5">
        <v>17</v>
      </c>
      <c r="F240" s="5">
        <v>70.37</v>
      </c>
      <c r="G240" s="5">
        <v>0</v>
      </c>
      <c r="H240" s="5">
        <v>1</v>
      </c>
      <c r="I240" s="5">
        <v>0</v>
      </c>
      <c r="J240" s="5">
        <v>1</v>
      </c>
      <c r="K240" s="5">
        <v>67.17</v>
      </c>
      <c r="L240" s="5">
        <v>67.25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4">
        <v>240</v>
      </c>
      <c r="B241" s="3" t="s">
        <v>216</v>
      </c>
      <c r="C241" s="5">
        <v>67.38</v>
      </c>
      <c r="D241" s="5">
        <v>10</v>
      </c>
      <c r="E241" s="5">
        <v>17</v>
      </c>
      <c r="F241" s="5">
        <v>70.97</v>
      </c>
      <c r="G241" s="5">
        <v>0</v>
      </c>
      <c r="H241" s="5">
        <v>0</v>
      </c>
      <c r="I241" s="5">
        <v>0</v>
      </c>
      <c r="J241" s="5">
        <v>0</v>
      </c>
      <c r="K241" s="5">
        <v>67.81</v>
      </c>
      <c r="L241" s="5">
        <v>66.55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4">
        <v>241</v>
      </c>
      <c r="B242" s="3" t="s">
        <v>392</v>
      </c>
      <c r="C242" s="5">
        <v>67.3</v>
      </c>
      <c r="D242" s="5">
        <v>16</v>
      </c>
      <c r="E242" s="5">
        <v>11</v>
      </c>
      <c r="F242" s="5">
        <v>66.569999999999993</v>
      </c>
      <c r="G242" s="5">
        <v>0</v>
      </c>
      <c r="H242" s="5">
        <v>1</v>
      </c>
      <c r="I242" s="5">
        <v>0</v>
      </c>
      <c r="J242" s="5">
        <v>1</v>
      </c>
      <c r="K242" s="5">
        <v>70.17</v>
      </c>
      <c r="L242" s="5">
        <v>63.29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4">
        <v>242</v>
      </c>
      <c r="B243" s="3" t="s">
        <v>315</v>
      </c>
      <c r="C243" s="5">
        <v>67.3</v>
      </c>
      <c r="D243" s="5">
        <v>12</v>
      </c>
      <c r="E243" s="5">
        <v>18</v>
      </c>
      <c r="F243" s="5">
        <v>71.040000000000006</v>
      </c>
      <c r="G243" s="5">
        <v>0</v>
      </c>
      <c r="H243" s="5">
        <v>0</v>
      </c>
      <c r="I243" s="5">
        <v>0</v>
      </c>
      <c r="J243" s="5">
        <v>2</v>
      </c>
      <c r="K243" s="5">
        <v>67.86</v>
      </c>
      <c r="L243" s="5">
        <v>66.33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4">
        <v>243</v>
      </c>
      <c r="B244" s="3" t="s">
        <v>460</v>
      </c>
      <c r="C244" s="5">
        <v>67.180000000000007</v>
      </c>
      <c r="D244" s="5">
        <v>15</v>
      </c>
      <c r="E244" s="5">
        <v>14</v>
      </c>
      <c r="F244" s="5">
        <v>68.819999999999993</v>
      </c>
      <c r="G244" s="5">
        <v>0</v>
      </c>
      <c r="H244" s="5">
        <v>2</v>
      </c>
      <c r="I244" s="5">
        <v>0</v>
      </c>
      <c r="J244" s="5">
        <v>2</v>
      </c>
      <c r="K244" s="5">
        <v>68.489999999999995</v>
      </c>
      <c r="L244" s="5">
        <v>65.349999999999994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4">
        <v>244</v>
      </c>
      <c r="B245" s="3" t="s">
        <v>348</v>
      </c>
      <c r="C245" s="5">
        <v>67.17</v>
      </c>
      <c r="D245" s="5">
        <v>14</v>
      </c>
      <c r="E245" s="5">
        <v>16</v>
      </c>
      <c r="F245" s="5">
        <v>67.8</v>
      </c>
      <c r="G245" s="5">
        <v>0</v>
      </c>
      <c r="H245" s="5">
        <v>2</v>
      </c>
      <c r="I245" s="5">
        <v>0</v>
      </c>
      <c r="J245" s="5">
        <v>2</v>
      </c>
      <c r="K245" s="5">
        <v>67.03</v>
      </c>
      <c r="L245" s="5">
        <v>66.92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4">
        <v>245</v>
      </c>
      <c r="B246" s="3" t="s">
        <v>375</v>
      </c>
      <c r="C246" s="5">
        <v>67.16</v>
      </c>
      <c r="D246" s="5">
        <v>15</v>
      </c>
      <c r="E246" s="5">
        <v>13</v>
      </c>
      <c r="F246" s="5">
        <v>66.72</v>
      </c>
      <c r="G246" s="5">
        <v>0</v>
      </c>
      <c r="H246" s="5">
        <v>2</v>
      </c>
      <c r="I246" s="5">
        <v>0</v>
      </c>
      <c r="J246" s="5">
        <v>2</v>
      </c>
      <c r="K246" s="5">
        <v>68.180000000000007</v>
      </c>
      <c r="L246" s="5">
        <v>65.650000000000006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4">
        <v>246</v>
      </c>
      <c r="B247" s="3" t="s">
        <v>326</v>
      </c>
      <c r="C247" s="5">
        <v>67.14</v>
      </c>
      <c r="D247" s="5">
        <v>18</v>
      </c>
      <c r="E247" s="5">
        <v>11</v>
      </c>
      <c r="F247" s="5">
        <v>64.569999999999993</v>
      </c>
      <c r="G247" s="5">
        <v>0</v>
      </c>
      <c r="H247" s="5">
        <v>1</v>
      </c>
      <c r="I247" s="5">
        <v>0</v>
      </c>
      <c r="J247" s="5">
        <v>1</v>
      </c>
      <c r="K247" s="5">
        <v>68.89</v>
      </c>
      <c r="L247" s="5">
        <v>64.73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4">
        <v>247</v>
      </c>
      <c r="B248" s="3" t="s">
        <v>333</v>
      </c>
      <c r="C248" s="5">
        <v>67.09</v>
      </c>
      <c r="D248" s="5">
        <v>12</v>
      </c>
      <c r="E248" s="5">
        <v>16</v>
      </c>
      <c r="F248" s="5">
        <v>69.42</v>
      </c>
      <c r="G248" s="5">
        <v>0</v>
      </c>
      <c r="H248" s="5">
        <v>0</v>
      </c>
      <c r="I248" s="5">
        <v>0</v>
      </c>
      <c r="J248" s="5">
        <v>1</v>
      </c>
      <c r="K248" s="5">
        <v>66.459999999999994</v>
      </c>
      <c r="L248" s="5">
        <v>67.319999999999993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4">
        <v>248</v>
      </c>
      <c r="B249" s="3" t="s">
        <v>209</v>
      </c>
      <c r="C249" s="5">
        <v>66.94</v>
      </c>
      <c r="D249" s="5">
        <v>11</v>
      </c>
      <c r="E249" s="5">
        <v>20</v>
      </c>
      <c r="F249" s="5">
        <v>71.61</v>
      </c>
      <c r="G249" s="5">
        <v>0</v>
      </c>
      <c r="H249" s="5">
        <v>3</v>
      </c>
      <c r="I249" s="5">
        <v>0</v>
      </c>
      <c r="J249" s="5">
        <v>3</v>
      </c>
      <c r="K249" s="5">
        <v>66.42</v>
      </c>
      <c r="L249" s="5">
        <v>67.06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4">
        <v>249</v>
      </c>
      <c r="B250" s="3" t="s">
        <v>166</v>
      </c>
      <c r="C250" s="5">
        <v>66.86</v>
      </c>
      <c r="D250" s="5">
        <v>11</v>
      </c>
      <c r="E250" s="5">
        <v>18</v>
      </c>
      <c r="F250" s="5">
        <v>70.569999999999993</v>
      </c>
      <c r="G250" s="5">
        <v>0</v>
      </c>
      <c r="H250" s="5">
        <v>0</v>
      </c>
      <c r="I250" s="5">
        <v>0</v>
      </c>
      <c r="J250" s="5">
        <v>1</v>
      </c>
      <c r="K250" s="5">
        <v>66.47</v>
      </c>
      <c r="L250" s="5">
        <v>66.86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4">
        <v>250</v>
      </c>
      <c r="B251" s="3" t="s">
        <v>281</v>
      </c>
      <c r="C251" s="5">
        <v>66.8</v>
      </c>
      <c r="D251" s="5">
        <v>16</v>
      </c>
      <c r="E251" s="5">
        <v>12</v>
      </c>
      <c r="F251" s="5">
        <v>66.58</v>
      </c>
      <c r="G251" s="5">
        <v>0</v>
      </c>
      <c r="H251" s="5">
        <v>0</v>
      </c>
      <c r="I251" s="5">
        <v>0</v>
      </c>
      <c r="J251" s="5">
        <v>0</v>
      </c>
      <c r="K251" s="5">
        <v>67.86</v>
      </c>
      <c r="L251" s="5">
        <v>65.25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4">
        <v>251</v>
      </c>
      <c r="B252" s="3" t="s">
        <v>126</v>
      </c>
      <c r="C252" s="5">
        <v>66.709999999999994</v>
      </c>
      <c r="D252" s="5">
        <v>15</v>
      </c>
      <c r="E252" s="5">
        <v>10</v>
      </c>
      <c r="F252" s="5">
        <v>63.94</v>
      </c>
      <c r="G252" s="5">
        <v>0</v>
      </c>
      <c r="H252" s="5">
        <v>2</v>
      </c>
      <c r="I252" s="5">
        <v>0</v>
      </c>
      <c r="J252" s="5">
        <v>2</v>
      </c>
      <c r="K252" s="5">
        <v>66.260000000000005</v>
      </c>
      <c r="L252" s="5">
        <v>66.77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4">
        <v>252</v>
      </c>
      <c r="B253" s="3" t="s">
        <v>105</v>
      </c>
      <c r="C253" s="5">
        <v>66.66</v>
      </c>
      <c r="D253" s="5">
        <v>8</v>
      </c>
      <c r="E253" s="5">
        <v>23</v>
      </c>
      <c r="F253" s="5">
        <v>75.91</v>
      </c>
      <c r="G253" s="5">
        <v>0</v>
      </c>
      <c r="H253" s="5">
        <v>2</v>
      </c>
      <c r="I253" s="5">
        <v>0</v>
      </c>
      <c r="J253" s="5">
        <v>11</v>
      </c>
      <c r="K253" s="5">
        <v>66.349999999999994</v>
      </c>
      <c r="L253" s="5">
        <v>66.59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4">
        <v>253</v>
      </c>
      <c r="B254" s="3" t="s">
        <v>391</v>
      </c>
      <c r="C254" s="5">
        <v>66.53</v>
      </c>
      <c r="D254" s="5">
        <v>13</v>
      </c>
      <c r="E254" s="5">
        <v>13</v>
      </c>
      <c r="F254" s="5">
        <v>66.33</v>
      </c>
      <c r="G254" s="5">
        <v>0</v>
      </c>
      <c r="H254" s="5">
        <v>4</v>
      </c>
      <c r="I254" s="5">
        <v>0</v>
      </c>
      <c r="J254" s="5">
        <v>4</v>
      </c>
      <c r="K254" s="5">
        <v>66.8</v>
      </c>
      <c r="L254" s="5">
        <v>65.87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4">
        <v>254</v>
      </c>
      <c r="B255" s="3" t="s">
        <v>267</v>
      </c>
      <c r="C255" s="5">
        <v>66.47</v>
      </c>
      <c r="D255" s="5">
        <v>11</v>
      </c>
      <c r="E255" s="5">
        <v>19</v>
      </c>
      <c r="F255" s="5">
        <v>69.63</v>
      </c>
      <c r="G255" s="5">
        <v>0</v>
      </c>
      <c r="H255" s="5">
        <v>0</v>
      </c>
      <c r="I255" s="5">
        <v>0</v>
      </c>
      <c r="J255" s="5">
        <v>3</v>
      </c>
      <c r="K255" s="5">
        <v>66</v>
      </c>
      <c r="L255" s="5">
        <v>66.55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4">
        <v>255</v>
      </c>
      <c r="B256" s="3" t="s">
        <v>235</v>
      </c>
      <c r="C256" s="5">
        <v>66.45</v>
      </c>
      <c r="D256" s="5">
        <v>13</v>
      </c>
      <c r="E256" s="5">
        <v>14</v>
      </c>
      <c r="F256" s="5">
        <v>67.36</v>
      </c>
      <c r="G256" s="5">
        <v>0</v>
      </c>
      <c r="H256" s="5">
        <v>1</v>
      </c>
      <c r="I256" s="5">
        <v>0</v>
      </c>
      <c r="J256" s="5">
        <v>1</v>
      </c>
      <c r="K256" s="5">
        <v>65.97</v>
      </c>
      <c r="L256" s="5">
        <v>66.53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4">
        <v>256</v>
      </c>
      <c r="B257" s="3" t="s">
        <v>232</v>
      </c>
      <c r="C257" s="5">
        <v>66.349999999999994</v>
      </c>
      <c r="D257" s="5">
        <v>13</v>
      </c>
      <c r="E257" s="5">
        <v>16</v>
      </c>
      <c r="F257" s="5">
        <v>67.75</v>
      </c>
      <c r="G257" s="5">
        <v>0</v>
      </c>
      <c r="H257" s="5">
        <v>0</v>
      </c>
      <c r="I257" s="5">
        <v>0</v>
      </c>
      <c r="J257" s="5">
        <v>1</v>
      </c>
      <c r="K257" s="5">
        <v>65.319999999999993</v>
      </c>
      <c r="L257" s="5">
        <v>66.94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4">
        <v>257</v>
      </c>
      <c r="B258" s="3" t="s">
        <v>222</v>
      </c>
      <c r="C258" s="5">
        <v>66.319999999999993</v>
      </c>
      <c r="D258" s="5">
        <v>8</v>
      </c>
      <c r="E258" s="5">
        <v>20</v>
      </c>
      <c r="F258" s="5">
        <v>71.180000000000007</v>
      </c>
      <c r="G258" s="5">
        <v>0</v>
      </c>
      <c r="H258" s="5">
        <v>0</v>
      </c>
      <c r="I258" s="5">
        <v>0</v>
      </c>
      <c r="J258" s="5">
        <v>1</v>
      </c>
      <c r="K258" s="5">
        <v>63.87</v>
      </c>
      <c r="L258" s="5">
        <v>68.03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4">
        <v>258</v>
      </c>
      <c r="B259" s="3" t="s">
        <v>176</v>
      </c>
      <c r="C259" s="5">
        <v>66.239999999999995</v>
      </c>
      <c r="D259" s="5">
        <v>7</v>
      </c>
      <c r="E259" s="5">
        <v>21</v>
      </c>
      <c r="F259" s="5">
        <v>74.14</v>
      </c>
      <c r="G259" s="5">
        <v>0</v>
      </c>
      <c r="H259" s="5">
        <v>0</v>
      </c>
      <c r="I259" s="5">
        <v>1</v>
      </c>
      <c r="J259" s="5">
        <v>1</v>
      </c>
      <c r="K259" s="5">
        <v>65.86</v>
      </c>
      <c r="L259" s="5">
        <v>66.23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>
      <c r="A260" s="4">
        <v>259</v>
      </c>
      <c r="B260" s="3" t="s">
        <v>335</v>
      </c>
      <c r="C260" s="5">
        <v>66.22</v>
      </c>
      <c r="D260" s="5">
        <v>12</v>
      </c>
      <c r="E260" s="5">
        <v>13</v>
      </c>
      <c r="F260" s="5">
        <v>68.3</v>
      </c>
      <c r="G260" s="5">
        <v>0</v>
      </c>
      <c r="H260" s="5">
        <v>1</v>
      </c>
      <c r="I260" s="5">
        <v>0</v>
      </c>
      <c r="J260" s="5">
        <v>2</v>
      </c>
      <c r="K260" s="5">
        <v>66.41</v>
      </c>
      <c r="L260" s="5">
        <v>65.63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>
      <c r="A261" s="4">
        <v>260</v>
      </c>
      <c r="B261" s="3" t="s">
        <v>313</v>
      </c>
      <c r="C261" s="5">
        <v>66.099999999999994</v>
      </c>
      <c r="D261" s="5">
        <v>11</v>
      </c>
      <c r="E261" s="5">
        <v>21</v>
      </c>
      <c r="F261" s="5">
        <v>71.45</v>
      </c>
      <c r="G261" s="5">
        <v>0</v>
      </c>
      <c r="H261" s="5">
        <v>1</v>
      </c>
      <c r="I261" s="5">
        <v>0</v>
      </c>
      <c r="J261" s="5">
        <v>2</v>
      </c>
      <c r="K261" s="5">
        <v>66.91</v>
      </c>
      <c r="L261" s="5">
        <v>64.83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>
      <c r="A262" s="4">
        <v>261</v>
      </c>
      <c r="B262" s="3" t="s">
        <v>383</v>
      </c>
      <c r="C262" s="5">
        <v>66.08</v>
      </c>
      <c r="D262" s="5">
        <v>8</v>
      </c>
      <c r="E262" s="5">
        <v>21</v>
      </c>
      <c r="F262" s="5">
        <v>70.36</v>
      </c>
      <c r="G262" s="5">
        <v>0</v>
      </c>
      <c r="H262" s="5">
        <v>0</v>
      </c>
      <c r="I262" s="5">
        <v>0</v>
      </c>
      <c r="J262" s="5">
        <v>1</v>
      </c>
      <c r="K262" s="5">
        <v>63.82</v>
      </c>
      <c r="L262" s="5">
        <v>67.650000000000006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>
      <c r="A263" s="4">
        <v>262</v>
      </c>
      <c r="B263" s="3" t="s">
        <v>266</v>
      </c>
      <c r="C263" s="5">
        <v>66.05</v>
      </c>
      <c r="D263" s="5">
        <v>9</v>
      </c>
      <c r="E263" s="5">
        <v>21</v>
      </c>
      <c r="F263" s="5">
        <v>72.319999999999993</v>
      </c>
      <c r="G263" s="5">
        <v>0</v>
      </c>
      <c r="H263" s="5">
        <v>1</v>
      </c>
      <c r="I263" s="5">
        <v>0</v>
      </c>
      <c r="J263" s="5">
        <v>3</v>
      </c>
      <c r="K263" s="5">
        <v>66.55</v>
      </c>
      <c r="L263" s="5">
        <v>65.13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>
      <c r="A264" s="4">
        <v>263</v>
      </c>
      <c r="B264" s="3" t="s">
        <v>204</v>
      </c>
      <c r="C264" s="5">
        <v>65.97</v>
      </c>
      <c r="D264" s="5">
        <v>11</v>
      </c>
      <c r="E264" s="5">
        <v>19</v>
      </c>
      <c r="F264" s="5">
        <v>70.78</v>
      </c>
      <c r="G264" s="5">
        <v>0</v>
      </c>
      <c r="H264" s="5">
        <v>0</v>
      </c>
      <c r="I264" s="5">
        <v>0</v>
      </c>
      <c r="J264" s="5">
        <v>1</v>
      </c>
      <c r="K264" s="5">
        <v>66.02</v>
      </c>
      <c r="L264" s="5">
        <v>65.540000000000006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>
      <c r="A265" s="4">
        <v>264</v>
      </c>
      <c r="B265" s="3" t="s">
        <v>181</v>
      </c>
      <c r="C265" s="5">
        <v>65.91</v>
      </c>
      <c r="D265" s="5">
        <v>10</v>
      </c>
      <c r="E265" s="5">
        <v>19</v>
      </c>
      <c r="F265" s="5">
        <v>70.17</v>
      </c>
      <c r="G265" s="5">
        <v>0</v>
      </c>
      <c r="H265" s="5">
        <v>1</v>
      </c>
      <c r="I265" s="5">
        <v>0</v>
      </c>
      <c r="J265" s="5">
        <v>1</v>
      </c>
      <c r="K265" s="5">
        <v>64.5</v>
      </c>
      <c r="L265" s="5">
        <v>66.819999999999993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>
      <c r="A266" s="4">
        <v>265</v>
      </c>
      <c r="B266" s="3" t="s">
        <v>175</v>
      </c>
      <c r="C266" s="5">
        <v>65.83</v>
      </c>
      <c r="D266" s="5">
        <v>10</v>
      </c>
      <c r="E266" s="5">
        <v>18</v>
      </c>
      <c r="F266" s="5">
        <v>70.48</v>
      </c>
      <c r="G266" s="5">
        <v>0</v>
      </c>
      <c r="H266" s="5">
        <v>2</v>
      </c>
      <c r="I266" s="5">
        <v>0</v>
      </c>
      <c r="J266" s="5">
        <v>2</v>
      </c>
      <c r="K266" s="5">
        <v>64.98</v>
      </c>
      <c r="L266" s="5">
        <v>66.27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>
      <c r="A267" s="4">
        <v>266</v>
      </c>
      <c r="B267" s="3" t="s">
        <v>309</v>
      </c>
      <c r="C267" s="5">
        <v>65.599999999999994</v>
      </c>
      <c r="D267" s="5">
        <v>12</v>
      </c>
      <c r="E267" s="5">
        <v>16</v>
      </c>
      <c r="F267" s="5">
        <v>68.510000000000005</v>
      </c>
      <c r="G267" s="5">
        <v>0</v>
      </c>
      <c r="H267" s="5">
        <v>0</v>
      </c>
      <c r="I267" s="5">
        <v>0</v>
      </c>
      <c r="J267" s="5">
        <v>0</v>
      </c>
      <c r="K267" s="5">
        <v>65.62</v>
      </c>
      <c r="L267" s="5">
        <v>65.2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.75" customHeight="1">
      <c r="A268" s="4">
        <v>267</v>
      </c>
      <c r="B268" s="3" t="s">
        <v>400</v>
      </c>
      <c r="C268" s="5">
        <v>65.599999999999994</v>
      </c>
      <c r="D268" s="5">
        <v>9</v>
      </c>
      <c r="E268" s="5">
        <v>17</v>
      </c>
      <c r="F268" s="5">
        <v>67.98</v>
      </c>
      <c r="G268" s="5">
        <v>0</v>
      </c>
      <c r="H268" s="5">
        <v>1</v>
      </c>
      <c r="I268" s="5">
        <v>0</v>
      </c>
      <c r="J268" s="5">
        <v>1</v>
      </c>
      <c r="K268" s="5">
        <v>62.55</v>
      </c>
      <c r="L268" s="5">
        <v>67.67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.75" customHeight="1">
      <c r="A269" s="4">
        <v>268</v>
      </c>
      <c r="B269" s="3" t="s">
        <v>425</v>
      </c>
      <c r="C269" s="5">
        <v>65.41</v>
      </c>
      <c r="D269" s="5">
        <v>9</v>
      </c>
      <c r="E269" s="5">
        <v>16</v>
      </c>
      <c r="F269" s="5">
        <v>68.430000000000007</v>
      </c>
      <c r="G269" s="5">
        <v>0</v>
      </c>
      <c r="H269" s="5">
        <v>1</v>
      </c>
      <c r="I269" s="5">
        <v>0</v>
      </c>
      <c r="J269" s="5">
        <v>1</v>
      </c>
      <c r="K269" s="5">
        <v>63.22</v>
      </c>
      <c r="L269" s="5">
        <v>66.89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.75" customHeight="1">
      <c r="A270" s="4">
        <v>269</v>
      </c>
      <c r="B270" s="3" t="s">
        <v>358</v>
      </c>
      <c r="C270" s="5">
        <v>65.38</v>
      </c>
      <c r="D270" s="5">
        <v>12</v>
      </c>
      <c r="E270" s="5">
        <v>16</v>
      </c>
      <c r="F270" s="5">
        <v>68.650000000000006</v>
      </c>
      <c r="G270" s="5">
        <v>0</v>
      </c>
      <c r="H270" s="5">
        <v>2</v>
      </c>
      <c r="I270" s="5">
        <v>0</v>
      </c>
      <c r="J270" s="5">
        <v>2</v>
      </c>
      <c r="K270" s="5">
        <v>66.849999999999994</v>
      </c>
      <c r="L270" s="5">
        <v>63.27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.75" customHeight="1">
      <c r="A271" s="4">
        <v>270</v>
      </c>
      <c r="B271" s="3" t="s">
        <v>310</v>
      </c>
      <c r="C271" s="5">
        <v>65.38</v>
      </c>
      <c r="D271" s="5">
        <v>6</v>
      </c>
      <c r="E271" s="5">
        <v>24</v>
      </c>
      <c r="F271" s="5">
        <v>74.67</v>
      </c>
      <c r="G271" s="5">
        <v>0</v>
      </c>
      <c r="H271" s="5">
        <v>1</v>
      </c>
      <c r="I271" s="5">
        <v>1</v>
      </c>
      <c r="J271" s="5">
        <v>3</v>
      </c>
      <c r="K271" s="5">
        <v>64.150000000000006</v>
      </c>
      <c r="L271" s="5">
        <v>66.12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.75" customHeight="1">
      <c r="A272" s="4">
        <v>271</v>
      </c>
      <c r="B272" s="3" t="s">
        <v>364</v>
      </c>
      <c r="C272" s="5">
        <v>65.33</v>
      </c>
      <c r="D272" s="5">
        <v>11</v>
      </c>
      <c r="E272" s="5">
        <v>18</v>
      </c>
      <c r="F272" s="5">
        <v>68.849999999999994</v>
      </c>
      <c r="G272" s="5">
        <v>0</v>
      </c>
      <c r="H272" s="5">
        <v>0</v>
      </c>
      <c r="I272" s="5">
        <v>0</v>
      </c>
      <c r="J272" s="5">
        <v>0</v>
      </c>
      <c r="K272" s="5">
        <v>65.67</v>
      </c>
      <c r="L272" s="5">
        <v>64.59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5.75" customHeight="1">
      <c r="A273" s="4">
        <v>272</v>
      </c>
      <c r="B273" s="3" t="s">
        <v>157</v>
      </c>
      <c r="C273" s="5">
        <v>65.17</v>
      </c>
      <c r="D273" s="5">
        <v>7</v>
      </c>
      <c r="E273" s="5">
        <v>21</v>
      </c>
      <c r="F273" s="5">
        <v>74.08</v>
      </c>
      <c r="G273" s="5">
        <v>1</v>
      </c>
      <c r="H273" s="5">
        <v>0</v>
      </c>
      <c r="I273" s="5">
        <v>1</v>
      </c>
      <c r="J273" s="5">
        <v>4</v>
      </c>
      <c r="K273" s="5">
        <v>66.290000000000006</v>
      </c>
      <c r="L273" s="5">
        <v>63.52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5.75" customHeight="1">
      <c r="A274" s="4">
        <v>273</v>
      </c>
      <c r="B274" s="3" t="s">
        <v>183</v>
      </c>
      <c r="C274" s="5">
        <v>65.12</v>
      </c>
      <c r="D274" s="5">
        <v>9</v>
      </c>
      <c r="E274" s="5">
        <v>18</v>
      </c>
      <c r="F274" s="5">
        <v>71.22</v>
      </c>
      <c r="G274" s="5">
        <v>0</v>
      </c>
      <c r="H274" s="5">
        <v>1</v>
      </c>
      <c r="I274" s="5">
        <v>0</v>
      </c>
      <c r="J274" s="5">
        <v>2</v>
      </c>
      <c r="K274" s="5">
        <v>64.930000000000007</v>
      </c>
      <c r="L274" s="5">
        <v>64.930000000000007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5.75" customHeight="1">
      <c r="A275" s="4">
        <v>274</v>
      </c>
      <c r="B275" s="3" t="s">
        <v>423</v>
      </c>
      <c r="C275" s="5">
        <v>64.959999999999994</v>
      </c>
      <c r="D275" s="5">
        <v>7</v>
      </c>
      <c r="E275" s="5">
        <v>18</v>
      </c>
      <c r="F275" s="5">
        <v>72.98</v>
      </c>
      <c r="G275" s="5">
        <v>0</v>
      </c>
      <c r="H275" s="5">
        <v>2</v>
      </c>
      <c r="I275" s="5">
        <v>0</v>
      </c>
      <c r="J275" s="5">
        <v>3</v>
      </c>
      <c r="K275" s="5">
        <v>64.66</v>
      </c>
      <c r="L275" s="5">
        <v>64.87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5.75" customHeight="1">
      <c r="A276" s="4">
        <v>275</v>
      </c>
      <c r="B276" s="3" t="s">
        <v>179</v>
      </c>
      <c r="C276" s="5">
        <v>64.819999999999993</v>
      </c>
      <c r="D276" s="5">
        <v>8</v>
      </c>
      <c r="E276" s="5">
        <v>20</v>
      </c>
      <c r="F276" s="5">
        <v>71.13</v>
      </c>
      <c r="G276" s="5">
        <v>0</v>
      </c>
      <c r="H276" s="5">
        <v>0</v>
      </c>
      <c r="I276" s="5">
        <v>0</v>
      </c>
      <c r="J276" s="5">
        <v>2</v>
      </c>
      <c r="K276" s="5">
        <v>63.74</v>
      </c>
      <c r="L276" s="5">
        <v>65.44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5.75" customHeight="1">
      <c r="A277" s="4">
        <v>276</v>
      </c>
      <c r="B277" s="3" t="s">
        <v>311</v>
      </c>
      <c r="C277" s="5">
        <v>64.599999999999994</v>
      </c>
      <c r="D277" s="5">
        <v>11</v>
      </c>
      <c r="E277" s="5">
        <v>18</v>
      </c>
      <c r="F277" s="5">
        <v>68.400000000000006</v>
      </c>
      <c r="G277" s="5">
        <v>0</v>
      </c>
      <c r="H277" s="5">
        <v>1</v>
      </c>
      <c r="I277" s="5">
        <v>0</v>
      </c>
      <c r="J277" s="5">
        <v>1</v>
      </c>
      <c r="K277" s="5">
        <v>65.05</v>
      </c>
      <c r="L277" s="5">
        <v>63.74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5.75" customHeight="1">
      <c r="A278" s="4">
        <v>277</v>
      </c>
      <c r="B278" s="3" t="s">
        <v>370</v>
      </c>
      <c r="C278" s="5">
        <v>64.59</v>
      </c>
      <c r="D278" s="5">
        <v>9</v>
      </c>
      <c r="E278" s="5">
        <v>20</v>
      </c>
      <c r="F278" s="5">
        <v>70.319999999999993</v>
      </c>
      <c r="G278" s="5">
        <v>0</v>
      </c>
      <c r="H278" s="5">
        <v>1</v>
      </c>
      <c r="I278" s="5">
        <v>0</v>
      </c>
      <c r="J278" s="5">
        <v>2</v>
      </c>
      <c r="K278" s="5">
        <v>64.010000000000005</v>
      </c>
      <c r="L278" s="5">
        <v>64.77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75" customHeight="1">
      <c r="A279" s="4">
        <v>278</v>
      </c>
      <c r="B279" s="3" t="s">
        <v>406</v>
      </c>
      <c r="C279" s="5">
        <v>64.48</v>
      </c>
      <c r="D279" s="5">
        <v>11</v>
      </c>
      <c r="E279" s="5">
        <v>20</v>
      </c>
      <c r="F279" s="5">
        <v>68.930000000000007</v>
      </c>
      <c r="G279" s="5">
        <v>0</v>
      </c>
      <c r="H279" s="5">
        <v>0</v>
      </c>
      <c r="I279" s="5">
        <v>0</v>
      </c>
      <c r="J279" s="5">
        <v>2</v>
      </c>
      <c r="K279" s="5">
        <v>64.94</v>
      </c>
      <c r="L279" s="5">
        <v>63.6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75" customHeight="1">
      <c r="A280" s="4">
        <v>279</v>
      </c>
      <c r="B280" s="3" t="s">
        <v>254</v>
      </c>
      <c r="C280" s="5">
        <v>64.45</v>
      </c>
      <c r="D280" s="5">
        <v>11</v>
      </c>
      <c r="E280" s="5">
        <v>14</v>
      </c>
      <c r="F280" s="5">
        <v>67.47</v>
      </c>
      <c r="G280" s="5">
        <v>0</v>
      </c>
      <c r="H280" s="5">
        <v>0</v>
      </c>
      <c r="I280" s="5">
        <v>0</v>
      </c>
      <c r="J280" s="5">
        <v>1</v>
      </c>
      <c r="K280" s="5">
        <v>66.069999999999993</v>
      </c>
      <c r="L280" s="5">
        <v>62.07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5.75" customHeight="1">
      <c r="A281" s="4">
        <v>280</v>
      </c>
      <c r="B281" s="3" t="s">
        <v>282</v>
      </c>
      <c r="C281" s="5">
        <v>64.400000000000006</v>
      </c>
      <c r="D281" s="5">
        <v>8</v>
      </c>
      <c r="E281" s="5">
        <v>20</v>
      </c>
      <c r="F281" s="5">
        <v>70.400000000000006</v>
      </c>
      <c r="G281" s="5">
        <v>0</v>
      </c>
      <c r="H281" s="5">
        <v>0</v>
      </c>
      <c r="I281" s="5">
        <v>0</v>
      </c>
      <c r="J281" s="5">
        <v>2</v>
      </c>
      <c r="K281" s="5">
        <v>62.81</v>
      </c>
      <c r="L281" s="5">
        <v>65.42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5.75" customHeight="1">
      <c r="A282" s="4">
        <v>281</v>
      </c>
      <c r="B282" s="3" t="s">
        <v>428</v>
      </c>
      <c r="C282" s="5">
        <v>64.39</v>
      </c>
      <c r="D282" s="5">
        <v>10</v>
      </c>
      <c r="E282" s="5">
        <v>19</v>
      </c>
      <c r="F282" s="5">
        <v>68.94</v>
      </c>
      <c r="G282" s="5">
        <v>0</v>
      </c>
      <c r="H282" s="5">
        <v>0</v>
      </c>
      <c r="I282" s="5">
        <v>0</v>
      </c>
      <c r="J282" s="5">
        <v>0</v>
      </c>
      <c r="K282" s="5">
        <v>64.23</v>
      </c>
      <c r="L282" s="5">
        <v>64.180000000000007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5.75" customHeight="1">
      <c r="A283" s="4">
        <v>282</v>
      </c>
      <c r="B283" s="3" t="s">
        <v>265</v>
      </c>
      <c r="C283" s="5">
        <v>64.38</v>
      </c>
      <c r="D283" s="5">
        <v>10</v>
      </c>
      <c r="E283" s="5">
        <v>20</v>
      </c>
      <c r="F283" s="5">
        <v>70.2</v>
      </c>
      <c r="G283" s="5">
        <v>0</v>
      </c>
      <c r="H283" s="5">
        <v>1</v>
      </c>
      <c r="I283" s="5">
        <v>0</v>
      </c>
      <c r="J283" s="5">
        <v>3</v>
      </c>
      <c r="K283" s="5">
        <v>64.97</v>
      </c>
      <c r="L283" s="5">
        <v>63.35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5.75" customHeight="1">
      <c r="A284" s="4">
        <v>283</v>
      </c>
      <c r="B284" s="3" t="s">
        <v>355</v>
      </c>
      <c r="C284" s="5">
        <v>64.38</v>
      </c>
      <c r="D284" s="5">
        <v>14</v>
      </c>
      <c r="E284" s="5">
        <v>14</v>
      </c>
      <c r="F284" s="5">
        <v>64.010000000000005</v>
      </c>
      <c r="G284" s="5">
        <v>0</v>
      </c>
      <c r="H284" s="5">
        <v>1</v>
      </c>
      <c r="I284" s="5">
        <v>0</v>
      </c>
      <c r="J284" s="5">
        <v>1</v>
      </c>
      <c r="K284" s="5">
        <v>63.65</v>
      </c>
      <c r="L284" s="5">
        <v>64.69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5.75" customHeight="1">
      <c r="A285" s="4">
        <v>284</v>
      </c>
      <c r="B285" s="3" t="s">
        <v>341</v>
      </c>
      <c r="C285" s="5">
        <v>64.349999999999994</v>
      </c>
      <c r="D285" s="5">
        <v>10</v>
      </c>
      <c r="E285" s="5">
        <v>19</v>
      </c>
      <c r="F285" s="5">
        <v>70.5</v>
      </c>
      <c r="G285" s="5">
        <v>0</v>
      </c>
      <c r="H285" s="5">
        <v>0</v>
      </c>
      <c r="I285" s="5">
        <v>0</v>
      </c>
      <c r="J285" s="5">
        <v>2</v>
      </c>
      <c r="K285" s="5">
        <v>66.45</v>
      </c>
      <c r="L285" s="5">
        <v>61.18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5.75" customHeight="1">
      <c r="A286" s="4">
        <v>285</v>
      </c>
      <c r="B286" s="3" t="s">
        <v>372</v>
      </c>
      <c r="C286" s="5">
        <v>64.3</v>
      </c>
      <c r="D286" s="5">
        <v>9</v>
      </c>
      <c r="E286" s="5">
        <v>21</v>
      </c>
      <c r="F286" s="5">
        <v>71.09</v>
      </c>
      <c r="G286" s="5">
        <v>0</v>
      </c>
      <c r="H286" s="5">
        <v>2</v>
      </c>
      <c r="I286" s="5">
        <v>0</v>
      </c>
      <c r="J286" s="5">
        <v>2</v>
      </c>
      <c r="K286" s="5">
        <v>65.11</v>
      </c>
      <c r="L286" s="5">
        <v>62.99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>
      <c r="A287" s="4">
        <v>286</v>
      </c>
      <c r="B287" s="3" t="s">
        <v>187</v>
      </c>
      <c r="C287" s="5">
        <v>64.28</v>
      </c>
      <c r="D287" s="5">
        <v>7</v>
      </c>
      <c r="E287" s="5">
        <v>21</v>
      </c>
      <c r="F287" s="5">
        <v>71.67</v>
      </c>
      <c r="G287" s="5">
        <v>0</v>
      </c>
      <c r="H287" s="5">
        <v>1</v>
      </c>
      <c r="I287" s="5">
        <v>0</v>
      </c>
      <c r="J287" s="5">
        <v>3</v>
      </c>
      <c r="K287" s="5">
        <v>63.89</v>
      </c>
      <c r="L287" s="5">
        <v>64.27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>
      <c r="A288" s="4">
        <v>287</v>
      </c>
      <c r="B288" s="3" t="s">
        <v>159</v>
      </c>
      <c r="C288" s="5">
        <v>64.14</v>
      </c>
      <c r="D288" s="5">
        <v>4</v>
      </c>
      <c r="E288" s="5">
        <v>26</v>
      </c>
      <c r="F288" s="5">
        <v>74.03</v>
      </c>
      <c r="G288" s="5">
        <v>0</v>
      </c>
      <c r="H288" s="5">
        <v>0</v>
      </c>
      <c r="I288" s="5">
        <v>0</v>
      </c>
      <c r="J288" s="5">
        <v>3</v>
      </c>
      <c r="K288" s="5">
        <v>62.41</v>
      </c>
      <c r="L288" s="5">
        <v>65.260000000000005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>
      <c r="A289" s="4">
        <v>288</v>
      </c>
      <c r="B289" s="3" t="s">
        <v>220</v>
      </c>
      <c r="C289" s="5">
        <v>64.06</v>
      </c>
      <c r="D289" s="5">
        <v>10</v>
      </c>
      <c r="E289" s="5">
        <v>20</v>
      </c>
      <c r="F289" s="5">
        <v>69.040000000000006</v>
      </c>
      <c r="G289" s="5">
        <v>0</v>
      </c>
      <c r="H289" s="5">
        <v>1</v>
      </c>
      <c r="I289" s="5">
        <v>0</v>
      </c>
      <c r="J289" s="5">
        <v>1</v>
      </c>
      <c r="K289" s="5">
        <v>64.02</v>
      </c>
      <c r="L289" s="5">
        <v>63.72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>
      <c r="A290" s="4">
        <v>289</v>
      </c>
      <c r="B290" s="3" t="s">
        <v>257</v>
      </c>
      <c r="C290" s="5">
        <v>64.05</v>
      </c>
      <c r="D290" s="5">
        <v>9</v>
      </c>
      <c r="E290" s="5">
        <v>19</v>
      </c>
      <c r="F290" s="5">
        <v>68.989999999999995</v>
      </c>
      <c r="G290" s="5">
        <v>0</v>
      </c>
      <c r="H290" s="5">
        <v>1</v>
      </c>
      <c r="I290" s="5">
        <v>0</v>
      </c>
      <c r="J290" s="5">
        <v>2</v>
      </c>
      <c r="K290" s="5">
        <v>63.6</v>
      </c>
      <c r="L290" s="5">
        <v>64.11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>
      <c r="A291" s="4">
        <v>290</v>
      </c>
      <c r="B291" s="3" t="s">
        <v>142</v>
      </c>
      <c r="C291" s="5">
        <v>64.05</v>
      </c>
      <c r="D291" s="5">
        <v>10</v>
      </c>
      <c r="E291" s="5">
        <v>16</v>
      </c>
      <c r="F291" s="5">
        <v>68.64</v>
      </c>
      <c r="G291" s="5">
        <v>0</v>
      </c>
      <c r="H291" s="5">
        <v>1</v>
      </c>
      <c r="I291" s="5">
        <v>0</v>
      </c>
      <c r="J291" s="5">
        <v>2</v>
      </c>
      <c r="K291" s="5">
        <v>64.2</v>
      </c>
      <c r="L291" s="5">
        <v>63.51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>
      <c r="A292" s="4">
        <v>291</v>
      </c>
      <c r="B292" s="3" t="s">
        <v>296</v>
      </c>
      <c r="C292" s="5">
        <v>63.88</v>
      </c>
      <c r="D292" s="5">
        <v>9</v>
      </c>
      <c r="E292" s="5">
        <v>23</v>
      </c>
      <c r="F292" s="5">
        <v>71.59</v>
      </c>
      <c r="G292" s="5">
        <v>0</v>
      </c>
      <c r="H292" s="5">
        <v>0</v>
      </c>
      <c r="I292" s="5">
        <v>0</v>
      </c>
      <c r="J292" s="5">
        <v>0</v>
      </c>
      <c r="K292" s="5">
        <v>65.13</v>
      </c>
      <c r="L292" s="5">
        <v>62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>
      <c r="A293" s="4">
        <v>292</v>
      </c>
      <c r="B293" s="3" t="s">
        <v>470</v>
      </c>
      <c r="C293" s="5">
        <v>63.88</v>
      </c>
      <c r="D293" s="5">
        <v>8</v>
      </c>
      <c r="E293" s="5">
        <v>22</v>
      </c>
      <c r="F293" s="5">
        <v>71.39</v>
      </c>
      <c r="G293" s="5">
        <v>0</v>
      </c>
      <c r="H293" s="5">
        <v>0</v>
      </c>
      <c r="I293" s="5">
        <v>0</v>
      </c>
      <c r="J293" s="5">
        <v>2</v>
      </c>
      <c r="K293" s="5">
        <v>63.39</v>
      </c>
      <c r="L293" s="5">
        <v>63.97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>
      <c r="A294" s="4">
        <v>293</v>
      </c>
      <c r="B294" s="3" t="s">
        <v>379</v>
      </c>
      <c r="C294" s="5">
        <v>63.86</v>
      </c>
      <c r="D294" s="5">
        <v>9</v>
      </c>
      <c r="E294" s="5">
        <v>21</v>
      </c>
      <c r="F294" s="5">
        <v>69.7</v>
      </c>
      <c r="G294" s="5">
        <v>0</v>
      </c>
      <c r="H294" s="5">
        <v>1</v>
      </c>
      <c r="I294" s="5">
        <v>0</v>
      </c>
      <c r="J294" s="5">
        <v>1</v>
      </c>
      <c r="K294" s="5">
        <v>63.73</v>
      </c>
      <c r="L294" s="5">
        <v>63.62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>
      <c r="A295" s="4">
        <v>294</v>
      </c>
      <c r="B295" s="3" t="s">
        <v>172</v>
      </c>
      <c r="C295" s="5">
        <v>63.86</v>
      </c>
      <c r="D295" s="5">
        <v>10</v>
      </c>
      <c r="E295" s="5">
        <v>19</v>
      </c>
      <c r="F295" s="5">
        <v>69.7</v>
      </c>
      <c r="G295" s="5">
        <v>0</v>
      </c>
      <c r="H295" s="5">
        <v>0</v>
      </c>
      <c r="I295" s="5">
        <v>0</v>
      </c>
      <c r="J295" s="5">
        <v>0</v>
      </c>
      <c r="K295" s="5">
        <v>65.150000000000006</v>
      </c>
      <c r="L295" s="5">
        <v>61.93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>
      <c r="A296" s="4">
        <v>295</v>
      </c>
      <c r="B296" s="3" t="s">
        <v>236</v>
      </c>
      <c r="C296" s="5">
        <v>63.64</v>
      </c>
      <c r="D296" s="5">
        <v>10</v>
      </c>
      <c r="E296" s="5">
        <v>19</v>
      </c>
      <c r="F296" s="5">
        <v>68.510000000000005</v>
      </c>
      <c r="G296" s="5">
        <v>0</v>
      </c>
      <c r="H296" s="5">
        <v>0</v>
      </c>
      <c r="I296" s="5">
        <v>0</v>
      </c>
      <c r="J296" s="5">
        <v>0</v>
      </c>
      <c r="K296" s="5">
        <v>64.069999999999993</v>
      </c>
      <c r="L296" s="5">
        <v>62.8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>
      <c r="A297" s="4">
        <v>296</v>
      </c>
      <c r="B297" s="3" t="s">
        <v>268</v>
      </c>
      <c r="C297" s="5">
        <v>63.51</v>
      </c>
      <c r="D297" s="5">
        <v>8</v>
      </c>
      <c r="E297" s="5">
        <v>22</v>
      </c>
      <c r="F297" s="5">
        <v>70.900000000000006</v>
      </c>
      <c r="G297" s="5">
        <v>0</v>
      </c>
      <c r="H297" s="5">
        <v>0</v>
      </c>
      <c r="I297" s="5">
        <v>0</v>
      </c>
      <c r="J297" s="5">
        <v>3</v>
      </c>
      <c r="K297" s="5">
        <v>63.95</v>
      </c>
      <c r="L297" s="5">
        <v>62.65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>
      <c r="A298" s="4">
        <v>297</v>
      </c>
      <c r="B298" s="3" t="s">
        <v>151</v>
      </c>
      <c r="C298" s="5">
        <v>63.46</v>
      </c>
      <c r="D298" s="5">
        <v>7</v>
      </c>
      <c r="E298" s="5">
        <v>24</v>
      </c>
      <c r="F298" s="5">
        <v>72.599999999999994</v>
      </c>
      <c r="G298" s="5">
        <v>0</v>
      </c>
      <c r="H298" s="5">
        <v>1</v>
      </c>
      <c r="I298" s="5">
        <v>0</v>
      </c>
      <c r="J298" s="5">
        <v>5</v>
      </c>
      <c r="K298" s="5">
        <v>63.25</v>
      </c>
      <c r="L298" s="5">
        <v>63.29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>
      <c r="A299" s="4">
        <v>298</v>
      </c>
      <c r="B299" s="3" t="s">
        <v>256</v>
      </c>
      <c r="C299" s="5">
        <v>63.27</v>
      </c>
      <c r="D299" s="5">
        <v>8</v>
      </c>
      <c r="E299" s="5">
        <v>21</v>
      </c>
      <c r="F299" s="5">
        <v>71.48</v>
      </c>
      <c r="G299" s="5">
        <v>0</v>
      </c>
      <c r="H299" s="5">
        <v>0</v>
      </c>
      <c r="I299" s="5">
        <v>0</v>
      </c>
      <c r="J299" s="5">
        <v>2</v>
      </c>
      <c r="K299" s="5">
        <v>64.61</v>
      </c>
      <c r="L299" s="5">
        <v>61.22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>
      <c r="A300" s="4">
        <v>299</v>
      </c>
      <c r="B300" s="3" t="s">
        <v>328</v>
      </c>
      <c r="C300" s="5">
        <v>63.21</v>
      </c>
      <c r="D300" s="5">
        <v>7</v>
      </c>
      <c r="E300" s="5">
        <v>20</v>
      </c>
      <c r="F300" s="5">
        <v>71.569999999999993</v>
      </c>
      <c r="G300" s="5">
        <v>0</v>
      </c>
      <c r="H300" s="5">
        <v>2</v>
      </c>
      <c r="I300" s="5">
        <v>0</v>
      </c>
      <c r="J300" s="5">
        <v>2</v>
      </c>
      <c r="K300" s="5">
        <v>63.06</v>
      </c>
      <c r="L300" s="5">
        <v>62.97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.75" customHeight="1">
      <c r="A301" s="4">
        <v>300</v>
      </c>
      <c r="B301" s="3" t="s">
        <v>327</v>
      </c>
      <c r="C301" s="5">
        <v>63.16</v>
      </c>
      <c r="D301" s="5">
        <v>12</v>
      </c>
      <c r="E301" s="5">
        <v>14</v>
      </c>
      <c r="F301" s="5">
        <v>63.12</v>
      </c>
      <c r="G301" s="5">
        <v>0</v>
      </c>
      <c r="H301" s="5">
        <v>1</v>
      </c>
      <c r="I301" s="5">
        <v>0</v>
      </c>
      <c r="J301" s="5">
        <v>2</v>
      </c>
      <c r="K301" s="5">
        <v>60.69</v>
      </c>
      <c r="L301" s="5">
        <v>64.739999999999995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.75" customHeight="1">
      <c r="A302" s="4">
        <v>301</v>
      </c>
      <c r="B302" s="3" t="s">
        <v>404</v>
      </c>
      <c r="C302" s="5">
        <v>62.9</v>
      </c>
      <c r="D302" s="5">
        <v>7</v>
      </c>
      <c r="E302" s="5">
        <v>20</v>
      </c>
      <c r="F302" s="5">
        <v>69.75</v>
      </c>
      <c r="G302" s="5">
        <v>0</v>
      </c>
      <c r="H302" s="5">
        <v>1</v>
      </c>
      <c r="I302" s="5">
        <v>0</v>
      </c>
      <c r="J302" s="5">
        <v>2</v>
      </c>
      <c r="K302" s="5">
        <v>62.44</v>
      </c>
      <c r="L302" s="5">
        <v>62.97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.75" customHeight="1">
      <c r="A303" s="4">
        <v>302</v>
      </c>
      <c r="B303" s="3" t="s">
        <v>334</v>
      </c>
      <c r="C303" s="5">
        <v>62.77</v>
      </c>
      <c r="D303" s="5">
        <v>9</v>
      </c>
      <c r="E303" s="5">
        <v>19</v>
      </c>
      <c r="F303" s="5">
        <v>69.680000000000007</v>
      </c>
      <c r="G303" s="5">
        <v>0</v>
      </c>
      <c r="H303" s="5">
        <v>1</v>
      </c>
      <c r="I303" s="5">
        <v>0</v>
      </c>
      <c r="J303" s="5">
        <v>2</v>
      </c>
      <c r="K303" s="5">
        <v>63.38</v>
      </c>
      <c r="L303" s="5">
        <v>61.7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.75" customHeight="1">
      <c r="A304" s="4">
        <v>303</v>
      </c>
      <c r="B304" s="3" t="s">
        <v>325</v>
      </c>
      <c r="C304" s="5">
        <v>62.73</v>
      </c>
      <c r="D304" s="5">
        <v>12</v>
      </c>
      <c r="E304" s="5">
        <v>14</v>
      </c>
      <c r="F304" s="5">
        <v>65.28</v>
      </c>
      <c r="G304" s="5">
        <v>0</v>
      </c>
      <c r="H304" s="5">
        <v>1</v>
      </c>
      <c r="I304" s="5">
        <v>0</v>
      </c>
      <c r="J304" s="5">
        <v>1</v>
      </c>
      <c r="K304" s="5">
        <v>62.61</v>
      </c>
      <c r="L304" s="5">
        <v>62.47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.75" customHeight="1">
      <c r="A305" s="4">
        <v>304</v>
      </c>
      <c r="B305" s="3" t="s">
        <v>323</v>
      </c>
      <c r="C305" s="5">
        <v>62.67</v>
      </c>
      <c r="D305" s="5">
        <v>6</v>
      </c>
      <c r="E305" s="5">
        <v>25</v>
      </c>
      <c r="F305" s="5">
        <v>72.41</v>
      </c>
      <c r="G305" s="5">
        <v>0</v>
      </c>
      <c r="H305" s="5">
        <v>1</v>
      </c>
      <c r="I305" s="5">
        <v>0</v>
      </c>
      <c r="J305" s="5">
        <v>3</v>
      </c>
      <c r="K305" s="5">
        <v>63.07</v>
      </c>
      <c r="L305" s="5">
        <v>61.85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.75" customHeight="1">
      <c r="A306" s="4">
        <v>305</v>
      </c>
      <c r="B306" s="3" t="s">
        <v>344</v>
      </c>
      <c r="C306" s="5">
        <v>62.6</v>
      </c>
      <c r="D306" s="5">
        <v>6</v>
      </c>
      <c r="E306" s="5">
        <v>21</v>
      </c>
      <c r="F306" s="5">
        <v>69.900000000000006</v>
      </c>
      <c r="G306" s="5">
        <v>0</v>
      </c>
      <c r="H306" s="5">
        <v>0</v>
      </c>
      <c r="I306" s="5">
        <v>0</v>
      </c>
      <c r="J306" s="5">
        <v>1</v>
      </c>
      <c r="K306" s="5">
        <v>60.33</v>
      </c>
      <c r="L306" s="5">
        <v>64.040000000000006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75" customHeight="1">
      <c r="A307" s="4">
        <v>306</v>
      </c>
      <c r="B307" s="3" t="s">
        <v>345</v>
      </c>
      <c r="C307" s="5">
        <v>62.39</v>
      </c>
      <c r="D307" s="5">
        <v>10</v>
      </c>
      <c r="E307" s="5">
        <v>21</v>
      </c>
      <c r="F307" s="5">
        <v>69.010000000000005</v>
      </c>
      <c r="G307" s="5">
        <v>0</v>
      </c>
      <c r="H307" s="5">
        <v>1</v>
      </c>
      <c r="I307" s="5">
        <v>0</v>
      </c>
      <c r="J307" s="5">
        <v>2</v>
      </c>
      <c r="K307" s="5">
        <v>62.46</v>
      </c>
      <c r="L307" s="5">
        <v>61.93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75" customHeight="1">
      <c r="A308" s="4">
        <v>307</v>
      </c>
      <c r="B308" s="3" t="s">
        <v>269</v>
      </c>
      <c r="C308" s="5">
        <v>62.38</v>
      </c>
      <c r="D308" s="5">
        <v>4</v>
      </c>
      <c r="E308" s="5">
        <v>24</v>
      </c>
      <c r="F308" s="5">
        <v>74.540000000000006</v>
      </c>
      <c r="G308" s="5">
        <v>0</v>
      </c>
      <c r="H308" s="5">
        <v>1</v>
      </c>
      <c r="I308" s="5">
        <v>1</v>
      </c>
      <c r="J308" s="5">
        <v>4</v>
      </c>
      <c r="K308" s="5">
        <v>60.94</v>
      </c>
      <c r="L308" s="5">
        <v>63.24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.75" customHeight="1">
      <c r="A309" s="4">
        <v>308</v>
      </c>
      <c r="B309" s="3" t="s">
        <v>298</v>
      </c>
      <c r="C309" s="5">
        <v>62.05</v>
      </c>
      <c r="D309" s="5">
        <v>9</v>
      </c>
      <c r="E309" s="5">
        <v>22</v>
      </c>
      <c r="F309" s="5">
        <v>68.930000000000007</v>
      </c>
      <c r="G309" s="5">
        <v>0</v>
      </c>
      <c r="H309" s="5">
        <v>0</v>
      </c>
      <c r="I309" s="5">
        <v>0</v>
      </c>
      <c r="J309" s="5">
        <v>1</v>
      </c>
      <c r="K309" s="5">
        <v>61.52</v>
      </c>
      <c r="L309" s="5">
        <v>62.17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.75" customHeight="1">
      <c r="A310" s="4">
        <v>309</v>
      </c>
      <c r="B310" s="3" t="s">
        <v>395</v>
      </c>
      <c r="C310" s="5">
        <v>61.86</v>
      </c>
      <c r="D310" s="5">
        <v>7</v>
      </c>
      <c r="E310" s="5">
        <v>20</v>
      </c>
      <c r="F310" s="5">
        <v>69.099999999999994</v>
      </c>
      <c r="G310" s="5">
        <v>0</v>
      </c>
      <c r="H310" s="5">
        <v>0</v>
      </c>
      <c r="I310" s="5">
        <v>0</v>
      </c>
      <c r="J310" s="5">
        <v>0</v>
      </c>
      <c r="K310" s="5">
        <v>60.55</v>
      </c>
      <c r="L310" s="5">
        <v>62.63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.75" customHeight="1">
      <c r="A311" s="4">
        <v>310</v>
      </c>
      <c r="B311" s="3" t="s">
        <v>371</v>
      </c>
      <c r="C311" s="5">
        <v>61.78</v>
      </c>
      <c r="D311" s="5">
        <v>11</v>
      </c>
      <c r="E311" s="5">
        <v>14</v>
      </c>
      <c r="F311" s="5">
        <v>64.61</v>
      </c>
      <c r="G311" s="5">
        <v>0</v>
      </c>
      <c r="H311" s="5">
        <v>0</v>
      </c>
      <c r="I311" s="5">
        <v>0</v>
      </c>
      <c r="J311" s="5">
        <v>0</v>
      </c>
      <c r="K311" s="5">
        <v>61.56</v>
      </c>
      <c r="L311" s="5">
        <v>61.62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75" customHeight="1">
      <c r="A312" s="4">
        <v>311</v>
      </c>
      <c r="B312" s="3" t="s">
        <v>403</v>
      </c>
      <c r="C312" s="5">
        <v>61.74</v>
      </c>
      <c r="D312" s="5">
        <v>13</v>
      </c>
      <c r="E312" s="5">
        <v>18</v>
      </c>
      <c r="F312" s="5">
        <v>66.33</v>
      </c>
      <c r="G312" s="5">
        <v>0</v>
      </c>
      <c r="H312" s="5">
        <v>2</v>
      </c>
      <c r="I312" s="5">
        <v>0</v>
      </c>
      <c r="J312" s="5">
        <v>6</v>
      </c>
      <c r="K312" s="5">
        <v>61.94</v>
      </c>
      <c r="L312" s="5">
        <v>61.14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75" customHeight="1">
      <c r="A313" s="4">
        <v>312</v>
      </c>
      <c r="B313" s="3" t="s">
        <v>238</v>
      </c>
      <c r="C313" s="5">
        <v>61.58</v>
      </c>
      <c r="D313" s="5">
        <v>7</v>
      </c>
      <c r="E313" s="5">
        <v>21</v>
      </c>
      <c r="F313" s="5">
        <v>70.69</v>
      </c>
      <c r="G313" s="5">
        <v>0</v>
      </c>
      <c r="H313" s="5">
        <v>1</v>
      </c>
      <c r="I313" s="5">
        <v>0</v>
      </c>
      <c r="J313" s="5">
        <v>3</v>
      </c>
      <c r="K313" s="5">
        <v>61.74</v>
      </c>
      <c r="L313" s="5">
        <v>61.01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.75" customHeight="1">
      <c r="A314" s="4">
        <v>313</v>
      </c>
      <c r="B314" s="3" t="s">
        <v>340</v>
      </c>
      <c r="C314" s="5">
        <v>61.57</v>
      </c>
      <c r="D314" s="5">
        <v>8</v>
      </c>
      <c r="E314" s="5">
        <v>23</v>
      </c>
      <c r="F314" s="5">
        <v>69.72</v>
      </c>
      <c r="G314" s="5">
        <v>0</v>
      </c>
      <c r="H314" s="5">
        <v>0</v>
      </c>
      <c r="I314" s="5">
        <v>0</v>
      </c>
      <c r="J314" s="5">
        <v>0</v>
      </c>
      <c r="K314" s="5">
        <v>62.69</v>
      </c>
      <c r="L314" s="5">
        <v>59.79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.75" customHeight="1">
      <c r="A315" s="4">
        <v>314</v>
      </c>
      <c r="B315" s="3" t="s">
        <v>292</v>
      </c>
      <c r="C315" s="5">
        <v>61.52</v>
      </c>
      <c r="D315" s="5">
        <v>5</v>
      </c>
      <c r="E315" s="5">
        <v>25</v>
      </c>
      <c r="F315" s="5">
        <v>73.099999999999994</v>
      </c>
      <c r="G315" s="5">
        <v>0</v>
      </c>
      <c r="H315" s="5">
        <v>0</v>
      </c>
      <c r="I315" s="5">
        <v>0</v>
      </c>
      <c r="J315" s="5">
        <v>4</v>
      </c>
      <c r="K315" s="5">
        <v>61.95</v>
      </c>
      <c r="L315" s="5">
        <v>60.66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.75" customHeight="1">
      <c r="A316" s="4">
        <v>315</v>
      </c>
      <c r="B316" s="3" t="s">
        <v>186</v>
      </c>
      <c r="C316" s="5">
        <v>61.41</v>
      </c>
      <c r="D316" s="5">
        <v>7</v>
      </c>
      <c r="E316" s="5">
        <v>23</v>
      </c>
      <c r="F316" s="5">
        <v>70.53</v>
      </c>
      <c r="G316" s="5">
        <v>0</v>
      </c>
      <c r="H316" s="5">
        <v>0</v>
      </c>
      <c r="I316" s="5">
        <v>0</v>
      </c>
      <c r="J316" s="5">
        <v>3</v>
      </c>
      <c r="K316" s="5">
        <v>62.44</v>
      </c>
      <c r="L316" s="5">
        <v>59.77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.75" customHeight="1">
      <c r="A317" s="4">
        <v>316</v>
      </c>
      <c r="B317" s="3" t="s">
        <v>308</v>
      </c>
      <c r="C317" s="5">
        <v>61.27</v>
      </c>
      <c r="D317" s="5">
        <v>6</v>
      </c>
      <c r="E317" s="5">
        <v>27</v>
      </c>
      <c r="F317" s="5">
        <v>72.709999999999994</v>
      </c>
      <c r="G317" s="5">
        <v>0</v>
      </c>
      <c r="H317" s="5">
        <v>1</v>
      </c>
      <c r="I317" s="5">
        <v>0</v>
      </c>
      <c r="J317" s="5">
        <v>2</v>
      </c>
      <c r="K317" s="5">
        <v>62.07</v>
      </c>
      <c r="L317" s="5">
        <v>59.94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75" customHeight="1">
      <c r="A318" s="4">
        <v>317</v>
      </c>
      <c r="B318" s="3" t="s">
        <v>299</v>
      </c>
      <c r="C318" s="5">
        <v>61.04</v>
      </c>
      <c r="D318" s="5">
        <v>5</v>
      </c>
      <c r="E318" s="5">
        <v>23</v>
      </c>
      <c r="F318" s="5">
        <v>72.040000000000006</v>
      </c>
      <c r="G318" s="5">
        <v>0</v>
      </c>
      <c r="H318" s="5">
        <v>0</v>
      </c>
      <c r="I318" s="5">
        <v>0</v>
      </c>
      <c r="J318" s="5">
        <v>0</v>
      </c>
      <c r="K318" s="5">
        <v>61.98</v>
      </c>
      <c r="L318" s="5">
        <v>59.52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75" customHeight="1">
      <c r="A319" s="4">
        <v>318</v>
      </c>
      <c r="B319" s="3" t="s">
        <v>271</v>
      </c>
      <c r="C319" s="5">
        <v>60.91</v>
      </c>
      <c r="D319" s="5">
        <v>4</v>
      </c>
      <c r="E319" s="5">
        <v>25</v>
      </c>
      <c r="F319" s="5">
        <v>69.13</v>
      </c>
      <c r="G319" s="5">
        <v>0</v>
      </c>
      <c r="H319" s="5">
        <v>0</v>
      </c>
      <c r="I319" s="5">
        <v>0</v>
      </c>
      <c r="J319" s="5">
        <v>1</v>
      </c>
      <c r="K319" s="5">
        <v>56.45</v>
      </c>
      <c r="L319" s="5">
        <v>63.25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.75" customHeight="1">
      <c r="A320" s="4">
        <v>319</v>
      </c>
      <c r="B320" s="3" t="s">
        <v>399</v>
      </c>
      <c r="C320" s="5">
        <v>60.63</v>
      </c>
      <c r="D320" s="5">
        <v>12</v>
      </c>
      <c r="E320" s="5">
        <v>17</v>
      </c>
      <c r="F320" s="5">
        <v>64.739999999999995</v>
      </c>
      <c r="G320" s="5">
        <v>0</v>
      </c>
      <c r="H320" s="5">
        <v>0</v>
      </c>
      <c r="I320" s="5">
        <v>0</v>
      </c>
      <c r="J320" s="5">
        <v>1</v>
      </c>
      <c r="K320" s="5">
        <v>60.89</v>
      </c>
      <c r="L320" s="5">
        <v>59.98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.75" customHeight="1">
      <c r="A321" s="4">
        <v>320</v>
      </c>
      <c r="B321" s="3" t="s">
        <v>228</v>
      </c>
      <c r="C321" s="5">
        <v>60.62</v>
      </c>
      <c r="D321" s="5">
        <v>8</v>
      </c>
      <c r="E321" s="5">
        <v>19</v>
      </c>
      <c r="F321" s="5">
        <v>69.27</v>
      </c>
      <c r="G321" s="5">
        <v>0</v>
      </c>
      <c r="H321" s="5">
        <v>1</v>
      </c>
      <c r="I321" s="5">
        <v>0</v>
      </c>
      <c r="J321" s="5">
        <v>3</v>
      </c>
      <c r="K321" s="5">
        <v>61.5</v>
      </c>
      <c r="L321" s="5">
        <v>59.17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.75" customHeight="1">
      <c r="A322" s="4">
        <v>321</v>
      </c>
      <c r="B322" s="3" t="s">
        <v>396</v>
      </c>
      <c r="C322" s="5">
        <v>60.24</v>
      </c>
      <c r="D322" s="5">
        <v>8</v>
      </c>
      <c r="E322" s="5">
        <v>19</v>
      </c>
      <c r="F322" s="5">
        <v>67.31</v>
      </c>
      <c r="G322" s="5">
        <v>0</v>
      </c>
      <c r="H322" s="5">
        <v>1</v>
      </c>
      <c r="I322" s="5">
        <v>0</v>
      </c>
      <c r="J322" s="5">
        <v>1</v>
      </c>
      <c r="K322" s="5">
        <v>61.43</v>
      </c>
      <c r="L322" s="5">
        <v>58.33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.75" customHeight="1">
      <c r="A323" s="4">
        <v>322</v>
      </c>
      <c r="B323" s="3" t="s">
        <v>143</v>
      </c>
      <c r="C323" s="5">
        <v>60.12</v>
      </c>
      <c r="D323" s="5">
        <v>7</v>
      </c>
      <c r="E323" s="5">
        <v>23</v>
      </c>
      <c r="F323" s="5">
        <v>69.400000000000006</v>
      </c>
      <c r="G323" s="5">
        <v>0</v>
      </c>
      <c r="H323" s="5">
        <v>2</v>
      </c>
      <c r="I323" s="5">
        <v>0</v>
      </c>
      <c r="J323" s="5">
        <v>2</v>
      </c>
      <c r="K323" s="5">
        <v>60.77</v>
      </c>
      <c r="L323" s="5">
        <v>58.98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.75" customHeight="1">
      <c r="A324" s="4">
        <v>323</v>
      </c>
      <c r="B324" s="3" t="s">
        <v>287</v>
      </c>
      <c r="C324" s="5">
        <v>60.02</v>
      </c>
      <c r="D324" s="5">
        <v>5</v>
      </c>
      <c r="E324" s="5">
        <v>21</v>
      </c>
      <c r="F324" s="5">
        <v>69.77</v>
      </c>
      <c r="G324" s="5">
        <v>0</v>
      </c>
      <c r="H324" s="5">
        <v>0</v>
      </c>
      <c r="I324" s="5">
        <v>0</v>
      </c>
      <c r="J324" s="5">
        <v>0</v>
      </c>
      <c r="K324" s="5">
        <v>59.64</v>
      </c>
      <c r="L324" s="5">
        <v>60.01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.75" customHeight="1">
      <c r="A325" s="4">
        <v>324</v>
      </c>
      <c r="B325" s="3" t="s">
        <v>368</v>
      </c>
      <c r="C325" s="5">
        <v>59.91</v>
      </c>
      <c r="D325" s="5">
        <v>10</v>
      </c>
      <c r="E325" s="5">
        <v>14</v>
      </c>
      <c r="F325" s="5">
        <v>62.37</v>
      </c>
      <c r="G325" s="5">
        <v>0</v>
      </c>
      <c r="H325" s="5">
        <v>0</v>
      </c>
      <c r="I325" s="5">
        <v>0</v>
      </c>
      <c r="J325" s="5">
        <v>1</v>
      </c>
      <c r="K325" s="5">
        <v>58.92</v>
      </c>
      <c r="L325" s="5">
        <v>60.41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75" customHeight="1">
      <c r="A326" s="4">
        <v>325</v>
      </c>
      <c r="B326" s="3" t="s">
        <v>350</v>
      </c>
      <c r="C326" s="5">
        <v>59.6</v>
      </c>
      <c r="D326" s="5">
        <v>5</v>
      </c>
      <c r="E326" s="5">
        <v>24</v>
      </c>
      <c r="F326" s="5">
        <v>69.22</v>
      </c>
      <c r="G326" s="5">
        <v>0</v>
      </c>
      <c r="H326" s="5">
        <v>1</v>
      </c>
      <c r="I326" s="5">
        <v>0</v>
      </c>
      <c r="J326" s="5">
        <v>1</v>
      </c>
      <c r="K326" s="5">
        <v>58.3</v>
      </c>
      <c r="L326" s="5">
        <v>60.33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.75" customHeight="1">
      <c r="A327" s="4">
        <v>326</v>
      </c>
      <c r="B327" s="3" t="s">
        <v>427</v>
      </c>
      <c r="C327" s="5">
        <v>58.96</v>
      </c>
      <c r="D327" s="5">
        <v>5</v>
      </c>
      <c r="E327" s="5">
        <v>24</v>
      </c>
      <c r="F327" s="5">
        <v>69.739999999999995</v>
      </c>
      <c r="G327" s="5">
        <v>0</v>
      </c>
      <c r="H327" s="5">
        <v>0</v>
      </c>
      <c r="I327" s="5">
        <v>0</v>
      </c>
      <c r="J327" s="5">
        <v>0</v>
      </c>
      <c r="K327" s="5">
        <v>58.37</v>
      </c>
      <c r="L327" s="5">
        <v>59.12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.75" customHeight="1">
      <c r="A328" s="4">
        <v>327</v>
      </c>
      <c r="B328" s="3" t="s">
        <v>243</v>
      </c>
      <c r="C328" s="5">
        <v>58.35</v>
      </c>
      <c r="D328" s="5">
        <v>2</v>
      </c>
      <c r="E328" s="5">
        <v>24</v>
      </c>
      <c r="F328" s="5">
        <v>72.349999999999994</v>
      </c>
      <c r="G328" s="5">
        <v>0</v>
      </c>
      <c r="H328" s="5">
        <v>1</v>
      </c>
      <c r="I328" s="5">
        <v>0</v>
      </c>
      <c r="J328" s="5">
        <v>2</v>
      </c>
      <c r="K328" s="5">
        <v>58.45</v>
      </c>
      <c r="L328" s="5">
        <v>57.85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.75" customHeight="1">
      <c r="A329" s="4">
        <v>328</v>
      </c>
      <c r="B329" s="3" t="s">
        <v>401</v>
      </c>
      <c r="C329" s="5">
        <v>58.32</v>
      </c>
      <c r="D329" s="5">
        <v>5</v>
      </c>
      <c r="E329" s="5">
        <v>21</v>
      </c>
      <c r="F329" s="5">
        <v>67.19</v>
      </c>
      <c r="G329" s="5">
        <v>0</v>
      </c>
      <c r="H329" s="5">
        <v>0</v>
      </c>
      <c r="I329" s="5">
        <v>0</v>
      </c>
      <c r="J329" s="5">
        <v>1</v>
      </c>
      <c r="K329" s="5">
        <v>58.14</v>
      </c>
      <c r="L329" s="5">
        <v>58.12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.75" customHeight="1">
      <c r="A330" s="4">
        <v>329</v>
      </c>
      <c r="B330" s="3" t="s">
        <v>301</v>
      </c>
      <c r="C330" s="5">
        <v>58.21</v>
      </c>
      <c r="D330" s="5">
        <v>4</v>
      </c>
      <c r="E330" s="5">
        <v>23</v>
      </c>
      <c r="F330" s="5">
        <v>69.95</v>
      </c>
      <c r="G330" s="5">
        <v>0</v>
      </c>
      <c r="H330" s="5">
        <v>0</v>
      </c>
      <c r="I330" s="5">
        <v>0</v>
      </c>
      <c r="J330" s="5">
        <v>1</v>
      </c>
      <c r="K330" s="5">
        <v>56.79</v>
      </c>
      <c r="L330" s="5">
        <v>59.01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.75" customHeight="1">
      <c r="A331" s="4">
        <v>330</v>
      </c>
      <c r="B331" s="3" t="s">
        <v>329</v>
      </c>
      <c r="C331" s="5">
        <v>58.09</v>
      </c>
      <c r="D331" s="5">
        <v>6</v>
      </c>
      <c r="E331" s="5">
        <v>21</v>
      </c>
      <c r="F331" s="5">
        <v>68.11</v>
      </c>
      <c r="G331" s="5">
        <v>0</v>
      </c>
      <c r="H331" s="5">
        <v>1</v>
      </c>
      <c r="I331" s="5">
        <v>0</v>
      </c>
      <c r="J331" s="5">
        <v>2</v>
      </c>
      <c r="K331" s="5">
        <v>59.35</v>
      </c>
      <c r="L331" s="5">
        <v>55.97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.75" customHeight="1">
      <c r="A332" s="4">
        <v>331</v>
      </c>
      <c r="B332" s="3" t="s">
        <v>284</v>
      </c>
      <c r="C332" s="5">
        <v>58.08</v>
      </c>
      <c r="D332" s="5">
        <v>5</v>
      </c>
      <c r="E332" s="5">
        <v>25</v>
      </c>
      <c r="F332" s="5">
        <v>69.87</v>
      </c>
      <c r="G332" s="5">
        <v>0</v>
      </c>
      <c r="H332" s="5">
        <v>2</v>
      </c>
      <c r="I332" s="5">
        <v>0</v>
      </c>
      <c r="J332" s="5">
        <v>2</v>
      </c>
      <c r="K332" s="5">
        <v>59.27</v>
      </c>
      <c r="L332" s="5">
        <v>56.09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.75" customHeight="1">
      <c r="A333" s="4">
        <v>332</v>
      </c>
      <c r="B333" s="3" t="s">
        <v>261</v>
      </c>
      <c r="C333" s="5">
        <v>57.72</v>
      </c>
      <c r="D333" s="5">
        <v>6</v>
      </c>
      <c r="E333" s="5">
        <v>23</v>
      </c>
      <c r="F333" s="5">
        <v>67.680000000000007</v>
      </c>
      <c r="G333" s="5">
        <v>0</v>
      </c>
      <c r="H333" s="5">
        <v>1</v>
      </c>
      <c r="I333" s="5">
        <v>0</v>
      </c>
      <c r="J333" s="5">
        <v>1</v>
      </c>
      <c r="K333" s="5">
        <v>59.15</v>
      </c>
      <c r="L333" s="5">
        <v>55.23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.75" customHeight="1">
      <c r="A334" s="4">
        <v>333</v>
      </c>
      <c r="B334" s="3" t="s">
        <v>102</v>
      </c>
      <c r="C334" s="5">
        <v>57.23</v>
      </c>
      <c r="D334" s="5">
        <v>3</v>
      </c>
      <c r="E334" s="5">
        <v>27</v>
      </c>
      <c r="F334" s="5">
        <v>71.47</v>
      </c>
      <c r="G334" s="5">
        <v>0</v>
      </c>
      <c r="H334" s="5">
        <v>1</v>
      </c>
      <c r="I334" s="5">
        <v>0</v>
      </c>
      <c r="J334" s="5">
        <v>3</v>
      </c>
      <c r="K334" s="5">
        <v>56.05</v>
      </c>
      <c r="L334" s="5">
        <v>57.86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.75" customHeight="1">
      <c r="A335" s="4">
        <v>334</v>
      </c>
      <c r="B335" s="3" t="s">
        <v>480</v>
      </c>
      <c r="C335" s="5">
        <v>57.12</v>
      </c>
      <c r="D335" s="5">
        <v>10</v>
      </c>
      <c r="E335" s="5">
        <v>20</v>
      </c>
      <c r="F335" s="5">
        <v>64.239999999999995</v>
      </c>
      <c r="G335" s="5">
        <v>0</v>
      </c>
      <c r="H335" s="5">
        <v>0</v>
      </c>
      <c r="I335" s="5">
        <v>0</v>
      </c>
      <c r="J335" s="5">
        <v>1</v>
      </c>
      <c r="K335" s="5">
        <v>57.41</v>
      </c>
      <c r="L335" s="5">
        <v>56.41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.75" customHeight="1">
      <c r="A336" s="4">
        <v>335</v>
      </c>
      <c r="B336" s="3" t="s">
        <v>240</v>
      </c>
      <c r="C336" s="5">
        <v>56.62</v>
      </c>
      <c r="D336" s="5">
        <v>2</v>
      </c>
      <c r="E336" s="5">
        <v>27</v>
      </c>
      <c r="F336" s="5">
        <v>70.510000000000005</v>
      </c>
      <c r="G336" s="5">
        <v>0</v>
      </c>
      <c r="H336" s="5">
        <v>2</v>
      </c>
      <c r="I336" s="5">
        <v>0</v>
      </c>
      <c r="J336" s="5">
        <v>2</v>
      </c>
      <c r="K336" s="5">
        <v>53.64</v>
      </c>
      <c r="L336" s="5">
        <v>58.17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.75" customHeight="1">
      <c r="A337" s="4">
        <v>336</v>
      </c>
      <c r="B337" s="3" t="s">
        <v>314</v>
      </c>
      <c r="C337" s="5">
        <v>56.08</v>
      </c>
      <c r="D337" s="5">
        <v>4</v>
      </c>
      <c r="E337" s="5">
        <v>21</v>
      </c>
      <c r="F337" s="5">
        <v>69.95</v>
      </c>
      <c r="G337" s="5">
        <v>0</v>
      </c>
      <c r="H337" s="5">
        <v>0</v>
      </c>
      <c r="I337" s="5">
        <v>0</v>
      </c>
      <c r="J337" s="5">
        <v>0</v>
      </c>
      <c r="K337" s="5">
        <v>57.72</v>
      </c>
      <c r="L337" s="5">
        <v>52.96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75" customHeight="1">
      <c r="A338" s="4">
        <v>337</v>
      </c>
      <c r="B338" s="3" t="s">
        <v>434</v>
      </c>
      <c r="C338" s="5">
        <v>55.73</v>
      </c>
      <c r="D338" s="5">
        <v>3</v>
      </c>
      <c r="E338" s="5">
        <v>24</v>
      </c>
      <c r="F338" s="5">
        <v>67.349999999999994</v>
      </c>
      <c r="G338" s="5">
        <v>0</v>
      </c>
      <c r="H338" s="5">
        <v>0</v>
      </c>
      <c r="I338" s="5">
        <v>0</v>
      </c>
      <c r="J338" s="5">
        <v>0</v>
      </c>
      <c r="K338" s="5">
        <v>51.13</v>
      </c>
      <c r="L338" s="5">
        <v>57.7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75" customHeight="1">
      <c r="A339" s="4">
        <v>338</v>
      </c>
      <c r="B339" s="3" t="s">
        <v>342</v>
      </c>
      <c r="C339" s="5">
        <v>55.39</v>
      </c>
      <c r="D339" s="5">
        <v>7</v>
      </c>
      <c r="E339" s="5">
        <v>21</v>
      </c>
      <c r="F339" s="5">
        <v>65.09</v>
      </c>
      <c r="G339" s="5">
        <v>0</v>
      </c>
      <c r="H339" s="5">
        <v>1</v>
      </c>
      <c r="I339" s="5">
        <v>0</v>
      </c>
      <c r="J339" s="5">
        <v>4</v>
      </c>
      <c r="K339" s="5">
        <v>54.67</v>
      </c>
      <c r="L339" s="5">
        <v>55.66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.75" customHeight="1">
      <c r="A340" s="4">
        <v>339</v>
      </c>
      <c r="B340" s="3" t="s">
        <v>389</v>
      </c>
      <c r="C340" s="5">
        <v>55.38</v>
      </c>
      <c r="D340" s="5">
        <v>7</v>
      </c>
      <c r="E340" s="5">
        <v>23</v>
      </c>
      <c r="F340" s="5">
        <v>67.03</v>
      </c>
      <c r="G340" s="5">
        <v>0</v>
      </c>
      <c r="H340" s="5">
        <v>0</v>
      </c>
      <c r="I340" s="5">
        <v>0</v>
      </c>
      <c r="J340" s="5">
        <v>1</v>
      </c>
      <c r="K340" s="5">
        <v>55.22</v>
      </c>
      <c r="L340" s="5">
        <v>55.15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.75" customHeight="1">
      <c r="A341" s="4">
        <v>340</v>
      </c>
      <c r="B341" s="3" t="s">
        <v>387</v>
      </c>
      <c r="C341" s="5">
        <v>54.86</v>
      </c>
      <c r="D341" s="5">
        <v>2</v>
      </c>
      <c r="E341" s="5">
        <v>24</v>
      </c>
      <c r="F341" s="5">
        <v>68.64</v>
      </c>
      <c r="G341" s="5">
        <v>0</v>
      </c>
      <c r="H341" s="5">
        <v>0</v>
      </c>
      <c r="I341" s="5">
        <v>0</v>
      </c>
      <c r="J341" s="5">
        <v>1</v>
      </c>
      <c r="K341" s="5">
        <v>52.31</v>
      </c>
      <c r="L341" s="5">
        <v>56.16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.75" customHeight="1">
      <c r="A342" s="4">
        <v>341</v>
      </c>
      <c r="B342" s="3" t="s">
        <v>418</v>
      </c>
      <c r="C342" s="5">
        <v>54.77</v>
      </c>
      <c r="D342" s="5">
        <v>4</v>
      </c>
      <c r="E342" s="5">
        <v>23</v>
      </c>
      <c r="F342" s="5">
        <v>65.67</v>
      </c>
      <c r="G342" s="5">
        <v>0</v>
      </c>
      <c r="H342" s="5">
        <v>0</v>
      </c>
      <c r="I342" s="5">
        <v>0</v>
      </c>
      <c r="J342" s="5">
        <v>0</v>
      </c>
      <c r="K342" s="5">
        <v>52.4</v>
      </c>
      <c r="L342" s="5">
        <v>55.99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.75" customHeight="1">
      <c r="A343" s="4">
        <v>342</v>
      </c>
      <c r="B343" s="3" t="s">
        <v>307</v>
      </c>
      <c r="C343" s="5">
        <v>52.4</v>
      </c>
      <c r="D343" s="5">
        <v>4</v>
      </c>
      <c r="E343" s="5">
        <v>24</v>
      </c>
      <c r="F343" s="5">
        <v>66.010000000000005</v>
      </c>
      <c r="G343" s="5">
        <v>0</v>
      </c>
      <c r="H343" s="5">
        <v>2</v>
      </c>
      <c r="I343" s="5">
        <v>0</v>
      </c>
      <c r="J343" s="5">
        <v>3</v>
      </c>
      <c r="K343" s="5">
        <v>50.84</v>
      </c>
      <c r="L343" s="5">
        <v>53.19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.75" customHeight="1">
      <c r="A344" s="4">
        <v>343</v>
      </c>
      <c r="B344" s="3" t="s">
        <v>481</v>
      </c>
      <c r="C344" s="5">
        <v>52.19</v>
      </c>
      <c r="D344" s="5">
        <v>1</v>
      </c>
      <c r="E344" s="5">
        <v>27</v>
      </c>
      <c r="F344" s="5">
        <v>71.47</v>
      </c>
      <c r="G344" s="5">
        <v>0</v>
      </c>
      <c r="H344" s="5">
        <v>0</v>
      </c>
      <c r="I344" s="5">
        <v>0</v>
      </c>
      <c r="J344" s="5">
        <v>1</v>
      </c>
      <c r="K344" s="5">
        <v>52.62</v>
      </c>
      <c r="L344" s="5">
        <v>51.28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.75" customHeight="1">
      <c r="A345" s="4">
        <v>344</v>
      </c>
      <c r="B345" s="3" t="s">
        <v>359</v>
      </c>
      <c r="C345" s="5">
        <v>51.24</v>
      </c>
      <c r="D345" s="5">
        <v>4</v>
      </c>
      <c r="E345" s="5">
        <v>24</v>
      </c>
      <c r="F345" s="5">
        <v>68.819999999999993</v>
      </c>
      <c r="G345" s="5">
        <v>0</v>
      </c>
      <c r="H345" s="5">
        <v>2</v>
      </c>
      <c r="I345" s="5">
        <v>0</v>
      </c>
      <c r="J345" s="5">
        <v>3</v>
      </c>
      <c r="K345" s="5">
        <v>52.21</v>
      </c>
      <c r="L345" s="5">
        <v>49.41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.75" customHeight="1">
      <c r="A346" s="4">
        <v>345</v>
      </c>
      <c r="B346" s="3" t="s">
        <v>482</v>
      </c>
      <c r="C346" s="5">
        <v>49.55</v>
      </c>
      <c r="D346" s="5">
        <v>3</v>
      </c>
      <c r="E346" s="5">
        <v>24</v>
      </c>
      <c r="F346" s="5">
        <v>64.27</v>
      </c>
      <c r="G346" s="5">
        <v>0</v>
      </c>
      <c r="H346" s="5">
        <v>0</v>
      </c>
      <c r="I346" s="5">
        <v>0</v>
      </c>
      <c r="J346" s="5">
        <v>2</v>
      </c>
      <c r="K346" s="5">
        <v>49</v>
      </c>
      <c r="L346" s="5">
        <v>49.68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.75" customHeight="1"/>
    <row r="348" spans="1:23" ht="15.75" customHeight="1"/>
    <row r="349" spans="1:23" ht="15.75" customHeight="1"/>
    <row r="350" spans="1:23" ht="15.75" customHeight="1"/>
    <row r="351" spans="1:23" ht="15.75" customHeight="1"/>
    <row r="352" spans="1:2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0"/>
  <sheetViews>
    <sheetView topLeftCell="A99" workbookViewId="0">
      <selection activeCell="C120" sqref="C120"/>
    </sheetView>
  </sheetViews>
  <sheetFormatPr baseColWidth="10" defaultColWidth="14.5" defaultRowHeight="15" customHeight="1"/>
  <cols>
    <col min="1" max="26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409</v>
      </c>
      <c r="H1" s="1" t="s">
        <v>5</v>
      </c>
      <c r="I1" s="1" t="s">
        <v>6</v>
      </c>
      <c r="J1" s="1" t="s">
        <v>7</v>
      </c>
      <c r="K1" s="1" t="s">
        <v>430</v>
      </c>
      <c r="L1" s="1" t="s">
        <v>8</v>
      </c>
    </row>
    <row r="2" spans="1:12">
      <c r="A2" s="6">
        <v>1</v>
      </c>
      <c r="B2" s="1" t="s">
        <v>32</v>
      </c>
      <c r="C2" s="1">
        <v>95.75</v>
      </c>
      <c r="D2" s="1">
        <v>35</v>
      </c>
      <c r="E2" s="1">
        <v>5</v>
      </c>
      <c r="F2" s="1">
        <v>80.98</v>
      </c>
      <c r="G2" s="1">
        <v>6</v>
      </c>
      <c r="H2" s="1">
        <v>3</v>
      </c>
      <c r="I2" s="1">
        <v>16</v>
      </c>
      <c r="J2" s="1">
        <v>4</v>
      </c>
      <c r="K2" s="1">
        <v>95.26</v>
      </c>
      <c r="L2" s="1">
        <v>96.02</v>
      </c>
    </row>
    <row r="3" spans="1:12">
      <c r="A3" s="6">
        <v>2</v>
      </c>
      <c r="B3" s="1" t="s">
        <v>24</v>
      </c>
      <c r="C3" s="1">
        <v>94.44</v>
      </c>
      <c r="D3" s="1">
        <v>33</v>
      </c>
      <c r="E3" s="1">
        <v>3</v>
      </c>
      <c r="F3" s="1">
        <v>79.55</v>
      </c>
      <c r="G3" s="1">
        <v>11</v>
      </c>
      <c r="H3" s="1">
        <v>2</v>
      </c>
      <c r="I3" s="1">
        <v>12</v>
      </c>
      <c r="J3" s="1">
        <v>3</v>
      </c>
      <c r="K3" s="1">
        <v>94.45</v>
      </c>
      <c r="L3" s="1">
        <v>94.15</v>
      </c>
    </row>
    <row r="4" spans="1:12">
      <c r="A4" s="6">
        <v>3</v>
      </c>
      <c r="B4" s="1" t="s">
        <v>39</v>
      </c>
      <c r="C4" s="1">
        <v>92.35</v>
      </c>
      <c r="D4" s="1">
        <v>35</v>
      </c>
      <c r="E4" s="1">
        <v>3</v>
      </c>
      <c r="F4" s="1">
        <v>77.7</v>
      </c>
      <c r="G4" s="1">
        <v>2</v>
      </c>
      <c r="H4" s="1">
        <v>2</v>
      </c>
      <c r="I4" s="1">
        <v>8</v>
      </c>
      <c r="J4" s="1">
        <v>2</v>
      </c>
      <c r="K4" s="1">
        <v>92.84</v>
      </c>
      <c r="L4" s="1">
        <v>91.63</v>
      </c>
    </row>
    <row r="5" spans="1:12">
      <c r="A5" s="6">
        <v>4</v>
      </c>
      <c r="B5" s="1" t="s">
        <v>122</v>
      </c>
      <c r="C5" s="1">
        <v>91.31</v>
      </c>
      <c r="D5" s="1">
        <v>30</v>
      </c>
      <c r="E5" s="1">
        <v>5</v>
      </c>
      <c r="F5" s="1">
        <v>78.53</v>
      </c>
      <c r="G5" s="1">
        <v>5</v>
      </c>
      <c r="H5" s="1">
        <v>2</v>
      </c>
      <c r="I5" s="1">
        <v>10</v>
      </c>
      <c r="J5" s="1">
        <v>3</v>
      </c>
      <c r="K5" s="1">
        <v>90.85</v>
      </c>
      <c r="L5" s="1">
        <v>91.53</v>
      </c>
    </row>
    <row r="6" spans="1:12">
      <c r="A6" s="6">
        <v>5</v>
      </c>
      <c r="B6" s="1" t="s">
        <v>41</v>
      </c>
      <c r="C6" s="1">
        <v>91.15</v>
      </c>
      <c r="D6" s="1">
        <v>31</v>
      </c>
      <c r="E6" s="1">
        <v>7</v>
      </c>
      <c r="F6" s="1">
        <v>81.260000000000005</v>
      </c>
      <c r="G6" s="1">
        <v>7</v>
      </c>
      <c r="H6" s="1">
        <v>4</v>
      </c>
      <c r="I6" s="1">
        <v>12</v>
      </c>
      <c r="J6" s="1">
        <v>6</v>
      </c>
      <c r="K6" s="1">
        <v>91.72</v>
      </c>
      <c r="L6" s="1">
        <v>90.37</v>
      </c>
    </row>
    <row r="7" spans="1:12">
      <c r="A7" s="6">
        <v>6</v>
      </c>
      <c r="B7" s="1" t="s">
        <v>44</v>
      </c>
      <c r="C7" s="1">
        <v>90.57</v>
      </c>
      <c r="D7" s="1">
        <v>28</v>
      </c>
      <c r="E7" s="1">
        <v>8</v>
      </c>
      <c r="F7" s="1">
        <v>81.150000000000006</v>
      </c>
      <c r="G7" s="1">
        <v>9</v>
      </c>
      <c r="H7" s="1">
        <v>5</v>
      </c>
      <c r="I7" s="1">
        <v>11</v>
      </c>
      <c r="J7" s="1">
        <v>7</v>
      </c>
      <c r="K7" s="1">
        <v>90.58</v>
      </c>
      <c r="L7" s="1">
        <v>90.29</v>
      </c>
    </row>
    <row r="8" spans="1:12">
      <c r="A8" s="6">
        <v>7</v>
      </c>
      <c r="B8" s="1" t="s">
        <v>31</v>
      </c>
      <c r="C8" s="1">
        <v>89.76</v>
      </c>
      <c r="D8" s="1">
        <v>27</v>
      </c>
      <c r="E8" s="1">
        <v>8</v>
      </c>
      <c r="F8" s="1">
        <v>80.3</v>
      </c>
      <c r="G8" s="1">
        <v>6</v>
      </c>
      <c r="H8" s="1">
        <v>5</v>
      </c>
      <c r="I8" s="1">
        <v>9</v>
      </c>
      <c r="J8" s="1">
        <v>6</v>
      </c>
      <c r="K8" s="1">
        <v>89.74</v>
      </c>
      <c r="L8" s="1">
        <v>89.49</v>
      </c>
    </row>
    <row r="9" spans="1:12">
      <c r="A9" s="6">
        <v>8</v>
      </c>
      <c r="B9" s="1" t="s">
        <v>146</v>
      </c>
      <c r="C9" s="1">
        <v>89.57</v>
      </c>
      <c r="D9" s="1">
        <v>33</v>
      </c>
      <c r="E9" s="1">
        <v>5</v>
      </c>
      <c r="F9" s="1">
        <v>77.38</v>
      </c>
      <c r="G9" s="1">
        <v>5</v>
      </c>
      <c r="H9" s="1">
        <v>2</v>
      </c>
      <c r="I9" s="1">
        <v>6</v>
      </c>
      <c r="J9" s="1">
        <v>4</v>
      </c>
      <c r="K9" s="1">
        <v>92.03</v>
      </c>
      <c r="L9" s="1">
        <v>87.68</v>
      </c>
    </row>
    <row r="10" spans="1:12">
      <c r="A10" s="6">
        <v>9</v>
      </c>
      <c r="B10" s="1" t="s">
        <v>27</v>
      </c>
      <c r="C10" s="1">
        <v>89.13</v>
      </c>
      <c r="D10" s="1">
        <v>29</v>
      </c>
      <c r="E10" s="1">
        <v>6</v>
      </c>
      <c r="F10" s="1">
        <v>78.84</v>
      </c>
      <c r="G10" s="1">
        <v>6</v>
      </c>
      <c r="H10" s="1">
        <v>4</v>
      </c>
      <c r="I10" s="1">
        <v>9</v>
      </c>
      <c r="J10" s="1">
        <v>5</v>
      </c>
      <c r="K10" s="1">
        <v>90.64</v>
      </c>
      <c r="L10" s="1">
        <v>87.7</v>
      </c>
    </row>
    <row r="11" spans="1:12">
      <c r="A11" s="6">
        <v>10</v>
      </c>
      <c r="B11" s="1" t="s">
        <v>71</v>
      </c>
      <c r="C11" s="1">
        <v>88.93</v>
      </c>
      <c r="D11" s="1">
        <v>29</v>
      </c>
      <c r="E11" s="1">
        <v>8</v>
      </c>
      <c r="F11" s="1">
        <v>78.08</v>
      </c>
      <c r="G11" s="1">
        <v>4</v>
      </c>
      <c r="H11" s="1">
        <v>5</v>
      </c>
      <c r="I11" s="1">
        <v>8</v>
      </c>
      <c r="J11" s="1">
        <v>7</v>
      </c>
      <c r="K11" s="1">
        <v>88.19</v>
      </c>
      <c r="L11" s="1">
        <v>89.51</v>
      </c>
    </row>
    <row r="12" spans="1:12">
      <c r="A12" s="7">
        <v>11</v>
      </c>
      <c r="B12" s="1" t="s">
        <v>35</v>
      </c>
      <c r="C12" s="1">
        <v>87.97</v>
      </c>
      <c r="D12" s="1">
        <v>26</v>
      </c>
      <c r="E12" s="1">
        <v>9</v>
      </c>
      <c r="F12" s="1">
        <v>78.73</v>
      </c>
      <c r="G12" s="1">
        <v>2</v>
      </c>
      <c r="H12" s="1">
        <v>6</v>
      </c>
      <c r="I12" s="1">
        <v>6</v>
      </c>
      <c r="J12" s="1">
        <v>9</v>
      </c>
      <c r="K12" s="1">
        <v>87.97</v>
      </c>
      <c r="L12" s="1">
        <v>87.69</v>
      </c>
    </row>
    <row r="13" spans="1:12">
      <c r="A13" s="7">
        <v>12</v>
      </c>
      <c r="B13" s="1" t="s">
        <v>92</v>
      </c>
      <c r="C13" s="1">
        <v>87.67</v>
      </c>
      <c r="D13" s="1">
        <v>29</v>
      </c>
      <c r="E13" s="1">
        <v>6</v>
      </c>
      <c r="F13" s="1">
        <v>74.680000000000007</v>
      </c>
      <c r="G13" s="1">
        <v>0</v>
      </c>
      <c r="H13" s="1">
        <v>1</v>
      </c>
      <c r="I13" s="1">
        <v>4</v>
      </c>
      <c r="J13" s="1">
        <v>6</v>
      </c>
      <c r="K13" s="1">
        <v>86.6</v>
      </c>
      <c r="L13" s="1">
        <v>88.68</v>
      </c>
    </row>
    <row r="14" spans="1:12">
      <c r="A14" s="7">
        <v>13</v>
      </c>
      <c r="B14" s="1" t="s">
        <v>50</v>
      </c>
      <c r="C14" s="1">
        <v>87.59</v>
      </c>
      <c r="D14" s="1">
        <v>28</v>
      </c>
      <c r="E14" s="1">
        <v>9</v>
      </c>
      <c r="F14" s="1">
        <v>79.040000000000006</v>
      </c>
      <c r="G14" s="1">
        <v>5</v>
      </c>
      <c r="H14" s="1">
        <v>5</v>
      </c>
      <c r="I14" s="1">
        <v>8</v>
      </c>
      <c r="J14" s="1">
        <v>7</v>
      </c>
      <c r="K14" s="1">
        <v>88.7</v>
      </c>
      <c r="L14" s="1">
        <v>86.4</v>
      </c>
    </row>
    <row r="15" spans="1:12">
      <c r="A15" s="7">
        <v>14</v>
      </c>
      <c r="B15" s="1" t="s">
        <v>80</v>
      </c>
      <c r="C15" s="1">
        <v>87.4</v>
      </c>
      <c r="D15" s="1">
        <v>24</v>
      </c>
      <c r="E15" s="1">
        <v>9</v>
      </c>
      <c r="F15" s="1">
        <v>79.03</v>
      </c>
      <c r="G15" s="1">
        <v>5</v>
      </c>
      <c r="H15" s="1">
        <v>3</v>
      </c>
      <c r="I15" s="1">
        <v>6</v>
      </c>
      <c r="J15" s="1">
        <v>6</v>
      </c>
      <c r="K15" s="1">
        <v>86.52</v>
      </c>
      <c r="L15" s="1">
        <v>88.15</v>
      </c>
    </row>
    <row r="16" spans="1:12">
      <c r="A16" s="7">
        <v>15</v>
      </c>
      <c r="B16" s="1" t="s">
        <v>26</v>
      </c>
      <c r="C16" s="1">
        <v>87.32</v>
      </c>
      <c r="D16" s="1">
        <v>28</v>
      </c>
      <c r="E16" s="1">
        <v>9</v>
      </c>
      <c r="F16" s="1">
        <v>78.69</v>
      </c>
      <c r="G16" s="1">
        <v>3</v>
      </c>
      <c r="H16" s="1">
        <v>4</v>
      </c>
      <c r="I16" s="1">
        <v>6</v>
      </c>
      <c r="J16" s="1">
        <v>6</v>
      </c>
      <c r="K16" s="1">
        <v>87.85</v>
      </c>
      <c r="L16" s="1">
        <v>86.55</v>
      </c>
    </row>
    <row r="17" spans="1:12">
      <c r="A17" s="7">
        <v>16</v>
      </c>
      <c r="B17" s="1" t="s">
        <v>38</v>
      </c>
      <c r="C17" s="1">
        <v>87.28</v>
      </c>
      <c r="D17" s="1">
        <v>23</v>
      </c>
      <c r="E17" s="1">
        <v>10</v>
      </c>
      <c r="F17" s="1">
        <v>80.790000000000006</v>
      </c>
      <c r="G17" s="1">
        <v>3</v>
      </c>
      <c r="H17" s="1">
        <v>7</v>
      </c>
      <c r="I17" s="1">
        <v>7</v>
      </c>
      <c r="J17" s="1">
        <v>10</v>
      </c>
      <c r="K17" s="1">
        <v>87.39</v>
      </c>
      <c r="L17" s="1">
        <v>86.9</v>
      </c>
    </row>
    <row r="18" spans="1:12">
      <c r="A18" s="7">
        <v>17</v>
      </c>
      <c r="B18" s="1" t="s">
        <v>43</v>
      </c>
      <c r="C18" s="1">
        <v>87.27</v>
      </c>
      <c r="D18" s="1">
        <v>23</v>
      </c>
      <c r="E18" s="1">
        <v>9</v>
      </c>
      <c r="F18" s="1">
        <v>79.06</v>
      </c>
      <c r="G18" s="1">
        <v>1</v>
      </c>
      <c r="H18" s="1">
        <v>4</v>
      </c>
      <c r="I18" s="1">
        <v>7</v>
      </c>
      <c r="J18" s="1">
        <v>7</v>
      </c>
      <c r="K18" s="1">
        <v>86.18</v>
      </c>
      <c r="L18" s="1">
        <v>88.31</v>
      </c>
    </row>
    <row r="19" spans="1:12">
      <c r="A19" s="7">
        <v>18</v>
      </c>
      <c r="B19" s="1" t="s">
        <v>69</v>
      </c>
      <c r="C19" s="1">
        <v>87.26</v>
      </c>
      <c r="D19" s="1">
        <v>25</v>
      </c>
      <c r="E19" s="1">
        <v>8</v>
      </c>
      <c r="F19" s="1">
        <v>79.5</v>
      </c>
      <c r="G19" s="1">
        <v>4</v>
      </c>
      <c r="H19" s="1">
        <v>4</v>
      </c>
      <c r="I19" s="1">
        <v>8</v>
      </c>
      <c r="J19" s="1">
        <v>7</v>
      </c>
      <c r="K19" s="1">
        <v>87.81</v>
      </c>
      <c r="L19" s="1">
        <v>86.48</v>
      </c>
    </row>
    <row r="20" spans="1:12">
      <c r="A20" s="7">
        <v>19</v>
      </c>
      <c r="B20" s="1" t="s">
        <v>20</v>
      </c>
      <c r="C20" s="1">
        <v>87.12</v>
      </c>
      <c r="D20" s="1">
        <v>24</v>
      </c>
      <c r="E20" s="1">
        <v>10</v>
      </c>
      <c r="F20" s="1">
        <v>79.08</v>
      </c>
      <c r="G20" s="1">
        <v>2</v>
      </c>
      <c r="H20" s="1">
        <v>7</v>
      </c>
      <c r="I20" s="1">
        <v>6</v>
      </c>
      <c r="J20" s="1">
        <v>8</v>
      </c>
      <c r="K20" s="1">
        <v>85.68</v>
      </c>
      <c r="L20" s="1">
        <v>88.73</v>
      </c>
    </row>
    <row r="21" spans="1:12" ht="15.75" customHeight="1">
      <c r="A21" s="7">
        <v>20</v>
      </c>
      <c r="B21" s="1" t="s">
        <v>74</v>
      </c>
      <c r="C21" s="1">
        <v>86.42</v>
      </c>
      <c r="D21" s="1">
        <v>23</v>
      </c>
      <c r="E21" s="1">
        <v>11</v>
      </c>
      <c r="F21" s="1">
        <v>78.5</v>
      </c>
      <c r="G21" s="1">
        <v>2</v>
      </c>
      <c r="H21" s="1">
        <v>6</v>
      </c>
      <c r="I21" s="1">
        <v>5</v>
      </c>
      <c r="J21" s="1">
        <v>8</v>
      </c>
      <c r="K21" s="1">
        <v>85.13</v>
      </c>
      <c r="L21" s="1">
        <v>87.76</v>
      </c>
    </row>
    <row r="22" spans="1:12" ht="15.75" customHeight="1">
      <c r="A22" s="7">
        <v>21</v>
      </c>
      <c r="B22" s="1" t="s">
        <v>215</v>
      </c>
      <c r="C22" s="1">
        <v>86.34</v>
      </c>
      <c r="D22" s="1">
        <v>23</v>
      </c>
      <c r="E22" s="1">
        <v>11</v>
      </c>
      <c r="F22" s="1">
        <v>80.55</v>
      </c>
      <c r="G22" s="1">
        <v>5</v>
      </c>
      <c r="H22" s="1">
        <v>5</v>
      </c>
      <c r="I22" s="1">
        <v>8</v>
      </c>
      <c r="J22" s="1">
        <v>8</v>
      </c>
      <c r="K22" s="1">
        <v>85.51</v>
      </c>
      <c r="L22" s="1">
        <v>87</v>
      </c>
    </row>
    <row r="23" spans="1:12" ht="15.75" customHeight="1">
      <c r="A23" s="7">
        <v>22</v>
      </c>
      <c r="B23" s="1" t="s">
        <v>134</v>
      </c>
      <c r="C23" s="1">
        <v>86.33</v>
      </c>
      <c r="D23" s="1">
        <v>29</v>
      </c>
      <c r="E23" s="1">
        <v>6</v>
      </c>
      <c r="F23" s="1">
        <v>77.09</v>
      </c>
      <c r="G23" s="1">
        <v>3</v>
      </c>
      <c r="H23" s="1">
        <v>2</v>
      </c>
      <c r="I23" s="1">
        <v>8</v>
      </c>
      <c r="J23" s="1">
        <v>4</v>
      </c>
      <c r="K23" s="1">
        <v>88.16</v>
      </c>
      <c r="L23" s="1">
        <v>84.67</v>
      </c>
    </row>
    <row r="24" spans="1:12" ht="15.75" customHeight="1">
      <c r="A24" s="7">
        <v>23</v>
      </c>
      <c r="B24" s="1" t="s">
        <v>212</v>
      </c>
      <c r="C24" s="1">
        <v>85.98</v>
      </c>
      <c r="D24" s="1">
        <v>30</v>
      </c>
      <c r="E24" s="1">
        <v>5</v>
      </c>
      <c r="F24" s="1">
        <v>75.47</v>
      </c>
      <c r="G24" s="1">
        <v>1</v>
      </c>
      <c r="H24" s="1">
        <v>1</v>
      </c>
      <c r="I24" s="1">
        <v>3</v>
      </c>
      <c r="J24" s="1">
        <v>1</v>
      </c>
      <c r="K24" s="1">
        <v>88.22</v>
      </c>
      <c r="L24" s="1">
        <v>84.09</v>
      </c>
    </row>
    <row r="25" spans="1:12" ht="15.75" customHeight="1">
      <c r="A25" s="7">
        <v>24</v>
      </c>
      <c r="B25" s="1" t="s">
        <v>93</v>
      </c>
      <c r="C25" s="1">
        <v>85.79</v>
      </c>
      <c r="D25" s="1">
        <v>25</v>
      </c>
      <c r="E25" s="1">
        <v>12</v>
      </c>
      <c r="F25" s="1">
        <v>77.540000000000006</v>
      </c>
      <c r="G25" s="1">
        <v>1</v>
      </c>
      <c r="H25" s="1">
        <v>5</v>
      </c>
      <c r="I25" s="1">
        <v>5</v>
      </c>
      <c r="J25" s="1">
        <v>8</v>
      </c>
      <c r="K25" s="1">
        <v>85.58</v>
      </c>
      <c r="L25" s="1">
        <v>85.72</v>
      </c>
    </row>
    <row r="26" spans="1:12" ht="15.75" customHeight="1">
      <c r="A26" s="7">
        <v>25</v>
      </c>
      <c r="B26" s="1" t="s">
        <v>283</v>
      </c>
      <c r="C26" s="1">
        <v>85.76</v>
      </c>
      <c r="D26" s="1">
        <v>24</v>
      </c>
      <c r="E26" s="1">
        <v>11</v>
      </c>
      <c r="F26" s="1">
        <v>78.59</v>
      </c>
      <c r="G26" s="1">
        <v>0</v>
      </c>
      <c r="H26" s="1">
        <v>4</v>
      </c>
      <c r="I26" s="1">
        <v>1</v>
      </c>
      <c r="J26" s="1">
        <v>7</v>
      </c>
      <c r="K26" s="1">
        <v>84.11</v>
      </c>
      <c r="L26" s="1">
        <v>87.72</v>
      </c>
    </row>
    <row r="27" spans="1:12" ht="15.75" customHeight="1">
      <c r="A27" s="7">
        <v>26</v>
      </c>
      <c r="B27" s="1" t="s">
        <v>82</v>
      </c>
      <c r="C27" s="1">
        <v>85.68</v>
      </c>
      <c r="D27" s="1">
        <v>25</v>
      </c>
      <c r="E27" s="1">
        <v>9</v>
      </c>
      <c r="F27" s="1">
        <v>78.11</v>
      </c>
      <c r="G27" s="1">
        <v>3</v>
      </c>
      <c r="H27" s="1">
        <v>4</v>
      </c>
      <c r="I27" s="1">
        <v>4</v>
      </c>
      <c r="J27" s="1">
        <v>6</v>
      </c>
      <c r="K27" s="1">
        <v>85.82</v>
      </c>
      <c r="L27" s="1">
        <v>85.26</v>
      </c>
    </row>
    <row r="28" spans="1:12" ht="15.75" customHeight="1">
      <c r="A28" s="7">
        <v>27</v>
      </c>
      <c r="B28" s="1" t="s">
        <v>73</v>
      </c>
      <c r="C28" s="1">
        <v>85.5</v>
      </c>
      <c r="D28" s="1">
        <v>21</v>
      </c>
      <c r="E28" s="1">
        <v>11</v>
      </c>
      <c r="F28" s="1">
        <v>79.19</v>
      </c>
      <c r="G28" s="1">
        <v>2</v>
      </c>
      <c r="H28" s="1">
        <v>5</v>
      </c>
      <c r="I28" s="1">
        <v>6</v>
      </c>
      <c r="J28" s="1">
        <v>8</v>
      </c>
      <c r="K28" s="1">
        <v>84.08</v>
      </c>
      <c r="L28" s="1">
        <v>87.02</v>
      </c>
    </row>
    <row r="29" spans="1:12" ht="15.75" customHeight="1">
      <c r="A29" s="7">
        <v>28</v>
      </c>
      <c r="B29" s="1" t="s">
        <v>36</v>
      </c>
      <c r="C29" s="1">
        <v>85.47</v>
      </c>
      <c r="D29" s="1">
        <v>27</v>
      </c>
      <c r="E29" s="1">
        <v>6</v>
      </c>
      <c r="F29" s="1">
        <v>74.45</v>
      </c>
      <c r="G29" s="1">
        <v>1</v>
      </c>
      <c r="H29" s="1">
        <v>1</v>
      </c>
      <c r="I29" s="1">
        <v>5</v>
      </c>
      <c r="J29" s="1">
        <v>4</v>
      </c>
      <c r="K29" s="1">
        <v>86.92</v>
      </c>
      <c r="L29" s="1">
        <v>84.03</v>
      </c>
    </row>
    <row r="30" spans="1:12" ht="15.75" customHeight="1">
      <c r="A30" s="7">
        <v>29</v>
      </c>
      <c r="B30" s="1" t="s">
        <v>155</v>
      </c>
      <c r="C30" s="1">
        <v>85.45</v>
      </c>
      <c r="D30" s="1">
        <v>22</v>
      </c>
      <c r="E30" s="1">
        <v>13</v>
      </c>
      <c r="F30" s="1">
        <v>80.72</v>
      </c>
      <c r="G30" s="1">
        <v>2</v>
      </c>
      <c r="H30" s="1">
        <v>5</v>
      </c>
      <c r="I30" s="1">
        <v>8</v>
      </c>
      <c r="J30" s="1">
        <v>10</v>
      </c>
      <c r="K30" s="1">
        <v>85.08</v>
      </c>
      <c r="L30" s="1">
        <v>85.57</v>
      </c>
    </row>
    <row r="31" spans="1:12" ht="15.75" customHeight="1">
      <c r="A31" s="7">
        <v>30</v>
      </c>
      <c r="B31" s="1" t="s">
        <v>184</v>
      </c>
      <c r="C31" s="1">
        <v>85.19</v>
      </c>
      <c r="D31" s="1">
        <v>22</v>
      </c>
      <c r="E31" s="1">
        <v>10</v>
      </c>
      <c r="F31" s="1">
        <v>78.78</v>
      </c>
      <c r="G31" s="1">
        <v>0</v>
      </c>
      <c r="H31" s="1">
        <v>4</v>
      </c>
      <c r="I31" s="1">
        <v>6</v>
      </c>
      <c r="J31" s="1">
        <v>7</v>
      </c>
      <c r="K31" s="1">
        <v>84.53</v>
      </c>
      <c r="L31" s="1">
        <v>85.63</v>
      </c>
    </row>
    <row r="32" spans="1:12" ht="15.75" customHeight="1">
      <c r="A32" s="7">
        <v>31</v>
      </c>
      <c r="B32" s="1" t="s">
        <v>131</v>
      </c>
      <c r="C32" s="1">
        <v>84.98</v>
      </c>
      <c r="D32" s="1">
        <v>26</v>
      </c>
      <c r="E32" s="1">
        <v>10</v>
      </c>
      <c r="F32" s="1">
        <v>76.900000000000006</v>
      </c>
      <c r="G32" s="1">
        <v>3</v>
      </c>
      <c r="H32" s="1">
        <v>3</v>
      </c>
      <c r="I32" s="1">
        <v>5</v>
      </c>
      <c r="J32" s="1">
        <v>3</v>
      </c>
      <c r="K32" s="1">
        <v>83.94</v>
      </c>
      <c r="L32" s="1">
        <v>85.93</v>
      </c>
    </row>
    <row r="33" spans="1:12" ht="15.75" customHeight="1">
      <c r="A33" s="7">
        <v>32</v>
      </c>
      <c r="B33" s="1" t="s">
        <v>208</v>
      </c>
      <c r="C33" s="1">
        <v>84.86</v>
      </c>
      <c r="D33" s="1">
        <v>27</v>
      </c>
      <c r="E33" s="1">
        <v>5</v>
      </c>
      <c r="F33" s="1">
        <v>71.680000000000007</v>
      </c>
      <c r="G33" s="1">
        <v>2</v>
      </c>
      <c r="H33" s="1">
        <v>3</v>
      </c>
      <c r="I33" s="1">
        <v>2</v>
      </c>
      <c r="J33" s="1">
        <v>3</v>
      </c>
      <c r="K33" s="1">
        <v>88.29</v>
      </c>
      <c r="L33" s="1">
        <v>82.35</v>
      </c>
    </row>
    <row r="34" spans="1:12" ht="15.75" customHeight="1">
      <c r="A34" s="7">
        <v>33</v>
      </c>
      <c r="B34" s="1" t="s">
        <v>85</v>
      </c>
      <c r="C34" s="1">
        <v>84.83</v>
      </c>
      <c r="D34" s="1">
        <v>23</v>
      </c>
      <c r="E34" s="1">
        <v>9</v>
      </c>
      <c r="F34" s="1">
        <v>78.08</v>
      </c>
      <c r="G34" s="1">
        <v>3</v>
      </c>
      <c r="H34" s="1">
        <v>2</v>
      </c>
      <c r="I34" s="1">
        <v>5</v>
      </c>
      <c r="J34" s="1">
        <v>2</v>
      </c>
      <c r="K34" s="1">
        <v>84.29</v>
      </c>
      <c r="L34" s="1">
        <v>85.12</v>
      </c>
    </row>
    <row r="35" spans="1:12" ht="15.75" customHeight="1">
      <c r="A35" s="7">
        <v>34</v>
      </c>
      <c r="B35" s="1" t="s">
        <v>114</v>
      </c>
      <c r="C35" s="1">
        <v>84.74</v>
      </c>
      <c r="D35" s="1">
        <v>30</v>
      </c>
      <c r="E35" s="1">
        <v>5</v>
      </c>
      <c r="F35" s="1">
        <v>75.069999999999993</v>
      </c>
      <c r="G35" s="1">
        <v>5</v>
      </c>
      <c r="H35" s="1">
        <v>0</v>
      </c>
      <c r="I35" s="1">
        <v>7</v>
      </c>
      <c r="J35" s="1">
        <v>4</v>
      </c>
      <c r="K35" s="1">
        <v>86.87</v>
      </c>
      <c r="L35" s="1">
        <v>82.86</v>
      </c>
    </row>
    <row r="36" spans="1:12" ht="15.75" customHeight="1">
      <c r="A36" s="7">
        <v>35</v>
      </c>
      <c r="B36" s="1" t="s">
        <v>18</v>
      </c>
      <c r="C36" s="1">
        <v>84.54</v>
      </c>
      <c r="D36" s="1">
        <v>26</v>
      </c>
      <c r="E36" s="1">
        <v>7</v>
      </c>
      <c r="F36" s="1">
        <v>74.989999999999995</v>
      </c>
      <c r="G36" s="1">
        <v>1</v>
      </c>
      <c r="H36" s="1">
        <v>3</v>
      </c>
      <c r="I36" s="1">
        <v>4</v>
      </c>
      <c r="J36" s="1">
        <v>5</v>
      </c>
      <c r="K36" s="1">
        <v>86.59</v>
      </c>
      <c r="L36" s="1">
        <v>82.7</v>
      </c>
    </row>
    <row r="37" spans="1:12" ht="15.75" customHeight="1">
      <c r="A37" s="7">
        <v>36</v>
      </c>
      <c r="B37" s="1" t="s">
        <v>30</v>
      </c>
      <c r="C37" s="1">
        <v>84.47</v>
      </c>
      <c r="D37" s="1">
        <v>22</v>
      </c>
      <c r="E37" s="1">
        <v>12</v>
      </c>
      <c r="F37" s="1">
        <v>78.77</v>
      </c>
      <c r="G37" s="1">
        <v>3</v>
      </c>
      <c r="H37" s="1">
        <v>6</v>
      </c>
      <c r="I37" s="1">
        <v>3</v>
      </c>
      <c r="J37" s="1">
        <v>10</v>
      </c>
      <c r="K37" s="1">
        <v>83.25</v>
      </c>
      <c r="L37" s="1">
        <v>85.65</v>
      </c>
    </row>
    <row r="38" spans="1:12" ht="15.75" customHeight="1">
      <c r="A38" s="7">
        <v>37</v>
      </c>
      <c r="B38" s="1" t="s">
        <v>198</v>
      </c>
      <c r="C38" s="1">
        <v>84.34</v>
      </c>
      <c r="D38" s="1">
        <v>27</v>
      </c>
      <c r="E38" s="1">
        <v>9</v>
      </c>
      <c r="F38" s="1">
        <v>74.599999999999994</v>
      </c>
      <c r="G38" s="1">
        <v>1</v>
      </c>
      <c r="H38" s="1">
        <v>4</v>
      </c>
      <c r="I38" s="1">
        <v>2</v>
      </c>
      <c r="J38" s="1">
        <v>5</v>
      </c>
      <c r="K38" s="1">
        <v>84.15</v>
      </c>
      <c r="L38" s="1">
        <v>84.26</v>
      </c>
    </row>
    <row r="39" spans="1:12" ht="15.75" customHeight="1">
      <c r="A39" s="7">
        <v>38</v>
      </c>
      <c r="B39" s="1" t="s">
        <v>65</v>
      </c>
      <c r="C39" s="1">
        <v>83.93</v>
      </c>
      <c r="D39" s="1">
        <v>22</v>
      </c>
      <c r="E39" s="1">
        <v>11</v>
      </c>
      <c r="F39" s="1">
        <v>78.78</v>
      </c>
      <c r="G39" s="1">
        <v>4</v>
      </c>
      <c r="H39" s="1">
        <v>6</v>
      </c>
      <c r="I39" s="1">
        <v>4</v>
      </c>
      <c r="J39" s="1">
        <v>8</v>
      </c>
      <c r="K39" s="1">
        <v>84.04</v>
      </c>
      <c r="L39" s="1">
        <v>83.54</v>
      </c>
    </row>
    <row r="40" spans="1:12" ht="15.75" customHeight="1">
      <c r="A40" s="7">
        <v>39</v>
      </c>
      <c r="B40" s="1" t="s">
        <v>96</v>
      </c>
      <c r="C40" s="1">
        <v>83.93</v>
      </c>
      <c r="D40" s="1">
        <v>25</v>
      </c>
      <c r="E40" s="1">
        <v>9</v>
      </c>
      <c r="F40" s="1">
        <v>76.650000000000006</v>
      </c>
      <c r="G40" s="1">
        <v>0</v>
      </c>
      <c r="H40" s="1">
        <v>3</v>
      </c>
      <c r="I40" s="1">
        <v>4</v>
      </c>
      <c r="J40" s="1">
        <v>6</v>
      </c>
      <c r="K40" s="1">
        <v>84.33</v>
      </c>
      <c r="L40" s="1">
        <v>83.26</v>
      </c>
    </row>
    <row r="41" spans="1:12" ht="15.75" customHeight="1">
      <c r="A41" s="7">
        <v>40</v>
      </c>
      <c r="B41" s="1" t="s">
        <v>105</v>
      </c>
      <c r="C41" s="1">
        <v>83.87</v>
      </c>
      <c r="D41" s="1">
        <v>20</v>
      </c>
      <c r="E41" s="1">
        <v>11</v>
      </c>
      <c r="F41" s="1">
        <v>80.28</v>
      </c>
      <c r="G41" s="1">
        <v>3</v>
      </c>
      <c r="H41" s="1">
        <v>3</v>
      </c>
      <c r="I41" s="1">
        <v>8</v>
      </c>
      <c r="J41" s="1">
        <v>7</v>
      </c>
      <c r="K41" s="1">
        <v>85.5</v>
      </c>
      <c r="L41" s="1">
        <v>82.27</v>
      </c>
    </row>
    <row r="42" spans="1:12" ht="15.75" customHeight="1">
      <c r="A42" s="7">
        <v>41</v>
      </c>
      <c r="B42" s="1" t="s">
        <v>178</v>
      </c>
      <c r="C42" s="1">
        <v>83.81</v>
      </c>
      <c r="D42" s="1">
        <v>26</v>
      </c>
      <c r="E42" s="1">
        <v>9</v>
      </c>
      <c r="F42" s="1">
        <v>77</v>
      </c>
      <c r="G42" s="1">
        <v>4</v>
      </c>
      <c r="H42" s="1">
        <v>2</v>
      </c>
      <c r="I42" s="1">
        <v>6</v>
      </c>
      <c r="J42" s="1">
        <v>4</v>
      </c>
      <c r="K42" s="1">
        <v>85.43</v>
      </c>
      <c r="L42" s="1">
        <v>82.22</v>
      </c>
    </row>
    <row r="43" spans="1:12" ht="15.75" customHeight="1">
      <c r="A43" s="7">
        <v>42</v>
      </c>
      <c r="B43" s="1" t="s">
        <v>223</v>
      </c>
      <c r="C43" s="1">
        <v>83.76</v>
      </c>
      <c r="D43" s="1">
        <v>26</v>
      </c>
      <c r="E43" s="1">
        <v>7</v>
      </c>
      <c r="F43" s="1">
        <v>73.84</v>
      </c>
      <c r="G43" s="1">
        <v>0</v>
      </c>
      <c r="H43" s="1">
        <v>2</v>
      </c>
      <c r="I43" s="1">
        <v>0</v>
      </c>
      <c r="J43" s="1">
        <v>3</v>
      </c>
      <c r="K43" s="1">
        <v>83.63</v>
      </c>
      <c r="L43" s="1">
        <v>83.6</v>
      </c>
    </row>
    <row r="44" spans="1:12" ht="15.75" customHeight="1">
      <c r="A44" s="7">
        <v>43</v>
      </c>
      <c r="B44" s="1" t="s">
        <v>182</v>
      </c>
      <c r="C44" s="1">
        <v>83.62</v>
      </c>
      <c r="D44" s="1">
        <v>21</v>
      </c>
      <c r="E44" s="1">
        <v>14</v>
      </c>
      <c r="F44" s="1">
        <v>78.459999999999994</v>
      </c>
      <c r="G44" s="1">
        <v>5</v>
      </c>
      <c r="H44" s="1">
        <v>8</v>
      </c>
      <c r="I44" s="1">
        <v>5</v>
      </c>
      <c r="J44" s="1">
        <v>8</v>
      </c>
      <c r="K44" s="1">
        <v>81.72</v>
      </c>
      <c r="L44" s="1">
        <v>85.88</v>
      </c>
    </row>
    <row r="45" spans="1:12" ht="15.75" customHeight="1">
      <c r="A45" s="7">
        <v>44</v>
      </c>
      <c r="B45" s="1" t="s">
        <v>57</v>
      </c>
      <c r="C45" s="1">
        <v>83.33</v>
      </c>
      <c r="D45" s="1">
        <v>26</v>
      </c>
      <c r="E45" s="1">
        <v>8</v>
      </c>
      <c r="F45" s="1">
        <v>73.66</v>
      </c>
      <c r="G45" s="1">
        <v>1</v>
      </c>
      <c r="H45" s="1">
        <v>1</v>
      </c>
      <c r="I45" s="1">
        <v>1</v>
      </c>
      <c r="J45" s="1">
        <v>2</v>
      </c>
      <c r="K45" s="1">
        <v>82.03</v>
      </c>
      <c r="L45" s="1">
        <v>84.62</v>
      </c>
    </row>
    <row r="46" spans="1:12" ht="15.75" customHeight="1">
      <c r="A46" s="7">
        <v>45</v>
      </c>
      <c r="B46" s="1" t="s">
        <v>47</v>
      </c>
      <c r="C46" s="1">
        <v>83.31</v>
      </c>
      <c r="D46" s="1">
        <v>23</v>
      </c>
      <c r="E46" s="1">
        <v>9</v>
      </c>
      <c r="F46" s="1">
        <v>76.069999999999993</v>
      </c>
      <c r="G46" s="1">
        <v>0</v>
      </c>
      <c r="H46" s="1">
        <v>3</v>
      </c>
      <c r="I46" s="1">
        <v>4</v>
      </c>
      <c r="J46" s="1">
        <v>6</v>
      </c>
      <c r="K46" s="1">
        <v>83.32</v>
      </c>
      <c r="L46" s="1">
        <v>83.02</v>
      </c>
    </row>
    <row r="47" spans="1:12" ht="15.75" customHeight="1">
      <c r="A47" s="7">
        <v>46</v>
      </c>
      <c r="B47" s="1" t="s">
        <v>132</v>
      </c>
      <c r="C47" s="1">
        <v>83.2</v>
      </c>
      <c r="D47" s="1">
        <v>24</v>
      </c>
      <c r="E47" s="1">
        <v>11</v>
      </c>
      <c r="F47" s="1">
        <v>76.239999999999995</v>
      </c>
      <c r="G47" s="1">
        <v>1</v>
      </c>
      <c r="H47" s="1">
        <v>6</v>
      </c>
      <c r="I47" s="1">
        <v>2</v>
      </c>
      <c r="J47" s="1">
        <v>7</v>
      </c>
      <c r="K47" s="1">
        <v>82.64</v>
      </c>
      <c r="L47" s="1">
        <v>83.52</v>
      </c>
    </row>
    <row r="48" spans="1:12" ht="15.75" customHeight="1">
      <c r="A48" s="7">
        <v>47</v>
      </c>
      <c r="B48" s="1" t="s">
        <v>53</v>
      </c>
      <c r="C48" s="1">
        <v>83.02</v>
      </c>
      <c r="D48" s="1">
        <v>20</v>
      </c>
      <c r="E48" s="1">
        <v>17</v>
      </c>
      <c r="F48" s="1">
        <v>81.03</v>
      </c>
      <c r="G48" s="1">
        <v>2</v>
      </c>
      <c r="H48" s="1">
        <v>7</v>
      </c>
      <c r="I48" s="1">
        <v>5</v>
      </c>
      <c r="J48" s="1">
        <v>14</v>
      </c>
      <c r="K48" s="1">
        <v>83.87</v>
      </c>
      <c r="L48" s="1">
        <v>81.98</v>
      </c>
    </row>
    <row r="49" spans="1:12" ht="15.75" customHeight="1">
      <c r="A49" s="7">
        <v>48</v>
      </c>
      <c r="B49" s="1" t="s">
        <v>135</v>
      </c>
      <c r="C49" s="1">
        <v>82.91</v>
      </c>
      <c r="D49" s="1">
        <v>24</v>
      </c>
      <c r="E49" s="1">
        <v>9</v>
      </c>
      <c r="F49" s="1">
        <v>75.010000000000005</v>
      </c>
      <c r="G49" s="1">
        <v>2</v>
      </c>
      <c r="H49" s="1">
        <v>3</v>
      </c>
      <c r="I49" s="1">
        <v>4</v>
      </c>
      <c r="J49" s="1">
        <v>6</v>
      </c>
      <c r="K49" s="1">
        <v>82.22</v>
      </c>
      <c r="L49" s="1">
        <v>83.38</v>
      </c>
    </row>
    <row r="50" spans="1:12" ht="15.75" customHeight="1">
      <c r="A50" s="7">
        <v>49</v>
      </c>
      <c r="B50" s="1" t="s">
        <v>270</v>
      </c>
      <c r="C50" s="1">
        <v>82.87</v>
      </c>
      <c r="D50" s="1">
        <v>26</v>
      </c>
      <c r="E50" s="1">
        <v>10</v>
      </c>
      <c r="F50" s="1">
        <v>76.209999999999994</v>
      </c>
      <c r="G50" s="1">
        <v>1</v>
      </c>
      <c r="H50" s="1">
        <v>4</v>
      </c>
      <c r="I50" s="1">
        <v>3</v>
      </c>
      <c r="J50" s="1">
        <v>6</v>
      </c>
      <c r="K50" s="1">
        <v>84.39</v>
      </c>
      <c r="L50" s="1">
        <v>81.33</v>
      </c>
    </row>
    <row r="51" spans="1:12" ht="15.75" customHeight="1">
      <c r="A51" s="7">
        <v>50</v>
      </c>
      <c r="B51" s="1" t="s">
        <v>156</v>
      </c>
      <c r="C51" s="1">
        <v>82.87</v>
      </c>
      <c r="D51" s="1">
        <v>23</v>
      </c>
      <c r="E51" s="1">
        <v>12</v>
      </c>
      <c r="F51" s="1">
        <v>77.22</v>
      </c>
      <c r="G51" s="1">
        <v>2</v>
      </c>
      <c r="H51" s="1">
        <v>3</v>
      </c>
      <c r="I51" s="1">
        <v>5</v>
      </c>
      <c r="J51" s="1">
        <v>4</v>
      </c>
      <c r="K51" s="1">
        <v>82.38</v>
      </c>
      <c r="L51" s="1">
        <v>83.1</v>
      </c>
    </row>
    <row r="52" spans="1:12" ht="15.75" customHeight="1">
      <c r="A52" s="7">
        <v>51</v>
      </c>
      <c r="B52" s="1" t="s">
        <v>83</v>
      </c>
      <c r="C52" s="1">
        <v>82.84</v>
      </c>
      <c r="D52" s="1">
        <v>21</v>
      </c>
      <c r="E52" s="1">
        <v>13</v>
      </c>
      <c r="F52" s="1">
        <v>78.459999999999994</v>
      </c>
      <c r="G52" s="1">
        <v>2</v>
      </c>
      <c r="H52" s="1">
        <v>6</v>
      </c>
      <c r="I52" s="1">
        <v>4</v>
      </c>
      <c r="J52" s="1">
        <v>9</v>
      </c>
      <c r="K52" s="1">
        <v>82.24</v>
      </c>
      <c r="L52" s="1">
        <v>83.19</v>
      </c>
    </row>
    <row r="53" spans="1:12" ht="15.75" customHeight="1">
      <c r="A53" s="7">
        <v>52</v>
      </c>
      <c r="B53" s="1" t="s">
        <v>263</v>
      </c>
      <c r="C53" s="1">
        <v>82.68</v>
      </c>
      <c r="D53" s="1">
        <v>20</v>
      </c>
      <c r="E53" s="1">
        <v>13</v>
      </c>
      <c r="F53" s="1">
        <v>78.540000000000006</v>
      </c>
      <c r="G53" s="1">
        <v>2</v>
      </c>
      <c r="H53" s="1">
        <v>5</v>
      </c>
      <c r="I53" s="1">
        <v>3</v>
      </c>
      <c r="J53" s="1">
        <v>8</v>
      </c>
      <c r="K53" s="1">
        <v>81.34</v>
      </c>
      <c r="L53" s="1">
        <v>84</v>
      </c>
    </row>
    <row r="54" spans="1:12" ht="15.75" customHeight="1">
      <c r="A54" s="7">
        <v>53</v>
      </c>
      <c r="B54" s="1" t="s">
        <v>233</v>
      </c>
      <c r="C54" s="1">
        <v>82.56</v>
      </c>
      <c r="D54" s="1">
        <v>29</v>
      </c>
      <c r="E54" s="1">
        <v>5</v>
      </c>
      <c r="F54" s="1">
        <v>68.31</v>
      </c>
      <c r="G54" s="1">
        <v>0</v>
      </c>
      <c r="H54" s="1">
        <v>2</v>
      </c>
      <c r="I54" s="1">
        <v>1</v>
      </c>
      <c r="J54" s="1">
        <v>2</v>
      </c>
      <c r="K54" s="1">
        <v>82.66</v>
      </c>
      <c r="L54" s="1">
        <v>82.18</v>
      </c>
    </row>
    <row r="55" spans="1:12" ht="15.75" customHeight="1">
      <c r="A55" s="7">
        <v>54</v>
      </c>
      <c r="B55" s="1" t="s">
        <v>438</v>
      </c>
      <c r="C55" s="1">
        <v>82.47</v>
      </c>
      <c r="D55" s="1">
        <v>27</v>
      </c>
      <c r="E55" s="1">
        <v>9</v>
      </c>
      <c r="F55" s="1">
        <v>73.19</v>
      </c>
      <c r="G55" s="1">
        <v>0</v>
      </c>
      <c r="H55" s="1">
        <v>0</v>
      </c>
      <c r="I55" s="1">
        <v>3</v>
      </c>
      <c r="J55" s="1">
        <v>2</v>
      </c>
      <c r="K55" s="1">
        <v>82.43</v>
      </c>
      <c r="L55" s="1">
        <v>82.22</v>
      </c>
    </row>
    <row r="56" spans="1:12" ht="15.75" customHeight="1">
      <c r="A56" s="7">
        <v>55</v>
      </c>
      <c r="B56" s="1" t="s">
        <v>264</v>
      </c>
      <c r="C56" s="1">
        <v>82.25</v>
      </c>
      <c r="D56" s="1">
        <v>27</v>
      </c>
      <c r="E56" s="1">
        <v>7</v>
      </c>
      <c r="F56" s="1">
        <v>71.94</v>
      </c>
      <c r="G56" s="1">
        <v>0</v>
      </c>
      <c r="H56" s="1">
        <v>4</v>
      </c>
      <c r="I56" s="1">
        <v>0</v>
      </c>
      <c r="J56" s="1">
        <v>5</v>
      </c>
      <c r="K56" s="1">
        <v>82.93</v>
      </c>
      <c r="L56" s="1">
        <v>81.349999999999994</v>
      </c>
    </row>
    <row r="57" spans="1:12" ht="15.75" customHeight="1">
      <c r="A57" s="7">
        <v>56</v>
      </c>
      <c r="B57" s="1" t="s">
        <v>75</v>
      </c>
      <c r="C57" s="1">
        <v>82.21</v>
      </c>
      <c r="D57" s="1">
        <v>24</v>
      </c>
      <c r="E57" s="1">
        <v>12</v>
      </c>
      <c r="F57" s="1">
        <v>76.34</v>
      </c>
      <c r="G57" s="1">
        <v>0</v>
      </c>
      <c r="H57" s="1">
        <v>3</v>
      </c>
      <c r="I57" s="1">
        <v>4</v>
      </c>
      <c r="J57" s="1">
        <v>6</v>
      </c>
      <c r="K57" s="1">
        <v>81.06</v>
      </c>
      <c r="L57" s="1">
        <v>83.24</v>
      </c>
    </row>
    <row r="58" spans="1:12" ht="15.75" customHeight="1">
      <c r="A58" s="7">
        <v>57</v>
      </c>
      <c r="B58" s="1" t="s">
        <v>46</v>
      </c>
      <c r="C58" s="1">
        <v>82.12</v>
      </c>
      <c r="D58" s="1">
        <v>21</v>
      </c>
      <c r="E58" s="1">
        <v>15</v>
      </c>
      <c r="F58" s="1">
        <v>78.97</v>
      </c>
      <c r="G58" s="1">
        <v>3</v>
      </c>
      <c r="H58" s="1">
        <v>9</v>
      </c>
      <c r="I58" s="1">
        <v>5</v>
      </c>
      <c r="J58" s="1">
        <v>11</v>
      </c>
      <c r="K58" s="1">
        <v>81.459999999999994</v>
      </c>
      <c r="L58" s="1">
        <v>82.54</v>
      </c>
    </row>
    <row r="59" spans="1:12" ht="15.75" customHeight="1">
      <c r="A59" s="7">
        <v>58</v>
      </c>
      <c r="B59" s="1" t="s">
        <v>55</v>
      </c>
      <c r="C59" s="1">
        <v>81.91</v>
      </c>
      <c r="D59" s="1">
        <v>19</v>
      </c>
      <c r="E59" s="1">
        <v>13</v>
      </c>
      <c r="F59" s="1">
        <v>77.290000000000006</v>
      </c>
      <c r="G59" s="1">
        <v>0</v>
      </c>
      <c r="H59" s="1">
        <v>3</v>
      </c>
      <c r="I59" s="1">
        <v>6</v>
      </c>
      <c r="J59" s="1">
        <v>9</v>
      </c>
      <c r="K59" s="1">
        <v>80.89</v>
      </c>
      <c r="L59" s="1">
        <v>82.78</v>
      </c>
    </row>
    <row r="60" spans="1:12" ht="15.75" customHeight="1">
      <c r="A60" s="7">
        <v>59</v>
      </c>
      <c r="B60" s="1" t="s">
        <v>34</v>
      </c>
      <c r="C60" s="1">
        <v>81.650000000000006</v>
      </c>
      <c r="D60" s="1">
        <v>24</v>
      </c>
      <c r="E60" s="1">
        <v>10</v>
      </c>
      <c r="F60" s="1">
        <v>73.47</v>
      </c>
      <c r="G60" s="1">
        <v>0</v>
      </c>
      <c r="H60" s="1">
        <v>3</v>
      </c>
      <c r="I60" s="1">
        <v>0</v>
      </c>
      <c r="J60" s="1">
        <v>6</v>
      </c>
      <c r="K60" s="1">
        <v>80.290000000000006</v>
      </c>
      <c r="L60" s="1">
        <v>82.96</v>
      </c>
    </row>
    <row r="61" spans="1:12" ht="15.75" customHeight="1">
      <c r="A61" s="7">
        <v>60</v>
      </c>
      <c r="B61" s="1" t="s">
        <v>22</v>
      </c>
      <c r="C61" s="1">
        <v>81.400000000000006</v>
      </c>
      <c r="D61" s="1">
        <v>18</v>
      </c>
      <c r="E61" s="1">
        <v>16</v>
      </c>
      <c r="F61" s="1">
        <v>79.44</v>
      </c>
      <c r="G61" s="1">
        <v>3</v>
      </c>
      <c r="H61" s="1">
        <v>4</v>
      </c>
      <c r="I61" s="1">
        <v>4</v>
      </c>
      <c r="J61" s="1">
        <v>8</v>
      </c>
      <c r="K61" s="1">
        <v>80.180000000000007</v>
      </c>
      <c r="L61" s="1">
        <v>82.52</v>
      </c>
    </row>
    <row r="62" spans="1:12" ht="15.75" customHeight="1">
      <c r="A62" s="7">
        <v>61</v>
      </c>
      <c r="B62" s="1" t="s">
        <v>81</v>
      </c>
      <c r="C62" s="1">
        <v>81.34</v>
      </c>
      <c r="D62" s="1">
        <v>25</v>
      </c>
      <c r="E62" s="1">
        <v>9</v>
      </c>
      <c r="F62" s="1">
        <v>74.33</v>
      </c>
      <c r="G62" s="1">
        <v>1</v>
      </c>
      <c r="H62" s="1">
        <v>0</v>
      </c>
      <c r="I62" s="1">
        <v>1</v>
      </c>
      <c r="J62" s="1">
        <v>3</v>
      </c>
      <c r="K62" s="1">
        <v>80.930000000000007</v>
      </c>
      <c r="L62" s="1">
        <v>81.47</v>
      </c>
    </row>
    <row r="63" spans="1:12" ht="15.75" customHeight="1">
      <c r="A63" s="7">
        <v>62</v>
      </c>
      <c r="B63" s="1" t="s">
        <v>90</v>
      </c>
      <c r="C63" s="1">
        <v>81.239999999999995</v>
      </c>
      <c r="D63" s="1">
        <v>22</v>
      </c>
      <c r="E63" s="1">
        <v>11</v>
      </c>
      <c r="F63" s="1">
        <v>75.180000000000007</v>
      </c>
      <c r="G63" s="1">
        <v>0</v>
      </c>
      <c r="H63" s="1">
        <v>5</v>
      </c>
      <c r="I63" s="1">
        <v>2</v>
      </c>
      <c r="J63" s="1">
        <v>6</v>
      </c>
      <c r="K63" s="1">
        <v>79.349999999999994</v>
      </c>
      <c r="L63" s="1">
        <v>83.33</v>
      </c>
    </row>
    <row r="64" spans="1:12" ht="15.75" customHeight="1">
      <c r="A64" s="7">
        <v>63</v>
      </c>
      <c r="B64" s="1" t="s">
        <v>64</v>
      </c>
      <c r="C64" s="1">
        <v>80.97</v>
      </c>
      <c r="D64" s="1">
        <v>19</v>
      </c>
      <c r="E64" s="1">
        <v>16</v>
      </c>
      <c r="F64" s="1">
        <v>79.510000000000005</v>
      </c>
      <c r="G64" s="1">
        <v>0</v>
      </c>
      <c r="H64" s="1">
        <v>0</v>
      </c>
      <c r="I64" s="1">
        <v>3</v>
      </c>
      <c r="J64" s="1">
        <v>13</v>
      </c>
      <c r="K64" s="1">
        <v>81.31</v>
      </c>
      <c r="L64" s="1">
        <v>80.36</v>
      </c>
    </row>
    <row r="65" spans="1:12" ht="15.75" customHeight="1">
      <c r="A65" s="7">
        <v>64</v>
      </c>
      <c r="B65" s="1" t="s">
        <v>84</v>
      </c>
      <c r="C65" s="1">
        <v>80.67</v>
      </c>
      <c r="D65" s="1">
        <v>19</v>
      </c>
      <c r="E65" s="1">
        <v>13</v>
      </c>
      <c r="F65" s="1">
        <v>77.930000000000007</v>
      </c>
      <c r="G65" s="1">
        <v>0</v>
      </c>
      <c r="H65" s="1">
        <v>6</v>
      </c>
      <c r="I65" s="1">
        <v>3</v>
      </c>
      <c r="J65" s="1">
        <v>10</v>
      </c>
      <c r="K65" s="1">
        <v>80.81</v>
      </c>
      <c r="L65" s="1">
        <v>80.239999999999995</v>
      </c>
    </row>
    <row r="66" spans="1:12" ht="15.75" customHeight="1">
      <c r="A66" s="7">
        <v>65</v>
      </c>
      <c r="B66" s="1" t="s">
        <v>72</v>
      </c>
      <c r="C66" s="1">
        <v>80.63</v>
      </c>
      <c r="D66" s="1">
        <v>19</v>
      </c>
      <c r="E66" s="1">
        <v>16</v>
      </c>
      <c r="F66" s="1">
        <v>79.319999999999993</v>
      </c>
      <c r="G66" s="1">
        <v>1</v>
      </c>
      <c r="H66" s="1">
        <v>7</v>
      </c>
      <c r="I66" s="1">
        <v>3</v>
      </c>
      <c r="J66" s="1">
        <v>11</v>
      </c>
      <c r="K66" s="1">
        <v>80.569999999999993</v>
      </c>
      <c r="L66" s="1">
        <v>80.41</v>
      </c>
    </row>
    <row r="67" spans="1:12" ht="15.75" customHeight="1">
      <c r="A67" s="7">
        <v>66</v>
      </c>
      <c r="B67" s="1" t="s">
        <v>439</v>
      </c>
      <c r="C67" s="1">
        <v>80.540000000000006</v>
      </c>
      <c r="D67" s="1">
        <v>20</v>
      </c>
      <c r="E67" s="1">
        <v>16</v>
      </c>
      <c r="F67" s="1">
        <v>78.989999999999995</v>
      </c>
      <c r="G67" s="1">
        <v>1</v>
      </c>
      <c r="H67" s="1">
        <v>2</v>
      </c>
      <c r="I67" s="1">
        <v>6</v>
      </c>
      <c r="J67" s="1">
        <v>10</v>
      </c>
      <c r="K67" s="1">
        <v>81.06</v>
      </c>
      <c r="L67" s="1">
        <v>79.77</v>
      </c>
    </row>
    <row r="68" spans="1:12" ht="15.75" customHeight="1">
      <c r="A68" s="7">
        <v>67</v>
      </c>
      <c r="B68" s="1" t="s">
        <v>123</v>
      </c>
      <c r="C68" s="1">
        <v>80.489999999999995</v>
      </c>
      <c r="D68" s="1">
        <v>24</v>
      </c>
      <c r="E68" s="1">
        <v>10</v>
      </c>
      <c r="F68" s="1">
        <v>74.28</v>
      </c>
      <c r="G68" s="1">
        <v>1</v>
      </c>
      <c r="H68" s="1">
        <v>2</v>
      </c>
      <c r="I68" s="1">
        <v>1</v>
      </c>
      <c r="J68" s="1">
        <v>4</v>
      </c>
      <c r="K68" s="1">
        <v>80.73</v>
      </c>
      <c r="L68" s="1">
        <v>79.97</v>
      </c>
    </row>
    <row r="69" spans="1:12" ht="15.75" customHeight="1">
      <c r="A69" s="7">
        <v>68</v>
      </c>
      <c r="B69" s="1" t="s">
        <v>99</v>
      </c>
      <c r="C69" s="1">
        <v>80.28</v>
      </c>
      <c r="D69" s="1">
        <v>17</v>
      </c>
      <c r="E69" s="1">
        <v>16</v>
      </c>
      <c r="F69" s="1">
        <v>79.56</v>
      </c>
      <c r="G69" s="1">
        <v>1</v>
      </c>
      <c r="H69" s="1">
        <v>5</v>
      </c>
      <c r="I69" s="1">
        <v>2</v>
      </c>
      <c r="J69" s="1">
        <v>10</v>
      </c>
      <c r="K69" s="1">
        <v>79.7</v>
      </c>
      <c r="L69" s="1">
        <v>80.599999999999994</v>
      </c>
    </row>
    <row r="70" spans="1:12" ht="15.75" customHeight="1">
      <c r="A70" s="7">
        <v>69</v>
      </c>
      <c r="B70" s="1" t="s">
        <v>171</v>
      </c>
      <c r="C70" s="1">
        <v>79.78</v>
      </c>
      <c r="D70" s="1">
        <v>24</v>
      </c>
      <c r="E70" s="1">
        <v>12</v>
      </c>
      <c r="F70" s="1">
        <v>73.459999999999994</v>
      </c>
      <c r="G70" s="1">
        <v>0</v>
      </c>
      <c r="H70" s="1">
        <v>2</v>
      </c>
      <c r="I70" s="1">
        <v>0</v>
      </c>
      <c r="J70" s="1">
        <v>2</v>
      </c>
      <c r="K70" s="1">
        <v>79.52</v>
      </c>
      <c r="L70" s="1">
        <v>79.77</v>
      </c>
    </row>
    <row r="71" spans="1:12" ht="15.75" customHeight="1">
      <c r="A71" s="7">
        <v>70</v>
      </c>
      <c r="B71" s="1" t="s">
        <v>12</v>
      </c>
      <c r="C71" s="1">
        <v>79.77</v>
      </c>
      <c r="D71" s="1">
        <v>17</v>
      </c>
      <c r="E71" s="1">
        <v>15</v>
      </c>
      <c r="F71" s="1">
        <v>77.48</v>
      </c>
      <c r="G71" s="1">
        <v>1</v>
      </c>
      <c r="H71" s="1">
        <v>5</v>
      </c>
      <c r="I71" s="1">
        <v>1</v>
      </c>
      <c r="J71" s="1">
        <v>10</v>
      </c>
      <c r="K71" s="1">
        <v>78.34</v>
      </c>
      <c r="L71" s="1">
        <v>81.12</v>
      </c>
    </row>
    <row r="72" spans="1:12" ht="15.75" customHeight="1">
      <c r="A72" s="7">
        <v>71</v>
      </c>
      <c r="B72" s="1" t="s">
        <v>169</v>
      </c>
      <c r="C72" s="1">
        <v>79.5</v>
      </c>
      <c r="D72" s="1">
        <v>15</v>
      </c>
      <c r="E72" s="1">
        <v>16</v>
      </c>
      <c r="F72" s="1">
        <v>78.75</v>
      </c>
      <c r="G72" s="1">
        <v>0</v>
      </c>
      <c r="H72" s="1">
        <v>4</v>
      </c>
      <c r="I72" s="1">
        <v>3</v>
      </c>
      <c r="J72" s="1">
        <v>11</v>
      </c>
      <c r="K72" s="1">
        <v>78.31</v>
      </c>
      <c r="L72" s="1">
        <v>80.540000000000006</v>
      </c>
    </row>
    <row r="73" spans="1:12" ht="15.75" customHeight="1">
      <c r="A73" s="7">
        <v>72</v>
      </c>
      <c r="B73" s="1" t="s">
        <v>188</v>
      </c>
      <c r="C73" s="1">
        <v>79.42</v>
      </c>
      <c r="D73" s="1">
        <v>20</v>
      </c>
      <c r="E73" s="1">
        <v>13</v>
      </c>
      <c r="F73" s="1">
        <v>77.260000000000005</v>
      </c>
      <c r="G73" s="1">
        <v>1</v>
      </c>
      <c r="H73" s="1">
        <v>4</v>
      </c>
      <c r="I73" s="1">
        <v>2</v>
      </c>
      <c r="J73" s="1">
        <v>7</v>
      </c>
      <c r="K73" s="1">
        <v>79.540000000000006</v>
      </c>
      <c r="L73" s="1">
        <v>79.03</v>
      </c>
    </row>
    <row r="74" spans="1:12" ht="15.75" customHeight="1">
      <c r="A74" s="7">
        <v>73</v>
      </c>
      <c r="B74" s="1" t="s">
        <v>52</v>
      </c>
      <c r="C74" s="1">
        <v>79.349999999999994</v>
      </c>
      <c r="D74" s="1">
        <v>15</v>
      </c>
      <c r="E74" s="1">
        <v>17</v>
      </c>
      <c r="F74" s="1">
        <v>79.36</v>
      </c>
      <c r="G74" s="1">
        <v>1</v>
      </c>
      <c r="H74" s="1">
        <v>2</v>
      </c>
      <c r="I74" s="1">
        <v>1</v>
      </c>
      <c r="J74" s="1">
        <v>13</v>
      </c>
      <c r="K74" s="1">
        <v>78.260000000000005</v>
      </c>
      <c r="L74" s="1">
        <v>80.27</v>
      </c>
    </row>
    <row r="75" spans="1:12" ht="15.75" customHeight="1">
      <c r="A75" s="7">
        <v>74</v>
      </c>
      <c r="B75" s="1" t="s">
        <v>113</v>
      </c>
      <c r="C75" s="1">
        <v>79.34</v>
      </c>
      <c r="D75" s="1">
        <v>20</v>
      </c>
      <c r="E75" s="1">
        <v>13</v>
      </c>
      <c r="F75" s="1">
        <v>75.44</v>
      </c>
      <c r="G75" s="1">
        <v>0</v>
      </c>
      <c r="H75" s="1">
        <v>1</v>
      </c>
      <c r="I75" s="1">
        <v>0</v>
      </c>
      <c r="J75" s="1">
        <v>6</v>
      </c>
      <c r="K75" s="1">
        <v>79.63</v>
      </c>
      <c r="L75" s="1">
        <v>78.77</v>
      </c>
    </row>
    <row r="76" spans="1:12" ht="15.75" customHeight="1">
      <c r="A76" s="7">
        <v>75</v>
      </c>
      <c r="B76" s="1" t="s">
        <v>337</v>
      </c>
      <c r="C76" s="1">
        <v>79.23</v>
      </c>
      <c r="D76" s="1">
        <v>22</v>
      </c>
      <c r="E76" s="1">
        <v>12</v>
      </c>
      <c r="F76" s="1">
        <v>74.13</v>
      </c>
      <c r="G76" s="1">
        <v>0</v>
      </c>
      <c r="H76" s="1">
        <v>1</v>
      </c>
      <c r="I76" s="1">
        <v>1</v>
      </c>
      <c r="J76" s="1">
        <v>4</v>
      </c>
      <c r="K76" s="1">
        <v>78.400000000000006</v>
      </c>
      <c r="L76" s="1">
        <v>79.84</v>
      </c>
    </row>
    <row r="77" spans="1:12" ht="15.75" customHeight="1">
      <c r="A77" s="7">
        <v>76</v>
      </c>
      <c r="B77" s="1" t="s">
        <v>60</v>
      </c>
      <c r="C77" s="1">
        <v>79.17</v>
      </c>
      <c r="D77" s="1">
        <v>20</v>
      </c>
      <c r="E77" s="1">
        <v>14</v>
      </c>
      <c r="F77" s="1">
        <v>76.19</v>
      </c>
      <c r="G77" s="1">
        <v>1</v>
      </c>
      <c r="H77" s="1">
        <v>7</v>
      </c>
      <c r="I77" s="1">
        <v>3</v>
      </c>
      <c r="J77" s="1">
        <v>9</v>
      </c>
      <c r="K77" s="1">
        <v>79.150000000000006</v>
      </c>
      <c r="L77" s="1">
        <v>78.91</v>
      </c>
    </row>
    <row r="78" spans="1:12" ht="15.75" customHeight="1">
      <c r="A78" s="7">
        <v>77</v>
      </c>
      <c r="B78" s="1" t="s">
        <v>217</v>
      </c>
      <c r="C78" s="1">
        <v>79.12</v>
      </c>
      <c r="D78" s="1">
        <v>20</v>
      </c>
      <c r="E78" s="1">
        <v>12</v>
      </c>
      <c r="F78" s="1">
        <v>73.709999999999994</v>
      </c>
      <c r="G78" s="1">
        <v>0</v>
      </c>
      <c r="H78" s="1">
        <v>3</v>
      </c>
      <c r="I78" s="1">
        <v>0</v>
      </c>
      <c r="J78" s="1">
        <v>4</v>
      </c>
      <c r="K78" s="1">
        <v>77.75</v>
      </c>
      <c r="L78" s="1">
        <v>80.38</v>
      </c>
    </row>
    <row r="79" spans="1:12" ht="15.75" customHeight="1">
      <c r="A79" s="7">
        <v>78</v>
      </c>
      <c r="B79" s="1" t="s">
        <v>49</v>
      </c>
      <c r="C79" s="1">
        <v>79.05</v>
      </c>
      <c r="D79" s="1">
        <v>15</v>
      </c>
      <c r="E79" s="1">
        <v>16</v>
      </c>
      <c r="F79" s="1">
        <v>78.75</v>
      </c>
      <c r="G79" s="1">
        <v>0</v>
      </c>
      <c r="H79" s="1">
        <v>4</v>
      </c>
      <c r="I79" s="1">
        <v>2</v>
      </c>
      <c r="J79" s="1">
        <v>10</v>
      </c>
      <c r="K79" s="1">
        <v>78.180000000000007</v>
      </c>
      <c r="L79" s="1">
        <v>79.709999999999994</v>
      </c>
    </row>
    <row r="80" spans="1:12" ht="15.75" customHeight="1">
      <c r="A80" s="7">
        <v>79</v>
      </c>
      <c r="B80" s="1" t="s">
        <v>88</v>
      </c>
      <c r="C80" s="1">
        <v>78.989999999999995</v>
      </c>
      <c r="D80" s="1">
        <v>23</v>
      </c>
      <c r="E80" s="1">
        <v>10</v>
      </c>
      <c r="F80" s="1">
        <v>73.88</v>
      </c>
      <c r="G80" s="1">
        <v>0</v>
      </c>
      <c r="H80" s="1">
        <v>1</v>
      </c>
      <c r="I80" s="1">
        <v>0</v>
      </c>
      <c r="J80" s="1">
        <v>2</v>
      </c>
      <c r="K80" s="1">
        <v>79.92</v>
      </c>
      <c r="L80" s="1">
        <v>77.849999999999994</v>
      </c>
    </row>
    <row r="81" spans="1:12" ht="15.75" customHeight="1">
      <c r="A81" s="7">
        <v>80</v>
      </c>
      <c r="B81" s="1" t="s">
        <v>242</v>
      </c>
      <c r="C81" s="1">
        <v>78.930000000000007</v>
      </c>
      <c r="D81" s="1">
        <v>25</v>
      </c>
      <c r="E81" s="1">
        <v>9</v>
      </c>
      <c r="F81" s="1">
        <v>71.510000000000005</v>
      </c>
      <c r="G81" s="1">
        <v>0</v>
      </c>
      <c r="H81" s="1">
        <v>2</v>
      </c>
      <c r="I81" s="1">
        <v>0</v>
      </c>
      <c r="J81" s="1">
        <v>3</v>
      </c>
      <c r="K81" s="1">
        <v>79.459999999999994</v>
      </c>
      <c r="L81" s="1">
        <v>78.150000000000006</v>
      </c>
    </row>
    <row r="82" spans="1:12" ht="15.75" customHeight="1">
      <c r="A82" s="7">
        <v>81</v>
      </c>
      <c r="B82" s="1" t="s">
        <v>199</v>
      </c>
      <c r="C82" s="1">
        <v>78.91</v>
      </c>
      <c r="D82" s="1">
        <v>15</v>
      </c>
      <c r="E82" s="1">
        <v>16</v>
      </c>
      <c r="F82" s="1">
        <v>79.03</v>
      </c>
      <c r="G82" s="1">
        <v>1</v>
      </c>
      <c r="H82" s="1">
        <v>4</v>
      </c>
      <c r="I82" s="1">
        <v>3</v>
      </c>
      <c r="J82" s="1">
        <v>7</v>
      </c>
      <c r="K82" s="1">
        <v>78.27</v>
      </c>
      <c r="L82" s="1">
        <v>79.31</v>
      </c>
    </row>
    <row r="83" spans="1:12" ht="15.75" customHeight="1">
      <c r="A83" s="7">
        <v>82</v>
      </c>
      <c r="B83" s="1" t="s">
        <v>331</v>
      </c>
      <c r="C83" s="1">
        <v>78.599999999999994</v>
      </c>
      <c r="D83" s="1">
        <v>20</v>
      </c>
      <c r="E83" s="1">
        <v>13</v>
      </c>
      <c r="F83" s="1">
        <v>74.91</v>
      </c>
      <c r="G83" s="1">
        <v>0</v>
      </c>
      <c r="H83" s="1">
        <v>0</v>
      </c>
      <c r="I83" s="1">
        <v>2</v>
      </c>
      <c r="J83" s="1">
        <v>2</v>
      </c>
      <c r="K83" s="1">
        <v>77.709999999999994</v>
      </c>
      <c r="L83" s="1">
        <v>79.27</v>
      </c>
    </row>
    <row r="84" spans="1:12" ht="15.75" customHeight="1">
      <c r="A84" s="7">
        <v>83</v>
      </c>
      <c r="B84" s="1" t="s">
        <v>163</v>
      </c>
      <c r="C84" s="1">
        <v>78.599999999999994</v>
      </c>
      <c r="D84" s="1">
        <v>19</v>
      </c>
      <c r="E84" s="1">
        <v>12</v>
      </c>
      <c r="F84" s="1">
        <v>75.45</v>
      </c>
      <c r="G84" s="1">
        <v>1</v>
      </c>
      <c r="H84" s="1">
        <v>5</v>
      </c>
      <c r="I84" s="1">
        <v>2</v>
      </c>
      <c r="J84" s="1">
        <v>9</v>
      </c>
      <c r="K84" s="1">
        <v>80.260000000000005</v>
      </c>
      <c r="L84" s="1">
        <v>76.849999999999994</v>
      </c>
    </row>
    <row r="85" spans="1:12" ht="15.75" customHeight="1">
      <c r="A85" s="7">
        <v>84</v>
      </c>
      <c r="B85" s="1" t="s">
        <v>118</v>
      </c>
      <c r="C85" s="1">
        <v>78.569999999999993</v>
      </c>
      <c r="D85" s="1">
        <v>22</v>
      </c>
      <c r="E85" s="1">
        <v>13</v>
      </c>
      <c r="F85" s="1">
        <v>75.36</v>
      </c>
      <c r="G85" s="1">
        <v>2</v>
      </c>
      <c r="H85" s="1">
        <v>2</v>
      </c>
      <c r="I85" s="1">
        <v>4</v>
      </c>
      <c r="J85" s="1">
        <v>5</v>
      </c>
      <c r="K85" s="1">
        <v>79.92</v>
      </c>
      <c r="L85" s="1">
        <v>77.08</v>
      </c>
    </row>
    <row r="86" spans="1:12" ht="15.75" customHeight="1">
      <c r="A86" s="7">
        <v>85</v>
      </c>
      <c r="B86" s="1" t="s">
        <v>56</v>
      </c>
      <c r="C86" s="1">
        <v>78.56</v>
      </c>
      <c r="D86" s="1">
        <v>16</v>
      </c>
      <c r="E86" s="1">
        <v>14</v>
      </c>
      <c r="F86" s="1">
        <v>76.91</v>
      </c>
      <c r="G86" s="1">
        <v>2</v>
      </c>
      <c r="H86" s="1">
        <v>2</v>
      </c>
      <c r="I86" s="1">
        <v>6</v>
      </c>
      <c r="J86" s="1">
        <v>3</v>
      </c>
      <c r="K86" s="1">
        <v>77.459999999999994</v>
      </c>
      <c r="L86" s="1">
        <v>79.48</v>
      </c>
    </row>
    <row r="87" spans="1:12" ht="15.75" customHeight="1">
      <c r="A87" s="7">
        <v>86</v>
      </c>
      <c r="B87" s="1" t="s">
        <v>127</v>
      </c>
      <c r="C87" s="1">
        <v>78.5</v>
      </c>
      <c r="D87" s="1">
        <v>21</v>
      </c>
      <c r="E87" s="1">
        <v>10</v>
      </c>
      <c r="F87" s="1">
        <v>73.36</v>
      </c>
      <c r="G87" s="1">
        <v>0</v>
      </c>
      <c r="H87" s="1">
        <v>1</v>
      </c>
      <c r="I87" s="1">
        <v>0</v>
      </c>
      <c r="J87" s="1">
        <v>4</v>
      </c>
      <c r="K87" s="1">
        <v>77.989999999999995</v>
      </c>
      <c r="L87" s="1">
        <v>78.75</v>
      </c>
    </row>
    <row r="88" spans="1:12" ht="15.75" customHeight="1">
      <c r="A88" s="7">
        <v>87</v>
      </c>
      <c r="B88" s="1" t="s">
        <v>54</v>
      </c>
      <c r="C88" s="1">
        <v>78.42</v>
      </c>
      <c r="D88" s="1">
        <v>14</v>
      </c>
      <c r="E88" s="1">
        <v>17</v>
      </c>
      <c r="F88" s="1">
        <v>78.900000000000006</v>
      </c>
      <c r="G88" s="1">
        <v>1</v>
      </c>
      <c r="H88" s="1">
        <v>8</v>
      </c>
      <c r="I88" s="1">
        <v>3</v>
      </c>
      <c r="J88" s="1">
        <v>9</v>
      </c>
      <c r="K88" s="1">
        <v>76.61</v>
      </c>
      <c r="L88" s="1">
        <v>80.23</v>
      </c>
    </row>
    <row r="89" spans="1:12" ht="15.75" customHeight="1">
      <c r="A89" s="7">
        <v>88</v>
      </c>
      <c r="B89" s="1" t="s">
        <v>297</v>
      </c>
      <c r="C89" s="1">
        <v>78.28</v>
      </c>
      <c r="D89" s="1">
        <v>22</v>
      </c>
      <c r="E89" s="1">
        <v>11</v>
      </c>
      <c r="F89" s="1">
        <v>73.58</v>
      </c>
      <c r="G89" s="1">
        <v>0</v>
      </c>
      <c r="H89" s="1">
        <v>3</v>
      </c>
      <c r="I89" s="1">
        <v>0</v>
      </c>
      <c r="J89" s="1">
        <v>3</v>
      </c>
      <c r="K89" s="1">
        <v>79.06</v>
      </c>
      <c r="L89" s="1">
        <v>77.27</v>
      </c>
    </row>
    <row r="90" spans="1:12" ht="15.75" customHeight="1">
      <c r="A90" s="7">
        <v>89</v>
      </c>
      <c r="B90" s="1" t="s">
        <v>200</v>
      </c>
      <c r="C90" s="1">
        <v>78.25</v>
      </c>
      <c r="D90" s="1">
        <v>19</v>
      </c>
      <c r="E90" s="1">
        <v>11</v>
      </c>
      <c r="F90" s="1">
        <v>73.78</v>
      </c>
      <c r="G90" s="1">
        <v>0</v>
      </c>
      <c r="H90" s="1">
        <v>1</v>
      </c>
      <c r="I90" s="1">
        <v>2</v>
      </c>
      <c r="J90" s="1">
        <v>6</v>
      </c>
      <c r="K90" s="1">
        <v>78.06</v>
      </c>
      <c r="L90" s="1">
        <v>78.150000000000006</v>
      </c>
    </row>
    <row r="91" spans="1:12" ht="15.75" customHeight="1">
      <c r="A91" s="7">
        <v>90</v>
      </c>
      <c r="B91" s="1" t="s">
        <v>25</v>
      </c>
      <c r="C91" s="1">
        <v>78.16</v>
      </c>
      <c r="D91" s="1">
        <v>16</v>
      </c>
      <c r="E91" s="1">
        <v>15</v>
      </c>
      <c r="F91" s="1">
        <v>77.95</v>
      </c>
      <c r="G91" s="1">
        <v>1</v>
      </c>
      <c r="H91" s="1">
        <v>3</v>
      </c>
      <c r="I91" s="1">
        <v>2</v>
      </c>
      <c r="J91" s="1">
        <v>7</v>
      </c>
      <c r="K91" s="1">
        <v>77.87</v>
      </c>
      <c r="L91" s="1">
        <v>78.17</v>
      </c>
    </row>
    <row r="92" spans="1:12" ht="15.75" customHeight="1">
      <c r="A92" s="7">
        <v>91</v>
      </c>
      <c r="B92" s="1" t="s">
        <v>190</v>
      </c>
      <c r="C92" s="1">
        <v>78.13</v>
      </c>
      <c r="D92" s="1">
        <v>14</v>
      </c>
      <c r="E92" s="1">
        <v>17</v>
      </c>
      <c r="F92" s="1">
        <v>79.48</v>
      </c>
      <c r="G92" s="1">
        <v>1</v>
      </c>
      <c r="H92" s="1">
        <v>4</v>
      </c>
      <c r="I92" s="1">
        <v>3</v>
      </c>
      <c r="J92" s="1">
        <v>8</v>
      </c>
      <c r="K92" s="1">
        <v>77.69</v>
      </c>
      <c r="L92" s="1">
        <v>78.3</v>
      </c>
    </row>
    <row r="93" spans="1:12" ht="15.75" customHeight="1">
      <c r="A93" s="7">
        <v>92</v>
      </c>
      <c r="B93" s="1" t="s">
        <v>346</v>
      </c>
      <c r="C93" s="1">
        <v>78.02</v>
      </c>
      <c r="D93" s="1">
        <v>21</v>
      </c>
      <c r="E93" s="1">
        <v>11</v>
      </c>
      <c r="F93" s="1">
        <v>75.12</v>
      </c>
      <c r="G93" s="1">
        <v>1</v>
      </c>
      <c r="H93" s="1">
        <v>0</v>
      </c>
      <c r="I93" s="1">
        <v>3</v>
      </c>
      <c r="J93" s="1">
        <v>4</v>
      </c>
      <c r="K93" s="1">
        <v>79.98</v>
      </c>
      <c r="L93" s="1">
        <v>76.03</v>
      </c>
    </row>
    <row r="94" spans="1:12" ht="15.75" customHeight="1">
      <c r="A94" s="7">
        <v>93</v>
      </c>
      <c r="B94" s="1" t="s">
        <v>87</v>
      </c>
      <c r="C94" s="1">
        <v>77.88</v>
      </c>
      <c r="D94" s="1">
        <v>13</v>
      </c>
      <c r="E94" s="1">
        <v>16</v>
      </c>
      <c r="F94" s="1">
        <v>79.27</v>
      </c>
      <c r="G94" s="1">
        <v>1</v>
      </c>
      <c r="H94" s="1">
        <v>8</v>
      </c>
      <c r="I94" s="1">
        <v>1</v>
      </c>
      <c r="J94" s="1">
        <v>10</v>
      </c>
      <c r="K94" s="1">
        <v>77.349999999999994</v>
      </c>
      <c r="L94" s="1">
        <v>78.14</v>
      </c>
    </row>
    <row r="95" spans="1:12" ht="15.75" customHeight="1">
      <c r="A95" s="7">
        <v>94</v>
      </c>
      <c r="B95" s="1" t="s">
        <v>247</v>
      </c>
      <c r="C95" s="1">
        <v>77.72</v>
      </c>
      <c r="D95" s="1">
        <v>23</v>
      </c>
      <c r="E95" s="1">
        <v>12</v>
      </c>
      <c r="F95" s="1">
        <v>72.17</v>
      </c>
      <c r="G95" s="1">
        <v>0</v>
      </c>
      <c r="H95" s="1">
        <v>1</v>
      </c>
      <c r="I95" s="1">
        <v>1</v>
      </c>
      <c r="J95" s="1">
        <v>3</v>
      </c>
      <c r="K95" s="1">
        <v>78.5</v>
      </c>
      <c r="L95" s="1">
        <v>76.709999999999994</v>
      </c>
    </row>
    <row r="96" spans="1:12" ht="15.75" customHeight="1">
      <c r="A96" s="7">
        <v>95</v>
      </c>
      <c r="B96" s="1" t="s">
        <v>119</v>
      </c>
      <c r="C96" s="1">
        <v>77.459999999999994</v>
      </c>
      <c r="D96" s="1">
        <v>15</v>
      </c>
      <c r="E96" s="1">
        <v>18</v>
      </c>
      <c r="F96" s="1">
        <v>78.459999999999994</v>
      </c>
      <c r="G96" s="1">
        <v>1</v>
      </c>
      <c r="H96" s="1">
        <v>11</v>
      </c>
      <c r="I96" s="1">
        <v>1</v>
      </c>
      <c r="J96" s="1">
        <v>12</v>
      </c>
      <c r="K96" s="1">
        <v>76.59</v>
      </c>
      <c r="L96" s="1">
        <v>78.09</v>
      </c>
    </row>
    <row r="97" spans="1:12" ht="15.75" customHeight="1">
      <c r="A97" s="7">
        <v>96</v>
      </c>
      <c r="B97" s="1" t="s">
        <v>76</v>
      </c>
      <c r="C97" s="1">
        <v>77.23</v>
      </c>
      <c r="D97" s="1">
        <v>13</v>
      </c>
      <c r="E97" s="1">
        <v>18</v>
      </c>
      <c r="F97" s="1">
        <v>79.62</v>
      </c>
      <c r="G97" s="1">
        <v>2</v>
      </c>
      <c r="H97" s="1">
        <v>7</v>
      </c>
      <c r="I97" s="1">
        <v>3</v>
      </c>
      <c r="J97" s="1">
        <v>11</v>
      </c>
      <c r="K97" s="1">
        <v>76.72</v>
      </c>
      <c r="L97" s="1">
        <v>77.47</v>
      </c>
    </row>
    <row r="98" spans="1:12" ht="15.75" customHeight="1">
      <c r="A98" s="7">
        <v>97</v>
      </c>
      <c r="B98" s="1" t="s">
        <v>210</v>
      </c>
      <c r="C98" s="1">
        <v>77.180000000000007</v>
      </c>
      <c r="D98" s="1">
        <v>21</v>
      </c>
      <c r="E98" s="1">
        <v>12</v>
      </c>
      <c r="F98" s="1">
        <v>75.16</v>
      </c>
      <c r="G98" s="1">
        <v>0</v>
      </c>
      <c r="H98" s="1">
        <v>1</v>
      </c>
      <c r="I98" s="1">
        <v>3</v>
      </c>
      <c r="J98" s="1">
        <v>6</v>
      </c>
      <c r="K98" s="1">
        <v>79.849999999999994</v>
      </c>
      <c r="L98" s="1">
        <v>74.64</v>
      </c>
    </row>
    <row r="99" spans="1:12" ht="15.75" customHeight="1">
      <c r="A99" s="7">
        <v>98</v>
      </c>
      <c r="B99" s="1" t="s">
        <v>477</v>
      </c>
      <c r="C99" s="1">
        <v>77</v>
      </c>
      <c r="D99" s="1">
        <v>21</v>
      </c>
      <c r="E99" s="1">
        <v>15</v>
      </c>
      <c r="F99" s="1">
        <v>73.040000000000006</v>
      </c>
      <c r="G99" s="1">
        <v>1</v>
      </c>
      <c r="H99" s="1">
        <v>1</v>
      </c>
      <c r="I99" s="1">
        <v>1</v>
      </c>
      <c r="J99" s="1">
        <v>2</v>
      </c>
      <c r="K99" s="1">
        <v>76.47</v>
      </c>
      <c r="L99" s="1">
        <v>77.260000000000005</v>
      </c>
    </row>
    <row r="100" spans="1:12" ht="15.75" customHeight="1">
      <c r="A100" s="7">
        <v>99</v>
      </c>
      <c r="B100" s="1" t="s">
        <v>209</v>
      </c>
      <c r="C100" s="1">
        <v>76.94</v>
      </c>
      <c r="D100" s="1">
        <v>24</v>
      </c>
      <c r="E100" s="1">
        <v>11</v>
      </c>
      <c r="F100" s="1">
        <v>72.8</v>
      </c>
      <c r="G100" s="1">
        <v>0</v>
      </c>
      <c r="H100" s="1">
        <v>0</v>
      </c>
      <c r="I100" s="1">
        <v>1</v>
      </c>
      <c r="J100" s="1">
        <v>3</v>
      </c>
      <c r="K100" s="1">
        <v>78.709999999999994</v>
      </c>
      <c r="L100" s="1">
        <v>75.08</v>
      </c>
    </row>
    <row r="101" spans="1:12" ht="15.75" customHeight="1">
      <c r="A101" s="7">
        <v>100</v>
      </c>
      <c r="B101" s="1" t="s">
        <v>58</v>
      </c>
      <c r="C101" s="1">
        <v>76.790000000000006</v>
      </c>
      <c r="D101" s="1">
        <v>12</v>
      </c>
      <c r="E101" s="1">
        <v>19</v>
      </c>
      <c r="F101" s="1">
        <v>78.959999999999994</v>
      </c>
      <c r="G101" s="1">
        <v>0</v>
      </c>
      <c r="H101" s="1">
        <v>5</v>
      </c>
      <c r="I101" s="1">
        <v>0</v>
      </c>
      <c r="J101" s="1">
        <v>10</v>
      </c>
      <c r="K101" s="1">
        <v>74.98</v>
      </c>
      <c r="L101" s="1">
        <v>78.52</v>
      </c>
    </row>
    <row r="102" spans="1:12" ht="15.75" customHeight="1">
      <c r="A102" s="7">
        <v>101</v>
      </c>
      <c r="B102" s="1" t="s">
        <v>106</v>
      </c>
      <c r="C102" s="1">
        <v>76.77</v>
      </c>
      <c r="D102" s="1">
        <v>21</v>
      </c>
      <c r="E102" s="1">
        <v>10</v>
      </c>
      <c r="F102" s="1">
        <v>71.58</v>
      </c>
      <c r="G102" s="1">
        <v>0</v>
      </c>
      <c r="H102" s="1">
        <v>1</v>
      </c>
      <c r="I102" s="1">
        <v>0</v>
      </c>
      <c r="J102" s="1">
        <v>2</v>
      </c>
      <c r="K102" s="1">
        <v>77.37</v>
      </c>
      <c r="L102" s="1">
        <v>75.91</v>
      </c>
    </row>
    <row r="103" spans="1:12" ht="15.75" customHeight="1">
      <c r="A103" s="7">
        <v>102</v>
      </c>
      <c r="B103" s="1" t="s">
        <v>124</v>
      </c>
      <c r="C103" s="1">
        <v>76.52</v>
      </c>
      <c r="D103" s="1">
        <v>21</v>
      </c>
      <c r="E103" s="1">
        <v>8</v>
      </c>
      <c r="F103" s="1">
        <v>69.34</v>
      </c>
      <c r="G103" s="1">
        <v>0</v>
      </c>
      <c r="H103" s="1">
        <v>2</v>
      </c>
      <c r="I103" s="1">
        <v>0</v>
      </c>
      <c r="J103" s="1">
        <v>2</v>
      </c>
      <c r="K103" s="1">
        <v>76</v>
      </c>
      <c r="L103" s="1">
        <v>76.78</v>
      </c>
    </row>
    <row r="104" spans="1:12" ht="15.75" customHeight="1">
      <c r="A104" s="7">
        <v>103</v>
      </c>
      <c r="B104" s="1" t="s">
        <v>29</v>
      </c>
      <c r="C104" s="1">
        <v>76.400000000000006</v>
      </c>
      <c r="D104" s="1">
        <v>18</v>
      </c>
      <c r="E104" s="1">
        <v>16</v>
      </c>
      <c r="F104" s="1">
        <v>75.09</v>
      </c>
      <c r="G104" s="1">
        <v>0</v>
      </c>
      <c r="H104" s="1">
        <v>4</v>
      </c>
      <c r="I104" s="1">
        <v>0</v>
      </c>
      <c r="J104" s="1">
        <v>5</v>
      </c>
      <c r="K104" s="1">
        <v>76.73</v>
      </c>
      <c r="L104" s="1">
        <v>75.790000000000006</v>
      </c>
    </row>
    <row r="105" spans="1:12" ht="15.75" customHeight="1">
      <c r="A105" s="7">
        <v>104</v>
      </c>
      <c r="B105" s="1" t="s">
        <v>14</v>
      </c>
      <c r="C105" s="1">
        <v>76.290000000000006</v>
      </c>
      <c r="D105" s="1">
        <v>18</v>
      </c>
      <c r="E105" s="1">
        <v>16</v>
      </c>
      <c r="F105" s="1">
        <v>74.42</v>
      </c>
      <c r="G105" s="1">
        <v>0</v>
      </c>
      <c r="H105" s="1">
        <v>1</v>
      </c>
      <c r="I105" s="1">
        <v>2</v>
      </c>
      <c r="J105" s="1">
        <v>2</v>
      </c>
      <c r="K105" s="1">
        <v>74.44</v>
      </c>
      <c r="L105" s="1">
        <v>78.06</v>
      </c>
    </row>
    <row r="106" spans="1:12" ht="15.75" customHeight="1">
      <c r="A106" s="7">
        <v>105</v>
      </c>
      <c r="B106" s="1" t="s">
        <v>206</v>
      </c>
      <c r="C106" s="1">
        <v>76.23</v>
      </c>
      <c r="D106" s="1">
        <v>20</v>
      </c>
      <c r="E106" s="1">
        <v>8</v>
      </c>
      <c r="F106" s="1">
        <v>69.14</v>
      </c>
      <c r="G106" s="1">
        <v>0</v>
      </c>
      <c r="H106" s="1">
        <v>1</v>
      </c>
      <c r="I106" s="1">
        <v>0</v>
      </c>
      <c r="J106" s="1">
        <v>3</v>
      </c>
      <c r="K106" s="1">
        <v>76.89</v>
      </c>
      <c r="L106" s="1">
        <v>75.31</v>
      </c>
    </row>
    <row r="107" spans="1:12" ht="15.75" customHeight="1">
      <c r="A107" s="7">
        <v>106</v>
      </c>
      <c r="B107" s="1" t="s">
        <v>225</v>
      </c>
      <c r="C107" s="1">
        <v>76.209999999999994</v>
      </c>
      <c r="D107" s="1">
        <v>20</v>
      </c>
      <c r="E107" s="1">
        <v>10</v>
      </c>
      <c r="F107" s="1">
        <v>70.400000000000006</v>
      </c>
      <c r="G107" s="1">
        <v>0</v>
      </c>
      <c r="H107" s="1">
        <v>0</v>
      </c>
      <c r="I107" s="1">
        <v>0</v>
      </c>
      <c r="J107" s="1">
        <v>2</v>
      </c>
      <c r="K107" s="1">
        <v>75.83</v>
      </c>
      <c r="L107" s="1">
        <v>76.319999999999993</v>
      </c>
    </row>
    <row r="108" spans="1:12" ht="15.75" customHeight="1">
      <c r="A108" s="7">
        <v>107</v>
      </c>
      <c r="B108" s="1" t="s">
        <v>110</v>
      </c>
      <c r="C108" s="1">
        <v>76.16</v>
      </c>
      <c r="D108" s="1">
        <v>16</v>
      </c>
      <c r="E108" s="1">
        <v>15</v>
      </c>
      <c r="F108" s="1">
        <v>75.97</v>
      </c>
      <c r="G108" s="1">
        <v>1</v>
      </c>
      <c r="H108" s="1">
        <v>3</v>
      </c>
      <c r="I108" s="1">
        <v>1</v>
      </c>
      <c r="J108" s="1">
        <v>4</v>
      </c>
      <c r="K108" s="1">
        <v>76.83</v>
      </c>
      <c r="L108" s="1">
        <v>75.23</v>
      </c>
    </row>
    <row r="109" spans="1:12" ht="15.75" customHeight="1">
      <c r="A109" s="7">
        <v>108</v>
      </c>
      <c r="B109" s="1" t="s">
        <v>234</v>
      </c>
      <c r="C109" s="1">
        <v>76.12</v>
      </c>
      <c r="D109" s="1">
        <v>22</v>
      </c>
      <c r="E109" s="1">
        <v>12</v>
      </c>
      <c r="F109" s="1">
        <v>71.180000000000007</v>
      </c>
      <c r="G109" s="1">
        <v>0</v>
      </c>
      <c r="H109" s="1">
        <v>1</v>
      </c>
      <c r="I109" s="1">
        <v>0</v>
      </c>
      <c r="J109" s="1">
        <v>1</v>
      </c>
      <c r="K109" s="1">
        <v>76.36</v>
      </c>
      <c r="L109" s="1">
        <v>75.599999999999994</v>
      </c>
    </row>
    <row r="110" spans="1:12" ht="15.75" customHeight="1">
      <c r="A110" s="7">
        <v>109</v>
      </c>
      <c r="B110" s="1" t="s">
        <v>397</v>
      </c>
      <c r="C110" s="1">
        <v>76.08</v>
      </c>
      <c r="D110" s="1">
        <v>23</v>
      </c>
      <c r="E110" s="1">
        <v>11</v>
      </c>
      <c r="F110" s="1">
        <v>70.36</v>
      </c>
      <c r="G110" s="1">
        <v>0</v>
      </c>
      <c r="H110" s="1">
        <v>1</v>
      </c>
      <c r="I110" s="1">
        <v>0</v>
      </c>
      <c r="J110" s="1">
        <v>2</v>
      </c>
      <c r="K110" s="1">
        <v>76.3</v>
      </c>
      <c r="L110" s="1">
        <v>75.59</v>
      </c>
    </row>
    <row r="111" spans="1:12" ht="15.75" customHeight="1">
      <c r="A111" s="7">
        <v>110</v>
      </c>
      <c r="B111" s="1" t="s">
        <v>130</v>
      </c>
      <c r="C111" s="1">
        <v>76.03</v>
      </c>
      <c r="D111" s="1">
        <v>23</v>
      </c>
      <c r="E111" s="1">
        <v>11</v>
      </c>
      <c r="F111" s="1">
        <v>71.58</v>
      </c>
      <c r="G111" s="1">
        <v>0</v>
      </c>
      <c r="H111" s="1">
        <v>1</v>
      </c>
      <c r="I111" s="1">
        <v>0</v>
      </c>
      <c r="J111" s="1">
        <v>2</v>
      </c>
      <c r="K111" s="1">
        <v>76.849999999999994</v>
      </c>
      <c r="L111" s="1">
        <v>74.959999999999994</v>
      </c>
    </row>
    <row r="112" spans="1:12" ht="15.75" customHeight="1">
      <c r="A112" s="7">
        <v>111</v>
      </c>
      <c r="B112" s="1" t="s">
        <v>141</v>
      </c>
      <c r="C112" s="1">
        <v>76.03</v>
      </c>
      <c r="D112" s="1">
        <v>21</v>
      </c>
      <c r="E112" s="1">
        <v>9</v>
      </c>
      <c r="F112" s="1">
        <v>68.23</v>
      </c>
      <c r="G112" s="1">
        <v>0</v>
      </c>
      <c r="H112" s="1">
        <v>1</v>
      </c>
      <c r="I112" s="1">
        <v>0</v>
      </c>
      <c r="J112" s="1">
        <v>3</v>
      </c>
      <c r="K112" s="1">
        <v>77.05</v>
      </c>
      <c r="L112" s="1">
        <v>74.78</v>
      </c>
    </row>
    <row r="113" spans="1:12" ht="15.75" customHeight="1">
      <c r="A113" s="7">
        <v>112</v>
      </c>
      <c r="B113" s="1" t="s">
        <v>277</v>
      </c>
      <c r="C113" s="1">
        <v>75.989999999999995</v>
      </c>
      <c r="D113" s="1">
        <v>22</v>
      </c>
      <c r="E113" s="1">
        <v>11</v>
      </c>
      <c r="F113" s="1">
        <v>69.430000000000007</v>
      </c>
      <c r="G113" s="1">
        <v>0</v>
      </c>
      <c r="H113" s="1">
        <v>1</v>
      </c>
      <c r="I113" s="1">
        <v>0</v>
      </c>
      <c r="J113" s="1">
        <v>2</v>
      </c>
      <c r="K113" s="1">
        <v>75.19</v>
      </c>
      <c r="L113" s="1">
        <v>76.540000000000006</v>
      </c>
    </row>
    <row r="114" spans="1:12" ht="15.75" customHeight="1">
      <c r="A114" s="7">
        <v>113</v>
      </c>
      <c r="B114" s="1" t="s">
        <v>448</v>
      </c>
      <c r="C114" s="1">
        <v>75.959999999999994</v>
      </c>
      <c r="D114" s="1">
        <v>24</v>
      </c>
      <c r="E114" s="1">
        <v>9</v>
      </c>
      <c r="F114" s="1">
        <v>70.39</v>
      </c>
      <c r="G114" s="1">
        <v>0</v>
      </c>
      <c r="H114" s="1">
        <v>4</v>
      </c>
      <c r="I114" s="1">
        <v>0</v>
      </c>
      <c r="J114" s="1">
        <v>5</v>
      </c>
      <c r="K114" s="1">
        <v>79.150000000000006</v>
      </c>
      <c r="L114" s="1">
        <v>72.94</v>
      </c>
    </row>
    <row r="115" spans="1:12" ht="15.75" customHeight="1">
      <c r="A115" s="7">
        <v>114</v>
      </c>
      <c r="B115" s="1" t="s">
        <v>302</v>
      </c>
      <c r="C115" s="1">
        <v>75.88</v>
      </c>
      <c r="D115" s="1">
        <v>23</v>
      </c>
      <c r="E115" s="1">
        <v>11</v>
      </c>
      <c r="F115" s="1">
        <v>71</v>
      </c>
      <c r="G115" s="1">
        <v>0</v>
      </c>
      <c r="H115" s="1">
        <v>1</v>
      </c>
      <c r="I115" s="1">
        <v>0</v>
      </c>
      <c r="J115" s="1">
        <v>2</v>
      </c>
      <c r="K115" s="1">
        <v>77.180000000000007</v>
      </c>
      <c r="L115" s="1">
        <v>74.38</v>
      </c>
    </row>
    <row r="116" spans="1:12" ht="15.75" customHeight="1">
      <c r="A116" s="7">
        <v>115</v>
      </c>
      <c r="B116" s="1" t="s">
        <v>229</v>
      </c>
      <c r="C116" s="1">
        <v>75.739999999999995</v>
      </c>
      <c r="D116" s="1">
        <v>18</v>
      </c>
      <c r="E116" s="1">
        <v>11</v>
      </c>
      <c r="F116" s="1">
        <v>71.87</v>
      </c>
      <c r="G116" s="1">
        <v>0</v>
      </c>
      <c r="H116" s="1">
        <v>1</v>
      </c>
      <c r="I116" s="1">
        <v>0</v>
      </c>
      <c r="J116" s="1">
        <v>4</v>
      </c>
      <c r="K116" s="1">
        <v>75.58</v>
      </c>
      <c r="L116" s="1">
        <v>75.62</v>
      </c>
    </row>
    <row r="117" spans="1:12" ht="15.75" customHeight="1">
      <c r="A117" s="7">
        <v>116</v>
      </c>
      <c r="B117" s="1" t="s">
        <v>98</v>
      </c>
      <c r="C117" s="1">
        <v>75.739999999999995</v>
      </c>
      <c r="D117" s="1">
        <v>14</v>
      </c>
      <c r="E117" s="1">
        <v>18</v>
      </c>
      <c r="F117" s="1">
        <v>77.05</v>
      </c>
      <c r="G117" s="1">
        <v>0</v>
      </c>
      <c r="H117" s="1">
        <v>3</v>
      </c>
      <c r="I117" s="1">
        <v>0</v>
      </c>
      <c r="J117" s="1">
        <v>7</v>
      </c>
      <c r="K117" s="1">
        <v>74.709999999999994</v>
      </c>
      <c r="L117" s="1">
        <v>76.53</v>
      </c>
    </row>
    <row r="118" spans="1:12" ht="15.75" customHeight="1">
      <c r="A118" s="7">
        <v>117</v>
      </c>
      <c r="B118" s="1" t="s">
        <v>45</v>
      </c>
      <c r="C118" s="1">
        <v>75.72</v>
      </c>
      <c r="D118" s="1">
        <v>14</v>
      </c>
      <c r="E118" s="1">
        <v>17</v>
      </c>
      <c r="F118" s="1">
        <v>76.33</v>
      </c>
      <c r="G118" s="1">
        <v>0</v>
      </c>
      <c r="H118" s="1">
        <v>2</v>
      </c>
      <c r="I118" s="1">
        <v>0</v>
      </c>
      <c r="J118" s="1">
        <v>6</v>
      </c>
      <c r="K118" s="1">
        <v>74.400000000000006</v>
      </c>
      <c r="L118" s="1">
        <v>76.84</v>
      </c>
    </row>
    <row r="119" spans="1:12" ht="15.75" customHeight="1">
      <c r="A119" s="7">
        <v>118</v>
      </c>
      <c r="B119" s="1" t="s">
        <v>405</v>
      </c>
      <c r="C119" s="1">
        <v>75.510000000000005</v>
      </c>
      <c r="D119" s="1">
        <v>20</v>
      </c>
      <c r="E119" s="1">
        <v>13</v>
      </c>
      <c r="F119" s="1">
        <v>73.28</v>
      </c>
      <c r="G119" s="1">
        <v>1</v>
      </c>
      <c r="H119" s="1">
        <v>2</v>
      </c>
      <c r="I119" s="1">
        <v>1</v>
      </c>
      <c r="J119" s="1">
        <v>2</v>
      </c>
      <c r="K119" s="1">
        <v>77.150000000000006</v>
      </c>
      <c r="L119" s="1">
        <v>73.709999999999994</v>
      </c>
    </row>
    <row r="120" spans="1:12" ht="15.75" customHeight="1">
      <c r="A120" s="7">
        <v>119</v>
      </c>
      <c r="B120" s="1" t="s">
        <v>70</v>
      </c>
      <c r="C120" s="1">
        <v>75.45</v>
      </c>
      <c r="D120" s="1">
        <v>16</v>
      </c>
      <c r="E120" s="1">
        <v>16</v>
      </c>
      <c r="F120" s="1">
        <v>75.69</v>
      </c>
      <c r="G120" s="1">
        <v>0</v>
      </c>
      <c r="H120" s="1">
        <v>4</v>
      </c>
      <c r="I120" s="1">
        <v>1</v>
      </c>
      <c r="J120" s="1">
        <v>6</v>
      </c>
      <c r="K120" s="1">
        <v>75.41</v>
      </c>
      <c r="L120" s="1">
        <v>75.209999999999994</v>
      </c>
    </row>
    <row r="121" spans="1:12" ht="15.75" customHeight="1">
      <c r="A121" s="7">
        <v>120</v>
      </c>
      <c r="B121" s="1" t="s">
        <v>224</v>
      </c>
      <c r="C121" s="1">
        <v>75.42</v>
      </c>
      <c r="D121" s="1">
        <v>16</v>
      </c>
      <c r="E121" s="1">
        <v>15</v>
      </c>
      <c r="F121" s="1">
        <v>74.37</v>
      </c>
      <c r="G121" s="1">
        <v>0</v>
      </c>
      <c r="H121" s="1">
        <v>4</v>
      </c>
      <c r="I121" s="1">
        <v>0</v>
      </c>
      <c r="J121" s="1">
        <v>7</v>
      </c>
      <c r="K121" s="1">
        <v>74.849999999999994</v>
      </c>
      <c r="L121" s="1">
        <v>75.709999999999994</v>
      </c>
    </row>
    <row r="122" spans="1:12" ht="15.75" customHeight="1">
      <c r="A122" s="7">
        <v>121</v>
      </c>
      <c r="B122" s="1" t="s">
        <v>91</v>
      </c>
      <c r="C122" s="1">
        <v>75.37</v>
      </c>
      <c r="D122" s="1">
        <v>15</v>
      </c>
      <c r="E122" s="1">
        <v>15</v>
      </c>
      <c r="F122" s="1">
        <v>75.16</v>
      </c>
      <c r="G122" s="1">
        <v>0</v>
      </c>
      <c r="H122" s="1">
        <v>3</v>
      </c>
      <c r="I122" s="1">
        <v>0</v>
      </c>
      <c r="J122" s="1">
        <v>6</v>
      </c>
      <c r="K122" s="1">
        <v>74.64</v>
      </c>
      <c r="L122" s="1">
        <v>75.83</v>
      </c>
    </row>
    <row r="123" spans="1:12" ht="15.75" customHeight="1">
      <c r="A123" s="7">
        <v>122</v>
      </c>
      <c r="B123" s="1" t="s">
        <v>16</v>
      </c>
      <c r="C123" s="1">
        <v>75.349999999999994</v>
      </c>
      <c r="D123" s="1">
        <v>14</v>
      </c>
      <c r="E123" s="1">
        <v>18</v>
      </c>
      <c r="F123" s="1">
        <v>77.17</v>
      </c>
      <c r="G123" s="1">
        <v>1</v>
      </c>
      <c r="H123" s="1">
        <v>4</v>
      </c>
      <c r="I123" s="1">
        <v>2</v>
      </c>
      <c r="J123" s="1">
        <v>6</v>
      </c>
      <c r="K123" s="1">
        <v>74.98</v>
      </c>
      <c r="L123" s="1">
        <v>75.44</v>
      </c>
    </row>
    <row r="124" spans="1:12" ht="15.75" customHeight="1">
      <c r="A124" s="7">
        <v>123</v>
      </c>
      <c r="B124" s="1" t="s">
        <v>162</v>
      </c>
      <c r="C124" s="1">
        <v>75.3</v>
      </c>
      <c r="D124" s="1">
        <v>16</v>
      </c>
      <c r="E124" s="1">
        <v>14</v>
      </c>
      <c r="F124" s="1">
        <v>73.72</v>
      </c>
      <c r="G124" s="1">
        <v>0</v>
      </c>
      <c r="H124" s="1">
        <v>0</v>
      </c>
      <c r="I124" s="1">
        <v>0</v>
      </c>
      <c r="J124" s="1">
        <v>4</v>
      </c>
      <c r="K124" s="1">
        <v>73.94</v>
      </c>
      <c r="L124" s="1">
        <v>76.45</v>
      </c>
    </row>
    <row r="125" spans="1:12" ht="15.75" customHeight="1">
      <c r="A125" s="7">
        <v>124</v>
      </c>
      <c r="B125" s="1" t="s">
        <v>276</v>
      </c>
      <c r="C125" s="1">
        <v>75.22</v>
      </c>
      <c r="D125" s="1">
        <v>24</v>
      </c>
      <c r="E125" s="1">
        <v>8</v>
      </c>
      <c r="F125" s="1">
        <v>68.48</v>
      </c>
      <c r="G125" s="1">
        <v>0</v>
      </c>
      <c r="H125" s="1">
        <v>0</v>
      </c>
      <c r="I125" s="1">
        <v>0</v>
      </c>
      <c r="J125" s="1">
        <v>0</v>
      </c>
      <c r="K125" s="1">
        <v>75.83</v>
      </c>
      <c r="L125" s="1">
        <v>74.349999999999994</v>
      </c>
    </row>
    <row r="126" spans="1:12" ht="15.75" customHeight="1">
      <c r="A126" s="7">
        <v>125</v>
      </c>
      <c r="B126" s="1" t="s">
        <v>42</v>
      </c>
      <c r="C126" s="1">
        <v>75.180000000000007</v>
      </c>
      <c r="D126" s="1">
        <v>14</v>
      </c>
      <c r="E126" s="1">
        <v>18</v>
      </c>
      <c r="F126" s="1">
        <v>76.23</v>
      </c>
      <c r="G126" s="1">
        <v>0</v>
      </c>
      <c r="H126" s="1">
        <v>4</v>
      </c>
      <c r="I126" s="1">
        <v>1</v>
      </c>
      <c r="J126" s="1">
        <v>6</v>
      </c>
      <c r="K126" s="1">
        <v>73.87</v>
      </c>
      <c r="L126" s="1">
        <v>76.260000000000005</v>
      </c>
    </row>
    <row r="127" spans="1:12" ht="15.75" customHeight="1">
      <c r="A127" s="7">
        <v>126</v>
      </c>
      <c r="B127" s="1" t="s">
        <v>120</v>
      </c>
      <c r="C127" s="1">
        <v>74.88</v>
      </c>
      <c r="D127" s="1">
        <v>16</v>
      </c>
      <c r="E127" s="1">
        <v>15</v>
      </c>
      <c r="F127" s="1">
        <v>75.540000000000006</v>
      </c>
      <c r="G127" s="1">
        <v>0</v>
      </c>
      <c r="H127" s="1">
        <v>2</v>
      </c>
      <c r="I127" s="1">
        <v>0</v>
      </c>
      <c r="J127" s="1">
        <v>2</v>
      </c>
      <c r="K127" s="1">
        <v>76.13</v>
      </c>
      <c r="L127" s="1">
        <v>73.41</v>
      </c>
    </row>
    <row r="128" spans="1:12" ht="15.75" customHeight="1">
      <c r="A128" s="7">
        <v>127</v>
      </c>
      <c r="B128" s="1" t="s">
        <v>94</v>
      </c>
      <c r="C128" s="1">
        <v>74.81</v>
      </c>
      <c r="D128" s="1">
        <v>22</v>
      </c>
      <c r="E128" s="1">
        <v>12</v>
      </c>
      <c r="F128" s="1">
        <v>71.47</v>
      </c>
      <c r="G128" s="1">
        <v>0</v>
      </c>
      <c r="H128" s="1">
        <v>1</v>
      </c>
      <c r="I128" s="1">
        <v>1</v>
      </c>
      <c r="J128" s="1">
        <v>2</v>
      </c>
      <c r="K128" s="1">
        <v>76.31</v>
      </c>
      <c r="L128" s="1">
        <v>73.099999999999994</v>
      </c>
    </row>
    <row r="129" spans="1:12" ht="15.75" customHeight="1">
      <c r="A129" s="7">
        <v>128</v>
      </c>
      <c r="B129" s="1" t="s">
        <v>275</v>
      </c>
      <c r="C129" s="1">
        <v>74.78</v>
      </c>
      <c r="D129" s="1">
        <v>18</v>
      </c>
      <c r="E129" s="1">
        <v>14</v>
      </c>
      <c r="F129" s="1">
        <v>73.2</v>
      </c>
      <c r="G129" s="1">
        <v>0</v>
      </c>
      <c r="H129" s="1">
        <v>4</v>
      </c>
      <c r="I129" s="1">
        <v>0</v>
      </c>
      <c r="J129" s="1">
        <v>5</v>
      </c>
      <c r="K129" s="1">
        <v>75.099999999999994</v>
      </c>
      <c r="L129" s="1">
        <v>74.19</v>
      </c>
    </row>
    <row r="130" spans="1:12" ht="15.75" customHeight="1">
      <c r="A130" s="7">
        <v>129</v>
      </c>
      <c r="B130" s="1" t="s">
        <v>165</v>
      </c>
      <c r="C130" s="1">
        <v>74.69</v>
      </c>
      <c r="D130" s="1">
        <v>14</v>
      </c>
      <c r="E130" s="1">
        <v>15</v>
      </c>
      <c r="F130" s="1">
        <v>74.03</v>
      </c>
      <c r="G130" s="1">
        <v>0</v>
      </c>
      <c r="H130" s="1">
        <v>2</v>
      </c>
      <c r="I130" s="1">
        <v>0</v>
      </c>
      <c r="J130" s="1">
        <v>3</v>
      </c>
      <c r="K130" s="1">
        <v>73.95</v>
      </c>
      <c r="L130" s="1">
        <v>75.16</v>
      </c>
    </row>
    <row r="131" spans="1:12" ht="15.75" customHeight="1">
      <c r="A131" s="7">
        <v>130</v>
      </c>
      <c r="B131" s="1" t="s">
        <v>429</v>
      </c>
      <c r="C131" s="1">
        <v>74.63</v>
      </c>
      <c r="D131" s="1">
        <v>19</v>
      </c>
      <c r="E131" s="1">
        <v>14</v>
      </c>
      <c r="F131" s="1">
        <v>72.03</v>
      </c>
      <c r="G131" s="1">
        <v>0</v>
      </c>
      <c r="H131" s="1">
        <v>3</v>
      </c>
      <c r="I131" s="1">
        <v>0</v>
      </c>
      <c r="J131" s="1">
        <v>3</v>
      </c>
      <c r="K131" s="1">
        <v>74.45</v>
      </c>
      <c r="L131" s="1">
        <v>74.52</v>
      </c>
    </row>
    <row r="132" spans="1:12" ht="15.75" customHeight="1">
      <c r="A132" s="7">
        <v>131</v>
      </c>
      <c r="B132" s="1" t="s">
        <v>61</v>
      </c>
      <c r="C132" s="1">
        <v>74.58</v>
      </c>
      <c r="D132" s="1">
        <v>11</v>
      </c>
      <c r="E132" s="1">
        <v>20</v>
      </c>
      <c r="F132" s="1">
        <v>78.03</v>
      </c>
      <c r="G132" s="1">
        <v>0</v>
      </c>
      <c r="H132" s="1">
        <v>9</v>
      </c>
      <c r="I132" s="1">
        <v>0</v>
      </c>
      <c r="J132" s="1">
        <v>13</v>
      </c>
      <c r="K132" s="1">
        <v>71.92</v>
      </c>
      <c r="L132" s="1">
        <v>77.23</v>
      </c>
    </row>
    <row r="133" spans="1:12" ht="15.75" customHeight="1">
      <c r="A133" s="7">
        <v>132</v>
      </c>
      <c r="B133" s="1" t="s">
        <v>479</v>
      </c>
      <c r="C133" s="1">
        <v>74.58</v>
      </c>
      <c r="D133" s="1">
        <v>21</v>
      </c>
      <c r="E133" s="1">
        <v>14</v>
      </c>
      <c r="F133" s="1">
        <v>70.12</v>
      </c>
      <c r="G133" s="1">
        <v>0</v>
      </c>
      <c r="H133" s="1">
        <v>2</v>
      </c>
      <c r="I133" s="1">
        <v>0</v>
      </c>
      <c r="J133" s="1">
        <v>3</v>
      </c>
      <c r="K133" s="1">
        <v>74.17</v>
      </c>
      <c r="L133" s="1">
        <v>74.72</v>
      </c>
    </row>
    <row r="134" spans="1:12" ht="15.75" customHeight="1">
      <c r="A134" s="7">
        <v>133</v>
      </c>
      <c r="B134" s="1" t="s">
        <v>139</v>
      </c>
      <c r="C134" s="1">
        <v>74.569999999999993</v>
      </c>
      <c r="D134" s="1">
        <v>19</v>
      </c>
      <c r="E134" s="1">
        <v>10</v>
      </c>
      <c r="F134" s="1">
        <v>71.81</v>
      </c>
      <c r="G134" s="1">
        <v>0</v>
      </c>
      <c r="H134" s="1">
        <v>2</v>
      </c>
      <c r="I134" s="1">
        <v>0</v>
      </c>
      <c r="J134" s="1">
        <v>3</v>
      </c>
      <c r="K134" s="1">
        <v>76.650000000000006</v>
      </c>
      <c r="L134" s="1">
        <v>72.349999999999994</v>
      </c>
    </row>
    <row r="135" spans="1:12" ht="15.75" customHeight="1">
      <c r="A135" s="7">
        <v>134</v>
      </c>
      <c r="B135" s="1" t="s">
        <v>170</v>
      </c>
      <c r="C135" s="1">
        <v>74.52</v>
      </c>
      <c r="D135" s="1">
        <v>15</v>
      </c>
      <c r="E135" s="1">
        <v>16</v>
      </c>
      <c r="F135" s="1">
        <v>75.930000000000007</v>
      </c>
      <c r="G135" s="1">
        <v>1</v>
      </c>
      <c r="H135" s="1">
        <v>4</v>
      </c>
      <c r="I135" s="1">
        <v>1</v>
      </c>
      <c r="J135" s="1">
        <v>8</v>
      </c>
      <c r="K135" s="1">
        <v>75.63</v>
      </c>
      <c r="L135" s="1">
        <v>73.180000000000007</v>
      </c>
    </row>
    <row r="136" spans="1:12" ht="15.75" customHeight="1">
      <c r="A136" s="7">
        <v>135</v>
      </c>
      <c r="B136" s="1" t="s">
        <v>207</v>
      </c>
      <c r="C136" s="1">
        <v>74.5</v>
      </c>
      <c r="D136" s="1">
        <v>14</v>
      </c>
      <c r="E136" s="1">
        <v>16</v>
      </c>
      <c r="F136" s="1">
        <v>75.33</v>
      </c>
      <c r="G136" s="1">
        <v>0</v>
      </c>
      <c r="H136" s="1">
        <v>5</v>
      </c>
      <c r="I136" s="1">
        <v>1</v>
      </c>
      <c r="J136" s="1">
        <v>6</v>
      </c>
      <c r="K136" s="1">
        <v>74.790000000000006</v>
      </c>
      <c r="L136" s="1">
        <v>73.930000000000007</v>
      </c>
    </row>
    <row r="137" spans="1:12" ht="15.75" customHeight="1">
      <c r="A137" s="7">
        <v>136</v>
      </c>
      <c r="B137" s="1" t="s">
        <v>111</v>
      </c>
      <c r="C137" s="1">
        <v>74.27</v>
      </c>
      <c r="D137" s="1">
        <v>14</v>
      </c>
      <c r="E137" s="1">
        <v>17</v>
      </c>
      <c r="F137" s="1">
        <v>75</v>
      </c>
      <c r="G137" s="1">
        <v>0</v>
      </c>
      <c r="H137" s="1">
        <v>2</v>
      </c>
      <c r="I137" s="1">
        <v>3</v>
      </c>
      <c r="J137" s="1">
        <v>8</v>
      </c>
      <c r="K137" s="1">
        <v>73.31</v>
      </c>
      <c r="L137" s="1">
        <v>74.97</v>
      </c>
    </row>
    <row r="138" spans="1:12" ht="15.75" customHeight="1">
      <c r="A138" s="7">
        <v>137</v>
      </c>
      <c r="B138" s="1" t="s">
        <v>205</v>
      </c>
      <c r="C138" s="1">
        <v>74.150000000000006</v>
      </c>
      <c r="D138" s="1">
        <v>21</v>
      </c>
      <c r="E138" s="1">
        <v>13</v>
      </c>
      <c r="F138" s="1">
        <v>70.11</v>
      </c>
      <c r="G138" s="1">
        <v>0</v>
      </c>
      <c r="H138" s="1">
        <v>0</v>
      </c>
      <c r="I138" s="1">
        <v>1</v>
      </c>
      <c r="J138" s="1">
        <v>0</v>
      </c>
      <c r="K138" s="1">
        <v>73.33</v>
      </c>
      <c r="L138" s="1">
        <v>74.709999999999994</v>
      </c>
    </row>
    <row r="139" spans="1:12" ht="15.75" customHeight="1">
      <c r="A139" s="7">
        <v>138</v>
      </c>
      <c r="B139" s="1" t="s">
        <v>300</v>
      </c>
      <c r="C139" s="1">
        <v>74</v>
      </c>
      <c r="D139" s="1">
        <v>20</v>
      </c>
      <c r="E139" s="1">
        <v>13</v>
      </c>
      <c r="F139" s="1">
        <v>70.45</v>
      </c>
      <c r="G139" s="1">
        <v>0</v>
      </c>
      <c r="H139" s="1">
        <v>1</v>
      </c>
      <c r="I139" s="1">
        <v>0</v>
      </c>
      <c r="J139" s="1">
        <v>2</v>
      </c>
      <c r="K139" s="1">
        <v>74.099999999999994</v>
      </c>
      <c r="L139" s="1">
        <v>73.61</v>
      </c>
    </row>
    <row r="140" spans="1:12" ht="15.75" customHeight="1">
      <c r="A140" s="7">
        <v>139</v>
      </c>
      <c r="B140" s="1" t="s">
        <v>136</v>
      </c>
      <c r="C140" s="1">
        <v>73.91</v>
      </c>
      <c r="D140" s="1">
        <v>25</v>
      </c>
      <c r="E140" s="1">
        <v>10</v>
      </c>
      <c r="F140" s="1">
        <v>67.45</v>
      </c>
      <c r="G140" s="1">
        <v>0</v>
      </c>
      <c r="H140" s="1">
        <v>1</v>
      </c>
      <c r="I140" s="1">
        <v>0</v>
      </c>
      <c r="J140" s="1">
        <v>2</v>
      </c>
      <c r="K140" s="1">
        <v>74.47</v>
      </c>
      <c r="L140" s="1">
        <v>73.09</v>
      </c>
    </row>
    <row r="141" spans="1:12" ht="15.75" customHeight="1">
      <c r="A141" s="7">
        <v>140</v>
      </c>
      <c r="B141" s="1" t="s">
        <v>59</v>
      </c>
      <c r="C141" s="1">
        <v>73.88</v>
      </c>
      <c r="D141" s="1">
        <v>14</v>
      </c>
      <c r="E141" s="1">
        <v>17</v>
      </c>
      <c r="F141" s="1">
        <v>77.08</v>
      </c>
      <c r="G141" s="1">
        <v>1</v>
      </c>
      <c r="H141" s="1">
        <v>4</v>
      </c>
      <c r="I141" s="1">
        <v>2</v>
      </c>
      <c r="J141" s="1">
        <v>7</v>
      </c>
      <c r="K141" s="1">
        <v>75.36</v>
      </c>
      <c r="L141" s="1">
        <v>72.180000000000007</v>
      </c>
    </row>
    <row r="142" spans="1:12" ht="15.75" customHeight="1">
      <c r="A142" s="7">
        <v>141</v>
      </c>
      <c r="B142" s="1" t="s">
        <v>296</v>
      </c>
      <c r="C142" s="1">
        <v>73.790000000000006</v>
      </c>
      <c r="D142" s="1">
        <v>18</v>
      </c>
      <c r="E142" s="1">
        <v>15</v>
      </c>
      <c r="F142" s="1">
        <v>71.84</v>
      </c>
      <c r="G142" s="1">
        <v>0</v>
      </c>
      <c r="H142" s="1">
        <v>0</v>
      </c>
      <c r="I142" s="1">
        <v>0</v>
      </c>
      <c r="J142" s="1">
        <v>0</v>
      </c>
      <c r="K142" s="1">
        <v>73.38</v>
      </c>
      <c r="L142" s="1">
        <v>73.92</v>
      </c>
    </row>
    <row r="143" spans="1:12" ht="15.75" customHeight="1">
      <c r="A143" s="7">
        <v>142</v>
      </c>
      <c r="B143" s="1" t="s">
        <v>259</v>
      </c>
      <c r="C143" s="1">
        <v>73.709999999999994</v>
      </c>
      <c r="D143" s="1">
        <v>19</v>
      </c>
      <c r="E143" s="1">
        <v>12</v>
      </c>
      <c r="F143" s="1">
        <v>70.89</v>
      </c>
      <c r="G143" s="1">
        <v>0</v>
      </c>
      <c r="H143" s="1">
        <v>1</v>
      </c>
      <c r="I143" s="1">
        <v>0</v>
      </c>
      <c r="J143" s="1">
        <v>2</v>
      </c>
      <c r="K143" s="1">
        <v>74.489999999999995</v>
      </c>
      <c r="L143" s="1">
        <v>72.67</v>
      </c>
    </row>
    <row r="144" spans="1:12" ht="15.75" customHeight="1">
      <c r="A144" s="7">
        <v>143</v>
      </c>
      <c r="B144" s="1" t="s">
        <v>347</v>
      </c>
      <c r="C144" s="1">
        <v>73.7</v>
      </c>
      <c r="D144" s="1">
        <v>17</v>
      </c>
      <c r="E144" s="1">
        <v>15</v>
      </c>
      <c r="F144" s="1">
        <v>72.31</v>
      </c>
      <c r="G144" s="1">
        <v>0</v>
      </c>
      <c r="H144" s="1">
        <v>1</v>
      </c>
      <c r="I144" s="1">
        <v>0</v>
      </c>
      <c r="J144" s="1">
        <v>1</v>
      </c>
      <c r="K144" s="1">
        <v>73.56</v>
      </c>
      <c r="L144" s="1">
        <v>73.55</v>
      </c>
    </row>
    <row r="145" spans="1:12" ht="15.75" customHeight="1">
      <c r="A145" s="7">
        <v>144</v>
      </c>
      <c r="B145" s="1" t="s">
        <v>219</v>
      </c>
      <c r="C145" s="1">
        <v>73.69</v>
      </c>
      <c r="D145" s="1">
        <v>15</v>
      </c>
      <c r="E145" s="1">
        <v>16</v>
      </c>
      <c r="F145" s="1">
        <v>74.42</v>
      </c>
      <c r="G145" s="1">
        <v>0</v>
      </c>
      <c r="H145" s="1">
        <v>4</v>
      </c>
      <c r="I145" s="1">
        <v>1</v>
      </c>
      <c r="J145" s="1">
        <v>6</v>
      </c>
      <c r="K145" s="1">
        <v>74.37</v>
      </c>
      <c r="L145" s="1">
        <v>72.73</v>
      </c>
    </row>
    <row r="146" spans="1:12" ht="15.75" customHeight="1">
      <c r="A146" s="7">
        <v>145</v>
      </c>
      <c r="B146" s="1" t="s">
        <v>285</v>
      </c>
      <c r="C146" s="1">
        <v>73.63</v>
      </c>
      <c r="D146" s="1">
        <v>14</v>
      </c>
      <c r="E146" s="1">
        <v>18</v>
      </c>
      <c r="F146" s="1">
        <v>75.069999999999993</v>
      </c>
      <c r="G146" s="1">
        <v>0</v>
      </c>
      <c r="H146" s="1">
        <v>4</v>
      </c>
      <c r="I146" s="1">
        <v>0</v>
      </c>
      <c r="J146" s="1">
        <v>5</v>
      </c>
      <c r="K146" s="1">
        <v>73.61</v>
      </c>
      <c r="L146" s="1">
        <v>73.36</v>
      </c>
    </row>
    <row r="147" spans="1:12" ht="15.75" customHeight="1">
      <c r="A147" s="7">
        <v>146</v>
      </c>
      <c r="B147" s="1" t="s">
        <v>100</v>
      </c>
      <c r="C147" s="1">
        <v>73.61</v>
      </c>
      <c r="D147" s="1">
        <v>19</v>
      </c>
      <c r="E147" s="1">
        <v>13</v>
      </c>
      <c r="F147" s="1">
        <v>70.59</v>
      </c>
      <c r="G147" s="1">
        <v>1</v>
      </c>
      <c r="H147" s="1">
        <v>0</v>
      </c>
      <c r="I147" s="1">
        <v>2</v>
      </c>
      <c r="J147" s="1">
        <v>1</v>
      </c>
      <c r="K147" s="1">
        <v>73.97</v>
      </c>
      <c r="L147" s="1">
        <v>72.97</v>
      </c>
    </row>
    <row r="148" spans="1:12" ht="15.75" customHeight="1">
      <c r="A148" s="7">
        <v>147</v>
      </c>
      <c r="B148" s="1" t="s">
        <v>226</v>
      </c>
      <c r="C148" s="1">
        <v>73.56</v>
      </c>
      <c r="D148" s="1">
        <v>16</v>
      </c>
      <c r="E148" s="1">
        <v>16</v>
      </c>
      <c r="F148" s="1">
        <v>73.59</v>
      </c>
      <c r="G148" s="1">
        <v>0</v>
      </c>
      <c r="H148" s="1">
        <v>2</v>
      </c>
      <c r="I148" s="1">
        <v>0</v>
      </c>
      <c r="J148" s="1">
        <v>5</v>
      </c>
      <c r="K148" s="1">
        <v>73.849999999999994</v>
      </c>
      <c r="L148" s="1">
        <v>72.989999999999995</v>
      </c>
    </row>
    <row r="149" spans="1:12" ht="15.75" customHeight="1">
      <c r="A149" s="7">
        <v>148</v>
      </c>
      <c r="B149" s="1" t="s">
        <v>375</v>
      </c>
      <c r="C149" s="1">
        <v>73.489999999999995</v>
      </c>
      <c r="D149" s="1">
        <v>27</v>
      </c>
      <c r="E149" s="1">
        <v>10</v>
      </c>
      <c r="F149" s="1">
        <v>66.400000000000006</v>
      </c>
      <c r="G149" s="1">
        <v>0</v>
      </c>
      <c r="H149" s="1">
        <v>2</v>
      </c>
      <c r="I149" s="1">
        <v>0</v>
      </c>
      <c r="J149" s="1">
        <v>3</v>
      </c>
      <c r="K149" s="1">
        <v>74.349999999999994</v>
      </c>
      <c r="L149" s="1">
        <v>72.36</v>
      </c>
    </row>
    <row r="150" spans="1:12" ht="15.75" customHeight="1">
      <c r="A150" s="7">
        <v>149</v>
      </c>
      <c r="B150" s="1" t="s">
        <v>145</v>
      </c>
      <c r="C150" s="1">
        <v>73.39</v>
      </c>
      <c r="D150" s="1">
        <v>15</v>
      </c>
      <c r="E150" s="1">
        <v>16</v>
      </c>
      <c r="F150" s="1">
        <v>74.819999999999993</v>
      </c>
      <c r="G150" s="1">
        <v>0</v>
      </c>
      <c r="H150" s="1">
        <v>2</v>
      </c>
      <c r="I150" s="1">
        <v>0</v>
      </c>
      <c r="J150" s="1">
        <v>9</v>
      </c>
      <c r="K150" s="1">
        <v>74.02</v>
      </c>
      <c r="L150" s="1">
        <v>72.489999999999995</v>
      </c>
    </row>
    <row r="151" spans="1:12" ht="15.75" customHeight="1">
      <c r="A151" s="7">
        <v>150</v>
      </c>
      <c r="B151" s="1" t="s">
        <v>117</v>
      </c>
      <c r="C151" s="1">
        <v>73.38</v>
      </c>
      <c r="D151" s="1">
        <v>18</v>
      </c>
      <c r="E151" s="1">
        <v>15</v>
      </c>
      <c r="F151" s="1">
        <v>72.08</v>
      </c>
      <c r="G151" s="1">
        <v>0</v>
      </c>
      <c r="H151" s="1">
        <v>1</v>
      </c>
      <c r="I151" s="1">
        <v>0</v>
      </c>
      <c r="J151" s="1">
        <v>2</v>
      </c>
      <c r="K151" s="1">
        <v>73.040000000000006</v>
      </c>
      <c r="L151" s="1">
        <v>73.45</v>
      </c>
    </row>
    <row r="152" spans="1:12" ht="15.75" customHeight="1">
      <c r="A152" s="7">
        <v>151</v>
      </c>
      <c r="B152" s="1" t="s">
        <v>138</v>
      </c>
      <c r="C152" s="1">
        <v>73.34</v>
      </c>
      <c r="D152" s="1">
        <v>19</v>
      </c>
      <c r="E152" s="1">
        <v>12</v>
      </c>
      <c r="F152" s="1">
        <v>69.09</v>
      </c>
      <c r="G152" s="1">
        <v>0</v>
      </c>
      <c r="H152" s="1">
        <v>1</v>
      </c>
      <c r="I152" s="1">
        <v>0</v>
      </c>
      <c r="J152" s="1">
        <v>2</v>
      </c>
      <c r="K152" s="1">
        <v>72.38</v>
      </c>
      <c r="L152" s="1">
        <v>74.040000000000006</v>
      </c>
    </row>
    <row r="153" spans="1:12" ht="15.75" customHeight="1">
      <c r="A153" s="7">
        <v>152</v>
      </c>
      <c r="B153" s="1" t="s">
        <v>227</v>
      </c>
      <c r="C153" s="1">
        <v>73.27</v>
      </c>
      <c r="D153" s="1">
        <v>14</v>
      </c>
      <c r="E153" s="1">
        <v>17</v>
      </c>
      <c r="F153" s="1">
        <v>74.84</v>
      </c>
      <c r="G153" s="1">
        <v>0</v>
      </c>
      <c r="H153" s="1">
        <v>6</v>
      </c>
      <c r="I153" s="1">
        <v>0</v>
      </c>
      <c r="J153" s="1">
        <v>6</v>
      </c>
      <c r="K153" s="1">
        <v>73.33</v>
      </c>
      <c r="L153" s="1">
        <v>72.94</v>
      </c>
    </row>
    <row r="154" spans="1:12" ht="15.75" customHeight="1">
      <c r="A154" s="7">
        <v>153</v>
      </c>
      <c r="B154" s="1" t="s">
        <v>211</v>
      </c>
      <c r="C154" s="1">
        <v>73.260000000000005</v>
      </c>
      <c r="D154" s="1">
        <v>14</v>
      </c>
      <c r="E154" s="1">
        <v>18</v>
      </c>
      <c r="F154" s="1">
        <v>75.8</v>
      </c>
      <c r="G154" s="1">
        <v>1</v>
      </c>
      <c r="H154" s="1">
        <v>1</v>
      </c>
      <c r="I154" s="1">
        <v>1</v>
      </c>
      <c r="J154" s="1">
        <v>4</v>
      </c>
      <c r="K154" s="1">
        <v>72.88</v>
      </c>
      <c r="L154" s="1">
        <v>73.37</v>
      </c>
    </row>
    <row r="155" spans="1:12" ht="15.75" customHeight="1">
      <c r="A155" s="7">
        <v>154</v>
      </c>
      <c r="B155" s="1" t="s">
        <v>230</v>
      </c>
      <c r="C155" s="1">
        <v>73.25</v>
      </c>
      <c r="D155" s="1">
        <v>17</v>
      </c>
      <c r="E155" s="1">
        <v>12</v>
      </c>
      <c r="F155" s="1">
        <v>71.760000000000005</v>
      </c>
      <c r="G155" s="1">
        <v>0</v>
      </c>
      <c r="H155" s="1">
        <v>1</v>
      </c>
      <c r="I155" s="1">
        <v>0</v>
      </c>
      <c r="J155" s="1">
        <v>1</v>
      </c>
      <c r="K155" s="1">
        <v>74.58</v>
      </c>
      <c r="L155" s="1">
        <v>71.67</v>
      </c>
    </row>
    <row r="156" spans="1:12" ht="15.75" customHeight="1">
      <c r="A156" s="7">
        <v>155</v>
      </c>
      <c r="B156" s="1" t="s">
        <v>330</v>
      </c>
      <c r="C156" s="1">
        <v>73.209999999999994</v>
      </c>
      <c r="D156" s="1">
        <v>24</v>
      </c>
      <c r="E156" s="1">
        <v>7</v>
      </c>
      <c r="F156" s="1">
        <v>63.87</v>
      </c>
      <c r="G156" s="1">
        <v>0</v>
      </c>
      <c r="H156" s="1">
        <v>1</v>
      </c>
      <c r="I156" s="1">
        <v>0</v>
      </c>
      <c r="J156" s="1">
        <v>1</v>
      </c>
      <c r="K156" s="1">
        <v>73.45</v>
      </c>
      <c r="L156" s="1">
        <v>72.69</v>
      </c>
    </row>
    <row r="157" spans="1:12" ht="15.75" customHeight="1">
      <c r="A157" s="7">
        <v>156</v>
      </c>
      <c r="B157" s="1" t="s">
        <v>436</v>
      </c>
      <c r="C157" s="1">
        <v>73.040000000000006</v>
      </c>
      <c r="D157" s="1">
        <v>19</v>
      </c>
      <c r="E157" s="1">
        <v>15</v>
      </c>
      <c r="F157" s="1">
        <v>71.16</v>
      </c>
      <c r="G157" s="1">
        <v>0</v>
      </c>
      <c r="H157" s="1">
        <v>2</v>
      </c>
      <c r="I157" s="1">
        <v>0</v>
      </c>
      <c r="J157" s="1">
        <v>2</v>
      </c>
      <c r="K157" s="1">
        <v>72.8</v>
      </c>
      <c r="L157" s="1">
        <v>73</v>
      </c>
    </row>
    <row r="158" spans="1:12" ht="15.75" customHeight="1">
      <c r="A158" s="7">
        <v>157</v>
      </c>
      <c r="B158" s="1" t="s">
        <v>86</v>
      </c>
      <c r="C158" s="1">
        <v>72.86</v>
      </c>
      <c r="D158" s="1">
        <v>22</v>
      </c>
      <c r="E158" s="1">
        <v>9</v>
      </c>
      <c r="F158" s="1">
        <v>67.930000000000007</v>
      </c>
      <c r="G158" s="1">
        <v>0</v>
      </c>
      <c r="H158" s="1">
        <v>2</v>
      </c>
      <c r="I158" s="1">
        <v>0</v>
      </c>
      <c r="J158" s="1">
        <v>3</v>
      </c>
      <c r="K158" s="1">
        <v>74.2</v>
      </c>
      <c r="L158" s="1">
        <v>71.260000000000005</v>
      </c>
    </row>
    <row r="159" spans="1:12" ht="15.75" customHeight="1">
      <c r="A159" s="7">
        <v>158</v>
      </c>
      <c r="B159" s="1" t="s">
        <v>161</v>
      </c>
      <c r="C159" s="1">
        <v>72.680000000000007</v>
      </c>
      <c r="D159" s="1">
        <v>17</v>
      </c>
      <c r="E159" s="1">
        <v>15</v>
      </c>
      <c r="F159" s="1">
        <v>72.900000000000006</v>
      </c>
      <c r="G159" s="1">
        <v>0</v>
      </c>
      <c r="H159" s="1">
        <v>2</v>
      </c>
      <c r="I159" s="1">
        <v>1</v>
      </c>
      <c r="J159" s="1">
        <v>4</v>
      </c>
      <c r="K159" s="1">
        <v>73.38</v>
      </c>
      <c r="L159" s="1">
        <v>71.7</v>
      </c>
    </row>
    <row r="160" spans="1:12" ht="15.75" customHeight="1">
      <c r="A160" s="7">
        <v>159</v>
      </c>
      <c r="B160" s="1" t="s">
        <v>367</v>
      </c>
      <c r="C160" s="1">
        <v>72.650000000000006</v>
      </c>
      <c r="D160" s="1">
        <v>13</v>
      </c>
      <c r="E160" s="1">
        <v>16</v>
      </c>
      <c r="F160" s="1">
        <v>73.53</v>
      </c>
      <c r="G160" s="1">
        <v>0</v>
      </c>
      <c r="H160" s="1">
        <v>0</v>
      </c>
      <c r="I160" s="1">
        <v>0</v>
      </c>
      <c r="J160" s="1">
        <v>2</v>
      </c>
      <c r="K160" s="1">
        <v>72.31</v>
      </c>
      <c r="L160" s="1">
        <v>72.709999999999994</v>
      </c>
    </row>
    <row r="161" spans="1:12" ht="15.75" customHeight="1">
      <c r="A161" s="7">
        <v>160</v>
      </c>
      <c r="B161" s="1" t="s">
        <v>231</v>
      </c>
      <c r="C161" s="1">
        <v>72.48</v>
      </c>
      <c r="D161" s="1">
        <v>12</v>
      </c>
      <c r="E161" s="1">
        <v>18</v>
      </c>
      <c r="F161" s="1">
        <v>75.48</v>
      </c>
      <c r="G161" s="1">
        <v>0</v>
      </c>
      <c r="H161" s="1">
        <v>6</v>
      </c>
      <c r="I161" s="1">
        <v>0</v>
      </c>
      <c r="J161" s="1">
        <v>10</v>
      </c>
      <c r="K161" s="1">
        <v>72.41</v>
      </c>
      <c r="L161" s="1">
        <v>72.27</v>
      </c>
    </row>
    <row r="162" spans="1:12" ht="15.75" customHeight="1">
      <c r="A162" s="7">
        <v>161</v>
      </c>
      <c r="B162" s="1" t="s">
        <v>221</v>
      </c>
      <c r="C162" s="1">
        <v>72.42</v>
      </c>
      <c r="D162" s="1">
        <v>11</v>
      </c>
      <c r="E162" s="1">
        <v>20</v>
      </c>
      <c r="F162" s="1">
        <v>77.59</v>
      </c>
      <c r="G162" s="1">
        <v>0</v>
      </c>
      <c r="H162" s="1">
        <v>5</v>
      </c>
      <c r="I162" s="1">
        <v>1</v>
      </c>
      <c r="J162" s="1">
        <v>9</v>
      </c>
      <c r="K162" s="1">
        <v>73.260000000000005</v>
      </c>
      <c r="L162" s="1">
        <v>71.31</v>
      </c>
    </row>
    <row r="163" spans="1:12" ht="15.75" customHeight="1">
      <c r="A163" s="7">
        <v>162</v>
      </c>
      <c r="B163" s="1" t="s">
        <v>174</v>
      </c>
      <c r="C163" s="1">
        <v>72.099999999999994</v>
      </c>
      <c r="D163" s="1">
        <v>14</v>
      </c>
      <c r="E163" s="1">
        <v>18</v>
      </c>
      <c r="F163" s="1">
        <v>73.37</v>
      </c>
      <c r="G163" s="1">
        <v>0</v>
      </c>
      <c r="H163" s="1">
        <v>1</v>
      </c>
      <c r="I163" s="1">
        <v>0</v>
      </c>
      <c r="J163" s="1">
        <v>4</v>
      </c>
      <c r="K163" s="1">
        <v>72.099999999999994</v>
      </c>
      <c r="L163" s="1">
        <v>71.819999999999993</v>
      </c>
    </row>
    <row r="164" spans="1:12" ht="15.75" customHeight="1">
      <c r="A164" s="7">
        <v>163</v>
      </c>
      <c r="B164" s="1" t="s">
        <v>77</v>
      </c>
      <c r="C164" s="1">
        <v>72.03</v>
      </c>
      <c r="D164" s="1">
        <v>14</v>
      </c>
      <c r="E164" s="1">
        <v>19</v>
      </c>
      <c r="F164" s="1">
        <v>74.53</v>
      </c>
      <c r="G164" s="1">
        <v>0</v>
      </c>
      <c r="H164" s="1">
        <v>3</v>
      </c>
      <c r="I164" s="1">
        <v>0</v>
      </c>
      <c r="J164" s="1">
        <v>4</v>
      </c>
      <c r="K164" s="1">
        <v>72.66</v>
      </c>
      <c r="L164" s="1">
        <v>71.12</v>
      </c>
    </row>
    <row r="165" spans="1:12" ht="15.75" customHeight="1">
      <c r="A165" s="7">
        <v>164</v>
      </c>
      <c r="B165" s="1" t="s">
        <v>187</v>
      </c>
      <c r="C165" s="1">
        <v>72.010000000000005</v>
      </c>
      <c r="D165" s="1">
        <v>17</v>
      </c>
      <c r="E165" s="1">
        <v>13</v>
      </c>
      <c r="F165" s="1">
        <v>71.33</v>
      </c>
      <c r="G165" s="1">
        <v>0</v>
      </c>
      <c r="H165" s="1">
        <v>0</v>
      </c>
      <c r="I165" s="1">
        <v>0</v>
      </c>
      <c r="J165" s="1">
        <v>1</v>
      </c>
      <c r="K165" s="1">
        <v>72.95</v>
      </c>
      <c r="L165" s="1">
        <v>70.78</v>
      </c>
    </row>
    <row r="166" spans="1:12" ht="15.75" customHeight="1">
      <c r="A166" s="7">
        <v>165</v>
      </c>
      <c r="B166" s="1" t="s">
        <v>441</v>
      </c>
      <c r="C166" s="1">
        <v>71.87</v>
      </c>
      <c r="D166" s="1">
        <v>11</v>
      </c>
      <c r="E166" s="1">
        <v>20</v>
      </c>
      <c r="F166" s="1">
        <v>77.349999999999994</v>
      </c>
      <c r="G166" s="1">
        <v>1</v>
      </c>
      <c r="H166" s="1">
        <v>5</v>
      </c>
      <c r="I166" s="1">
        <v>1</v>
      </c>
      <c r="J166" s="1">
        <v>10</v>
      </c>
      <c r="K166" s="1">
        <v>72.81</v>
      </c>
      <c r="L166" s="1">
        <v>70.650000000000006</v>
      </c>
    </row>
    <row r="167" spans="1:12" ht="15.75" customHeight="1">
      <c r="A167" s="7">
        <v>166</v>
      </c>
      <c r="B167" s="1" t="s">
        <v>152</v>
      </c>
      <c r="C167" s="1">
        <v>71.81</v>
      </c>
      <c r="D167" s="1">
        <v>17</v>
      </c>
      <c r="E167" s="1">
        <v>16</v>
      </c>
      <c r="F167" s="1">
        <v>72.209999999999994</v>
      </c>
      <c r="G167" s="1">
        <v>0</v>
      </c>
      <c r="H167" s="1">
        <v>0</v>
      </c>
      <c r="I167" s="1">
        <v>2</v>
      </c>
      <c r="J167" s="1">
        <v>4</v>
      </c>
      <c r="K167" s="1">
        <v>72.64</v>
      </c>
      <c r="L167" s="1">
        <v>70.7</v>
      </c>
    </row>
    <row r="168" spans="1:12" ht="15.75" customHeight="1">
      <c r="A168" s="7">
        <v>167</v>
      </c>
      <c r="B168" s="1" t="s">
        <v>295</v>
      </c>
      <c r="C168" s="1">
        <v>71.75</v>
      </c>
      <c r="D168" s="1">
        <v>12</v>
      </c>
      <c r="E168" s="1">
        <v>17</v>
      </c>
      <c r="F168" s="1">
        <v>74.599999999999994</v>
      </c>
      <c r="G168" s="1">
        <v>0</v>
      </c>
      <c r="H168" s="1">
        <v>4</v>
      </c>
      <c r="I168" s="1">
        <v>0</v>
      </c>
      <c r="J168" s="1">
        <v>5</v>
      </c>
      <c r="K168" s="1">
        <v>72.150000000000006</v>
      </c>
      <c r="L168" s="1">
        <v>71.06</v>
      </c>
    </row>
    <row r="169" spans="1:12" ht="15.75" customHeight="1">
      <c r="A169" s="7">
        <v>168</v>
      </c>
      <c r="B169" s="1" t="s">
        <v>51</v>
      </c>
      <c r="C169" s="1">
        <v>71.680000000000007</v>
      </c>
      <c r="D169" s="1">
        <v>10</v>
      </c>
      <c r="E169" s="1">
        <v>22</v>
      </c>
      <c r="F169" s="1">
        <v>78.349999999999994</v>
      </c>
      <c r="G169" s="1">
        <v>0</v>
      </c>
      <c r="H169" s="1">
        <v>9</v>
      </c>
      <c r="I169" s="1">
        <v>0</v>
      </c>
      <c r="J169" s="1">
        <v>12</v>
      </c>
      <c r="K169" s="1">
        <v>71.05</v>
      </c>
      <c r="L169" s="1">
        <v>72.02</v>
      </c>
    </row>
    <row r="170" spans="1:12" ht="15.75" customHeight="1">
      <c r="A170" s="7">
        <v>169</v>
      </c>
      <c r="B170" s="1" t="s">
        <v>185</v>
      </c>
      <c r="C170" s="1">
        <v>71.650000000000006</v>
      </c>
      <c r="D170" s="1">
        <v>20</v>
      </c>
      <c r="E170" s="1">
        <v>9</v>
      </c>
      <c r="F170" s="1">
        <v>66.16</v>
      </c>
      <c r="G170" s="1">
        <v>0</v>
      </c>
      <c r="H170" s="1">
        <v>0</v>
      </c>
      <c r="I170" s="1">
        <v>0</v>
      </c>
      <c r="J170" s="1">
        <v>1</v>
      </c>
      <c r="K170" s="1">
        <v>71.48</v>
      </c>
      <c r="L170" s="1">
        <v>71.53</v>
      </c>
    </row>
    <row r="171" spans="1:12" ht="15.75" customHeight="1">
      <c r="A171" s="7">
        <v>170</v>
      </c>
      <c r="B171" s="1" t="s">
        <v>195</v>
      </c>
      <c r="C171" s="1">
        <v>71.64</v>
      </c>
      <c r="D171" s="1">
        <v>12</v>
      </c>
      <c r="E171" s="1">
        <v>17</v>
      </c>
      <c r="F171" s="1">
        <v>72.89</v>
      </c>
      <c r="G171" s="1">
        <v>0</v>
      </c>
      <c r="H171" s="1">
        <v>1</v>
      </c>
      <c r="I171" s="1">
        <v>0</v>
      </c>
      <c r="J171" s="1">
        <v>4</v>
      </c>
      <c r="K171" s="1">
        <v>69.430000000000007</v>
      </c>
      <c r="L171" s="1">
        <v>73.58</v>
      </c>
    </row>
    <row r="172" spans="1:12" ht="15.75" customHeight="1">
      <c r="A172" s="7">
        <v>171</v>
      </c>
      <c r="B172" s="1" t="s">
        <v>148</v>
      </c>
      <c r="C172" s="1">
        <v>71.63</v>
      </c>
      <c r="D172" s="1">
        <v>14</v>
      </c>
      <c r="E172" s="1">
        <v>15</v>
      </c>
      <c r="F172" s="1">
        <v>72.36</v>
      </c>
      <c r="G172" s="1">
        <v>0</v>
      </c>
      <c r="H172" s="1">
        <v>1</v>
      </c>
      <c r="I172" s="1">
        <v>0</v>
      </c>
      <c r="J172" s="1">
        <v>4</v>
      </c>
      <c r="K172" s="1">
        <v>72.12</v>
      </c>
      <c r="L172" s="1">
        <v>70.86</v>
      </c>
    </row>
    <row r="173" spans="1:12" ht="15.75" customHeight="1">
      <c r="A173" s="7">
        <v>172</v>
      </c>
      <c r="B173" s="1" t="s">
        <v>267</v>
      </c>
      <c r="C173" s="1">
        <v>71.61</v>
      </c>
      <c r="D173" s="1">
        <v>17</v>
      </c>
      <c r="E173" s="1">
        <v>11</v>
      </c>
      <c r="F173" s="1">
        <v>68.28</v>
      </c>
      <c r="G173" s="1">
        <v>0</v>
      </c>
      <c r="H173" s="1">
        <v>0</v>
      </c>
      <c r="I173" s="1">
        <v>0</v>
      </c>
      <c r="J173" s="1">
        <v>1</v>
      </c>
      <c r="K173" s="1">
        <v>71.22</v>
      </c>
      <c r="L173" s="1">
        <v>71.72</v>
      </c>
    </row>
    <row r="174" spans="1:12" ht="15.75" customHeight="1">
      <c r="A174" s="7">
        <v>173</v>
      </c>
      <c r="B174" s="1" t="s">
        <v>37</v>
      </c>
      <c r="C174" s="1">
        <v>71.599999999999994</v>
      </c>
      <c r="D174" s="1">
        <v>10</v>
      </c>
      <c r="E174" s="1">
        <v>21</v>
      </c>
      <c r="F174" s="1">
        <v>78.44</v>
      </c>
      <c r="G174" s="1">
        <v>0</v>
      </c>
      <c r="H174" s="1">
        <v>9</v>
      </c>
      <c r="I174" s="1">
        <v>2</v>
      </c>
      <c r="J174" s="1">
        <v>11</v>
      </c>
      <c r="K174" s="1">
        <v>71.19</v>
      </c>
      <c r="L174" s="1">
        <v>71.73</v>
      </c>
    </row>
    <row r="175" spans="1:12" ht="15.75" customHeight="1">
      <c r="A175" s="7">
        <v>174</v>
      </c>
      <c r="B175" s="1" t="s">
        <v>442</v>
      </c>
      <c r="C175" s="1">
        <v>71.56</v>
      </c>
      <c r="D175" s="1">
        <v>14</v>
      </c>
      <c r="E175" s="1">
        <v>17</v>
      </c>
      <c r="F175" s="1">
        <v>73.61</v>
      </c>
      <c r="G175" s="1">
        <v>0</v>
      </c>
      <c r="H175" s="1">
        <v>0</v>
      </c>
      <c r="I175" s="1">
        <v>0</v>
      </c>
      <c r="J175" s="1">
        <v>4</v>
      </c>
      <c r="K175" s="1">
        <v>71.31</v>
      </c>
      <c r="L175" s="1">
        <v>71.540000000000006</v>
      </c>
    </row>
    <row r="176" spans="1:12" ht="15.75" customHeight="1">
      <c r="A176" s="7">
        <v>175</v>
      </c>
      <c r="B176" s="1" t="s">
        <v>149</v>
      </c>
      <c r="C176" s="1">
        <v>71.540000000000006</v>
      </c>
      <c r="D176" s="1">
        <v>13</v>
      </c>
      <c r="E176" s="1">
        <v>17</v>
      </c>
      <c r="F176" s="1">
        <v>73.61</v>
      </c>
      <c r="G176" s="1">
        <v>0</v>
      </c>
      <c r="H176" s="1">
        <v>0</v>
      </c>
      <c r="I176" s="1">
        <v>0</v>
      </c>
      <c r="J176" s="1">
        <v>4</v>
      </c>
      <c r="K176" s="1">
        <v>72.16</v>
      </c>
      <c r="L176" s="1">
        <v>70.64</v>
      </c>
    </row>
    <row r="177" spans="1:12" ht="15.75" customHeight="1">
      <c r="A177" s="7">
        <v>176</v>
      </c>
      <c r="B177" s="1" t="s">
        <v>79</v>
      </c>
      <c r="C177" s="1">
        <v>71.39</v>
      </c>
      <c r="D177" s="1">
        <v>14</v>
      </c>
      <c r="E177" s="1">
        <v>17</v>
      </c>
      <c r="F177" s="1">
        <v>71.72</v>
      </c>
      <c r="G177" s="1">
        <v>0</v>
      </c>
      <c r="H177" s="1">
        <v>0</v>
      </c>
      <c r="I177" s="1">
        <v>0</v>
      </c>
      <c r="J177" s="1">
        <v>3</v>
      </c>
      <c r="K177" s="1">
        <v>70.59</v>
      </c>
      <c r="L177" s="1">
        <v>71.900000000000006</v>
      </c>
    </row>
    <row r="178" spans="1:12" ht="15.75" customHeight="1">
      <c r="A178" s="7">
        <v>177</v>
      </c>
      <c r="B178" s="1" t="s">
        <v>248</v>
      </c>
      <c r="C178" s="1">
        <v>71.290000000000006</v>
      </c>
      <c r="D178" s="1">
        <v>17</v>
      </c>
      <c r="E178" s="1">
        <v>16</v>
      </c>
      <c r="F178" s="1">
        <v>72.09</v>
      </c>
      <c r="G178" s="1">
        <v>0</v>
      </c>
      <c r="H178" s="1">
        <v>1</v>
      </c>
      <c r="I178" s="1">
        <v>0</v>
      </c>
      <c r="J178" s="1">
        <v>1</v>
      </c>
      <c r="K178" s="1">
        <v>72.52</v>
      </c>
      <c r="L178" s="1">
        <v>69.77</v>
      </c>
    </row>
    <row r="179" spans="1:12" ht="15.75" customHeight="1">
      <c r="A179" s="7">
        <v>178</v>
      </c>
      <c r="B179" s="1" t="s">
        <v>332</v>
      </c>
      <c r="C179" s="1">
        <v>71.239999999999995</v>
      </c>
      <c r="D179" s="1">
        <v>16</v>
      </c>
      <c r="E179" s="1">
        <v>14</v>
      </c>
      <c r="F179" s="1">
        <v>69.77</v>
      </c>
      <c r="G179" s="1">
        <v>0</v>
      </c>
      <c r="H179" s="1">
        <v>0</v>
      </c>
      <c r="I179" s="1">
        <v>0</v>
      </c>
      <c r="J179" s="1">
        <v>0</v>
      </c>
      <c r="K179" s="1">
        <v>71.12</v>
      </c>
      <c r="L179" s="1">
        <v>71.069999999999993</v>
      </c>
    </row>
    <row r="180" spans="1:12" ht="15.75" customHeight="1">
      <c r="A180" s="7">
        <v>179</v>
      </c>
      <c r="B180" s="1" t="s">
        <v>164</v>
      </c>
      <c r="C180" s="1">
        <v>71.23</v>
      </c>
      <c r="D180" s="1">
        <v>17</v>
      </c>
      <c r="E180" s="1">
        <v>14</v>
      </c>
      <c r="F180" s="1">
        <v>68.86</v>
      </c>
      <c r="G180" s="1">
        <v>0</v>
      </c>
      <c r="H180" s="1">
        <v>1</v>
      </c>
      <c r="I180" s="1">
        <v>0</v>
      </c>
      <c r="J180" s="1">
        <v>2</v>
      </c>
      <c r="K180" s="1">
        <v>70.180000000000007</v>
      </c>
      <c r="L180" s="1">
        <v>71.989999999999995</v>
      </c>
    </row>
    <row r="181" spans="1:12" ht="15.75" customHeight="1">
      <c r="A181" s="7">
        <v>180</v>
      </c>
      <c r="B181" s="1" t="s">
        <v>440</v>
      </c>
      <c r="C181" s="1">
        <v>71.11</v>
      </c>
      <c r="D181" s="1">
        <v>21</v>
      </c>
      <c r="E181" s="1">
        <v>10</v>
      </c>
      <c r="F181" s="1">
        <v>66.239999999999995</v>
      </c>
      <c r="G181" s="1">
        <v>0</v>
      </c>
      <c r="H181" s="1">
        <v>0</v>
      </c>
      <c r="I181" s="1">
        <v>0</v>
      </c>
      <c r="J181" s="1">
        <v>1</v>
      </c>
      <c r="K181" s="1">
        <v>71.39</v>
      </c>
      <c r="L181" s="1">
        <v>70.540000000000006</v>
      </c>
    </row>
    <row r="182" spans="1:12" ht="15.75" customHeight="1">
      <c r="A182" s="7">
        <v>181</v>
      </c>
      <c r="B182" s="1" t="s">
        <v>158</v>
      </c>
      <c r="C182" s="1">
        <v>71.06</v>
      </c>
      <c r="D182" s="1">
        <v>11</v>
      </c>
      <c r="E182" s="1">
        <v>20</v>
      </c>
      <c r="F182" s="1">
        <v>76.37</v>
      </c>
      <c r="G182" s="1">
        <v>0</v>
      </c>
      <c r="H182" s="1">
        <v>4</v>
      </c>
      <c r="I182" s="1">
        <v>0</v>
      </c>
      <c r="J182" s="1">
        <v>7</v>
      </c>
      <c r="K182" s="1">
        <v>70.48</v>
      </c>
      <c r="L182" s="1">
        <v>71.36</v>
      </c>
    </row>
    <row r="183" spans="1:12" ht="15.75" customHeight="1">
      <c r="A183" s="7">
        <v>182</v>
      </c>
      <c r="B183" s="1" t="s">
        <v>286</v>
      </c>
      <c r="C183" s="1">
        <v>70.97</v>
      </c>
      <c r="D183" s="1">
        <v>23</v>
      </c>
      <c r="E183" s="1">
        <v>12</v>
      </c>
      <c r="F183" s="1">
        <v>66.45</v>
      </c>
      <c r="G183" s="1">
        <v>0</v>
      </c>
      <c r="H183" s="1">
        <v>2</v>
      </c>
      <c r="I183" s="1">
        <v>0</v>
      </c>
      <c r="J183" s="1">
        <v>3</v>
      </c>
      <c r="K183" s="1">
        <v>71.39</v>
      </c>
      <c r="L183" s="1">
        <v>70.27</v>
      </c>
    </row>
    <row r="184" spans="1:12" ht="15.75" customHeight="1">
      <c r="A184" s="7">
        <v>183</v>
      </c>
      <c r="B184" s="1" t="s">
        <v>232</v>
      </c>
      <c r="C184" s="1">
        <v>70.959999999999994</v>
      </c>
      <c r="D184" s="1">
        <v>18</v>
      </c>
      <c r="E184" s="1">
        <v>13</v>
      </c>
      <c r="F184" s="1">
        <v>68.099999999999994</v>
      </c>
      <c r="G184" s="1">
        <v>0</v>
      </c>
      <c r="H184" s="1">
        <v>1</v>
      </c>
      <c r="I184" s="1">
        <v>0</v>
      </c>
      <c r="J184" s="1">
        <v>2</v>
      </c>
      <c r="K184" s="1">
        <v>70.53</v>
      </c>
      <c r="L184" s="1">
        <v>71.12</v>
      </c>
    </row>
    <row r="185" spans="1:12" ht="15.75" customHeight="1">
      <c r="A185" s="7">
        <v>184</v>
      </c>
      <c r="B185" s="1" t="s">
        <v>204</v>
      </c>
      <c r="C185" s="1">
        <v>70.930000000000007</v>
      </c>
      <c r="D185" s="1">
        <v>17</v>
      </c>
      <c r="E185" s="1">
        <v>14</v>
      </c>
      <c r="F185" s="1">
        <v>69.930000000000007</v>
      </c>
      <c r="G185" s="1">
        <v>0</v>
      </c>
      <c r="H185" s="1">
        <v>0</v>
      </c>
      <c r="I185" s="1">
        <v>0</v>
      </c>
      <c r="J185" s="1">
        <v>2</v>
      </c>
      <c r="K185" s="1">
        <v>71.75</v>
      </c>
      <c r="L185" s="1">
        <v>69.819999999999993</v>
      </c>
    </row>
    <row r="186" spans="1:12" ht="15.75" customHeight="1">
      <c r="A186" s="7">
        <v>185</v>
      </c>
      <c r="B186" s="1" t="s">
        <v>40</v>
      </c>
      <c r="C186" s="1">
        <v>70.87</v>
      </c>
      <c r="D186" s="1">
        <v>11</v>
      </c>
      <c r="E186" s="1">
        <v>19</v>
      </c>
      <c r="F186" s="1">
        <v>75.42</v>
      </c>
      <c r="G186" s="1">
        <v>0</v>
      </c>
      <c r="H186" s="1">
        <v>3</v>
      </c>
      <c r="I186" s="1">
        <v>0</v>
      </c>
      <c r="J186" s="1">
        <v>9</v>
      </c>
      <c r="K186" s="1">
        <v>70.45</v>
      </c>
      <c r="L186" s="1">
        <v>71.02</v>
      </c>
    </row>
    <row r="187" spans="1:12" ht="15.75" customHeight="1">
      <c r="A187" s="7">
        <v>186</v>
      </c>
      <c r="B187" s="1" t="s">
        <v>160</v>
      </c>
      <c r="C187" s="1">
        <v>70.790000000000006</v>
      </c>
      <c r="D187" s="1">
        <v>8</v>
      </c>
      <c r="E187" s="1">
        <v>23</v>
      </c>
      <c r="F187" s="1">
        <v>78.7</v>
      </c>
      <c r="G187" s="1">
        <v>1</v>
      </c>
      <c r="H187" s="1">
        <v>5</v>
      </c>
      <c r="I187" s="1">
        <v>2</v>
      </c>
      <c r="J187" s="1">
        <v>9</v>
      </c>
      <c r="K187" s="1">
        <v>69.38</v>
      </c>
      <c r="L187" s="1">
        <v>71.89</v>
      </c>
    </row>
    <row r="188" spans="1:12" ht="15.75" customHeight="1">
      <c r="A188" s="7">
        <v>187</v>
      </c>
      <c r="B188" s="1" t="s">
        <v>351</v>
      </c>
      <c r="C188" s="1">
        <v>70.66</v>
      </c>
      <c r="D188" s="1">
        <v>19</v>
      </c>
      <c r="E188" s="1">
        <v>13</v>
      </c>
      <c r="F188" s="1">
        <v>68.25</v>
      </c>
      <c r="G188" s="1">
        <v>0</v>
      </c>
      <c r="H188" s="1">
        <v>1</v>
      </c>
      <c r="I188" s="1">
        <v>0</v>
      </c>
      <c r="J188" s="1">
        <v>1</v>
      </c>
      <c r="K188" s="1">
        <v>70.92</v>
      </c>
      <c r="L188" s="1">
        <v>70.11</v>
      </c>
    </row>
    <row r="189" spans="1:12" ht="15.75" customHeight="1">
      <c r="A189" s="7">
        <v>188</v>
      </c>
      <c r="B189" s="1" t="s">
        <v>370</v>
      </c>
      <c r="C189" s="1">
        <v>70.569999999999993</v>
      </c>
      <c r="D189" s="1">
        <v>14</v>
      </c>
      <c r="E189" s="1">
        <v>15</v>
      </c>
      <c r="F189" s="1">
        <v>70.88</v>
      </c>
      <c r="G189" s="1">
        <v>0</v>
      </c>
      <c r="H189" s="1">
        <v>1</v>
      </c>
      <c r="I189" s="1">
        <v>0</v>
      </c>
      <c r="J189" s="1">
        <v>1</v>
      </c>
      <c r="K189" s="1">
        <v>70.67</v>
      </c>
      <c r="L189" s="1">
        <v>70.2</v>
      </c>
    </row>
    <row r="190" spans="1:12" ht="15.75" customHeight="1">
      <c r="A190" s="7">
        <v>189</v>
      </c>
      <c r="B190" s="1" t="s">
        <v>378</v>
      </c>
      <c r="C190" s="1">
        <v>70.44</v>
      </c>
      <c r="D190" s="1">
        <v>15</v>
      </c>
      <c r="E190" s="1">
        <v>15</v>
      </c>
      <c r="F190" s="1">
        <v>71.290000000000006</v>
      </c>
      <c r="G190" s="1">
        <v>0</v>
      </c>
      <c r="H190" s="1">
        <v>3</v>
      </c>
      <c r="I190" s="1">
        <v>0</v>
      </c>
      <c r="J190" s="1">
        <v>3</v>
      </c>
      <c r="K190" s="1">
        <v>71.17</v>
      </c>
      <c r="L190" s="1">
        <v>69.430000000000007</v>
      </c>
    </row>
    <row r="191" spans="1:12" ht="11.25" customHeight="1">
      <c r="A191" s="7">
        <v>190</v>
      </c>
      <c r="B191" s="1" t="s">
        <v>344</v>
      </c>
      <c r="C191" s="1">
        <v>70.400000000000006</v>
      </c>
      <c r="D191" s="1">
        <v>15</v>
      </c>
      <c r="E191" s="1">
        <v>15</v>
      </c>
      <c r="F191" s="1">
        <v>70.180000000000007</v>
      </c>
      <c r="G191" s="1">
        <v>0</v>
      </c>
      <c r="H191" s="1">
        <v>1</v>
      </c>
      <c r="I191" s="1">
        <v>0</v>
      </c>
      <c r="J191" s="1">
        <v>1</v>
      </c>
      <c r="K191" s="1">
        <v>70.45</v>
      </c>
      <c r="L191" s="1">
        <v>70.069999999999993</v>
      </c>
    </row>
    <row r="192" spans="1:12" ht="15.75" customHeight="1">
      <c r="A192" s="7">
        <v>191</v>
      </c>
      <c r="B192" s="1" t="s">
        <v>214</v>
      </c>
      <c r="C192" s="1">
        <v>70.36</v>
      </c>
      <c r="D192" s="1">
        <v>16</v>
      </c>
      <c r="E192" s="1">
        <v>13</v>
      </c>
      <c r="F192" s="1">
        <v>68</v>
      </c>
      <c r="G192" s="1">
        <v>0</v>
      </c>
      <c r="H192" s="1">
        <v>1</v>
      </c>
      <c r="I192" s="1">
        <v>0</v>
      </c>
      <c r="J192" s="1">
        <v>2</v>
      </c>
      <c r="K192" s="1">
        <v>69.47</v>
      </c>
      <c r="L192" s="1">
        <v>70.94</v>
      </c>
    </row>
    <row r="193" spans="1:12" ht="15.75" customHeight="1">
      <c r="A193" s="7">
        <v>192</v>
      </c>
      <c r="B193" s="1" t="s">
        <v>315</v>
      </c>
      <c r="C193" s="1">
        <v>70.319999999999993</v>
      </c>
      <c r="D193" s="1">
        <v>13</v>
      </c>
      <c r="E193" s="1">
        <v>16</v>
      </c>
      <c r="F193" s="1">
        <v>73.03</v>
      </c>
      <c r="G193" s="1">
        <v>0</v>
      </c>
      <c r="H193" s="1">
        <v>2</v>
      </c>
      <c r="I193" s="1">
        <v>0</v>
      </c>
      <c r="J193" s="1">
        <v>2</v>
      </c>
      <c r="K193" s="1">
        <v>71.8</v>
      </c>
      <c r="L193" s="1">
        <v>68.52</v>
      </c>
    </row>
    <row r="194" spans="1:12" ht="15.75" customHeight="1">
      <c r="A194" s="7">
        <v>193</v>
      </c>
      <c r="B194" s="1" t="s">
        <v>258</v>
      </c>
      <c r="C194" s="1">
        <v>70.150000000000006</v>
      </c>
      <c r="D194" s="1">
        <v>23</v>
      </c>
      <c r="E194" s="1">
        <v>10</v>
      </c>
      <c r="F194" s="1">
        <v>63.38</v>
      </c>
      <c r="G194" s="1">
        <v>0</v>
      </c>
      <c r="H194" s="1">
        <v>0</v>
      </c>
      <c r="I194" s="1">
        <v>0</v>
      </c>
      <c r="J194" s="1">
        <v>2</v>
      </c>
      <c r="K194" s="1">
        <v>69.63</v>
      </c>
      <c r="L194" s="1">
        <v>70.37</v>
      </c>
    </row>
    <row r="195" spans="1:12" ht="15.75" customHeight="1">
      <c r="A195" s="7">
        <v>194</v>
      </c>
      <c r="B195" s="1" t="s">
        <v>363</v>
      </c>
      <c r="C195" s="1">
        <v>70.12</v>
      </c>
      <c r="D195" s="1">
        <v>14</v>
      </c>
      <c r="E195" s="1">
        <v>16</v>
      </c>
      <c r="F195" s="1">
        <v>70.790000000000006</v>
      </c>
      <c r="G195" s="1">
        <v>0</v>
      </c>
      <c r="H195" s="1">
        <v>3</v>
      </c>
      <c r="I195" s="1">
        <v>0</v>
      </c>
      <c r="J195" s="1">
        <v>3</v>
      </c>
      <c r="K195" s="1">
        <v>69.86</v>
      </c>
      <c r="L195" s="1">
        <v>70.099999999999994</v>
      </c>
    </row>
    <row r="196" spans="1:12" ht="15.75" customHeight="1">
      <c r="A196" s="7">
        <v>195</v>
      </c>
      <c r="B196" s="1" t="s">
        <v>166</v>
      </c>
      <c r="C196" s="1">
        <v>70.12</v>
      </c>
      <c r="D196" s="1">
        <v>13</v>
      </c>
      <c r="E196" s="1">
        <v>14</v>
      </c>
      <c r="F196" s="1">
        <v>70.900000000000006</v>
      </c>
      <c r="G196" s="1">
        <v>0</v>
      </c>
      <c r="H196" s="1">
        <v>0</v>
      </c>
      <c r="I196" s="1">
        <v>0</v>
      </c>
      <c r="J196" s="1">
        <v>0</v>
      </c>
      <c r="K196" s="1">
        <v>70.62</v>
      </c>
      <c r="L196" s="1">
        <v>69.319999999999993</v>
      </c>
    </row>
    <row r="197" spans="1:12" ht="15.75" customHeight="1">
      <c r="A197" s="7">
        <v>196</v>
      </c>
      <c r="B197" s="1" t="s">
        <v>458</v>
      </c>
      <c r="C197" s="1">
        <v>70.040000000000006</v>
      </c>
      <c r="D197" s="1">
        <v>14</v>
      </c>
      <c r="E197" s="1">
        <v>15</v>
      </c>
      <c r="F197" s="1">
        <v>69.72</v>
      </c>
      <c r="G197" s="1">
        <v>0</v>
      </c>
      <c r="H197" s="1">
        <v>1</v>
      </c>
      <c r="I197" s="1">
        <v>0</v>
      </c>
      <c r="J197" s="1">
        <v>3</v>
      </c>
      <c r="K197" s="1">
        <v>68.41</v>
      </c>
      <c r="L197" s="1">
        <v>71.34</v>
      </c>
    </row>
    <row r="198" spans="1:12" ht="15.75" customHeight="1">
      <c r="A198" s="7">
        <v>197</v>
      </c>
      <c r="B198" s="1" t="s">
        <v>306</v>
      </c>
      <c r="C198" s="1">
        <v>69.97</v>
      </c>
      <c r="D198" s="1">
        <v>22</v>
      </c>
      <c r="E198" s="1">
        <v>11</v>
      </c>
      <c r="F198" s="1">
        <v>64.61</v>
      </c>
      <c r="G198" s="1">
        <v>0</v>
      </c>
      <c r="H198" s="1">
        <v>2</v>
      </c>
      <c r="I198" s="1">
        <v>0</v>
      </c>
      <c r="J198" s="1">
        <v>3</v>
      </c>
      <c r="K198" s="1">
        <v>69.239999999999995</v>
      </c>
      <c r="L198" s="1">
        <v>70.42</v>
      </c>
    </row>
    <row r="199" spans="1:12" ht="15.75" customHeight="1">
      <c r="A199" s="7">
        <v>198</v>
      </c>
      <c r="B199" s="1" t="s">
        <v>249</v>
      </c>
      <c r="C199" s="1">
        <v>69.91</v>
      </c>
      <c r="D199" s="1">
        <v>12</v>
      </c>
      <c r="E199" s="1">
        <v>16</v>
      </c>
      <c r="F199" s="1">
        <v>73.260000000000005</v>
      </c>
      <c r="G199" s="1">
        <v>0</v>
      </c>
      <c r="H199" s="1">
        <v>3</v>
      </c>
      <c r="I199" s="1">
        <v>0</v>
      </c>
      <c r="J199" s="1">
        <v>3</v>
      </c>
      <c r="K199" s="1">
        <v>70.900000000000006</v>
      </c>
      <c r="L199" s="1">
        <v>68.62</v>
      </c>
    </row>
    <row r="200" spans="1:12" ht="15.75" customHeight="1">
      <c r="A200" s="7">
        <v>199</v>
      </c>
      <c r="B200" s="1" t="s">
        <v>395</v>
      </c>
      <c r="C200" s="1">
        <v>69.83</v>
      </c>
      <c r="D200" s="1">
        <v>17</v>
      </c>
      <c r="E200" s="1">
        <v>12</v>
      </c>
      <c r="F200" s="1">
        <v>68.510000000000005</v>
      </c>
      <c r="G200" s="1">
        <v>0</v>
      </c>
      <c r="H200" s="1">
        <v>0</v>
      </c>
      <c r="I200" s="1">
        <v>0</v>
      </c>
      <c r="J200" s="1">
        <v>0</v>
      </c>
      <c r="K200" s="1">
        <v>70.930000000000007</v>
      </c>
      <c r="L200" s="1">
        <v>68.41</v>
      </c>
    </row>
    <row r="201" spans="1:12" ht="15.75" customHeight="1">
      <c r="A201" s="7">
        <v>200</v>
      </c>
      <c r="B201" s="1" t="s">
        <v>483</v>
      </c>
      <c r="C201" s="1">
        <v>69.819999999999993</v>
      </c>
      <c r="D201" s="1">
        <v>16</v>
      </c>
      <c r="E201" s="1">
        <v>11</v>
      </c>
      <c r="F201" s="1">
        <v>67.36</v>
      </c>
      <c r="G201" s="1">
        <v>0</v>
      </c>
      <c r="H201" s="1">
        <v>0</v>
      </c>
      <c r="I201" s="1">
        <v>0</v>
      </c>
      <c r="J201" s="1">
        <v>1</v>
      </c>
      <c r="K201" s="1">
        <v>69.34</v>
      </c>
      <c r="L201" s="1">
        <v>70.010000000000005</v>
      </c>
    </row>
    <row r="202" spans="1:12" ht="15.75" customHeight="1">
      <c r="A202" s="7">
        <v>201</v>
      </c>
      <c r="B202" s="1" t="s">
        <v>181</v>
      </c>
      <c r="C202" s="1">
        <v>69.75</v>
      </c>
      <c r="D202" s="1">
        <v>14</v>
      </c>
      <c r="E202" s="1">
        <v>15</v>
      </c>
      <c r="F202" s="1">
        <v>70.55</v>
      </c>
      <c r="G202" s="1">
        <v>0</v>
      </c>
      <c r="H202" s="1">
        <v>0</v>
      </c>
      <c r="I202" s="1">
        <v>0</v>
      </c>
      <c r="J202" s="1">
        <v>2</v>
      </c>
      <c r="K202" s="1">
        <v>70.62</v>
      </c>
      <c r="L202" s="1">
        <v>68.58</v>
      </c>
    </row>
    <row r="203" spans="1:12" ht="15.75" customHeight="1">
      <c r="A203" s="7">
        <v>202</v>
      </c>
      <c r="B203" s="1" t="s">
        <v>121</v>
      </c>
      <c r="C203" s="1">
        <v>69.69</v>
      </c>
      <c r="D203" s="1">
        <v>10</v>
      </c>
      <c r="E203" s="1">
        <v>18</v>
      </c>
      <c r="F203" s="1">
        <v>74.81</v>
      </c>
      <c r="G203" s="1">
        <v>0</v>
      </c>
      <c r="H203" s="1">
        <v>1</v>
      </c>
      <c r="I203" s="1">
        <v>1</v>
      </c>
      <c r="J203" s="1">
        <v>5</v>
      </c>
      <c r="K203" s="1">
        <v>70.52</v>
      </c>
      <c r="L203" s="1">
        <v>68.56</v>
      </c>
    </row>
    <row r="204" spans="1:12" ht="15.75" customHeight="1">
      <c r="A204" s="7">
        <v>203</v>
      </c>
      <c r="B204" s="1" t="s">
        <v>352</v>
      </c>
      <c r="C204" s="1">
        <v>69.63</v>
      </c>
      <c r="D204" s="1">
        <v>18</v>
      </c>
      <c r="E204" s="1">
        <v>11</v>
      </c>
      <c r="F204" s="1">
        <v>67.540000000000006</v>
      </c>
      <c r="G204" s="1">
        <v>0</v>
      </c>
      <c r="H204" s="1">
        <v>1</v>
      </c>
      <c r="I204" s="1">
        <v>0</v>
      </c>
      <c r="J204" s="1">
        <v>1</v>
      </c>
      <c r="K204" s="1">
        <v>70.900000000000006</v>
      </c>
      <c r="L204" s="1">
        <v>68.040000000000006</v>
      </c>
    </row>
    <row r="205" spans="1:12" ht="15.75" customHeight="1">
      <c r="A205" s="7">
        <v>204</v>
      </c>
      <c r="B205" s="1" t="s">
        <v>290</v>
      </c>
      <c r="C205" s="1">
        <v>69.58</v>
      </c>
      <c r="D205" s="1">
        <v>15</v>
      </c>
      <c r="E205" s="1">
        <v>17</v>
      </c>
      <c r="F205" s="1">
        <v>70.72</v>
      </c>
      <c r="G205" s="1">
        <v>0</v>
      </c>
      <c r="H205" s="1">
        <v>0</v>
      </c>
      <c r="I205" s="1">
        <v>0</v>
      </c>
      <c r="J205" s="1">
        <v>0</v>
      </c>
      <c r="K205" s="1">
        <v>69.989999999999995</v>
      </c>
      <c r="L205" s="1">
        <v>68.89</v>
      </c>
    </row>
    <row r="206" spans="1:12" ht="15.75" customHeight="1">
      <c r="A206" s="7">
        <v>205</v>
      </c>
      <c r="B206" s="1" t="s">
        <v>309</v>
      </c>
      <c r="C206" s="1">
        <v>69.25</v>
      </c>
      <c r="D206" s="1">
        <v>11</v>
      </c>
      <c r="E206" s="1">
        <v>19</v>
      </c>
      <c r="F206" s="1">
        <v>72.53</v>
      </c>
      <c r="G206" s="1">
        <v>0</v>
      </c>
      <c r="H206" s="1">
        <v>0</v>
      </c>
      <c r="I206" s="1">
        <v>0</v>
      </c>
      <c r="J206" s="1">
        <v>2</v>
      </c>
      <c r="K206" s="1">
        <v>68.73</v>
      </c>
      <c r="L206" s="1">
        <v>69.48</v>
      </c>
    </row>
    <row r="207" spans="1:12" ht="15.75" customHeight="1">
      <c r="A207" s="7">
        <v>206</v>
      </c>
      <c r="B207" s="1" t="s">
        <v>305</v>
      </c>
      <c r="C207" s="1">
        <v>69.14</v>
      </c>
      <c r="D207" s="1">
        <v>15</v>
      </c>
      <c r="E207" s="1">
        <v>14</v>
      </c>
      <c r="F207" s="1">
        <v>68.61</v>
      </c>
      <c r="G207" s="1">
        <v>0</v>
      </c>
      <c r="H207" s="1">
        <v>0</v>
      </c>
      <c r="I207" s="1">
        <v>0</v>
      </c>
      <c r="J207" s="1">
        <v>2</v>
      </c>
      <c r="K207" s="1">
        <v>68.88</v>
      </c>
      <c r="L207" s="1">
        <v>69.12</v>
      </c>
    </row>
    <row r="208" spans="1:12" ht="15.75" customHeight="1">
      <c r="A208" s="7">
        <v>207</v>
      </c>
      <c r="B208" s="1" t="s">
        <v>269</v>
      </c>
      <c r="C208" s="1">
        <v>69.09</v>
      </c>
      <c r="D208" s="1">
        <v>10</v>
      </c>
      <c r="E208" s="1">
        <v>21</v>
      </c>
      <c r="F208" s="1">
        <v>74.33</v>
      </c>
      <c r="G208" s="1">
        <v>0</v>
      </c>
      <c r="H208" s="1">
        <v>0</v>
      </c>
      <c r="I208" s="1">
        <v>0</v>
      </c>
      <c r="J208" s="1">
        <v>6</v>
      </c>
      <c r="K208" s="1">
        <v>69.02</v>
      </c>
      <c r="L208" s="1">
        <v>68.87</v>
      </c>
    </row>
    <row r="209" spans="1:12" ht="15.75" customHeight="1">
      <c r="A209" s="7">
        <v>208</v>
      </c>
      <c r="B209" s="1" t="s">
        <v>335</v>
      </c>
      <c r="C209" s="1">
        <v>69.08</v>
      </c>
      <c r="D209" s="1">
        <v>15</v>
      </c>
      <c r="E209" s="1">
        <v>12</v>
      </c>
      <c r="F209" s="1">
        <v>67.040000000000006</v>
      </c>
      <c r="G209" s="1">
        <v>0</v>
      </c>
      <c r="H209" s="1">
        <v>0</v>
      </c>
      <c r="I209" s="1">
        <v>0</v>
      </c>
      <c r="J209" s="1">
        <v>0</v>
      </c>
      <c r="K209" s="1">
        <v>68.13</v>
      </c>
      <c r="L209" s="1">
        <v>69.72</v>
      </c>
    </row>
    <row r="210" spans="1:12" ht="15.75" customHeight="1">
      <c r="A210" s="7">
        <v>209</v>
      </c>
      <c r="B210" s="1" t="s">
        <v>194</v>
      </c>
      <c r="C210" s="1">
        <v>69.010000000000005</v>
      </c>
      <c r="D210" s="1">
        <v>14</v>
      </c>
      <c r="E210" s="1">
        <v>15</v>
      </c>
      <c r="F210" s="1">
        <v>70.67</v>
      </c>
      <c r="G210" s="1">
        <v>0</v>
      </c>
      <c r="H210" s="1">
        <v>4</v>
      </c>
      <c r="I210" s="1">
        <v>0</v>
      </c>
      <c r="J210" s="1">
        <v>4</v>
      </c>
      <c r="K210" s="1">
        <v>70.459999999999994</v>
      </c>
      <c r="L210" s="1">
        <v>67.209999999999994</v>
      </c>
    </row>
    <row r="211" spans="1:12" ht="15.75" customHeight="1">
      <c r="A211" s="7">
        <v>210</v>
      </c>
      <c r="B211" s="1" t="s">
        <v>313</v>
      </c>
      <c r="C211" s="1">
        <v>68.97</v>
      </c>
      <c r="D211" s="1">
        <v>16</v>
      </c>
      <c r="E211" s="1">
        <v>15</v>
      </c>
      <c r="F211" s="1">
        <v>66.91</v>
      </c>
      <c r="G211" s="1">
        <v>0</v>
      </c>
      <c r="H211" s="1">
        <v>1</v>
      </c>
      <c r="I211" s="1">
        <v>0</v>
      </c>
      <c r="J211" s="1">
        <v>3</v>
      </c>
      <c r="K211" s="1">
        <v>67.040000000000006</v>
      </c>
      <c r="L211" s="1">
        <v>70.510000000000005</v>
      </c>
    </row>
    <row r="212" spans="1:12" ht="15.75" customHeight="1">
      <c r="A212" s="7">
        <v>211</v>
      </c>
      <c r="B212" s="1" t="s">
        <v>241</v>
      </c>
      <c r="C212" s="1">
        <v>68.680000000000007</v>
      </c>
      <c r="D212" s="1">
        <v>14</v>
      </c>
      <c r="E212" s="1">
        <v>17</v>
      </c>
      <c r="F212" s="1">
        <v>70.27</v>
      </c>
      <c r="G212" s="1">
        <v>0</v>
      </c>
      <c r="H212" s="1">
        <v>0</v>
      </c>
      <c r="I212" s="1">
        <v>0</v>
      </c>
      <c r="J212" s="1">
        <v>3</v>
      </c>
      <c r="K212" s="1">
        <v>68.34</v>
      </c>
      <c r="L212" s="1">
        <v>68.73</v>
      </c>
    </row>
    <row r="213" spans="1:12" ht="15.75" customHeight="1">
      <c r="A213" s="7">
        <v>212</v>
      </c>
      <c r="B213" s="1" t="s">
        <v>243</v>
      </c>
      <c r="C213" s="1">
        <v>68.59</v>
      </c>
      <c r="D213" s="1">
        <v>17</v>
      </c>
      <c r="E213" s="1">
        <v>12</v>
      </c>
      <c r="F213" s="1">
        <v>65.98</v>
      </c>
      <c r="G213" s="1">
        <v>0</v>
      </c>
      <c r="H213" s="1">
        <v>2</v>
      </c>
      <c r="I213" s="1">
        <v>0</v>
      </c>
      <c r="J213" s="1">
        <v>2</v>
      </c>
      <c r="K213" s="1">
        <v>69.42</v>
      </c>
      <c r="L213" s="1">
        <v>67.459999999999994</v>
      </c>
    </row>
    <row r="214" spans="1:12" ht="15.75" customHeight="1">
      <c r="A214" s="7">
        <v>213</v>
      </c>
      <c r="B214" s="1" t="s">
        <v>318</v>
      </c>
      <c r="C214" s="1">
        <v>68.47</v>
      </c>
      <c r="D214" s="1">
        <v>11</v>
      </c>
      <c r="E214" s="1">
        <v>20</v>
      </c>
      <c r="F214" s="1">
        <v>71.8</v>
      </c>
      <c r="G214" s="1">
        <v>0</v>
      </c>
      <c r="H214" s="1">
        <v>0</v>
      </c>
      <c r="I214" s="1">
        <v>0</v>
      </c>
      <c r="J214" s="1">
        <v>3</v>
      </c>
      <c r="K214" s="1">
        <v>67.44</v>
      </c>
      <c r="L214" s="1">
        <v>69.2</v>
      </c>
    </row>
    <row r="215" spans="1:12" ht="15.75" customHeight="1">
      <c r="A215" s="7">
        <v>214</v>
      </c>
      <c r="B215" s="1" t="s">
        <v>62</v>
      </c>
      <c r="C215" s="1">
        <v>68.38</v>
      </c>
      <c r="D215" s="1">
        <v>12</v>
      </c>
      <c r="E215" s="1">
        <v>16</v>
      </c>
      <c r="F215" s="1">
        <v>69.95</v>
      </c>
      <c r="G215" s="1">
        <v>0</v>
      </c>
      <c r="H215" s="1">
        <v>1</v>
      </c>
      <c r="I215" s="1">
        <v>0</v>
      </c>
      <c r="J215" s="1">
        <v>1</v>
      </c>
      <c r="K215" s="1">
        <v>67.45</v>
      </c>
      <c r="L215" s="1">
        <v>68.989999999999995</v>
      </c>
    </row>
    <row r="216" spans="1:12" ht="15.75" customHeight="1">
      <c r="A216" s="7">
        <v>215</v>
      </c>
      <c r="B216" s="1" t="s">
        <v>353</v>
      </c>
      <c r="C216" s="1">
        <v>68.349999999999994</v>
      </c>
      <c r="D216" s="1">
        <v>13</v>
      </c>
      <c r="E216" s="1">
        <v>17</v>
      </c>
      <c r="F216" s="1">
        <v>70</v>
      </c>
      <c r="G216" s="1">
        <v>0</v>
      </c>
      <c r="H216" s="1">
        <v>1</v>
      </c>
      <c r="I216" s="1">
        <v>0</v>
      </c>
      <c r="J216" s="1">
        <v>1</v>
      </c>
      <c r="K216" s="1">
        <v>67.73</v>
      </c>
      <c r="L216" s="1">
        <v>68.69</v>
      </c>
    </row>
    <row r="217" spans="1:12" ht="15.75" customHeight="1">
      <c r="A217" s="7">
        <v>216</v>
      </c>
      <c r="B217" s="1" t="s">
        <v>193</v>
      </c>
      <c r="C217" s="1">
        <v>68.22</v>
      </c>
      <c r="D217" s="1">
        <v>9</v>
      </c>
      <c r="E217" s="1">
        <v>22</v>
      </c>
      <c r="F217" s="1">
        <v>74.23</v>
      </c>
      <c r="G217" s="1">
        <v>0</v>
      </c>
      <c r="H217" s="1">
        <v>0</v>
      </c>
      <c r="I217" s="1">
        <v>0</v>
      </c>
      <c r="J217" s="1">
        <v>3</v>
      </c>
      <c r="K217" s="1">
        <v>67.8</v>
      </c>
      <c r="L217" s="1">
        <v>68.36</v>
      </c>
    </row>
    <row r="218" spans="1:12" ht="15.75" customHeight="1">
      <c r="A218" s="7">
        <v>217</v>
      </c>
      <c r="B218" s="1" t="s">
        <v>272</v>
      </c>
      <c r="C218" s="1">
        <v>68.209999999999994</v>
      </c>
      <c r="D218" s="1">
        <v>12</v>
      </c>
      <c r="E218" s="1">
        <v>14</v>
      </c>
      <c r="F218" s="1">
        <v>71.260000000000005</v>
      </c>
      <c r="G218" s="1">
        <v>0</v>
      </c>
      <c r="H218" s="1">
        <v>0</v>
      </c>
      <c r="I218" s="1">
        <v>0</v>
      </c>
      <c r="J218" s="1">
        <v>2</v>
      </c>
      <c r="K218" s="1">
        <v>70.069999999999993</v>
      </c>
      <c r="L218" s="1">
        <v>65.92</v>
      </c>
    </row>
    <row r="219" spans="1:12" ht="15.75" customHeight="1">
      <c r="A219" s="7">
        <v>218</v>
      </c>
      <c r="B219" s="1" t="s">
        <v>323</v>
      </c>
      <c r="C219" s="1">
        <v>68.099999999999994</v>
      </c>
      <c r="D219" s="1">
        <v>11</v>
      </c>
      <c r="E219" s="1">
        <v>20</v>
      </c>
      <c r="F219" s="1">
        <v>71.42</v>
      </c>
      <c r="G219" s="1">
        <v>0</v>
      </c>
      <c r="H219" s="1">
        <v>0</v>
      </c>
      <c r="I219" s="1">
        <v>0</v>
      </c>
      <c r="J219" s="1">
        <v>1</v>
      </c>
      <c r="K219" s="1">
        <v>66.83</v>
      </c>
      <c r="L219" s="1">
        <v>69.03</v>
      </c>
    </row>
    <row r="220" spans="1:12" ht="15.75" customHeight="1">
      <c r="A220" s="7">
        <v>219</v>
      </c>
      <c r="B220" s="1" t="s">
        <v>388</v>
      </c>
      <c r="C220" s="1">
        <v>68.08</v>
      </c>
      <c r="D220" s="1">
        <v>8</v>
      </c>
      <c r="E220" s="1">
        <v>21</v>
      </c>
      <c r="F220" s="1">
        <v>74.77</v>
      </c>
      <c r="G220" s="1">
        <v>1</v>
      </c>
      <c r="H220" s="1">
        <v>2</v>
      </c>
      <c r="I220" s="1">
        <v>1</v>
      </c>
      <c r="J220" s="1">
        <v>2</v>
      </c>
      <c r="K220" s="1">
        <v>67.69</v>
      </c>
      <c r="L220" s="1">
        <v>68.19</v>
      </c>
    </row>
    <row r="221" spans="1:12" ht="15.75" customHeight="1">
      <c r="A221" s="7">
        <v>220</v>
      </c>
      <c r="B221" s="1" t="s">
        <v>154</v>
      </c>
      <c r="C221" s="1">
        <v>68.08</v>
      </c>
      <c r="D221" s="1">
        <v>13</v>
      </c>
      <c r="E221" s="1">
        <v>20</v>
      </c>
      <c r="F221" s="1">
        <v>71.599999999999994</v>
      </c>
      <c r="G221" s="1">
        <v>0</v>
      </c>
      <c r="H221" s="1">
        <v>1</v>
      </c>
      <c r="I221" s="1">
        <v>0</v>
      </c>
      <c r="J221" s="1">
        <v>3</v>
      </c>
      <c r="K221" s="1">
        <v>67.989999999999995</v>
      </c>
      <c r="L221" s="1">
        <v>67.89</v>
      </c>
    </row>
    <row r="222" spans="1:12" ht="15.75" customHeight="1">
      <c r="A222" s="7">
        <v>221</v>
      </c>
      <c r="B222" s="1" t="s">
        <v>389</v>
      </c>
      <c r="C222" s="1">
        <v>67.900000000000006</v>
      </c>
      <c r="D222" s="1">
        <v>18</v>
      </c>
      <c r="E222" s="1">
        <v>16</v>
      </c>
      <c r="F222" s="1">
        <v>66.319999999999993</v>
      </c>
      <c r="G222" s="1">
        <v>0</v>
      </c>
      <c r="H222" s="1">
        <v>3</v>
      </c>
      <c r="I222" s="1">
        <v>0</v>
      </c>
      <c r="J222" s="1">
        <v>6</v>
      </c>
      <c r="K222" s="1">
        <v>68.099999999999994</v>
      </c>
      <c r="L222" s="1">
        <v>67.42</v>
      </c>
    </row>
    <row r="223" spans="1:12" ht="15.75" customHeight="1">
      <c r="A223" s="7">
        <v>222</v>
      </c>
      <c r="B223" s="1" t="s">
        <v>424</v>
      </c>
      <c r="C223" s="1">
        <v>67.739999999999995</v>
      </c>
      <c r="D223" s="1">
        <v>12</v>
      </c>
      <c r="E223" s="1">
        <v>16</v>
      </c>
      <c r="F223" s="1">
        <v>68.77</v>
      </c>
      <c r="G223" s="1">
        <v>0</v>
      </c>
      <c r="H223" s="1">
        <v>0</v>
      </c>
      <c r="I223" s="1">
        <v>0</v>
      </c>
      <c r="J223" s="1">
        <v>0</v>
      </c>
      <c r="K223" s="1">
        <v>66.400000000000006</v>
      </c>
      <c r="L223" s="1">
        <v>68.72</v>
      </c>
    </row>
    <row r="224" spans="1:12" ht="15.75" customHeight="1">
      <c r="A224" s="7">
        <v>223</v>
      </c>
      <c r="B224" s="1" t="s">
        <v>222</v>
      </c>
      <c r="C224" s="1">
        <v>67.67</v>
      </c>
      <c r="D224" s="1">
        <v>12</v>
      </c>
      <c r="E224" s="1">
        <v>18</v>
      </c>
      <c r="F224" s="1">
        <v>70.75</v>
      </c>
      <c r="G224" s="1">
        <v>0</v>
      </c>
      <c r="H224" s="1">
        <v>0</v>
      </c>
      <c r="I224" s="1">
        <v>0</v>
      </c>
      <c r="J224" s="1">
        <v>0</v>
      </c>
      <c r="K224" s="1">
        <v>68.69</v>
      </c>
      <c r="L224" s="1">
        <v>66.31</v>
      </c>
    </row>
    <row r="225" spans="1:12" ht="15.75" customHeight="1">
      <c r="A225" s="7">
        <v>224</v>
      </c>
      <c r="B225" s="1" t="s">
        <v>279</v>
      </c>
      <c r="C225" s="1">
        <v>67.5</v>
      </c>
      <c r="D225" s="1">
        <v>17</v>
      </c>
      <c r="E225" s="1">
        <v>14</v>
      </c>
      <c r="F225" s="1">
        <v>67.09</v>
      </c>
      <c r="G225" s="1">
        <v>0</v>
      </c>
      <c r="H225" s="1">
        <v>0</v>
      </c>
      <c r="I225" s="1">
        <v>0</v>
      </c>
      <c r="J225" s="1">
        <v>1</v>
      </c>
      <c r="K225" s="1">
        <v>68.599999999999994</v>
      </c>
      <c r="L225" s="1">
        <v>66.05</v>
      </c>
    </row>
    <row r="226" spans="1:12" ht="15.75" customHeight="1">
      <c r="A226" s="7">
        <v>225</v>
      </c>
      <c r="B226" s="1" t="s">
        <v>183</v>
      </c>
      <c r="C226" s="1">
        <v>67.45</v>
      </c>
      <c r="D226" s="1">
        <v>10</v>
      </c>
      <c r="E226" s="1">
        <v>17</v>
      </c>
      <c r="F226" s="1">
        <v>70.81</v>
      </c>
      <c r="G226" s="1">
        <v>0</v>
      </c>
      <c r="H226" s="1">
        <v>0</v>
      </c>
      <c r="I226" s="1">
        <v>0</v>
      </c>
      <c r="J226" s="1">
        <v>2</v>
      </c>
      <c r="K226" s="1">
        <v>67.58</v>
      </c>
      <c r="L226" s="1">
        <v>67.040000000000006</v>
      </c>
    </row>
    <row r="227" spans="1:12" ht="15.75" customHeight="1">
      <c r="A227" s="7">
        <v>226</v>
      </c>
      <c r="B227" s="1" t="s">
        <v>202</v>
      </c>
      <c r="C227" s="1">
        <v>67.44</v>
      </c>
      <c r="D227" s="1">
        <v>12</v>
      </c>
      <c r="E227" s="1">
        <v>16</v>
      </c>
      <c r="F227" s="1">
        <v>68.83</v>
      </c>
      <c r="G227" s="1">
        <v>0</v>
      </c>
      <c r="H227" s="1">
        <v>1</v>
      </c>
      <c r="I227" s="1">
        <v>0</v>
      </c>
      <c r="J227" s="1">
        <v>2</v>
      </c>
      <c r="K227" s="1">
        <v>66.849999999999994</v>
      </c>
      <c r="L227" s="1">
        <v>67.73</v>
      </c>
    </row>
    <row r="228" spans="1:12" ht="15.75" customHeight="1">
      <c r="A228" s="7">
        <v>227</v>
      </c>
      <c r="B228" s="1" t="s">
        <v>373</v>
      </c>
      <c r="C228" s="1">
        <v>67.41</v>
      </c>
      <c r="D228" s="1">
        <v>11</v>
      </c>
      <c r="E228" s="1">
        <v>21</v>
      </c>
      <c r="F228" s="1">
        <v>71.459999999999994</v>
      </c>
      <c r="G228" s="1">
        <v>0</v>
      </c>
      <c r="H228" s="1">
        <v>1</v>
      </c>
      <c r="I228" s="1">
        <v>0</v>
      </c>
      <c r="J228" s="1">
        <v>2</v>
      </c>
      <c r="K228" s="1">
        <v>67.540000000000006</v>
      </c>
      <c r="L228" s="1">
        <v>67</v>
      </c>
    </row>
    <row r="229" spans="1:12" ht="15.75" customHeight="1">
      <c r="A229" s="7">
        <v>228</v>
      </c>
      <c r="B229" s="1" t="s">
        <v>142</v>
      </c>
      <c r="C229" s="1">
        <v>67.349999999999994</v>
      </c>
      <c r="D229" s="1">
        <v>15</v>
      </c>
      <c r="E229" s="1">
        <v>15</v>
      </c>
      <c r="F229" s="1">
        <v>69.09</v>
      </c>
      <c r="G229" s="1">
        <v>0</v>
      </c>
      <c r="H229" s="1">
        <v>0</v>
      </c>
      <c r="I229" s="1">
        <v>0</v>
      </c>
      <c r="J229" s="1">
        <v>0</v>
      </c>
      <c r="K229" s="1">
        <v>68.66</v>
      </c>
      <c r="L229" s="1">
        <v>65.67</v>
      </c>
    </row>
    <row r="230" spans="1:12" ht="15.75" customHeight="1">
      <c r="A230" s="7">
        <v>229</v>
      </c>
      <c r="B230" s="1" t="s">
        <v>453</v>
      </c>
      <c r="C230" s="1">
        <v>67.02</v>
      </c>
      <c r="D230" s="1">
        <v>14</v>
      </c>
      <c r="E230" s="1">
        <v>15</v>
      </c>
      <c r="F230" s="1">
        <v>68.099999999999994</v>
      </c>
      <c r="G230" s="1">
        <v>0</v>
      </c>
      <c r="H230" s="1">
        <v>2</v>
      </c>
      <c r="I230" s="1">
        <v>0</v>
      </c>
      <c r="J230" s="1">
        <v>3</v>
      </c>
      <c r="K230" s="1">
        <v>67.73</v>
      </c>
      <c r="L230" s="1">
        <v>66</v>
      </c>
    </row>
    <row r="231" spans="1:12" ht="15.75" customHeight="1">
      <c r="A231" s="7">
        <v>230</v>
      </c>
      <c r="B231" s="1" t="s">
        <v>327</v>
      </c>
      <c r="C231" s="1">
        <v>66.92</v>
      </c>
      <c r="D231" s="1">
        <v>18</v>
      </c>
      <c r="E231" s="1">
        <v>10</v>
      </c>
      <c r="F231" s="1">
        <v>62.77</v>
      </c>
      <c r="G231" s="1">
        <v>0</v>
      </c>
      <c r="H231" s="1">
        <v>1</v>
      </c>
      <c r="I231" s="1">
        <v>0</v>
      </c>
      <c r="J231" s="1">
        <v>3</v>
      </c>
      <c r="K231" s="1">
        <v>67.89</v>
      </c>
      <c r="L231" s="1">
        <v>65.62</v>
      </c>
    </row>
    <row r="232" spans="1:12" ht="15.75" customHeight="1">
      <c r="A232" s="7">
        <v>231</v>
      </c>
      <c r="B232" s="1" t="s">
        <v>445</v>
      </c>
      <c r="C232" s="1">
        <v>66.77</v>
      </c>
      <c r="D232" s="1">
        <v>12</v>
      </c>
      <c r="E232" s="1">
        <v>19</v>
      </c>
      <c r="F232" s="1">
        <v>70.83</v>
      </c>
      <c r="G232" s="1">
        <v>0</v>
      </c>
      <c r="H232" s="1">
        <v>1</v>
      </c>
      <c r="I232" s="1">
        <v>0</v>
      </c>
      <c r="J232" s="1">
        <v>2</v>
      </c>
      <c r="K232" s="1">
        <v>68.05</v>
      </c>
      <c r="L232" s="1">
        <v>65.099999999999994</v>
      </c>
    </row>
    <row r="233" spans="1:12" ht="15.75" customHeight="1">
      <c r="A233" s="7">
        <v>232</v>
      </c>
      <c r="B233" s="1" t="s">
        <v>469</v>
      </c>
      <c r="C233" s="1">
        <v>66.72</v>
      </c>
      <c r="D233" s="1">
        <v>9</v>
      </c>
      <c r="E233" s="1">
        <v>20</v>
      </c>
      <c r="F233" s="1">
        <v>72.58</v>
      </c>
      <c r="G233" s="1">
        <v>0</v>
      </c>
      <c r="H233" s="1">
        <v>1</v>
      </c>
      <c r="I233" s="1">
        <v>0</v>
      </c>
      <c r="J233" s="1">
        <v>6</v>
      </c>
      <c r="K233" s="1">
        <v>66.650000000000006</v>
      </c>
      <c r="L233" s="1">
        <v>66.5</v>
      </c>
    </row>
    <row r="234" spans="1:12" ht="15.75" customHeight="1">
      <c r="A234" s="7">
        <v>233</v>
      </c>
      <c r="B234" s="1" t="s">
        <v>112</v>
      </c>
      <c r="C234" s="1">
        <v>66.58</v>
      </c>
      <c r="D234" s="1">
        <v>9</v>
      </c>
      <c r="E234" s="1">
        <v>21</v>
      </c>
      <c r="F234" s="1">
        <v>72.959999999999994</v>
      </c>
      <c r="G234" s="1">
        <v>0</v>
      </c>
      <c r="H234" s="1">
        <v>0</v>
      </c>
      <c r="I234" s="1">
        <v>0</v>
      </c>
      <c r="J234" s="1">
        <v>6</v>
      </c>
      <c r="K234" s="1">
        <v>67.11</v>
      </c>
      <c r="L234" s="1">
        <v>65.760000000000005</v>
      </c>
    </row>
    <row r="235" spans="1:12" ht="15.75" customHeight="1">
      <c r="A235" s="7">
        <v>234</v>
      </c>
      <c r="B235" s="1" t="s">
        <v>349</v>
      </c>
      <c r="C235" s="1">
        <v>66.58</v>
      </c>
      <c r="D235" s="1">
        <v>13</v>
      </c>
      <c r="E235" s="1">
        <v>17</v>
      </c>
      <c r="F235" s="1">
        <v>70.540000000000006</v>
      </c>
      <c r="G235" s="1">
        <v>0</v>
      </c>
      <c r="H235" s="1">
        <v>1</v>
      </c>
      <c r="I235" s="1">
        <v>0</v>
      </c>
      <c r="J235" s="1">
        <v>2</v>
      </c>
      <c r="K235" s="1">
        <v>68.09</v>
      </c>
      <c r="L235" s="1">
        <v>64.63</v>
      </c>
    </row>
    <row r="236" spans="1:12" ht="15.75" customHeight="1">
      <c r="A236" s="7">
        <v>235</v>
      </c>
      <c r="B236" s="1" t="s">
        <v>197</v>
      </c>
      <c r="C236" s="1">
        <v>66.510000000000005</v>
      </c>
      <c r="D236" s="1">
        <v>7</v>
      </c>
      <c r="E236" s="1">
        <v>21</v>
      </c>
      <c r="F236" s="1">
        <v>75.569999999999993</v>
      </c>
      <c r="G236" s="1">
        <v>0</v>
      </c>
      <c r="H236" s="1">
        <v>2</v>
      </c>
      <c r="I236" s="1">
        <v>0</v>
      </c>
      <c r="J236" s="1">
        <v>5</v>
      </c>
      <c r="K236" s="1">
        <v>65.97</v>
      </c>
      <c r="L236" s="1">
        <v>66.760000000000005</v>
      </c>
    </row>
    <row r="237" spans="1:12" ht="15.75" customHeight="1">
      <c r="A237" s="7">
        <v>236</v>
      </c>
      <c r="B237" s="1" t="s">
        <v>201</v>
      </c>
      <c r="C237" s="1">
        <v>66.48</v>
      </c>
      <c r="D237" s="1">
        <v>13</v>
      </c>
      <c r="E237" s="1">
        <v>18</v>
      </c>
      <c r="F237" s="1">
        <v>69.92</v>
      </c>
      <c r="G237" s="1">
        <v>0</v>
      </c>
      <c r="H237" s="1">
        <v>1</v>
      </c>
      <c r="I237" s="1">
        <v>0</v>
      </c>
      <c r="J237" s="1">
        <v>3</v>
      </c>
      <c r="K237" s="1">
        <v>67.400000000000006</v>
      </c>
      <c r="L237" s="1">
        <v>65.22</v>
      </c>
    </row>
    <row r="238" spans="1:12" ht="15.75" customHeight="1">
      <c r="A238" s="7">
        <v>237</v>
      </c>
      <c r="B238" s="1" t="s">
        <v>203</v>
      </c>
      <c r="C238" s="1">
        <v>66.459999999999994</v>
      </c>
      <c r="D238" s="1">
        <v>8</v>
      </c>
      <c r="E238" s="1">
        <v>21</v>
      </c>
      <c r="F238" s="1">
        <v>74.03</v>
      </c>
      <c r="G238" s="1">
        <v>0</v>
      </c>
      <c r="H238" s="1">
        <v>4</v>
      </c>
      <c r="I238" s="1">
        <v>1</v>
      </c>
      <c r="J238" s="1">
        <v>9</v>
      </c>
      <c r="K238" s="1">
        <v>65.959999999999994</v>
      </c>
      <c r="L238" s="1">
        <v>66.66</v>
      </c>
    </row>
    <row r="239" spans="1:12" ht="15.75" customHeight="1">
      <c r="A239" s="7">
        <v>238</v>
      </c>
      <c r="B239" s="1" t="s">
        <v>133</v>
      </c>
      <c r="C239" s="1">
        <v>66.37</v>
      </c>
      <c r="D239" s="1">
        <v>8</v>
      </c>
      <c r="E239" s="1">
        <v>22</v>
      </c>
      <c r="F239" s="1">
        <v>72.83</v>
      </c>
      <c r="G239" s="1">
        <v>0</v>
      </c>
      <c r="H239" s="1">
        <v>1</v>
      </c>
      <c r="I239" s="1">
        <v>0</v>
      </c>
      <c r="J239" s="1">
        <v>2</v>
      </c>
      <c r="K239" s="1">
        <v>64.05</v>
      </c>
      <c r="L239" s="1">
        <v>68.12</v>
      </c>
    </row>
    <row r="240" spans="1:12" ht="15.75" customHeight="1">
      <c r="A240" s="7">
        <v>239</v>
      </c>
      <c r="B240" s="1" t="s">
        <v>108</v>
      </c>
      <c r="C240" s="1">
        <v>66.239999999999995</v>
      </c>
      <c r="D240" s="1">
        <v>11</v>
      </c>
      <c r="E240" s="1">
        <v>17</v>
      </c>
      <c r="F240" s="1">
        <v>68.8</v>
      </c>
      <c r="G240" s="1">
        <v>0</v>
      </c>
      <c r="H240" s="1">
        <v>0</v>
      </c>
      <c r="I240" s="1">
        <v>0</v>
      </c>
      <c r="J240" s="1">
        <v>1</v>
      </c>
      <c r="K240" s="1">
        <v>65.69</v>
      </c>
      <c r="L240" s="1">
        <v>66.48</v>
      </c>
    </row>
    <row r="241" spans="1:12" ht="15.75" customHeight="1">
      <c r="A241" s="7">
        <v>240</v>
      </c>
      <c r="B241" s="1" t="s">
        <v>150</v>
      </c>
      <c r="C241" s="1">
        <v>66.209999999999994</v>
      </c>
      <c r="D241" s="1">
        <v>12</v>
      </c>
      <c r="E241" s="1">
        <v>18</v>
      </c>
      <c r="F241" s="1">
        <v>69.349999999999994</v>
      </c>
      <c r="G241" s="1">
        <v>0</v>
      </c>
      <c r="H241" s="1">
        <v>1</v>
      </c>
      <c r="I241" s="1">
        <v>0</v>
      </c>
      <c r="J241" s="1">
        <v>1</v>
      </c>
      <c r="K241" s="1">
        <v>67.05</v>
      </c>
      <c r="L241" s="1">
        <v>65.040000000000006</v>
      </c>
    </row>
    <row r="242" spans="1:12" ht="15.75" customHeight="1">
      <c r="A242" s="7">
        <v>241</v>
      </c>
      <c r="B242" s="1" t="s">
        <v>176</v>
      </c>
      <c r="C242" s="1">
        <v>66.180000000000007</v>
      </c>
      <c r="D242" s="1">
        <v>6</v>
      </c>
      <c r="E242" s="1">
        <v>22</v>
      </c>
      <c r="F242" s="1">
        <v>73.959999999999994</v>
      </c>
      <c r="G242" s="1">
        <v>0</v>
      </c>
      <c r="H242" s="1">
        <v>3</v>
      </c>
      <c r="I242" s="1">
        <v>0</v>
      </c>
      <c r="J242" s="1">
        <v>4</v>
      </c>
      <c r="K242" s="1">
        <v>64.739999999999995</v>
      </c>
      <c r="L242" s="1">
        <v>67.23</v>
      </c>
    </row>
    <row r="243" spans="1:12" ht="15.75" customHeight="1">
      <c r="A243" s="7">
        <v>242</v>
      </c>
      <c r="B243" s="1" t="s">
        <v>310</v>
      </c>
      <c r="C243" s="1">
        <v>66.12</v>
      </c>
      <c r="D243" s="1">
        <v>7</v>
      </c>
      <c r="E243" s="1">
        <v>22</v>
      </c>
      <c r="F243" s="1">
        <v>74.400000000000006</v>
      </c>
      <c r="G243" s="1">
        <v>0</v>
      </c>
      <c r="H243" s="1">
        <v>3</v>
      </c>
      <c r="I243" s="1">
        <v>0</v>
      </c>
      <c r="J243" s="1">
        <v>3</v>
      </c>
      <c r="K243" s="1">
        <v>66.400000000000006</v>
      </c>
      <c r="L243" s="1">
        <v>65.56</v>
      </c>
    </row>
    <row r="244" spans="1:12" ht="15.75" customHeight="1">
      <c r="A244" s="7">
        <v>243</v>
      </c>
      <c r="B244" s="1" t="s">
        <v>235</v>
      </c>
      <c r="C244" s="1">
        <v>66.12</v>
      </c>
      <c r="D244" s="1">
        <v>11</v>
      </c>
      <c r="E244" s="1">
        <v>16</v>
      </c>
      <c r="F244" s="1">
        <v>69.3</v>
      </c>
      <c r="G244" s="1">
        <v>0</v>
      </c>
      <c r="H244" s="1">
        <v>1</v>
      </c>
      <c r="I244" s="1">
        <v>0</v>
      </c>
      <c r="J244" s="1">
        <v>1</v>
      </c>
      <c r="K244" s="1">
        <v>65.680000000000007</v>
      </c>
      <c r="L244" s="1">
        <v>66.260000000000005</v>
      </c>
    </row>
    <row r="245" spans="1:12" ht="15.75" customHeight="1">
      <c r="A245" s="7">
        <v>244</v>
      </c>
      <c r="B245" s="1" t="s">
        <v>172</v>
      </c>
      <c r="C245" s="1">
        <v>66</v>
      </c>
      <c r="D245" s="1">
        <v>8</v>
      </c>
      <c r="E245" s="1">
        <v>20</v>
      </c>
      <c r="F245" s="1">
        <v>72.06</v>
      </c>
      <c r="G245" s="1">
        <v>0</v>
      </c>
      <c r="H245" s="1">
        <v>1</v>
      </c>
      <c r="I245" s="1">
        <v>0</v>
      </c>
      <c r="J245" s="1">
        <v>1</v>
      </c>
      <c r="K245" s="1">
        <v>65.31</v>
      </c>
      <c r="L245" s="1">
        <v>66.37</v>
      </c>
    </row>
    <row r="246" spans="1:12" ht="15.75" customHeight="1">
      <c r="A246" s="7">
        <v>245</v>
      </c>
      <c r="B246" s="1" t="s">
        <v>282</v>
      </c>
      <c r="C246" s="1">
        <v>65.97</v>
      </c>
      <c r="D246" s="1">
        <v>10</v>
      </c>
      <c r="E246" s="1">
        <v>20</v>
      </c>
      <c r="F246" s="1">
        <v>71.3</v>
      </c>
      <c r="G246" s="1">
        <v>0</v>
      </c>
      <c r="H246" s="1">
        <v>2</v>
      </c>
      <c r="I246" s="1">
        <v>0</v>
      </c>
      <c r="J246" s="1">
        <v>3</v>
      </c>
      <c r="K246" s="1">
        <v>65.87</v>
      </c>
      <c r="L246" s="1">
        <v>65.790000000000006</v>
      </c>
    </row>
    <row r="247" spans="1:12" ht="15.75" customHeight="1">
      <c r="A247" s="7">
        <v>246</v>
      </c>
      <c r="B247" s="1" t="s">
        <v>312</v>
      </c>
      <c r="C247" s="1">
        <v>65.849999999999994</v>
      </c>
      <c r="D247" s="1">
        <v>19</v>
      </c>
      <c r="E247" s="1">
        <v>13</v>
      </c>
      <c r="F247" s="1">
        <v>63.98</v>
      </c>
      <c r="G247" s="1">
        <v>0</v>
      </c>
      <c r="H247" s="1">
        <v>1</v>
      </c>
      <c r="I247" s="1">
        <v>0</v>
      </c>
      <c r="J247" s="1">
        <v>1</v>
      </c>
      <c r="K247" s="1">
        <v>65.78</v>
      </c>
      <c r="L247" s="1">
        <v>65.63</v>
      </c>
    </row>
    <row r="248" spans="1:12" ht="15.75" customHeight="1">
      <c r="A248" s="7">
        <v>247</v>
      </c>
      <c r="B248" s="1" t="s">
        <v>213</v>
      </c>
      <c r="C248" s="1">
        <v>65.84</v>
      </c>
      <c r="D248" s="1">
        <v>8</v>
      </c>
      <c r="E248" s="1">
        <v>21</v>
      </c>
      <c r="F248" s="1">
        <v>74.23</v>
      </c>
      <c r="G248" s="1">
        <v>0</v>
      </c>
      <c r="H248" s="1">
        <v>2</v>
      </c>
      <c r="I248" s="1">
        <v>0</v>
      </c>
      <c r="J248" s="1">
        <v>10</v>
      </c>
      <c r="K248" s="1">
        <v>65.59</v>
      </c>
      <c r="L248" s="1">
        <v>65.8</v>
      </c>
    </row>
    <row r="249" spans="1:12" ht="15.75" customHeight="1">
      <c r="A249" s="7">
        <v>248</v>
      </c>
      <c r="B249" s="1" t="s">
        <v>159</v>
      </c>
      <c r="C249" s="1">
        <v>65.75</v>
      </c>
      <c r="D249" s="1">
        <v>10</v>
      </c>
      <c r="E249" s="1">
        <v>21</v>
      </c>
      <c r="F249" s="1">
        <v>72.06</v>
      </c>
      <c r="G249" s="1">
        <v>0</v>
      </c>
      <c r="H249" s="1">
        <v>1</v>
      </c>
      <c r="I249" s="1">
        <v>0</v>
      </c>
      <c r="J249" s="1">
        <v>4</v>
      </c>
      <c r="K249" s="1">
        <v>66.48</v>
      </c>
      <c r="L249" s="1">
        <v>64.69</v>
      </c>
    </row>
    <row r="250" spans="1:12" ht="15.75" customHeight="1">
      <c r="A250" s="7">
        <v>249</v>
      </c>
      <c r="B250" s="1" t="s">
        <v>451</v>
      </c>
      <c r="C250" s="1">
        <v>65.64</v>
      </c>
      <c r="D250" s="1">
        <v>12</v>
      </c>
      <c r="E250" s="1">
        <v>18</v>
      </c>
      <c r="F250" s="1">
        <v>70.42</v>
      </c>
      <c r="G250" s="1">
        <v>0</v>
      </c>
      <c r="H250" s="1">
        <v>0</v>
      </c>
      <c r="I250" s="1">
        <v>0</v>
      </c>
      <c r="J250" s="1">
        <v>2</v>
      </c>
      <c r="K250" s="1">
        <v>66.8</v>
      </c>
      <c r="L250" s="1">
        <v>64.09</v>
      </c>
    </row>
    <row r="251" spans="1:12" ht="15.75" customHeight="1">
      <c r="A251" s="7">
        <v>250</v>
      </c>
      <c r="B251" s="1" t="s">
        <v>151</v>
      </c>
      <c r="C251" s="1">
        <v>65.56</v>
      </c>
      <c r="D251" s="1">
        <v>8</v>
      </c>
      <c r="E251" s="1">
        <v>23</v>
      </c>
      <c r="F251" s="1">
        <v>73.400000000000006</v>
      </c>
      <c r="G251" s="1">
        <v>0</v>
      </c>
      <c r="H251" s="1">
        <v>2</v>
      </c>
      <c r="I251" s="1">
        <v>0</v>
      </c>
      <c r="J251" s="1">
        <v>6</v>
      </c>
      <c r="K251" s="1">
        <v>65.55</v>
      </c>
      <c r="L251" s="1">
        <v>65.28</v>
      </c>
    </row>
    <row r="252" spans="1:12" ht="15.75" customHeight="1">
      <c r="A252" s="7">
        <v>251</v>
      </c>
      <c r="B252" s="1" t="s">
        <v>380</v>
      </c>
      <c r="C252" s="1">
        <v>65.5</v>
      </c>
      <c r="D252" s="1">
        <v>14</v>
      </c>
      <c r="E252" s="1">
        <v>18</v>
      </c>
      <c r="F252" s="1">
        <v>65.510000000000005</v>
      </c>
      <c r="G252" s="1">
        <v>0</v>
      </c>
      <c r="H252" s="1">
        <v>0</v>
      </c>
      <c r="I252" s="1">
        <v>0</v>
      </c>
      <c r="J252" s="1">
        <v>0</v>
      </c>
      <c r="K252" s="1">
        <v>63.7</v>
      </c>
      <c r="L252" s="1">
        <v>66.819999999999993</v>
      </c>
    </row>
    <row r="253" spans="1:12" ht="15.75" customHeight="1">
      <c r="A253" s="7">
        <v>252</v>
      </c>
      <c r="B253" s="1" t="s">
        <v>465</v>
      </c>
      <c r="C253" s="1">
        <v>65.39</v>
      </c>
      <c r="D253" s="1">
        <v>15</v>
      </c>
      <c r="E253" s="1">
        <v>14</v>
      </c>
      <c r="F253" s="1">
        <v>65.290000000000006</v>
      </c>
      <c r="G253" s="1">
        <v>0</v>
      </c>
      <c r="H253" s="1">
        <v>0</v>
      </c>
      <c r="I253" s="1">
        <v>0</v>
      </c>
      <c r="J253" s="1">
        <v>1</v>
      </c>
      <c r="K253" s="1">
        <v>65.95</v>
      </c>
      <c r="L253" s="1">
        <v>64.53</v>
      </c>
    </row>
    <row r="254" spans="1:12" ht="15.75" customHeight="1">
      <c r="A254" s="7">
        <v>253</v>
      </c>
      <c r="B254" s="1" t="s">
        <v>404</v>
      </c>
      <c r="C254" s="1">
        <v>65.14</v>
      </c>
      <c r="D254" s="1">
        <v>14</v>
      </c>
      <c r="E254" s="1">
        <v>12</v>
      </c>
      <c r="F254" s="1">
        <v>64.959999999999994</v>
      </c>
      <c r="G254" s="1">
        <v>0</v>
      </c>
      <c r="H254" s="1">
        <v>1</v>
      </c>
      <c r="I254" s="1">
        <v>0</v>
      </c>
      <c r="J254" s="1">
        <v>1</v>
      </c>
      <c r="K254" s="1">
        <v>66</v>
      </c>
      <c r="L254" s="1">
        <v>63.92</v>
      </c>
    </row>
    <row r="255" spans="1:12" ht="15.75" customHeight="1">
      <c r="A255" s="7">
        <v>254</v>
      </c>
      <c r="B255" s="1" t="s">
        <v>251</v>
      </c>
      <c r="C255" s="1">
        <v>65.13</v>
      </c>
      <c r="D255" s="1">
        <v>9</v>
      </c>
      <c r="E255" s="1">
        <v>18</v>
      </c>
      <c r="F255" s="1">
        <v>69.14</v>
      </c>
      <c r="G255" s="1">
        <v>0</v>
      </c>
      <c r="H255" s="1">
        <v>0</v>
      </c>
      <c r="I255" s="1">
        <v>0</v>
      </c>
      <c r="J255" s="1">
        <v>0</v>
      </c>
      <c r="K255" s="1">
        <v>64.400000000000006</v>
      </c>
      <c r="L255" s="1">
        <v>65.55</v>
      </c>
    </row>
    <row r="256" spans="1:12" ht="15.75" customHeight="1">
      <c r="A256" s="7">
        <v>255</v>
      </c>
      <c r="B256" s="1" t="s">
        <v>294</v>
      </c>
      <c r="C256" s="1">
        <v>65.13</v>
      </c>
      <c r="D256" s="1">
        <v>12</v>
      </c>
      <c r="E256" s="1">
        <v>14</v>
      </c>
      <c r="F256" s="1">
        <v>66.12</v>
      </c>
      <c r="G256" s="1">
        <v>0</v>
      </c>
      <c r="H256" s="1">
        <v>2</v>
      </c>
      <c r="I256" s="1">
        <v>0</v>
      </c>
      <c r="J256" s="1">
        <v>2</v>
      </c>
      <c r="K256" s="1">
        <v>64.430000000000007</v>
      </c>
      <c r="L256" s="1">
        <v>65.52</v>
      </c>
    </row>
    <row r="257" spans="1:12" ht="15.75" customHeight="1">
      <c r="A257" s="7">
        <v>256</v>
      </c>
      <c r="B257" s="1" t="s">
        <v>273</v>
      </c>
      <c r="C257" s="1">
        <v>65.08</v>
      </c>
      <c r="D257" s="1">
        <v>7</v>
      </c>
      <c r="E257" s="1">
        <v>24</v>
      </c>
      <c r="F257" s="1">
        <v>74.290000000000006</v>
      </c>
      <c r="G257" s="1">
        <v>0</v>
      </c>
      <c r="H257" s="1">
        <v>2</v>
      </c>
      <c r="I257" s="1">
        <v>0</v>
      </c>
      <c r="J257" s="1">
        <v>5</v>
      </c>
      <c r="K257" s="1">
        <v>64.89</v>
      </c>
      <c r="L257" s="1">
        <v>64.98</v>
      </c>
    </row>
    <row r="258" spans="1:12" ht="15.75" customHeight="1">
      <c r="A258" s="7">
        <v>257</v>
      </c>
      <c r="B258" s="1" t="s">
        <v>354</v>
      </c>
      <c r="C258" s="1">
        <v>64.88</v>
      </c>
      <c r="D258" s="1">
        <v>14</v>
      </c>
      <c r="E258" s="1">
        <v>17</v>
      </c>
      <c r="F258" s="1">
        <v>66.040000000000006</v>
      </c>
      <c r="G258" s="1">
        <v>0</v>
      </c>
      <c r="H258" s="1">
        <v>0</v>
      </c>
      <c r="I258" s="1">
        <v>0</v>
      </c>
      <c r="J258" s="1">
        <v>3</v>
      </c>
      <c r="K258" s="1">
        <v>63.63</v>
      </c>
      <c r="L258" s="1">
        <v>65.739999999999995</v>
      </c>
    </row>
    <row r="259" spans="1:12" ht="15.75" customHeight="1">
      <c r="A259" s="7">
        <v>258</v>
      </c>
      <c r="B259" s="1" t="s">
        <v>355</v>
      </c>
      <c r="C259" s="1">
        <v>64.67</v>
      </c>
      <c r="D259" s="1">
        <v>18</v>
      </c>
      <c r="E259" s="1">
        <v>13</v>
      </c>
      <c r="F259" s="1">
        <v>63.55</v>
      </c>
      <c r="G259" s="1">
        <v>0</v>
      </c>
      <c r="H259" s="1">
        <v>1</v>
      </c>
      <c r="I259" s="1">
        <v>0</v>
      </c>
      <c r="J259" s="1">
        <v>1</v>
      </c>
      <c r="K259" s="1">
        <v>66.36</v>
      </c>
      <c r="L259" s="1">
        <v>62.43</v>
      </c>
    </row>
    <row r="260" spans="1:12" ht="15.75" customHeight="1">
      <c r="A260" s="7">
        <v>259</v>
      </c>
      <c r="B260" s="1" t="s">
        <v>262</v>
      </c>
      <c r="C260" s="1">
        <v>64.61</v>
      </c>
      <c r="D260" s="1">
        <v>7</v>
      </c>
      <c r="E260" s="1">
        <v>23</v>
      </c>
      <c r="F260" s="1">
        <v>72.02</v>
      </c>
      <c r="G260" s="1">
        <v>0</v>
      </c>
      <c r="H260" s="1">
        <v>1</v>
      </c>
      <c r="I260" s="1">
        <v>0</v>
      </c>
      <c r="J260" s="1">
        <v>2</v>
      </c>
      <c r="K260" s="1">
        <v>62.46</v>
      </c>
      <c r="L260" s="1">
        <v>66.17</v>
      </c>
    </row>
    <row r="261" spans="1:12" ht="15.75" customHeight="1">
      <c r="A261" s="7">
        <v>260</v>
      </c>
      <c r="B261" s="1" t="s">
        <v>311</v>
      </c>
      <c r="C261" s="1">
        <v>64.599999999999994</v>
      </c>
      <c r="D261" s="1">
        <v>12</v>
      </c>
      <c r="E261" s="1">
        <v>17</v>
      </c>
      <c r="F261" s="1">
        <v>67.819999999999993</v>
      </c>
      <c r="G261" s="1">
        <v>0</v>
      </c>
      <c r="H261" s="1">
        <v>1</v>
      </c>
      <c r="I261" s="1">
        <v>0</v>
      </c>
      <c r="J261" s="1">
        <v>2</v>
      </c>
      <c r="K261" s="1">
        <v>64.73</v>
      </c>
      <c r="L261" s="1">
        <v>64.19</v>
      </c>
    </row>
    <row r="262" spans="1:12" ht="15.75" customHeight="1">
      <c r="A262" s="7">
        <v>261</v>
      </c>
      <c r="B262" s="1" t="s">
        <v>466</v>
      </c>
      <c r="C262" s="1">
        <v>64.48</v>
      </c>
      <c r="D262" s="1">
        <v>11</v>
      </c>
      <c r="E262" s="1">
        <v>18</v>
      </c>
      <c r="F262" s="1">
        <v>69.75</v>
      </c>
      <c r="G262" s="1">
        <v>0</v>
      </c>
      <c r="H262" s="1">
        <v>0</v>
      </c>
      <c r="I262" s="1">
        <v>0</v>
      </c>
      <c r="J262" s="1">
        <v>2</v>
      </c>
      <c r="K262" s="1">
        <v>65.760000000000005</v>
      </c>
      <c r="L262" s="1">
        <v>62.74</v>
      </c>
    </row>
    <row r="263" spans="1:12" ht="15.75" customHeight="1">
      <c r="A263" s="7">
        <v>262</v>
      </c>
      <c r="B263" s="1" t="s">
        <v>428</v>
      </c>
      <c r="C263" s="1">
        <v>64.39</v>
      </c>
      <c r="D263" s="1">
        <v>13</v>
      </c>
      <c r="E263" s="1">
        <v>15</v>
      </c>
      <c r="F263" s="1">
        <v>65.27</v>
      </c>
      <c r="G263" s="1">
        <v>0</v>
      </c>
      <c r="H263" s="1">
        <v>0</v>
      </c>
      <c r="I263" s="1">
        <v>0</v>
      </c>
      <c r="J263" s="1">
        <v>0</v>
      </c>
      <c r="K263" s="1">
        <v>63.47</v>
      </c>
      <c r="L263" s="1">
        <v>64.98</v>
      </c>
    </row>
    <row r="264" spans="1:12" ht="15.75" customHeight="1">
      <c r="A264" s="7">
        <v>263</v>
      </c>
      <c r="B264" s="1" t="s">
        <v>333</v>
      </c>
      <c r="C264" s="1">
        <v>64.3</v>
      </c>
      <c r="D264" s="1">
        <v>9</v>
      </c>
      <c r="E264" s="1">
        <v>23</v>
      </c>
      <c r="F264" s="1">
        <v>71.739999999999995</v>
      </c>
      <c r="G264" s="1">
        <v>0</v>
      </c>
      <c r="H264" s="1">
        <v>0</v>
      </c>
      <c r="I264" s="1">
        <v>0</v>
      </c>
      <c r="J264" s="1">
        <v>1</v>
      </c>
      <c r="K264" s="1">
        <v>63.83</v>
      </c>
      <c r="L264" s="1">
        <v>64.48</v>
      </c>
    </row>
    <row r="265" spans="1:12" ht="15.75" customHeight="1">
      <c r="A265" s="7">
        <v>264</v>
      </c>
      <c r="B265" s="1" t="s">
        <v>383</v>
      </c>
      <c r="C265" s="1">
        <v>64.17</v>
      </c>
      <c r="D265" s="1">
        <v>9</v>
      </c>
      <c r="E265" s="1">
        <v>22</v>
      </c>
      <c r="F265" s="1">
        <v>68.22</v>
      </c>
      <c r="G265" s="1">
        <v>0</v>
      </c>
      <c r="H265" s="1">
        <v>0</v>
      </c>
      <c r="I265" s="1">
        <v>0</v>
      </c>
      <c r="J265" s="1">
        <v>2</v>
      </c>
      <c r="K265" s="1">
        <v>61.13</v>
      </c>
      <c r="L265" s="1">
        <v>66.31</v>
      </c>
    </row>
    <row r="266" spans="1:12" ht="15.75" customHeight="1">
      <c r="A266" s="7">
        <v>265</v>
      </c>
      <c r="B266" s="1" t="s">
        <v>369</v>
      </c>
      <c r="C266" s="1">
        <v>64.010000000000005</v>
      </c>
      <c r="D266" s="1">
        <v>8</v>
      </c>
      <c r="E266" s="1">
        <v>23</v>
      </c>
      <c r="F266" s="1">
        <v>71.510000000000005</v>
      </c>
      <c r="G266" s="1">
        <v>0</v>
      </c>
      <c r="H266" s="1">
        <v>0</v>
      </c>
      <c r="I266" s="1">
        <v>0</v>
      </c>
      <c r="J266" s="1">
        <v>1</v>
      </c>
      <c r="K266" s="1">
        <v>64.23</v>
      </c>
      <c r="L266" s="1">
        <v>63.5</v>
      </c>
    </row>
    <row r="267" spans="1:12" ht="15.75" customHeight="1">
      <c r="A267" s="7">
        <v>266</v>
      </c>
      <c r="B267" s="1" t="s">
        <v>245</v>
      </c>
      <c r="C267" s="1">
        <v>63.89</v>
      </c>
      <c r="D267" s="1">
        <v>6</v>
      </c>
      <c r="E267" s="1">
        <v>23</v>
      </c>
      <c r="F267" s="1">
        <v>72.92</v>
      </c>
      <c r="G267" s="1">
        <v>0</v>
      </c>
      <c r="H267" s="1">
        <v>0</v>
      </c>
      <c r="I267" s="1">
        <v>0</v>
      </c>
      <c r="J267" s="1">
        <v>4</v>
      </c>
      <c r="K267" s="1">
        <v>64.290000000000006</v>
      </c>
      <c r="L267" s="1">
        <v>63.19</v>
      </c>
    </row>
    <row r="268" spans="1:12" ht="15.75" customHeight="1">
      <c r="A268" s="7">
        <v>267</v>
      </c>
      <c r="B268" s="1" t="s">
        <v>186</v>
      </c>
      <c r="C268" s="1">
        <v>63.87</v>
      </c>
      <c r="D268" s="1">
        <v>11</v>
      </c>
      <c r="E268" s="1">
        <v>20</v>
      </c>
      <c r="F268" s="1">
        <v>68.900000000000006</v>
      </c>
      <c r="G268" s="1">
        <v>0</v>
      </c>
      <c r="H268" s="1">
        <v>0</v>
      </c>
      <c r="I268" s="1">
        <v>0</v>
      </c>
      <c r="J268" s="1">
        <v>2</v>
      </c>
      <c r="K268" s="1">
        <v>63.96</v>
      </c>
      <c r="L268" s="1">
        <v>63.49</v>
      </c>
    </row>
    <row r="269" spans="1:12" ht="15.75" customHeight="1">
      <c r="A269" s="7">
        <v>268</v>
      </c>
      <c r="B269" s="1" t="s">
        <v>326</v>
      </c>
      <c r="C269" s="1">
        <v>63.84</v>
      </c>
      <c r="D269" s="1">
        <v>15</v>
      </c>
      <c r="E269" s="1">
        <v>16</v>
      </c>
      <c r="F269" s="1">
        <v>64.06</v>
      </c>
      <c r="G269" s="1">
        <v>0</v>
      </c>
      <c r="H269" s="1">
        <v>0</v>
      </c>
      <c r="I269" s="1">
        <v>0</v>
      </c>
      <c r="J269" s="1">
        <v>1</v>
      </c>
      <c r="K269" s="1">
        <v>63.39</v>
      </c>
      <c r="L269" s="1">
        <v>63.99</v>
      </c>
    </row>
    <row r="270" spans="1:12" ht="15.75" customHeight="1">
      <c r="A270" s="7">
        <v>269</v>
      </c>
      <c r="B270" s="1" t="s">
        <v>461</v>
      </c>
      <c r="C270" s="1">
        <v>63.81</v>
      </c>
      <c r="D270" s="1">
        <v>10</v>
      </c>
      <c r="E270" s="1">
        <v>19</v>
      </c>
      <c r="F270" s="1">
        <v>69.14</v>
      </c>
      <c r="G270" s="1">
        <v>0</v>
      </c>
      <c r="H270" s="1">
        <v>0</v>
      </c>
      <c r="I270" s="1">
        <v>0</v>
      </c>
      <c r="J270" s="1">
        <v>0</v>
      </c>
      <c r="K270" s="1">
        <v>64.260000000000005</v>
      </c>
      <c r="L270" s="1">
        <v>63.06</v>
      </c>
    </row>
    <row r="271" spans="1:12" ht="15.75" customHeight="1">
      <c r="A271" s="7">
        <v>270</v>
      </c>
      <c r="B271" s="1" t="s">
        <v>271</v>
      </c>
      <c r="C271" s="1">
        <v>63.76</v>
      </c>
      <c r="D271" s="1">
        <v>9</v>
      </c>
      <c r="E271" s="1">
        <v>19</v>
      </c>
      <c r="F271" s="1">
        <v>68.62</v>
      </c>
      <c r="G271" s="1">
        <v>0</v>
      </c>
      <c r="H271" s="1">
        <v>0</v>
      </c>
      <c r="I271" s="1">
        <v>0</v>
      </c>
      <c r="J271" s="1">
        <v>1</v>
      </c>
      <c r="K271" s="1">
        <v>62.41</v>
      </c>
      <c r="L271" s="1">
        <v>64.69</v>
      </c>
    </row>
    <row r="272" spans="1:12" ht="15.75" customHeight="1">
      <c r="A272" s="7">
        <v>271</v>
      </c>
      <c r="B272" s="1" t="s">
        <v>103</v>
      </c>
      <c r="C272" s="1">
        <v>63.69</v>
      </c>
      <c r="D272" s="1">
        <v>11</v>
      </c>
      <c r="E272" s="1">
        <v>19</v>
      </c>
      <c r="F272" s="1">
        <v>67.959999999999994</v>
      </c>
      <c r="G272" s="1">
        <v>0</v>
      </c>
      <c r="H272" s="1">
        <v>0</v>
      </c>
      <c r="I272" s="1">
        <v>0</v>
      </c>
      <c r="J272" s="1">
        <v>2</v>
      </c>
      <c r="K272" s="1">
        <v>62.58</v>
      </c>
      <c r="L272" s="1">
        <v>64.42</v>
      </c>
    </row>
    <row r="273" spans="1:12" ht="15.75" customHeight="1">
      <c r="A273" s="7">
        <v>272</v>
      </c>
      <c r="B273" s="1" t="s">
        <v>115</v>
      </c>
      <c r="C273" s="1">
        <v>63.51</v>
      </c>
      <c r="D273" s="1">
        <v>12</v>
      </c>
      <c r="E273" s="1">
        <v>16</v>
      </c>
      <c r="F273" s="1">
        <v>67.13</v>
      </c>
      <c r="G273" s="1">
        <v>0</v>
      </c>
      <c r="H273" s="1">
        <v>0</v>
      </c>
      <c r="I273" s="1">
        <v>0</v>
      </c>
      <c r="J273" s="1">
        <v>3</v>
      </c>
      <c r="K273" s="1">
        <v>65.27</v>
      </c>
      <c r="L273" s="1">
        <v>61.11</v>
      </c>
    </row>
    <row r="274" spans="1:12" ht="15.75" customHeight="1">
      <c r="A274" s="7">
        <v>273</v>
      </c>
      <c r="B274" s="1" t="s">
        <v>240</v>
      </c>
      <c r="C274" s="1">
        <v>63.48</v>
      </c>
      <c r="D274" s="1">
        <v>7</v>
      </c>
      <c r="E274" s="1">
        <v>23</v>
      </c>
      <c r="F274" s="1">
        <v>72.53</v>
      </c>
      <c r="G274" s="1">
        <v>0</v>
      </c>
      <c r="H274" s="1">
        <v>0</v>
      </c>
      <c r="I274" s="1">
        <v>0</v>
      </c>
      <c r="J274" s="1">
        <v>0</v>
      </c>
      <c r="K274" s="1">
        <v>64.75</v>
      </c>
      <c r="L274" s="1">
        <v>61.74</v>
      </c>
    </row>
    <row r="275" spans="1:12" ht="15.75" customHeight="1">
      <c r="A275" s="7">
        <v>274</v>
      </c>
      <c r="B275" s="1" t="s">
        <v>343</v>
      </c>
      <c r="C275" s="1">
        <v>63.39</v>
      </c>
      <c r="D275" s="1">
        <v>8</v>
      </c>
      <c r="E275" s="1">
        <v>18</v>
      </c>
      <c r="F275" s="1">
        <v>70.31</v>
      </c>
      <c r="G275" s="1">
        <v>0</v>
      </c>
      <c r="H275" s="1">
        <v>0</v>
      </c>
      <c r="I275" s="1">
        <v>0</v>
      </c>
      <c r="J275" s="1">
        <v>1</v>
      </c>
      <c r="K275" s="1">
        <v>63.55</v>
      </c>
      <c r="L275" s="1">
        <v>62.94</v>
      </c>
    </row>
    <row r="276" spans="1:12" ht="15.75" customHeight="1">
      <c r="A276" s="7">
        <v>275</v>
      </c>
      <c r="B276" s="1" t="s">
        <v>191</v>
      </c>
      <c r="C276" s="1">
        <v>63.3</v>
      </c>
      <c r="D276" s="1">
        <v>12</v>
      </c>
      <c r="E276" s="1">
        <v>16</v>
      </c>
      <c r="F276" s="1">
        <v>67.27</v>
      </c>
      <c r="G276" s="1">
        <v>0</v>
      </c>
      <c r="H276" s="1">
        <v>2</v>
      </c>
      <c r="I276" s="1">
        <v>0</v>
      </c>
      <c r="J276" s="1">
        <v>2</v>
      </c>
      <c r="K276" s="1">
        <v>65.349999999999994</v>
      </c>
      <c r="L276" s="1">
        <v>60.44</v>
      </c>
    </row>
    <row r="277" spans="1:12" ht="15.75" customHeight="1">
      <c r="A277" s="7">
        <v>276</v>
      </c>
      <c r="B277" s="1" t="s">
        <v>484</v>
      </c>
      <c r="C277" s="1">
        <v>63.25</v>
      </c>
      <c r="D277" s="1">
        <v>14</v>
      </c>
      <c r="E277" s="1">
        <v>17</v>
      </c>
      <c r="F277" s="1">
        <v>64.98</v>
      </c>
      <c r="G277" s="1">
        <v>0</v>
      </c>
      <c r="H277" s="1">
        <v>0</v>
      </c>
      <c r="I277" s="1">
        <v>0</v>
      </c>
      <c r="J277" s="1">
        <v>0</v>
      </c>
      <c r="K277" s="1">
        <v>62.99</v>
      </c>
      <c r="L277" s="1">
        <v>63.21</v>
      </c>
    </row>
    <row r="278" spans="1:12" ht="15.75" customHeight="1">
      <c r="A278" s="7">
        <v>277</v>
      </c>
      <c r="B278" s="1" t="s">
        <v>341</v>
      </c>
      <c r="C278" s="1">
        <v>63.17</v>
      </c>
      <c r="D278" s="1">
        <v>13</v>
      </c>
      <c r="E278" s="1">
        <v>15</v>
      </c>
      <c r="F278" s="1">
        <v>65</v>
      </c>
      <c r="G278" s="1">
        <v>0</v>
      </c>
      <c r="H278" s="1">
        <v>0</v>
      </c>
      <c r="I278" s="1">
        <v>0</v>
      </c>
      <c r="J278" s="1">
        <v>1</v>
      </c>
      <c r="K278" s="1">
        <v>64.44</v>
      </c>
      <c r="L278" s="1">
        <v>61.42</v>
      </c>
    </row>
    <row r="279" spans="1:12" ht="15.75" customHeight="1">
      <c r="A279" s="7">
        <v>278</v>
      </c>
      <c r="B279" s="1" t="s">
        <v>328</v>
      </c>
      <c r="C279" s="1">
        <v>63.15</v>
      </c>
      <c r="D279" s="1">
        <v>5</v>
      </c>
      <c r="E279" s="1">
        <v>22</v>
      </c>
      <c r="F279" s="1">
        <v>73.319999999999993</v>
      </c>
      <c r="G279" s="1">
        <v>0</v>
      </c>
      <c r="H279" s="1">
        <v>1</v>
      </c>
      <c r="I279" s="1">
        <v>0</v>
      </c>
      <c r="J279" s="1">
        <v>3</v>
      </c>
      <c r="K279" s="1">
        <v>62.83</v>
      </c>
      <c r="L279" s="1">
        <v>63.19</v>
      </c>
    </row>
    <row r="280" spans="1:12" ht="15.75" customHeight="1">
      <c r="A280" s="7">
        <v>279</v>
      </c>
      <c r="B280" s="1" t="s">
        <v>179</v>
      </c>
      <c r="C280" s="1">
        <v>63.14</v>
      </c>
      <c r="D280" s="1">
        <v>7</v>
      </c>
      <c r="E280" s="1">
        <v>21</v>
      </c>
      <c r="F280" s="1">
        <v>71.64</v>
      </c>
      <c r="G280" s="1">
        <v>0</v>
      </c>
      <c r="H280" s="1">
        <v>1</v>
      </c>
      <c r="I280" s="1">
        <v>0</v>
      </c>
      <c r="J280" s="1">
        <v>2</v>
      </c>
      <c r="K280" s="1">
        <v>63.93</v>
      </c>
      <c r="L280" s="1">
        <v>61.99</v>
      </c>
    </row>
    <row r="281" spans="1:12" ht="15.75" customHeight="1">
      <c r="A281" s="7">
        <v>280</v>
      </c>
      <c r="B281" s="1" t="s">
        <v>301</v>
      </c>
      <c r="C281" s="1">
        <v>63.11</v>
      </c>
      <c r="D281" s="1">
        <v>10</v>
      </c>
      <c r="E281" s="1">
        <v>17</v>
      </c>
      <c r="F281" s="1">
        <v>67.260000000000005</v>
      </c>
      <c r="G281" s="1">
        <v>0</v>
      </c>
      <c r="H281" s="1">
        <v>1</v>
      </c>
      <c r="I281" s="1">
        <v>0</v>
      </c>
      <c r="J281" s="1">
        <v>1</v>
      </c>
      <c r="K281" s="1">
        <v>63.17</v>
      </c>
      <c r="L281" s="1">
        <v>62.77</v>
      </c>
    </row>
    <row r="282" spans="1:12" ht="15.75" customHeight="1">
      <c r="A282" s="7">
        <v>281</v>
      </c>
      <c r="B282" s="1" t="s">
        <v>455</v>
      </c>
      <c r="C282" s="1">
        <v>62.97</v>
      </c>
      <c r="D282" s="1">
        <v>14</v>
      </c>
      <c r="E282" s="1">
        <v>16</v>
      </c>
      <c r="F282" s="1">
        <v>64.510000000000005</v>
      </c>
      <c r="G282" s="1">
        <v>0</v>
      </c>
      <c r="H282" s="1">
        <v>0</v>
      </c>
      <c r="I282" s="1">
        <v>0</v>
      </c>
      <c r="J282" s="1">
        <v>1</v>
      </c>
      <c r="K282" s="1">
        <v>63.41</v>
      </c>
      <c r="L282" s="1">
        <v>62.23</v>
      </c>
    </row>
    <row r="283" spans="1:12" ht="15.75" customHeight="1">
      <c r="A283" s="7">
        <v>282</v>
      </c>
      <c r="B283" s="1" t="s">
        <v>435</v>
      </c>
      <c r="C283" s="1">
        <v>62.85</v>
      </c>
      <c r="D283" s="1">
        <v>6</v>
      </c>
      <c r="E283" s="1">
        <v>22</v>
      </c>
      <c r="F283" s="1">
        <v>71.010000000000005</v>
      </c>
      <c r="G283" s="1">
        <v>0</v>
      </c>
      <c r="H283" s="1">
        <v>0</v>
      </c>
      <c r="I283" s="1">
        <v>0</v>
      </c>
      <c r="J283" s="1">
        <v>1</v>
      </c>
      <c r="K283" s="1">
        <v>62.17</v>
      </c>
      <c r="L283" s="1">
        <v>63.21</v>
      </c>
    </row>
    <row r="284" spans="1:12" ht="15.75" customHeight="1">
      <c r="A284" s="7">
        <v>283</v>
      </c>
      <c r="B284" s="1" t="s">
        <v>400</v>
      </c>
      <c r="C284" s="1">
        <v>62.84</v>
      </c>
      <c r="D284" s="1">
        <v>10</v>
      </c>
      <c r="E284" s="1">
        <v>18</v>
      </c>
      <c r="F284" s="1">
        <v>68.180000000000007</v>
      </c>
      <c r="G284" s="1">
        <v>0</v>
      </c>
      <c r="H284" s="1">
        <v>0</v>
      </c>
      <c r="I284" s="1">
        <v>0</v>
      </c>
      <c r="J284" s="1">
        <v>0</v>
      </c>
      <c r="K284" s="1">
        <v>62.86</v>
      </c>
      <c r="L284" s="1">
        <v>62.53</v>
      </c>
    </row>
    <row r="285" spans="1:12" ht="15.75" customHeight="1">
      <c r="A285" s="7">
        <v>284</v>
      </c>
      <c r="B285" s="1" t="s">
        <v>364</v>
      </c>
      <c r="C285" s="1">
        <v>62.82</v>
      </c>
      <c r="D285" s="1">
        <v>14</v>
      </c>
      <c r="E285" s="1">
        <v>15</v>
      </c>
      <c r="F285" s="1">
        <v>63.5</v>
      </c>
      <c r="G285" s="1">
        <v>0</v>
      </c>
      <c r="H285" s="1">
        <v>1</v>
      </c>
      <c r="I285" s="1">
        <v>0</v>
      </c>
      <c r="J285" s="1">
        <v>1</v>
      </c>
      <c r="K285" s="1">
        <v>62.23</v>
      </c>
      <c r="L285" s="1">
        <v>63.1</v>
      </c>
    </row>
    <row r="286" spans="1:12" ht="15.75" customHeight="1">
      <c r="A286" s="7">
        <v>285</v>
      </c>
      <c r="B286" s="1" t="s">
        <v>287</v>
      </c>
      <c r="C286" s="1">
        <v>62.69</v>
      </c>
      <c r="D286" s="1">
        <v>7</v>
      </c>
      <c r="E286" s="1">
        <v>21</v>
      </c>
      <c r="F286" s="1">
        <v>70.69</v>
      </c>
      <c r="G286" s="1">
        <v>0</v>
      </c>
      <c r="H286" s="1">
        <v>0</v>
      </c>
      <c r="I286" s="1">
        <v>0</v>
      </c>
      <c r="J286" s="1">
        <v>0</v>
      </c>
      <c r="K286" s="1">
        <v>63.65</v>
      </c>
      <c r="L286" s="1">
        <v>61.33</v>
      </c>
    </row>
    <row r="287" spans="1:12" ht="15.75" customHeight="1">
      <c r="A287" s="7">
        <v>286</v>
      </c>
      <c r="B287" s="1" t="s">
        <v>236</v>
      </c>
      <c r="C287" s="1">
        <v>62.67</v>
      </c>
      <c r="D287" s="1">
        <v>11</v>
      </c>
      <c r="E287" s="1">
        <v>19</v>
      </c>
      <c r="F287" s="1">
        <v>66.8</v>
      </c>
      <c r="G287" s="1">
        <v>0</v>
      </c>
      <c r="H287" s="1">
        <v>1</v>
      </c>
      <c r="I287" s="1">
        <v>0</v>
      </c>
      <c r="J287" s="1">
        <v>2</v>
      </c>
      <c r="K287" s="1">
        <v>62.27</v>
      </c>
      <c r="L287" s="1">
        <v>62.77</v>
      </c>
    </row>
    <row r="288" spans="1:12" ht="15.75" customHeight="1">
      <c r="A288" s="7">
        <v>287</v>
      </c>
      <c r="B288" s="1" t="s">
        <v>334</v>
      </c>
      <c r="C288" s="1">
        <v>62.6</v>
      </c>
      <c r="D288" s="1">
        <v>7</v>
      </c>
      <c r="E288" s="1">
        <v>22</v>
      </c>
      <c r="F288" s="1">
        <v>71.05</v>
      </c>
      <c r="G288" s="1">
        <v>0</v>
      </c>
      <c r="H288" s="1">
        <v>0</v>
      </c>
      <c r="I288" s="1">
        <v>0</v>
      </c>
      <c r="J288" s="1">
        <v>2</v>
      </c>
      <c r="K288" s="1">
        <v>63.12</v>
      </c>
      <c r="L288" s="1">
        <v>61.77</v>
      </c>
    </row>
    <row r="289" spans="1:12" ht="15.75" customHeight="1">
      <c r="A289" s="7">
        <v>288</v>
      </c>
      <c r="B289" s="1" t="s">
        <v>220</v>
      </c>
      <c r="C289" s="1">
        <v>62.6</v>
      </c>
      <c r="D289" s="1">
        <v>13</v>
      </c>
      <c r="E289" s="1">
        <v>17</v>
      </c>
      <c r="F289" s="1">
        <v>65.569999999999993</v>
      </c>
      <c r="G289" s="1">
        <v>0</v>
      </c>
      <c r="H289" s="1">
        <v>0</v>
      </c>
      <c r="I289" s="1">
        <v>0</v>
      </c>
      <c r="J289" s="1">
        <v>0</v>
      </c>
      <c r="K289" s="1">
        <v>63.01</v>
      </c>
      <c r="L289" s="1">
        <v>61.88</v>
      </c>
    </row>
    <row r="290" spans="1:12" ht="15.75" customHeight="1">
      <c r="A290" s="7">
        <v>289</v>
      </c>
      <c r="B290" s="1" t="s">
        <v>460</v>
      </c>
      <c r="C290" s="1">
        <v>62.52</v>
      </c>
      <c r="D290" s="1">
        <v>10</v>
      </c>
      <c r="E290" s="1">
        <v>18</v>
      </c>
      <c r="F290" s="1">
        <v>67.930000000000007</v>
      </c>
      <c r="G290" s="1">
        <v>0</v>
      </c>
      <c r="H290" s="1">
        <v>1</v>
      </c>
      <c r="I290" s="1">
        <v>0</v>
      </c>
      <c r="J290" s="1">
        <v>1</v>
      </c>
      <c r="K290" s="1">
        <v>63.25</v>
      </c>
      <c r="L290" s="1">
        <v>61.45</v>
      </c>
    </row>
    <row r="291" spans="1:12" ht="15.75" customHeight="1">
      <c r="A291" s="7">
        <v>290</v>
      </c>
      <c r="B291" s="1" t="s">
        <v>216</v>
      </c>
      <c r="C291" s="1">
        <v>62.26</v>
      </c>
      <c r="D291" s="1">
        <v>9</v>
      </c>
      <c r="E291" s="1">
        <v>20</v>
      </c>
      <c r="F291" s="1">
        <v>69.31</v>
      </c>
      <c r="G291" s="1">
        <v>0</v>
      </c>
      <c r="H291" s="1">
        <v>0</v>
      </c>
      <c r="I291" s="1">
        <v>0</v>
      </c>
      <c r="J291" s="1">
        <v>5</v>
      </c>
      <c r="K291" s="1">
        <v>61</v>
      </c>
      <c r="L291" s="1">
        <v>63.09</v>
      </c>
    </row>
    <row r="292" spans="1:12" ht="15.75" customHeight="1">
      <c r="A292" s="7">
        <v>291</v>
      </c>
      <c r="B292" s="1" t="s">
        <v>385</v>
      </c>
      <c r="C292" s="1">
        <v>62.22</v>
      </c>
      <c r="D292" s="1">
        <v>11</v>
      </c>
      <c r="E292" s="1">
        <v>17</v>
      </c>
      <c r="F292" s="1">
        <v>66.64</v>
      </c>
      <c r="G292" s="1">
        <v>0</v>
      </c>
      <c r="H292" s="1">
        <v>1</v>
      </c>
      <c r="I292" s="1">
        <v>0</v>
      </c>
      <c r="J292" s="1">
        <v>3</v>
      </c>
      <c r="K292" s="1">
        <v>62.18</v>
      </c>
      <c r="L292" s="1">
        <v>61.98</v>
      </c>
    </row>
    <row r="293" spans="1:12" ht="15.75" customHeight="1">
      <c r="A293" s="7">
        <v>292</v>
      </c>
      <c r="B293" s="1" t="s">
        <v>431</v>
      </c>
      <c r="C293" s="1">
        <v>62.08</v>
      </c>
      <c r="D293" s="1">
        <v>6</v>
      </c>
      <c r="E293" s="1">
        <v>23</v>
      </c>
      <c r="F293" s="1">
        <v>70.72</v>
      </c>
      <c r="G293" s="1">
        <v>0</v>
      </c>
      <c r="H293" s="1">
        <v>0</v>
      </c>
      <c r="I293" s="1">
        <v>0</v>
      </c>
      <c r="J293" s="1">
        <v>1</v>
      </c>
      <c r="K293" s="1">
        <v>61.04</v>
      </c>
      <c r="L293" s="1">
        <v>62.74</v>
      </c>
    </row>
    <row r="294" spans="1:12" ht="15.75" customHeight="1">
      <c r="A294" s="7">
        <v>293</v>
      </c>
      <c r="B294" s="1" t="s">
        <v>143</v>
      </c>
      <c r="C294" s="1">
        <v>62.08</v>
      </c>
      <c r="D294" s="1">
        <v>10</v>
      </c>
      <c r="E294" s="1">
        <v>19</v>
      </c>
      <c r="F294" s="1">
        <v>66.069999999999993</v>
      </c>
      <c r="G294" s="1">
        <v>0</v>
      </c>
      <c r="H294" s="1">
        <v>1</v>
      </c>
      <c r="I294" s="1">
        <v>0</v>
      </c>
      <c r="J294" s="1">
        <v>1</v>
      </c>
      <c r="K294" s="1">
        <v>60.74</v>
      </c>
      <c r="L294" s="1">
        <v>62.98</v>
      </c>
    </row>
    <row r="295" spans="1:12" ht="15.75" customHeight="1">
      <c r="A295" s="7">
        <v>294</v>
      </c>
      <c r="B295" s="1" t="s">
        <v>382</v>
      </c>
      <c r="C295" s="1">
        <v>61.98</v>
      </c>
      <c r="D295" s="1">
        <v>7</v>
      </c>
      <c r="E295" s="1">
        <v>20</v>
      </c>
      <c r="F295" s="1">
        <v>68.760000000000005</v>
      </c>
      <c r="G295" s="1">
        <v>0</v>
      </c>
      <c r="H295" s="1">
        <v>0</v>
      </c>
      <c r="I295" s="1">
        <v>0</v>
      </c>
      <c r="J295" s="1">
        <v>1</v>
      </c>
      <c r="K295" s="1">
        <v>60.61</v>
      </c>
      <c r="L295" s="1">
        <v>62.9</v>
      </c>
    </row>
    <row r="296" spans="1:12" ht="15.75" customHeight="1">
      <c r="A296" s="7">
        <v>295</v>
      </c>
      <c r="B296" s="1" t="s">
        <v>362</v>
      </c>
      <c r="C296" s="1">
        <v>61.97</v>
      </c>
      <c r="D296" s="1">
        <v>9</v>
      </c>
      <c r="E296" s="1">
        <v>17</v>
      </c>
      <c r="F296" s="1">
        <v>66.73</v>
      </c>
      <c r="G296" s="1">
        <v>0</v>
      </c>
      <c r="H296" s="1">
        <v>1</v>
      </c>
      <c r="I296" s="1">
        <v>0</v>
      </c>
      <c r="J296" s="1">
        <v>2</v>
      </c>
      <c r="K296" s="1">
        <v>62.43</v>
      </c>
      <c r="L296" s="1">
        <v>61.2</v>
      </c>
    </row>
    <row r="297" spans="1:12" ht="15.75" customHeight="1">
      <c r="A297" s="7">
        <v>296</v>
      </c>
      <c r="B297" s="1" t="s">
        <v>379</v>
      </c>
      <c r="C297" s="1">
        <v>61.74</v>
      </c>
      <c r="D297" s="1">
        <v>12</v>
      </c>
      <c r="E297" s="1">
        <v>19</v>
      </c>
      <c r="F297" s="1">
        <v>65.150000000000006</v>
      </c>
      <c r="G297" s="1">
        <v>0</v>
      </c>
      <c r="H297" s="1">
        <v>0</v>
      </c>
      <c r="I297" s="1">
        <v>0</v>
      </c>
      <c r="J297" s="1">
        <v>0</v>
      </c>
      <c r="K297" s="1">
        <v>61.23</v>
      </c>
      <c r="L297" s="1">
        <v>61.95</v>
      </c>
    </row>
    <row r="298" spans="1:12" ht="15.75" customHeight="1">
      <c r="A298" s="7">
        <v>297</v>
      </c>
      <c r="B298" s="1" t="s">
        <v>399</v>
      </c>
      <c r="C298" s="1">
        <v>61.62</v>
      </c>
      <c r="D298" s="1">
        <v>13</v>
      </c>
      <c r="E298" s="1">
        <v>15</v>
      </c>
      <c r="F298" s="1">
        <v>63.45</v>
      </c>
      <c r="G298" s="1">
        <v>0</v>
      </c>
      <c r="H298" s="1">
        <v>0</v>
      </c>
      <c r="I298" s="1">
        <v>0</v>
      </c>
      <c r="J298" s="1">
        <v>1</v>
      </c>
      <c r="K298" s="1">
        <v>61.89</v>
      </c>
      <c r="L298" s="1">
        <v>61.07</v>
      </c>
    </row>
    <row r="299" spans="1:12" ht="15.75" customHeight="1">
      <c r="A299" s="7">
        <v>298</v>
      </c>
      <c r="B299" s="1" t="s">
        <v>485</v>
      </c>
      <c r="C299" s="1">
        <v>61.6</v>
      </c>
      <c r="D299" s="1">
        <v>11</v>
      </c>
      <c r="E299" s="1">
        <v>20</v>
      </c>
      <c r="F299" s="1">
        <v>65.89</v>
      </c>
      <c r="G299" s="1">
        <v>0</v>
      </c>
      <c r="H299" s="1">
        <v>1</v>
      </c>
      <c r="I299" s="1">
        <v>0</v>
      </c>
      <c r="J299" s="1">
        <v>1</v>
      </c>
      <c r="K299" s="1">
        <v>60.83</v>
      </c>
      <c r="L299" s="1">
        <v>62.04</v>
      </c>
    </row>
    <row r="300" spans="1:12" ht="15.75" customHeight="1">
      <c r="A300" s="7">
        <v>299</v>
      </c>
      <c r="B300" s="1" t="s">
        <v>265</v>
      </c>
      <c r="C300" s="1">
        <v>61.27</v>
      </c>
      <c r="D300" s="1">
        <v>8</v>
      </c>
      <c r="E300" s="1">
        <v>21</v>
      </c>
      <c r="F300" s="1">
        <v>68.12</v>
      </c>
      <c r="G300" s="1">
        <v>0</v>
      </c>
      <c r="H300" s="1">
        <v>1</v>
      </c>
      <c r="I300" s="1">
        <v>0</v>
      </c>
      <c r="J300" s="1">
        <v>1</v>
      </c>
      <c r="K300" s="1">
        <v>61.01</v>
      </c>
      <c r="L300" s="1">
        <v>61.24</v>
      </c>
    </row>
    <row r="301" spans="1:12" ht="15.75" customHeight="1">
      <c r="A301" s="7">
        <v>300</v>
      </c>
      <c r="B301" s="1" t="s">
        <v>228</v>
      </c>
      <c r="C301" s="1">
        <v>61.14</v>
      </c>
      <c r="D301" s="1">
        <v>8</v>
      </c>
      <c r="E301" s="1">
        <v>19</v>
      </c>
      <c r="F301" s="1">
        <v>68.400000000000006</v>
      </c>
      <c r="G301" s="1">
        <v>0</v>
      </c>
      <c r="H301" s="1">
        <v>1</v>
      </c>
      <c r="I301" s="1">
        <v>0</v>
      </c>
      <c r="J301" s="1">
        <v>4</v>
      </c>
      <c r="K301" s="1">
        <v>61.16</v>
      </c>
      <c r="L301" s="1">
        <v>60.84</v>
      </c>
    </row>
    <row r="302" spans="1:12" ht="15.75" customHeight="1">
      <c r="A302" s="7">
        <v>301</v>
      </c>
      <c r="B302" s="1" t="s">
        <v>423</v>
      </c>
      <c r="C302" s="1">
        <v>61.06</v>
      </c>
      <c r="D302" s="1">
        <v>7</v>
      </c>
      <c r="E302" s="1">
        <v>15</v>
      </c>
      <c r="F302" s="1">
        <v>67.64</v>
      </c>
      <c r="G302" s="1">
        <v>0</v>
      </c>
      <c r="H302" s="1">
        <v>2</v>
      </c>
      <c r="I302" s="1">
        <v>0</v>
      </c>
      <c r="J302" s="1">
        <v>2</v>
      </c>
      <c r="K302" s="1">
        <v>61.36</v>
      </c>
      <c r="L302" s="1">
        <v>60.47</v>
      </c>
    </row>
    <row r="303" spans="1:12" ht="15.75" customHeight="1">
      <c r="A303" s="7">
        <v>302</v>
      </c>
      <c r="B303" s="1" t="s">
        <v>447</v>
      </c>
      <c r="C303" s="1">
        <v>61.04</v>
      </c>
      <c r="D303" s="1">
        <v>6</v>
      </c>
      <c r="E303" s="1">
        <v>25</v>
      </c>
      <c r="F303" s="1">
        <v>70.599999999999994</v>
      </c>
      <c r="G303" s="1">
        <v>0</v>
      </c>
      <c r="H303" s="1">
        <v>0</v>
      </c>
      <c r="I303" s="1">
        <v>0</v>
      </c>
      <c r="J303" s="1">
        <v>2</v>
      </c>
      <c r="K303" s="1">
        <v>60.56</v>
      </c>
      <c r="L303" s="1">
        <v>61.22</v>
      </c>
    </row>
    <row r="304" spans="1:12" ht="15.75" customHeight="1">
      <c r="A304" s="7">
        <v>303</v>
      </c>
      <c r="B304" s="1" t="s">
        <v>281</v>
      </c>
      <c r="C304" s="1">
        <v>60.99</v>
      </c>
      <c r="D304" s="1">
        <v>7</v>
      </c>
      <c r="E304" s="1">
        <v>18</v>
      </c>
      <c r="F304" s="1">
        <v>68.05</v>
      </c>
      <c r="G304" s="1">
        <v>0</v>
      </c>
      <c r="H304" s="1">
        <v>1</v>
      </c>
      <c r="I304" s="1">
        <v>0</v>
      </c>
      <c r="J304" s="1">
        <v>1</v>
      </c>
      <c r="K304" s="1">
        <v>60.11</v>
      </c>
      <c r="L304" s="1">
        <v>61.5</v>
      </c>
    </row>
    <row r="305" spans="1:12" ht="15.75" customHeight="1">
      <c r="A305" s="7">
        <v>304</v>
      </c>
      <c r="B305" s="1" t="s">
        <v>444</v>
      </c>
      <c r="C305" s="1">
        <v>60.95</v>
      </c>
      <c r="D305" s="1">
        <v>7</v>
      </c>
      <c r="E305" s="1">
        <v>25</v>
      </c>
      <c r="F305" s="1">
        <v>69.02</v>
      </c>
      <c r="G305" s="1">
        <v>0</v>
      </c>
      <c r="H305" s="1">
        <v>1</v>
      </c>
      <c r="I305" s="1">
        <v>0</v>
      </c>
      <c r="J305" s="1">
        <v>2</v>
      </c>
      <c r="K305" s="1">
        <v>59.29</v>
      </c>
      <c r="L305" s="1">
        <v>62.06</v>
      </c>
    </row>
    <row r="306" spans="1:12" ht="15.75" customHeight="1">
      <c r="A306" s="7">
        <v>305</v>
      </c>
      <c r="B306" s="1" t="s">
        <v>358</v>
      </c>
      <c r="C306" s="1">
        <v>60.82</v>
      </c>
      <c r="D306" s="1">
        <v>8</v>
      </c>
      <c r="E306" s="1">
        <v>22</v>
      </c>
      <c r="F306" s="1">
        <v>67.64</v>
      </c>
      <c r="G306" s="1">
        <v>0</v>
      </c>
      <c r="H306" s="1">
        <v>1</v>
      </c>
      <c r="I306" s="1">
        <v>0</v>
      </c>
      <c r="J306" s="1">
        <v>2</v>
      </c>
      <c r="K306" s="1">
        <v>59.42</v>
      </c>
      <c r="L306" s="1">
        <v>61.74</v>
      </c>
    </row>
    <row r="307" spans="1:12" ht="15.75" customHeight="1">
      <c r="A307" s="7">
        <v>306</v>
      </c>
      <c r="B307" s="1" t="s">
        <v>342</v>
      </c>
      <c r="C307" s="1">
        <v>60.65</v>
      </c>
      <c r="D307" s="1">
        <v>12</v>
      </c>
      <c r="E307" s="1">
        <v>14</v>
      </c>
      <c r="F307" s="1">
        <v>62.58</v>
      </c>
      <c r="G307" s="1">
        <v>0</v>
      </c>
      <c r="H307" s="1">
        <v>1</v>
      </c>
      <c r="I307" s="1">
        <v>0</v>
      </c>
      <c r="J307" s="1">
        <v>2</v>
      </c>
      <c r="K307" s="1">
        <v>60.96</v>
      </c>
      <c r="L307" s="1">
        <v>60.04</v>
      </c>
    </row>
    <row r="308" spans="1:12" ht="15.75" customHeight="1">
      <c r="A308" s="7">
        <v>307</v>
      </c>
      <c r="B308" s="1" t="s">
        <v>157</v>
      </c>
      <c r="C308" s="1">
        <v>60.46</v>
      </c>
      <c r="D308" s="1">
        <v>2</v>
      </c>
      <c r="E308" s="1">
        <v>26</v>
      </c>
      <c r="F308" s="1">
        <v>75.83</v>
      </c>
      <c r="G308" s="1">
        <v>0</v>
      </c>
      <c r="H308" s="1">
        <v>5</v>
      </c>
      <c r="I308" s="1">
        <v>0</v>
      </c>
      <c r="J308" s="1">
        <v>8</v>
      </c>
      <c r="K308" s="1">
        <v>59.8</v>
      </c>
      <c r="L308" s="1">
        <v>60.78</v>
      </c>
    </row>
    <row r="309" spans="1:12" ht="15.75" customHeight="1">
      <c r="A309" s="7">
        <v>308</v>
      </c>
      <c r="B309" s="1" t="s">
        <v>406</v>
      </c>
      <c r="C309" s="1">
        <v>60.11</v>
      </c>
      <c r="D309" s="1">
        <v>8</v>
      </c>
      <c r="E309" s="1">
        <v>22</v>
      </c>
      <c r="F309" s="1">
        <v>67.510000000000005</v>
      </c>
      <c r="G309" s="1">
        <v>0</v>
      </c>
      <c r="H309" s="1">
        <v>2</v>
      </c>
      <c r="I309" s="1">
        <v>0</v>
      </c>
      <c r="J309" s="1">
        <v>2</v>
      </c>
      <c r="K309" s="1">
        <v>59.31</v>
      </c>
      <c r="L309" s="1">
        <v>60.56</v>
      </c>
    </row>
    <row r="310" spans="1:12" ht="15.75" customHeight="1">
      <c r="A310" s="7">
        <v>309</v>
      </c>
      <c r="B310" s="1" t="s">
        <v>452</v>
      </c>
      <c r="C310" s="1">
        <v>60.06</v>
      </c>
      <c r="D310" s="1">
        <v>12</v>
      </c>
      <c r="E310" s="1">
        <v>18</v>
      </c>
      <c r="F310" s="1">
        <v>63.34</v>
      </c>
      <c r="G310" s="1">
        <v>0</v>
      </c>
      <c r="H310" s="1">
        <v>0</v>
      </c>
      <c r="I310" s="1">
        <v>0</v>
      </c>
      <c r="J310" s="1">
        <v>0</v>
      </c>
      <c r="K310" s="1">
        <v>59.72</v>
      </c>
      <c r="L310" s="1">
        <v>60.1</v>
      </c>
    </row>
    <row r="311" spans="1:12" ht="15.75" customHeight="1">
      <c r="A311" s="7">
        <v>310</v>
      </c>
      <c r="B311" s="1" t="s">
        <v>449</v>
      </c>
      <c r="C311" s="1">
        <v>59.9</v>
      </c>
      <c r="D311" s="1">
        <v>11</v>
      </c>
      <c r="E311" s="1">
        <v>18</v>
      </c>
      <c r="F311" s="1">
        <v>63.97</v>
      </c>
      <c r="G311" s="1">
        <v>0</v>
      </c>
      <c r="H311" s="1">
        <v>1</v>
      </c>
      <c r="I311" s="1">
        <v>0</v>
      </c>
      <c r="J311" s="1">
        <v>1</v>
      </c>
      <c r="K311" s="1">
        <v>59.4</v>
      </c>
      <c r="L311" s="1">
        <v>60.09</v>
      </c>
    </row>
    <row r="312" spans="1:12" ht="15.75" customHeight="1">
      <c r="A312" s="7">
        <v>311</v>
      </c>
      <c r="B312" s="1" t="s">
        <v>168</v>
      </c>
      <c r="C312" s="1">
        <v>59.87</v>
      </c>
      <c r="D312" s="1">
        <v>6</v>
      </c>
      <c r="E312" s="1">
        <v>22</v>
      </c>
      <c r="F312" s="1">
        <v>69.73</v>
      </c>
      <c r="G312" s="1">
        <v>0</v>
      </c>
      <c r="H312" s="1">
        <v>3</v>
      </c>
      <c r="I312" s="1">
        <v>1</v>
      </c>
      <c r="J312" s="1">
        <v>4</v>
      </c>
      <c r="K312" s="1">
        <v>58.84</v>
      </c>
      <c r="L312" s="1">
        <v>60.51</v>
      </c>
    </row>
    <row r="313" spans="1:12" ht="15.75" customHeight="1">
      <c r="A313" s="7">
        <v>312</v>
      </c>
      <c r="B313" s="1" t="s">
        <v>450</v>
      </c>
      <c r="C313" s="1">
        <v>59.81</v>
      </c>
      <c r="D313" s="1">
        <v>6</v>
      </c>
      <c r="E313" s="1">
        <v>23</v>
      </c>
      <c r="F313" s="1">
        <v>70.02</v>
      </c>
      <c r="G313" s="1">
        <v>0</v>
      </c>
      <c r="H313" s="1">
        <v>0</v>
      </c>
      <c r="I313" s="1">
        <v>0</v>
      </c>
      <c r="J313" s="1">
        <v>0</v>
      </c>
      <c r="K313" s="1">
        <v>59.76</v>
      </c>
      <c r="L313" s="1">
        <v>59.58</v>
      </c>
    </row>
    <row r="314" spans="1:12" ht="15.75" customHeight="1">
      <c r="A314" s="7">
        <v>313</v>
      </c>
      <c r="B314" s="1" t="s">
        <v>387</v>
      </c>
      <c r="C314" s="1">
        <v>59.78</v>
      </c>
      <c r="D314" s="1">
        <v>6</v>
      </c>
      <c r="E314" s="1">
        <v>20</v>
      </c>
      <c r="F314" s="1">
        <v>67.03</v>
      </c>
      <c r="G314" s="1">
        <v>0</v>
      </c>
      <c r="H314" s="1">
        <v>1</v>
      </c>
      <c r="I314" s="1">
        <v>0</v>
      </c>
      <c r="J314" s="1">
        <v>1</v>
      </c>
      <c r="K314" s="1">
        <v>58.05</v>
      </c>
      <c r="L314" s="1">
        <v>60.91</v>
      </c>
    </row>
    <row r="315" spans="1:12" ht="15.75" customHeight="1">
      <c r="A315" s="7">
        <v>314</v>
      </c>
      <c r="B315" s="1" t="s">
        <v>462</v>
      </c>
      <c r="C315" s="1">
        <v>59.77</v>
      </c>
      <c r="D315" s="1">
        <v>11</v>
      </c>
      <c r="E315" s="1">
        <v>19</v>
      </c>
      <c r="F315" s="1">
        <v>65.319999999999993</v>
      </c>
      <c r="G315" s="1">
        <v>0</v>
      </c>
      <c r="H315" s="1">
        <v>1</v>
      </c>
      <c r="I315" s="1">
        <v>0</v>
      </c>
      <c r="J315" s="1">
        <v>2</v>
      </c>
      <c r="K315" s="1">
        <v>60.31</v>
      </c>
      <c r="L315" s="1">
        <v>58.89</v>
      </c>
    </row>
    <row r="316" spans="1:12" ht="15.75" customHeight="1">
      <c r="A316" s="7">
        <v>315</v>
      </c>
      <c r="B316" s="1" t="s">
        <v>376</v>
      </c>
      <c r="C316" s="1">
        <v>59.74</v>
      </c>
      <c r="D316" s="1">
        <v>6</v>
      </c>
      <c r="E316" s="1">
        <v>22</v>
      </c>
      <c r="F316" s="1">
        <v>68.59</v>
      </c>
      <c r="G316" s="1">
        <v>0</v>
      </c>
      <c r="H316" s="1">
        <v>0</v>
      </c>
      <c r="I316" s="1">
        <v>0</v>
      </c>
      <c r="J316" s="1">
        <v>0</v>
      </c>
      <c r="K316" s="1">
        <v>59.36</v>
      </c>
      <c r="L316" s="1">
        <v>59.81</v>
      </c>
    </row>
    <row r="317" spans="1:12" ht="15.75" customHeight="1">
      <c r="A317" s="7">
        <v>316</v>
      </c>
      <c r="B317" s="1" t="s">
        <v>350</v>
      </c>
      <c r="C317" s="1">
        <v>59.4</v>
      </c>
      <c r="D317" s="1">
        <v>11</v>
      </c>
      <c r="E317" s="1">
        <v>21</v>
      </c>
      <c r="F317" s="1">
        <v>65.63</v>
      </c>
      <c r="G317" s="1">
        <v>0</v>
      </c>
      <c r="H317" s="1">
        <v>2</v>
      </c>
      <c r="I317" s="1">
        <v>0</v>
      </c>
      <c r="J317" s="1">
        <v>2</v>
      </c>
      <c r="K317" s="1">
        <v>60.3</v>
      </c>
      <c r="L317" s="1">
        <v>58.09</v>
      </c>
    </row>
    <row r="318" spans="1:12" ht="15.75" customHeight="1">
      <c r="A318" s="7">
        <v>317</v>
      </c>
      <c r="B318" s="1" t="s">
        <v>468</v>
      </c>
      <c r="C318" s="1">
        <v>59.36</v>
      </c>
      <c r="D318" s="1">
        <v>11</v>
      </c>
      <c r="E318" s="1">
        <v>21</v>
      </c>
      <c r="F318" s="1">
        <v>65.7</v>
      </c>
      <c r="G318" s="1">
        <v>0</v>
      </c>
      <c r="H318" s="1">
        <v>0</v>
      </c>
      <c r="I318" s="1">
        <v>0</v>
      </c>
      <c r="J318" s="1">
        <v>1</v>
      </c>
      <c r="K318" s="1">
        <v>60.63</v>
      </c>
      <c r="L318" s="1">
        <v>57.52</v>
      </c>
    </row>
    <row r="319" spans="1:12" ht="15.75" customHeight="1">
      <c r="A319" s="7">
        <v>318</v>
      </c>
      <c r="B319" s="1" t="s">
        <v>102</v>
      </c>
      <c r="C319" s="1">
        <v>59.28</v>
      </c>
      <c r="D319" s="1">
        <v>3</v>
      </c>
      <c r="E319" s="1">
        <v>28</v>
      </c>
      <c r="F319" s="1">
        <v>73.099999999999994</v>
      </c>
      <c r="G319" s="1">
        <v>0</v>
      </c>
      <c r="H319" s="1">
        <v>1</v>
      </c>
      <c r="I319" s="1">
        <v>0</v>
      </c>
      <c r="J319" s="1">
        <v>2</v>
      </c>
      <c r="K319" s="1">
        <v>59.67</v>
      </c>
      <c r="L319" s="1">
        <v>58.59</v>
      </c>
    </row>
    <row r="320" spans="1:12" ht="15.75" customHeight="1">
      <c r="A320" s="7">
        <v>319</v>
      </c>
      <c r="B320" s="1" t="s">
        <v>481</v>
      </c>
      <c r="C320" s="1">
        <v>58.93</v>
      </c>
      <c r="D320" s="1">
        <v>6</v>
      </c>
      <c r="E320" s="1">
        <v>21</v>
      </c>
      <c r="F320" s="1">
        <v>69.239999999999995</v>
      </c>
      <c r="G320" s="1">
        <v>0</v>
      </c>
      <c r="H320" s="1">
        <v>0</v>
      </c>
      <c r="I320" s="1">
        <v>0</v>
      </c>
      <c r="J320" s="1">
        <v>2</v>
      </c>
      <c r="K320" s="1">
        <v>59.78</v>
      </c>
      <c r="L320" s="1">
        <v>57.67</v>
      </c>
    </row>
    <row r="321" spans="1:12" ht="15.75" customHeight="1">
      <c r="A321" s="7">
        <v>320</v>
      </c>
      <c r="B321" s="1" t="s">
        <v>486</v>
      </c>
      <c r="C321" s="1">
        <v>58.62</v>
      </c>
      <c r="D321" s="1">
        <v>8</v>
      </c>
      <c r="E321" s="1">
        <v>17</v>
      </c>
      <c r="F321" s="1">
        <v>66.989999999999995</v>
      </c>
      <c r="G321" s="1">
        <v>0</v>
      </c>
      <c r="H321" s="1">
        <v>1</v>
      </c>
      <c r="I321" s="1">
        <v>0</v>
      </c>
      <c r="J321" s="1">
        <v>3</v>
      </c>
      <c r="K321" s="1">
        <v>60.64</v>
      </c>
      <c r="L321" s="1">
        <v>55.37</v>
      </c>
    </row>
    <row r="322" spans="1:12" ht="15.75" customHeight="1">
      <c r="A322" s="7">
        <v>321</v>
      </c>
      <c r="B322" s="1" t="s">
        <v>175</v>
      </c>
      <c r="C322" s="1">
        <v>58.44</v>
      </c>
      <c r="D322" s="1">
        <v>5</v>
      </c>
      <c r="E322" s="1">
        <v>22</v>
      </c>
      <c r="F322" s="1">
        <v>69.5</v>
      </c>
      <c r="G322" s="1">
        <v>0</v>
      </c>
      <c r="H322" s="1">
        <v>0</v>
      </c>
      <c r="I322" s="1">
        <v>0</v>
      </c>
      <c r="J322" s="1">
        <v>2</v>
      </c>
      <c r="K322" s="1">
        <v>59.4</v>
      </c>
      <c r="L322" s="1">
        <v>57.03</v>
      </c>
    </row>
    <row r="323" spans="1:12" ht="15.75" customHeight="1">
      <c r="A323" s="7">
        <v>322</v>
      </c>
      <c r="B323" s="1" t="s">
        <v>390</v>
      </c>
      <c r="C323" s="1">
        <v>58.28</v>
      </c>
      <c r="D323" s="1">
        <v>6</v>
      </c>
      <c r="E323" s="1">
        <v>19</v>
      </c>
      <c r="F323" s="1">
        <v>67.239999999999995</v>
      </c>
      <c r="G323" s="1">
        <v>0</v>
      </c>
      <c r="H323" s="1">
        <v>0</v>
      </c>
      <c r="I323" s="1">
        <v>0</v>
      </c>
      <c r="J323" s="1">
        <v>2</v>
      </c>
      <c r="K323" s="1">
        <v>59.2</v>
      </c>
      <c r="L323" s="1">
        <v>56.92</v>
      </c>
    </row>
    <row r="324" spans="1:12" ht="15.75" customHeight="1">
      <c r="A324" s="7">
        <v>323</v>
      </c>
      <c r="B324" s="1" t="s">
        <v>268</v>
      </c>
      <c r="C324" s="1">
        <v>58.27</v>
      </c>
      <c r="D324" s="1">
        <v>5</v>
      </c>
      <c r="E324" s="1">
        <v>22</v>
      </c>
      <c r="F324" s="1">
        <v>69.86</v>
      </c>
      <c r="G324" s="1">
        <v>0</v>
      </c>
      <c r="H324" s="1">
        <v>0</v>
      </c>
      <c r="I324" s="1">
        <v>0</v>
      </c>
      <c r="J324" s="1">
        <v>1</v>
      </c>
      <c r="K324" s="1">
        <v>59.4</v>
      </c>
      <c r="L324" s="1">
        <v>56.62</v>
      </c>
    </row>
    <row r="325" spans="1:12" ht="15.75" customHeight="1">
      <c r="A325" s="7">
        <v>324</v>
      </c>
      <c r="B325" s="1" t="s">
        <v>396</v>
      </c>
      <c r="C325" s="1">
        <v>57.92</v>
      </c>
      <c r="D325" s="1">
        <v>8</v>
      </c>
      <c r="E325" s="1">
        <v>22</v>
      </c>
      <c r="F325" s="1">
        <v>66.739999999999995</v>
      </c>
      <c r="G325" s="1">
        <v>0</v>
      </c>
      <c r="H325" s="1">
        <v>0</v>
      </c>
      <c r="I325" s="1">
        <v>0</v>
      </c>
      <c r="J325" s="1">
        <v>1</v>
      </c>
      <c r="K325" s="1">
        <v>59.03</v>
      </c>
      <c r="L325" s="1">
        <v>56.27</v>
      </c>
    </row>
    <row r="326" spans="1:12" ht="15.75" customHeight="1">
      <c r="A326" s="7">
        <v>325</v>
      </c>
      <c r="B326" s="1" t="s">
        <v>418</v>
      </c>
      <c r="C326" s="1">
        <v>57.58</v>
      </c>
      <c r="D326" s="1">
        <v>12</v>
      </c>
      <c r="E326" s="1">
        <v>21</v>
      </c>
      <c r="F326" s="1">
        <v>63.22</v>
      </c>
      <c r="G326" s="1">
        <v>0</v>
      </c>
      <c r="H326" s="1">
        <v>0</v>
      </c>
      <c r="I326" s="1">
        <v>0</v>
      </c>
      <c r="J326" s="1">
        <v>0</v>
      </c>
      <c r="K326" s="1">
        <v>58.38</v>
      </c>
      <c r="L326" s="1">
        <v>56.38</v>
      </c>
    </row>
    <row r="327" spans="1:12" ht="15.75" customHeight="1">
      <c r="A327" s="7">
        <v>326</v>
      </c>
      <c r="B327" s="1" t="s">
        <v>391</v>
      </c>
      <c r="C327" s="1">
        <v>57.11</v>
      </c>
      <c r="D327" s="1">
        <v>5</v>
      </c>
      <c r="E327" s="1">
        <v>22</v>
      </c>
      <c r="F327" s="1">
        <v>66.05</v>
      </c>
      <c r="G327" s="1">
        <v>0</v>
      </c>
      <c r="H327" s="1">
        <v>1</v>
      </c>
      <c r="I327" s="1">
        <v>0</v>
      </c>
      <c r="J327" s="1">
        <v>2</v>
      </c>
      <c r="K327" s="1">
        <v>55.83</v>
      </c>
      <c r="L327" s="1">
        <v>57.89</v>
      </c>
    </row>
    <row r="328" spans="1:12" ht="15.75" customHeight="1">
      <c r="A328" s="7">
        <v>327</v>
      </c>
      <c r="B328" s="1" t="s">
        <v>126</v>
      </c>
      <c r="C328" s="1">
        <v>56.81</v>
      </c>
      <c r="D328" s="1">
        <v>8</v>
      </c>
      <c r="E328" s="1">
        <v>18</v>
      </c>
      <c r="F328" s="1">
        <v>62.34</v>
      </c>
      <c r="G328" s="1">
        <v>0</v>
      </c>
      <c r="H328" s="1">
        <v>1</v>
      </c>
      <c r="I328" s="1">
        <v>0</v>
      </c>
      <c r="J328" s="1">
        <v>3</v>
      </c>
      <c r="K328" s="1">
        <v>55.4</v>
      </c>
      <c r="L328" s="1">
        <v>57.69</v>
      </c>
    </row>
    <row r="329" spans="1:12" ht="15.75" customHeight="1">
      <c r="A329" s="7">
        <v>328</v>
      </c>
      <c r="B329" s="1" t="s">
        <v>261</v>
      </c>
      <c r="C329" s="1">
        <v>56.79</v>
      </c>
      <c r="D329" s="1">
        <v>7</v>
      </c>
      <c r="E329" s="1">
        <v>25</v>
      </c>
      <c r="F329" s="1">
        <v>67.150000000000006</v>
      </c>
      <c r="G329" s="1">
        <v>0</v>
      </c>
      <c r="H329" s="1">
        <v>0</v>
      </c>
      <c r="I329" s="1">
        <v>0</v>
      </c>
      <c r="J329" s="1">
        <v>1</v>
      </c>
      <c r="K329" s="1">
        <v>58.06</v>
      </c>
      <c r="L329" s="1">
        <v>54.86</v>
      </c>
    </row>
    <row r="330" spans="1:12" ht="15.75" customHeight="1">
      <c r="A330" s="7">
        <v>329</v>
      </c>
      <c r="B330" s="1" t="s">
        <v>266</v>
      </c>
      <c r="C330" s="1">
        <v>56.76</v>
      </c>
      <c r="D330" s="1">
        <v>5</v>
      </c>
      <c r="E330" s="1">
        <v>21</v>
      </c>
      <c r="F330" s="1">
        <v>67.38</v>
      </c>
      <c r="G330" s="1">
        <v>0</v>
      </c>
      <c r="H330" s="1">
        <v>2</v>
      </c>
      <c r="I330" s="1">
        <v>0</v>
      </c>
      <c r="J330" s="1">
        <v>3</v>
      </c>
      <c r="K330" s="1">
        <v>57.61</v>
      </c>
      <c r="L330" s="1">
        <v>55.46</v>
      </c>
    </row>
    <row r="331" spans="1:12" ht="15.75" customHeight="1">
      <c r="A331" s="7">
        <v>330</v>
      </c>
      <c r="B331" s="1" t="s">
        <v>284</v>
      </c>
      <c r="C331" s="1">
        <v>56.61</v>
      </c>
      <c r="D331" s="1">
        <v>4</v>
      </c>
      <c r="E331" s="1">
        <v>26</v>
      </c>
      <c r="F331" s="1">
        <v>67.98</v>
      </c>
      <c r="G331" s="1">
        <v>0</v>
      </c>
      <c r="H331" s="1">
        <v>0</v>
      </c>
      <c r="I331" s="1">
        <v>0</v>
      </c>
      <c r="J331" s="1">
        <v>1</v>
      </c>
      <c r="K331" s="1">
        <v>55.44</v>
      </c>
      <c r="L331" s="1">
        <v>57.32</v>
      </c>
    </row>
    <row r="332" spans="1:12" ht="15.75" customHeight="1">
      <c r="A332" s="7">
        <v>331</v>
      </c>
      <c r="B332" s="1" t="s">
        <v>467</v>
      </c>
      <c r="C332" s="1">
        <v>56.3</v>
      </c>
      <c r="D332" s="1">
        <v>8</v>
      </c>
      <c r="E332" s="1">
        <v>23</v>
      </c>
      <c r="F332" s="1">
        <v>65.83</v>
      </c>
      <c r="G332" s="1">
        <v>0</v>
      </c>
      <c r="H332" s="1">
        <v>0</v>
      </c>
      <c r="I332" s="1">
        <v>0</v>
      </c>
      <c r="J332" s="1">
        <v>1</v>
      </c>
      <c r="K332" s="1">
        <v>56.35</v>
      </c>
      <c r="L332" s="1">
        <v>55.97</v>
      </c>
    </row>
    <row r="333" spans="1:12" ht="15.75" customHeight="1">
      <c r="A333" s="7">
        <v>332</v>
      </c>
      <c r="B333" s="1" t="s">
        <v>308</v>
      </c>
      <c r="C333" s="1">
        <v>56.21</v>
      </c>
      <c r="D333" s="1">
        <v>1</v>
      </c>
      <c r="E333" s="1">
        <v>29</v>
      </c>
      <c r="F333" s="1">
        <v>71.53</v>
      </c>
      <c r="G333" s="1">
        <v>0</v>
      </c>
      <c r="H333" s="1">
        <v>0</v>
      </c>
      <c r="I333" s="1">
        <v>0</v>
      </c>
      <c r="J333" s="1">
        <v>0</v>
      </c>
      <c r="K333" s="1">
        <v>55.17</v>
      </c>
      <c r="L333" s="1">
        <v>56.81</v>
      </c>
    </row>
    <row r="334" spans="1:12" ht="15.75" customHeight="1">
      <c r="A334" s="7">
        <v>333</v>
      </c>
      <c r="B334" s="1" t="s">
        <v>463</v>
      </c>
      <c r="C334" s="1">
        <v>56.03</v>
      </c>
      <c r="D334" s="1">
        <v>2</v>
      </c>
      <c r="E334" s="1">
        <v>25</v>
      </c>
      <c r="F334" s="1">
        <v>70.81</v>
      </c>
      <c r="G334" s="1">
        <v>0</v>
      </c>
      <c r="H334" s="1">
        <v>1</v>
      </c>
      <c r="I334" s="1">
        <v>0</v>
      </c>
      <c r="J334" s="1">
        <v>2</v>
      </c>
      <c r="K334" s="1">
        <v>53.56</v>
      </c>
      <c r="L334" s="1">
        <v>57.48</v>
      </c>
    </row>
    <row r="335" spans="1:12" ht="15.75" customHeight="1">
      <c r="A335" s="7">
        <v>334</v>
      </c>
      <c r="B335" s="1" t="s">
        <v>464</v>
      </c>
      <c r="C335" s="1">
        <v>56.03</v>
      </c>
      <c r="D335" s="1">
        <v>4</v>
      </c>
      <c r="E335" s="1">
        <v>26</v>
      </c>
      <c r="F335" s="1">
        <v>69.540000000000006</v>
      </c>
      <c r="G335" s="1">
        <v>0</v>
      </c>
      <c r="H335" s="1">
        <v>2</v>
      </c>
      <c r="I335" s="1">
        <v>0</v>
      </c>
      <c r="J335" s="1">
        <v>5</v>
      </c>
      <c r="K335" s="1">
        <v>55.68</v>
      </c>
      <c r="L335" s="1">
        <v>56.08</v>
      </c>
    </row>
    <row r="336" spans="1:12" ht="15.75" customHeight="1">
      <c r="A336" s="7">
        <v>335</v>
      </c>
      <c r="B336" s="1" t="s">
        <v>368</v>
      </c>
      <c r="C336" s="1">
        <v>55.93</v>
      </c>
      <c r="D336" s="1">
        <v>8</v>
      </c>
      <c r="E336" s="1">
        <v>15</v>
      </c>
      <c r="F336" s="1">
        <v>61.48</v>
      </c>
      <c r="G336" s="1">
        <v>0</v>
      </c>
      <c r="H336" s="1">
        <v>0</v>
      </c>
      <c r="I336" s="1">
        <v>0</v>
      </c>
      <c r="J336" s="1">
        <v>1</v>
      </c>
      <c r="K336" s="1">
        <v>56.32</v>
      </c>
      <c r="L336" s="1">
        <v>55.22</v>
      </c>
    </row>
    <row r="337" spans="1:12" ht="15.75" customHeight="1">
      <c r="A337" s="7">
        <v>336</v>
      </c>
      <c r="B337" s="1" t="s">
        <v>457</v>
      </c>
      <c r="C337" s="1">
        <v>55.89</v>
      </c>
      <c r="D337" s="1">
        <v>6</v>
      </c>
      <c r="E337" s="1">
        <v>27</v>
      </c>
      <c r="F337" s="1">
        <v>67.17</v>
      </c>
      <c r="G337" s="1">
        <v>0</v>
      </c>
      <c r="H337" s="1">
        <v>2</v>
      </c>
      <c r="I337" s="1">
        <v>0</v>
      </c>
      <c r="J337" s="1">
        <v>2</v>
      </c>
      <c r="K337" s="1">
        <v>54.48</v>
      </c>
      <c r="L337" s="1">
        <v>56.75</v>
      </c>
    </row>
    <row r="338" spans="1:12" ht="15.75" customHeight="1">
      <c r="A338" s="7">
        <v>337</v>
      </c>
      <c r="B338" s="1" t="s">
        <v>456</v>
      </c>
      <c r="C338" s="1">
        <v>55.74</v>
      </c>
      <c r="D338" s="1">
        <v>3</v>
      </c>
      <c r="E338" s="1">
        <v>23</v>
      </c>
      <c r="F338" s="1">
        <v>70.41</v>
      </c>
      <c r="G338" s="1">
        <v>0</v>
      </c>
      <c r="H338" s="1">
        <v>1</v>
      </c>
      <c r="I338" s="1">
        <v>0</v>
      </c>
      <c r="J338" s="1">
        <v>1</v>
      </c>
      <c r="K338" s="1">
        <v>56.19</v>
      </c>
      <c r="L338" s="1">
        <v>54.95</v>
      </c>
    </row>
    <row r="339" spans="1:12" ht="15.75" customHeight="1">
      <c r="A339" s="7">
        <v>338</v>
      </c>
      <c r="B339" s="1" t="s">
        <v>254</v>
      </c>
      <c r="C339" s="1">
        <v>55.33</v>
      </c>
      <c r="D339" s="1">
        <v>3</v>
      </c>
      <c r="E339" s="1">
        <v>22</v>
      </c>
      <c r="F339" s="1">
        <v>69.5</v>
      </c>
      <c r="G339" s="1">
        <v>0</v>
      </c>
      <c r="H339" s="1">
        <v>0</v>
      </c>
      <c r="I339" s="1">
        <v>0</v>
      </c>
      <c r="J339" s="1">
        <v>2</v>
      </c>
      <c r="K339" s="1">
        <v>55.64</v>
      </c>
      <c r="L339" s="1">
        <v>54.7</v>
      </c>
    </row>
    <row r="340" spans="1:12" ht="15.75" customHeight="1">
      <c r="A340" s="7">
        <v>339</v>
      </c>
      <c r="B340" s="1" t="s">
        <v>299</v>
      </c>
      <c r="C340" s="1">
        <v>55.09</v>
      </c>
      <c r="D340" s="1">
        <v>4</v>
      </c>
      <c r="E340" s="1">
        <v>23</v>
      </c>
      <c r="F340" s="1">
        <v>67.94</v>
      </c>
      <c r="G340" s="1">
        <v>0</v>
      </c>
      <c r="H340" s="1">
        <v>0</v>
      </c>
      <c r="I340" s="1">
        <v>0</v>
      </c>
      <c r="J340" s="1">
        <v>2</v>
      </c>
      <c r="K340" s="1">
        <v>54.84</v>
      </c>
      <c r="L340" s="1">
        <v>55.05</v>
      </c>
    </row>
    <row r="341" spans="1:12" ht="15.75" customHeight="1">
      <c r="A341" s="7">
        <v>340</v>
      </c>
      <c r="B341" s="1" t="s">
        <v>356</v>
      </c>
      <c r="C341" s="1">
        <v>54.76</v>
      </c>
      <c r="D341" s="1">
        <v>5</v>
      </c>
      <c r="E341" s="1">
        <v>26</v>
      </c>
      <c r="F341" s="1">
        <v>64.790000000000006</v>
      </c>
      <c r="G341" s="1">
        <v>0</v>
      </c>
      <c r="H341" s="1">
        <v>1</v>
      </c>
      <c r="I341" s="1">
        <v>0</v>
      </c>
      <c r="J341" s="1">
        <v>1</v>
      </c>
      <c r="K341" s="1">
        <v>52.8</v>
      </c>
      <c r="L341" s="1">
        <v>55.92</v>
      </c>
    </row>
    <row r="342" spans="1:12" ht="15.75" customHeight="1">
      <c r="A342" s="7">
        <v>341</v>
      </c>
      <c r="B342" s="1" t="s">
        <v>454</v>
      </c>
      <c r="C342" s="1">
        <v>53.87</v>
      </c>
      <c r="D342" s="1">
        <v>7</v>
      </c>
      <c r="E342" s="1">
        <v>21</v>
      </c>
      <c r="F342" s="1">
        <v>63.28</v>
      </c>
      <c r="G342" s="1">
        <v>0</v>
      </c>
      <c r="H342" s="1">
        <v>0</v>
      </c>
      <c r="I342" s="1">
        <v>0</v>
      </c>
      <c r="J342" s="1">
        <v>0</v>
      </c>
      <c r="K342" s="1">
        <v>53.65</v>
      </c>
      <c r="L342" s="1">
        <v>53.79</v>
      </c>
    </row>
    <row r="343" spans="1:12" ht="15.75" customHeight="1">
      <c r="A343" s="7">
        <v>342</v>
      </c>
      <c r="B343" s="1" t="s">
        <v>325</v>
      </c>
      <c r="C343" s="1">
        <v>53.57</v>
      </c>
      <c r="D343" s="1">
        <v>6</v>
      </c>
      <c r="E343" s="1">
        <v>22</v>
      </c>
      <c r="F343" s="1">
        <v>64.3</v>
      </c>
      <c r="G343" s="1">
        <v>0</v>
      </c>
      <c r="H343" s="1">
        <v>2</v>
      </c>
      <c r="I343" s="1">
        <v>0</v>
      </c>
      <c r="J343" s="1">
        <v>2</v>
      </c>
      <c r="K343" s="1">
        <v>53.4</v>
      </c>
      <c r="L343" s="1">
        <v>53.46</v>
      </c>
    </row>
    <row r="344" spans="1:12" ht="15.75" customHeight="1">
      <c r="A344" s="7">
        <v>343</v>
      </c>
      <c r="B344" s="1" t="s">
        <v>359</v>
      </c>
      <c r="C344" s="1">
        <v>53.44</v>
      </c>
      <c r="D344" s="1">
        <v>6</v>
      </c>
      <c r="E344" s="1">
        <v>22</v>
      </c>
      <c r="F344" s="1">
        <v>64.7</v>
      </c>
      <c r="G344" s="1">
        <v>0</v>
      </c>
      <c r="H344" s="1">
        <v>0</v>
      </c>
      <c r="I344" s="1">
        <v>0</v>
      </c>
      <c r="J344" s="1">
        <v>0</v>
      </c>
      <c r="K344" s="1">
        <v>53.51</v>
      </c>
      <c r="L344" s="1">
        <v>53.08</v>
      </c>
    </row>
    <row r="345" spans="1:12" ht="15.75" customHeight="1">
      <c r="A345" s="7">
        <v>344</v>
      </c>
      <c r="B345" s="1" t="s">
        <v>252</v>
      </c>
      <c r="C345" s="1">
        <v>53.07</v>
      </c>
      <c r="D345" s="1">
        <v>6</v>
      </c>
      <c r="E345" s="1">
        <v>21</v>
      </c>
      <c r="F345" s="1">
        <v>62.61</v>
      </c>
      <c r="G345" s="1">
        <v>0</v>
      </c>
      <c r="H345" s="1">
        <v>1</v>
      </c>
      <c r="I345" s="1">
        <v>0</v>
      </c>
      <c r="J345" s="1">
        <v>2</v>
      </c>
      <c r="K345" s="1">
        <v>52.98</v>
      </c>
      <c r="L345" s="1">
        <v>52.88</v>
      </c>
    </row>
    <row r="346" spans="1:12" ht="15.75" customHeight="1">
      <c r="A346" s="7">
        <v>345</v>
      </c>
      <c r="B346" s="1" t="s">
        <v>446</v>
      </c>
      <c r="C346" s="1">
        <v>51.13</v>
      </c>
      <c r="D346" s="1">
        <v>5</v>
      </c>
      <c r="E346" s="1">
        <v>24</v>
      </c>
      <c r="F346" s="1">
        <v>62.93</v>
      </c>
      <c r="G346" s="1">
        <v>0</v>
      </c>
      <c r="H346" s="1">
        <v>2</v>
      </c>
      <c r="I346" s="1">
        <v>0</v>
      </c>
      <c r="J346" s="1">
        <v>3</v>
      </c>
      <c r="K346" s="1">
        <v>50.42</v>
      </c>
      <c r="L346" s="1">
        <v>51.46</v>
      </c>
    </row>
    <row r="347" spans="1:12" ht="15.75" customHeight="1">
      <c r="A347" s="7">
        <v>346</v>
      </c>
      <c r="B347" s="1" t="s">
        <v>256</v>
      </c>
      <c r="C347" s="1">
        <v>48.84</v>
      </c>
      <c r="D347" s="1">
        <v>1</v>
      </c>
      <c r="E347" s="1">
        <v>29</v>
      </c>
      <c r="F347" s="1">
        <v>66.13</v>
      </c>
      <c r="G347" s="1">
        <v>0</v>
      </c>
      <c r="H347" s="1">
        <v>0</v>
      </c>
      <c r="I347" s="1">
        <v>0</v>
      </c>
      <c r="J347" s="1">
        <v>1</v>
      </c>
      <c r="K347" s="1">
        <v>47.69</v>
      </c>
      <c r="L347" s="1">
        <v>49.45</v>
      </c>
    </row>
    <row r="348" spans="1:12" ht="15.75" customHeight="1">
      <c r="A348" s="7">
        <v>347</v>
      </c>
      <c r="B348" s="1" t="s">
        <v>307</v>
      </c>
      <c r="C348" s="1">
        <v>47.22</v>
      </c>
      <c r="D348" s="1">
        <v>2</v>
      </c>
      <c r="E348" s="1">
        <v>29</v>
      </c>
      <c r="F348" s="1">
        <v>65.48</v>
      </c>
      <c r="G348" s="1">
        <v>0</v>
      </c>
      <c r="H348" s="1">
        <v>2</v>
      </c>
      <c r="I348" s="1">
        <v>0</v>
      </c>
      <c r="J348" s="1">
        <v>3</v>
      </c>
      <c r="K348" s="1">
        <v>47.09</v>
      </c>
      <c r="L348" s="1">
        <v>47.06</v>
      </c>
    </row>
    <row r="349" spans="1:12" ht="15.75" customHeight="1"/>
    <row r="350" spans="1:12" ht="15.75" customHeight="1"/>
    <row r="351" spans="1:12" ht="15.75" customHeight="1"/>
    <row r="352" spans="1:1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00"/>
  <sheetViews>
    <sheetView tabSelected="1" topLeftCell="A83" workbookViewId="0">
      <selection activeCell="L83" sqref="L1:L1048576"/>
    </sheetView>
  </sheetViews>
  <sheetFormatPr baseColWidth="10" defaultColWidth="14.5" defaultRowHeight="15" customHeight="1"/>
  <cols>
    <col min="1" max="25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409</v>
      </c>
      <c r="H1" s="1" t="s">
        <v>5</v>
      </c>
      <c r="I1" s="1" t="s">
        <v>6</v>
      </c>
      <c r="J1" s="1" t="s">
        <v>7</v>
      </c>
      <c r="K1" s="1" t="s">
        <v>512</v>
      </c>
      <c r="L1" s="1" t="s">
        <v>8</v>
      </c>
    </row>
    <row r="2" spans="1:12">
      <c r="A2" s="6">
        <v>1</v>
      </c>
      <c r="B2" s="1" t="s">
        <v>53</v>
      </c>
      <c r="C2" s="1">
        <v>96.5</v>
      </c>
      <c r="D2" s="1">
        <v>33</v>
      </c>
      <c r="E2" s="1">
        <v>4</v>
      </c>
      <c r="F2" s="1">
        <v>79.97</v>
      </c>
      <c r="G2" s="1">
        <v>8</v>
      </c>
      <c r="H2" s="1">
        <v>1</v>
      </c>
      <c r="I2" s="1">
        <v>14</v>
      </c>
      <c r="J2" s="1">
        <v>3</v>
      </c>
      <c r="K2" s="1">
        <v>97.14</v>
      </c>
      <c r="L2" s="1">
        <v>95.81</v>
      </c>
    </row>
    <row r="3" spans="1:12">
      <c r="A3" s="6">
        <v>2</v>
      </c>
      <c r="B3" s="1" t="s">
        <v>22</v>
      </c>
      <c r="C3" s="1">
        <v>94.35</v>
      </c>
      <c r="D3" s="1">
        <v>31</v>
      </c>
      <c r="E3" s="1">
        <v>5</v>
      </c>
      <c r="F3" s="1">
        <v>79.75</v>
      </c>
      <c r="G3" s="1">
        <v>8</v>
      </c>
      <c r="H3" s="1">
        <v>4</v>
      </c>
      <c r="I3" s="1">
        <v>14</v>
      </c>
      <c r="J3" s="1">
        <v>5</v>
      </c>
      <c r="K3" s="1">
        <v>94.69</v>
      </c>
      <c r="L3" s="1">
        <v>93.86</v>
      </c>
    </row>
    <row r="4" spans="1:12">
      <c r="A4" s="6">
        <v>3</v>
      </c>
      <c r="B4" s="1" t="s">
        <v>82</v>
      </c>
      <c r="C4" s="1">
        <v>92.39</v>
      </c>
      <c r="D4" s="1">
        <v>30</v>
      </c>
      <c r="E4" s="1">
        <v>5</v>
      </c>
      <c r="F4" s="1">
        <v>79.8</v>
      </c>
      <c r="G4" s="1">
        <v>8</v>
      </c>
      <c r="H4" s="1">
        <v>4</v>
      </c>
      <c r="I4" s="1">
        <v>11</v>
      </c>
      <c r="J4" s="1">
        <v>4</v>
      </c>
      <c r="K4" s="1">
        <v>92.99</v>
      </c>
      <c r="L4" s="1">
        <v>91.7</v>
      </c>
    </row>
    <row r="5" spans="1:12">
      <c r="A5" s="6">
        <v>4</v>
      </c>
      <c r="B5" s="1" t="s">
        <v>263</v>
      </c>
      <c r="C5" s="1">
        <v>91.74</v>
      </c>
      <c r="D5" s="1">
        <v>31</v>
      </c>
      <c r="E5" s="1">
        <v>6</v>
      </c>
      <c r="F5" s="1">
        <v>79.510000000000005</v>
      </c>
      <c r="G5" s="1">
        <v>8</v>
      </c>
      <c r="H5" s="1">
        <v>2</v>
      </c>
      <c r="I5" s="1">
        <v>11</v>
      </c>
      <c r="J5" s="1">
        <v>4</v>
      </c>
      <c r="K5" s="1">
        <v>91.58</v>
      </c>
      <c r="L5" s="1">
        <v>91.68</v>
      </c>
    </row>
    <row r="6" spans="1:12">
      <c r="A6" s="6">
        <v>5</v>
      </c>
      <c r="B6" s="1" t="s">
        <v>50</v>
      </c>
      <c r="C6" s="1">
        <v>91.31</v>
      </c>
      <c r="D6" s="1">
        <v>31</v>
      </c>
      <c r="E6" s="1">
        <v>7</v>
      </c>
      <c r="F6" s="1">
        <v>81.400000000000006</v>
      </c>
      <c r="G6" s="1">
        <v>9</v>
      </c>
      <c r="H6" s="1">
        <v>3</v>
      </c>
      <c r="I6" s="1">
        <v>18</v>
      </c>
      <c r="J6" s="1">
        <v>6</v>
      </c>
      <c r="K6" s="1">
        <v>94.18</v>
      </c>
      <c r="L6" s="1">
        <v>89.55</v>
      </c>
    </row>
    <row r="7" spans="1:12">
      <c r="A7" s="6">
        <v>6</v>
      </c>
      <c r="B7" s="1" t="s">
        <v>32</v>
      </c>
      <c r="C7" s="1">
        <v>90.89</v>
      </c>
      <c r="D7" s="1">
        <v>30</v>
      </c>
      <c r="E7" s="1">
        <v>7</v>
      </c>
      <c r="F7" s="1">
        <v>80.239999999999995</v>
      </c>
      <c r="G7" s="1">
        <v>4</v>
      </c>
      <c r="H7" s="1">
        <v>5</v>
      </c>
      <c r="I7" s="1">
        <v>13</v>
      </c>
      <c r="J7" s="1">
        <v>6</v>
      </c>
      <c r="K7" s="1">
        <v>91.54</v>
      </c>
      <c r="L7" s="1">
        <v>90.16</v>
      </c>
    </row>
    <row r="8" spans="1:12">
      <c r="A8" s="6">
        <v>7</v>
      </c>
      <c r="B8" s="1" t="s">
        <v>74</v>
      </c>
      <c r="C8" s="1">
        <v>90.87</v>
      </c>
      <c r="D8" s="1">
        <v>31</v>
      </c>
      <c r="E8" s="1">
        <v>7</v>
      </c>
      <c r="F8" s="1">
        <v>77.56</v>
      </c>
      <c r="G8" s="1">
        <v>7</v>
      </c>
      <c r="H8" s="1">
        <v>4</v>
      </c>
      <c r="I8" s="1">
        <v>12</v>
      </c>
      <c r="J8" s="1">
        <v>6</v>
      </c>
      <c r="K8" s="1">
        <v>90.62</v>
      </c>
      <c r="L8" s="1">
        <v>90.9</v>
      </c>
    </row>
    <row r="9" spans="1:12">
      <c r="A9" s="6">
        <v>8</v>
      </c>
      <c r="B9" s="1" t="s">
        <v>76</v>
      </c>
      <c r="C9" s="1">
        <v>90.83</v>
      </c>
      <c r="D9" s="1">
        <v>30</v>
      </c>
      <c r="E9" s="1">
        <v>6</v>
      </c>
      <c r="F9" s="1">
        <v>78.760000000000005</v>
      </c>
      <c r="G9" s="1">
        <v>5</v>
      </c>
      <c r="H9" s="1">
        <v>5</v>
      </c>
      <c r="I9" s="1">
        <v>13</v>
      </c>
      <c r="J9" s="1">
        <v>5</v>
      </c>
      <c r="K9" s="1">
        <v>92.12</v>
      </c>
      <c r="L9" s="1">
        <v>89.71</v>
      </c>
    </row>
    <row r="10" spans="1:12">
      <c r="A10" s="6">
        <v>9</v>
      </c>
      <c r="B10" s="1" t="s">
        <v>34</v>
      </c>
      <c r="C10" s="1">
        <v>90.57</v>
      </c>
      <c r="D10" s="1">
        <v>33</v>
      </c>
      <c r="E10" s="1">
        <v>4</v>
      </c>
      <c r="F10" s="1">
        <v>75.92</v>
      </c>
      <c r="G10" s="1">
        <v>1</v>
      </c>
      <c r="H10" s="1">
        <v>3</v>
      </c>
      <c r="I10" s="1">
        <v>3</v>
      </c>
      <c r="J10" s="1">
        <v>4</v>
      </c>
      <c r="K10" s="1">
        <v>89.39</v>
      </c>
      <c r="L10" s="1">
        <v>91.84</v>
      </c>
    </row>
    <row r="11" spans="1:12">
      <c r="A11" s="6">
        <v>10</v>
      </c>
      <c r="B11" s="1" t="s">
        <v>69</v>
      </c>
      <c r="C11" s="1">
        <v>90.52</v>
      </c>
      <c r="D11" s="1">
        <v>30</v>
      </c>
      <c r="E11" s="1">
        <v>8</v>
      </c>
      <c r="F11" s="1">
        <v>79.3</v>
      </c>
      <c r="G11" s="1">
        <v>8</v>
      </c>
      <c r="H11" s="1">
        <v>7</v>
      </c>
      <c r="I11" s="1">
        <v>9</v>
      </c>
      <c r="J11" s="1">
        <v>8</v>
      </c>
      <c r="K11" s="1">
        <v>91.96</v>
      </c>
      <c r="L11" s="1">
        <v>89.31</v>
      </c>
    </row>
    <row r="12" spans="1:12">
      <c r="A12" s="7">
        <v>11</v>
      </c>
      <c r="B12" s="1" t="s">
        <v>24</v>
      </c>
      <c r="C12" s="1">
        <v>89.39</v>
      </c>
      <c r="D12" s="1">
        <v>27</v>
      </c>
      <c r="E12" s="1">
        <v>8</v>
      </c>
      <c r="F12" s="1">
        <v>78.67</v>
      </c>
      <c r="G12" s="1">
        <v>5</v>
      </c>
      <c r="H12" s="1">
        <v>4</v>
      </c>
      <c r="I12" s="1">
        <v>10</v>
      </c>
      <c r="J12" s="1">
        <v>6</v>
      </c>
      <c r="K12" s="1">
        <v>89.02</v>
      </c>
      <c r="L12" s="1">
        <v>89.54</v>
      </c>
    </row>
    <row r="13" spans="1:12">
      <c r="A13" s="7">
        <v>12</v>
      </c>
      <c r="B13" s="1" t="s">
        <v>18</v>
      </c>
      <c r="C13" s="1">
        <v>88.93</v>
      </c>
      <c r="D13" s="1">
        <v>27</v>
      </c>
      <c r="E13" s="1">
        <v>6</v>
      </c>
      <c r="F13" s="1">
        <v>75.73</v>
      </c>
      <c r="G13" s="1">
        <v>1</v>
      </c>
      <c r="H13" s="1">
        <v>3</v>
      </c>
      <c r="I13" s="1">
        <v>7</v>
      </c>
      <c r="J13" s="1">
        <v>5</v>
      </c>
      <c r="K13" s="1">
        <v>88</v>
      </c>
      <c r="L13" s="1">
        <v>89.79</v>
      </c>
    </row>
    <row r="14" spans="1:12">
      <c r="A14" s="7">
        <v>13</v>
      </c>
      <c r="B14" s="1" t="s">
        <v>122</v>
      </c>
      <c r="C14" s="1">
        <v>88.76</v>
      </c>
      <c r="D14" s="1">
        <v>27</v>
      </c>
      <c r="E14" s="1">
        <v>10</v>
      </c>
      <c r="F14" s="1">
        <v>80.52</v>
      </c>
      <c r="G14" s="1">
        <v>7</v>
      </c>
      <c r="H14" s="1">
        <v>7</v>
      </c>
      <c r="I14" s="1">
        <v>10</v>
      </c>
      <c r="J14" s="1">
        <v>8</v>
      </c>
      <c r="K14" s="1">
        <v>88.97</v>
      </c>
      <c r="L14" s="1">
        <v>88.35</v>
      </c>
    </row>
    <row r="15" spans="1:12">
      <c r="A15" s="7">
        <v>14</v>
      </c>
      <c r="B15" s="1" t="s">
        <v>27</v>
      </c>
      <c r="C15" s="1">
        <v>88.71</v>
      </c>
      <c r="D15" s="1">
        <v>27</v>
      </c>
      <c r="E15" s="1">
        <v>10</v>
      </c>
      <c r="F15" s="1">
        <v>79.12</v>
      </c>
      <c r="G15" s="1">
        <v>3</v>
      </c>
      <c r="H15" s="1">
        <v>6</v>
      </c>
      <c r="I15" s="1">
        <v>11</v>
      </c>
      <c r="J15" s="1">
        <v>9</v>
      </c>
      <c r="K15" s="1">
        <v>89.7</v>
      </c>
      <c r="L15" s="1">
        <v>87.73</v>
      </c>
    </row>
    <row r="16" spans="1:12">
      <c r="A16" s="7">
        <v>15</v>
      </c>
      <c r="B16" s="1" t="s">
        <v>16</v>
      </c>
      <c r="C16" s="1">
        <v>87.84</v>
      </c>
      <c r="D16" s="1">
        <v>26</v>
      </c>
      <c r="E16" s="1">
        <v>9</v>
      </c>
      <c r="F16" s="1">
        <v>78.39</v>
      </c>
      <c r="G16" s="1">
        <v>1</v>
      </c>
      <c r="H16" s="1">
        <v>5</v>
      </c>
      <c r="I16" s="1">
        <v>7</v>
      </c>
      <c r="J16" s="1">
        <v>8</v>
      </c>
      <c r="K16" s="1">
        <v>86.76</v>
      </c>
      <c r="L16" s="1">
        <v>88.89</v>
      </c>
    </row>
    <row r="17" spans="1:12">
      <c r="A17" s="7">
        <v>16</v>
      </c>
      <c r="B17" s="1" t="s">
        <v>131</v>
      </c>
      <c r="C17" s="1">
        <v>87.63</v>
      </c>
      <c r="D17" s="1">
        <v>26</v>
      </c>
      <c r="E17" s="1">
        <v>9</v>
      </c>
      <c r="F17" s="1">
        <v>79.069999999999993</v>
      </c>
      <c r="G17" s="1">
        <v>4</v>
      </c>
      <c r="H17" s="1">
        <v>4</v>
      </c>
      <c r="I17" s="1">
        <v>7</v>
      </c>
      <c r="J17" s="1">
        <v>8</v>
      </c>
      <c r="K17" s="1">
        <v>86.89</v>
      </c>
      <c r="L17" s="1">
        <v>88.23</v>
      </c>
    </row>
    <row r="18" spans="1:12">
      <c r="A18" s="7">
        <v>17</v>
      </c>
      <c r="B18" s="1" t="s">
        <v>90</v>
      </c>
      <c r="C18" s="1">
        <v>87.4</v>
      </c>
      <c r="D18" s="1">
        <v>25</v>
      </c>
      <c r="E18" s="1">
        <v>10</v>
      </c>
      <c r="F18" s="1">
        <v>79.150000000000006</v>
      </c>
      <c r="G18" s="1">
        <v>3</v>
      </c>
      <c r="H18" s="1">
        <v>3</v>
      </c>
      <c r="I18" s="1">
        <v>10</v>
      </c>
      <c r="J18" s="1">
        <v>7</v>
      </c>
      <c r="K18" s="1">
        <v>86.47</v>
      </c>
      <c r="L18" s="1">
        <v>88.25</v>
      </c>
    </row>
    <row r="19" spans="1:12">
      <c r="A19" s="7">
        <v>18</v>
      </c>
      <c r="B19" s="1" t="s">
        <v>41</v>
      </c>
      <c r="C19" s="1">
        <v>87.29</v>
      </c>
      <c r="D19" s="1">
        <v>23</v>
      </c>
      <c r="E19" s="1">
        <v>12</v>
      </c>
      <c r="F19" s="1">
        <v>80.14</v>
      </c>
      <c r="G19" s="1">
        <v>2</v>
      </c>
      <c r="H19" s="1">
        <v>8</v>
      </c>
      <c r="I19" s="1">
        <v>6</v>
      </c>
      <c r="J19" s="1">
        <v>8</v>
      </c>
      <c r="K19" s="1">
        <v>85.63</v>
      </c>
      <c r="L19" s="1">
        <v>89.37</v>
      </c>
    </row>
    <row r="20" spans="1:12">
      <c r="A20" s="7">
        <v>19</v>
      </c>
      <c r="B20" s="1" t="s">
        <v>35</v>
      </c>
      <c r="C20" s="1">
        <v>86.92</v>
      </c>
      <c r="D20" s="1">
        <v>27</v>
      </c>
      <c r="E20" s="1">
        <v>8</v>
      </c>
      <c r="F20" s="1">
        <v>76.83</v>
      </c>
      <c r="G20" s="1">
        <v>2</v>
      </c>
      <c r="H20" s="1">
        <v>2</v>
      </c>
      <c r="I20" s="1">
        <v>4</v>
      </c>
      <c r="J20" s="1">
        <v>3</v>
      </c>
      <c r="K20" s="1">
        <v>86.69</v>
      </c>
      <c r="L20" s="1">
        <v>86.94</v>
      </c>
    </row>
    <row r="21" spans="1:12" ht="15.75" customHeight="1">
      <c r="A21" s="7">
        <v>20</v>
      </c>
      <c r="B21" s="1" t="s">
        <v>30</v>
      </c>
      <c r="C21" s="1">
        <v>86.79</v>
      </c>
      <c r="D21" s="1">
        <v>25</v>
      </c>
      <c r="E21" s="1">
        <v>10</v>
      </c>
      <c r="F21" s="1">
        <v>78.11</v>
      </c>
      <c r="G21" s="1">
        <v>2</v>
      </c>
      <c r="H21" s="1">
        <v>7</v>
      </c>
      <c r="I21" s="1">
        <v>7</v>
      </c>
      <c r="J21" s="1">
        <v>8</v>
      </c>
      <c r="K21" s="1">
        <v>86.63</v>
      </c>
      <c r="L21" s="1">
        <v>86.73</v>
      </c>
    </row>
    <row r="22" spans="1:12" ht="15.75" customHeight="1">
      <c r="A22" s="7">
        <v>21</v>
      </c>
      <c r="B22" s="1" t="s">
        <v>105</v>
      </c>
      <c r="C22" s="1">
        <v>86.62</v>
      </c>
      <c r="D22" s="1">
        <v>24</v>
      </c>
      <c r="E22" s="1">
        <v>7</v>
      </c>
      <c r="F22" s="1">
        <v>77.349999999999994</v>
      </c>
      <c r="G22" s="1">
        <v>4</v>
      </c>
      <c r="H22" s="1">
        <v>1</v>
      </c>
      <c r="I22" s="1">
        <v>8</v>
      </c>
      <c r="J22" s="1">
        <v>3</v>
      </c>
      <c r="K22" s="1">
        <v>86.97</v>
      </c>
      <c r="L22" s="1">
        <v>86.1</v>
      </c>
    </row>
    <row r="23" spans="1:12" ht="15.75" customHeight="1">
      <c r="A23" s="7">
        <v>22</v>
      </c>
      <c r="B23" s="1" t="s">
        <v>20</v>
      </c>
      <c r="C23" s="1">
        <v>86.6</v>
      </c>
      <c r="D23" s="1">
        <v>23</v>
      </c>
      <c r="E23" s="1">
        <v>12</v>
      </c>
      <c r="F23" s="1">
        <v>79.59</v>
      </c>
      <c r="G23" s="1">
        <v>4</v>
      </c>
      <c r="H23" s="1">
        <v>6</v>
      </c>
      <c r="I23" s="1">
        <v>10</v>
      </c>
      <c r="J23" s="1">
        <v>10</v>
      </c>
      <c r="K23" s="1">
        <v>86.36</v>
      </c>
      <c r="L23" s="1">
        <v>86.61</v>
      </c>
    </row>
    <row r="24" spans="1:12" ht="15.75" customHeight="1">
      <c r="A24" s="7">
        <v>23</v>
      </c>
      <c r="B24" s="1" t="s">
        <v>46</v>
      </c>
      <c r="C24" s="1">
        <v>86.25</v>
      </c>
      <c r="D24" s="1">
        <v>24</v>
      </c>
      <c r="E24" s="1">
        <v>10</v>
      </c>
      <c r="F24" s="1">
        <v>78.599999999999994</v>
      </c>
      <c r="G24" s="1">
        <v>3</v>
      </c>
      <c r="H24" s="1">
        <v>4</v>
      </c>
      <c r="I24" s="1">
        <v>9</v>
      </c>
      <c r="J24" s="1">
        <v>9</v>
      </c>
      <c r="K24" s="1">
        <v>86.97</v>
      </c>
      <c r="L24" s="1">
        <v>85.44</v>
      </c>
    </row>
    <row r="25" spans="1:12" ht="15.75" customHeight="1">
      <c r="A25" s="7">
        <v>24</v>
      </c>
      <c r="B25" s="1" t="s">
        <v>65</v>
      </c>
      <c r="C25" s="1">
        <v>85.93</v>
      </c>
      <c r="D25" s="1">
        <v>23</v>
      </c>
      <c r="E25" s="1">
        <v>12</v>
      </c>
      <c r="F25" s="1">
        <v>79.510000000000005</v>
      </c>
      <c r="G25" s="1">
        <v>2</v>
      </c>
      <c r="H25" s="1">
        <v>0</v>
      </c>
      <c r="I25" s="1">
        <v>6</v>
      </c>
      <c r="J25" s="1">
        <v>12</v>
      </c>
      <c r="K25" s="1">
        <v>86.58</v>
      </c>
      <c r="L25" s="1">
        <v>85.16</v>
      </c>
    </row>
    <row r="26" spans="1:12" ht="15.75" customHeight="1">
      <c r="A26" s="7">
        <v>25</v>
      </c>
      <c r="B26" s="1" t="s">
        <v>73</v>
      </c>
      <c r="C26" s="1">
        <v>85.86</v>
      </c>
      <c r="D26" s="1">
        <v>23</v>
      </c>
      <c r="E26" s="1">
        <v>9</v>
      </c>
      <c r="F26" s="1">
        <v>77.31</v>
      </c>
      <c r="G26" s="1">
        <v>2</v>
      </c>
      <c r="H26" s="1">
        <v>3</v>
      </c>
      <c r="I26" s="1">
        <v>4</v>
      </c>
      <c r="J26" s="1">
        <v>6</v>
      </c>
      <c r="K26" s="1">
        <v>84.99</v>
      </c>
      <c r="L26" s="1">
        <v>86.61</v>
      </c>
    </row>
    <row r="27" spans="1:12" ht="15.75" customHeight="1">
      <c r="A27" s="7">
        <v>26</v>
      </c>
      <c r="B27" s="1" t="s">
        <v>56</v>
      </c>
      <c r="C27" s="1">
        <v>85.25</v>
      </c>
      <c r="D27" s="1">
        <v>22</v>
      </c>
      <c r="E27" s="1">
        <v>13</v>
      </c>
      <c r="F27" s="1">
        <v>80.069999999999993</v>
      </c>
      <c r="G27" s="1">
        <v>3</v>
      </c>
      <c r="H27" s="1">
        <v>8</v>
      </c>
      <c r="I27" s="1">
        <v>6</v>
      </c>
      <c r="J27" s="1">
        <v>10</v>
      </c>
      <c r="K27" s="1">
        <v>84.61</v>
      </c>
      <c r="L27" s="1">
        <v>85.7</v>
      </c>
    </row>
    <row r="28" spans="1:12" ht="15.75" customHeight="1">
      <c r="A28" s="7">
        <v>27</v>
      </c>
      <c r="B28" s="1" t="s">
        <v>31</v>
      </c>
      <c r="C28" s="1">
        <v>85.01</v>
      </c>
      <c r="D28" s="1">
        <v>23</v>
      </c>
      <c r="E28" s="1">
        <v>15</v>
      </c>
      <c r="F28" s="1">
        <v>79.349999999999994</v>
      </c>
      <c r="G28" s="1">
        <v>4</v>
      </c>
      <c r="H28" s="1">
        <v>9</v>
      </c>
      <c r="I28" s="1">
        <v>8</v>
      </c>
      <c r="J28" s="1">
        <v>11</v>
      </c>
      <c r="K28" s="1">
        <v>85.19</v>
      </c>
      <c r="L28" s="1">
        <v>84.63</v>
      </c>
    </row>
    <row r="29" spans="1:12" ht="15.75" customHeight="1">
      <c r="A29" s="7">
        <v>28</v>
      </c>
      <c r="B29" s="1" t="s">
        <v>71</v>
      </c>
      <c r="C29" s="1">
        <v>84.98</v>
      </c>
      <c r="D29" s="1">
        <v>22</v>
      </c>
      <c r="E29" s="1">
        <v>11</v>
      </c>
      <c r="F29" s="1">
        <v>79.37</v>
      </c>
      <c r="G29" s="1">
        <v>2</v>
      </c>
      <c r="H29" s="1">
        <v>7</v>
      </c>
      <c r="I29" s="1">
        <v>10</v>
      </c>
      <c r="J29" s="1">
        <v>9</v>
      </c>
      <c r="K29" s="1">
        <v>86.39</v>
      </c>
      <c r="L29" s="1">
        <v>83.68</v>
      </c>
    </row>
    <row r="30" spans="1:12" ht="15.75" customHeight="1">
      <c r="A30" s="7">
        <v>29</v>
      </c>
      <c r="B30" s="1" t="s">
        <v>80</v>
      </c>
      <c r="C30" s="1">
        <v>84.65</v>
      </c>
      <c r="D30" s="1">
        <v>20</v>
      </c>
      <c r="E30" s="1">
        <v>13</v>
      </c>
      <c r="F30" s="1">
        <v>80</v>
      </c>
      <c r="G30" s="1">
        <v>1</v>
      </c>
      <c r="H30" s="1">
        <v>8</v>
      </c>
      <c r="I30" s="1">
        <v>7</v>
      </c>
      <c r="J30" s="1">
        <v>11</v>
      </c>
      <c r="K30" s="1">
        <v>85.23</v>
      </c>
      <c r="L30" s="1">
        <v>83.92</v>
      </c>
    </row>
    <row r="31" spans="1:12" ht="15.75" customHeight="1">
      <c r="A31" s="7">
        <v>30</v>
      </c>
      <c r="B31" s="1" t="s">
        <v>184</v>
      </c>
      <c r="C31" s="1">
        <v>84.62</v>
      </c>
      <c r="D31" s="1">
        <v>25</v>
      </c>
      <c r="E31" s="1">
        <v>10</v>
      </c>
      <c r="F31" s="1">
        <v>79.33</v>
      </c>
      <c r="G31" s="1">
        <v>3</v>
      </c>
      <c r="H31" s="1">
        <v>6</v>
      </c>
      <c r="I31" s="1">
        <v>7</v>
      </c>
      <c r="J31" s="1">
        <v>8</v>
      </c>
      <c r="K31" s="1">
        <v>86.87</v>
      </c>
      <c r="L31" s="1">
        <v>82.83</v>
      </c>
    </row>
    <row r="32" spans="1:12" ht="15.75" customHeight="1">
      <c r="A32" s="7">
        <v>31</v>
      </c>
      <c r="B32" s="1" t="s">
        <v>92</v>
      </c>
      <c r="C32" s="1">
        <v>84.52</v>
      </c>
      <c r="D32" s="1">
        <v>24</v>
      </c>
      <c r="E32" s="1">
        <v>8</v>
      </c>
      <c r="F32" s="1">
        <v>75.319999999999993</v>
      </c>
      <c r="G32" s="1">
        <v>0</v>
      </c>
      <c r="H32" s="1">
        <v>2</v>
      </c>
      <c r="I32" s="1">
        <v>4</v>
      </c>
      <c r="J32" s="1">
        <v>5</v>
      </c>
      <c r="K32" s="1">
        <v>82.93</v>
      </c>
      <c r="L32" s="1">
        <v>86.3</v>
      </c>
    </row>
    <row r="33" spans="1:12" ht="15.75" customHeight="1">
      <c r="A33" s="7">
        <v>32</v>
      </c>
      <c r="B33" s="1" t="s">
        <v>283</v>
      </c>
      <c r="C33" s="1">
        <v>84.44</v>
      </c>
      <c r="D33" s="1">
        <v>22</v>
      </c>
      <c r="E33" s="1">
        <v>11</v>
      </c>
      <c r="F33" s="1">
        <v>78.489999999999995</v>
      </c>
      <c r="G33" s="1">
        <v>3</v>
      </c>
      <c r="H33" s="1">
        <v>4</v>
      </c>
      <c r="I33" s="1">
        <v>7</v>
      </c>
      <c r="J33" s="1">
        <v>8</v>
      </c>
      <c r="K33" s="1">
        <v>84.49</v>
      </c>
      <c r="L33" s="1">
        <v>84.18</v>
      </c>
    </row>
    <row r="34" spans="1:12" ht="15.75" customHeight="1">
      <c r="A34" s="7">
        <v>33</v>
      </c>
      <c r="B34" s="1" t="s">
        <v>61</v>
      </c>
      <c r="C34" s="1">
        <v>84.15</v>
      </c>
      <c r="D34" s="1">
        <v>27</v>
      </c>
      <c r="E34" s="1">
        <v>11</v>
      </c>
      <c r="F34" s="1">
        <v>76.89</v>
      </c>
      <c r="G34" s="1">
        <v>4</v>
      </c>
      <c r="H34" s="1">
        <v>3</v>
      </c>
      <c r="I34" s="1">
        <v>9</v>
      </c>
      <c r="J34" s="1">
        <v>8</v>
      </c>
      <c r="K34" s="1">
        <v>87.54</v>
      </c>
      <c r="L34" s="1">
        <v>81.84</v>
      </c>
    </row>
    <row r="35" spans="1:12" ht="15.75" customHeight="1">
      <c r="A35" s="7">
        <v>34</v>
      </c>
      <c r="B35" s="1" t="s">
        <v>54</v>
      </c>
      <c r="C35" s="1">
        <v>84.12</v>
      </c>
      <c r="D35" s="1">
        <v>20</v>
      </c>
      <c r="E35" s="1">
        <v>14</v>
      </c>
      <c r="F35" s="1">
        <v>80.27</v>
      </c>
      <c r="G35" s="1">
        <v>5</v>
      </c>
      <c r="H35" s="1">
        <v>7</v>
      </c>
      <c r="I35" s="1">
        <v>8</v>
      </c>
      <c r="J35" s="1">
        <v>13</v>
      </c>
      <c r="K35" s="1">
        <v>86.03</v>
      </c>
      <c r="L35" s="1">
        <v>82.5</v>
      </c>
    </row>
    <row r="36" spans="1:12" ht="15.75" customHeight="1">
      <c r="A36" s="7">
        <v>35</v>
      </c>
      <c r="B36" s="1" t="s">
        <v>158</v>
      </c>
      <c r="C36" s="1">
        <v>84.09</v>
      </c>
      <c r="D36" s="1">
        <v>27</v>
      </c>
      <c r="E36" s="1">
        <v>8</v>
      </c>
      <c r="F36" s="1">
        <v>74.290000000000006</v>
      </c>
      <c r="G36" s="1">
        <v>0</v>
      </c>
      <c r="H36" s="1">
        <v>2</v>
      </c>
      <c r="I36" s="1">
        <v>3</v>
      </c>
      <c r="J36" s="1">
        <v>4</v>
      </c>
      <c r="K36" s="1">
        <v>84.84</v>
      </c>
      <c r="L36" s="1">
        <v>83.23</v>
      </c>
    </row>
    <row r="37" spans="1:12" ht="15.75" customHeight="1">
      <c r="A37" s="7">
        <v>36</v>
      </c>
      <c r="B37" s="1" t="s">
        <v>182</v>
      </c>
      <c r="C37" s="1">
        <v>83.88</v>
      </c>
      <c r="D37" s="1">
        <v>21</v>
      </c>
      <c r="E37" s="1">
        <v>11</v>
      </c>
      <c r="F37" s="1">
        <v>78.959999999999994</v>
      </c>
      <c r="G37" s="1">
        <v>2</v>
      </c>
      <c r="H37" s="1">
        <v>6</v>
      </c>
      <c r="I37" s="1">
        <v>6</v>
      </c>
      <c r="J37" s="1">
        <v>10</v>
      </c>
      <c r="K37" s="1">
        <v>85.51</v>
      </c>
      <c r="L37" s="1">
        <v>82.43</v>
      </c>
    </row>
    <row r="38" spans="1:12" ht="15.75" customHeight="1">
      <c r="A38" s="7">
        <v>37</v>
      </c>
      <c r="B38" s="1" t="s">
        <v>111</v>
      </c>
      <c r="C38" s="1">
        <v>83.79</v>
      </c>
      <c r="D38" s="1">
        <v>24</v>
      </c>
      <c r="E38" s="1">
        <v>9</v>
      </c>
      <c r="F38" s="1">
        <v>77.459999999999994</v>
      </c>
      <c r="G38" s="1">
        <v>1</v>
      </c>
      <c r="H38" s="1">
        <v>1</v>
      </c>
      <c r="I38" s="1">
        <v>5</v>
      </c>
      <c r="J38" s="1">
        <v>6</v>
      </c>
      <c r="K38" s="1">
        <v>83.06</v>
      </c>
      <c r="L38" s="1">
        <v>84.36</v>
      </c>
    </row>
    <row r="39" spans="1:12" ht="15.75" customHeight="1">
      <c r="A39" s="7">
        <v>38</v>
      </c>
      <c r="B39" s="1" t="s">
        <v>25</v>
      </c>
      <c r="C39" s="1">
        <v>83.75</v>
      </c>
      <c r="D39" s="1">
        <v>21</v>
      </c>
      <c r="E39" s="1">
        <v>14</v>
      </c>
      <c r="F39" s="1">
        <v>79.849999999999994</v>
      </c>
      <c r="G39" s="1">
        <v>4</v>
      </c>
      <c r="H39" s="1">
        <v>6</v>
      </c>
      <c r="I39" s="1">
        <v>7</v>
      </c>
      <c r="J39" s="1">
        <v>10</v>
      </c>
      <c r="K39" s="1">
        <v>84.07</v>
      </c>
      <c r="L39" s="1">
        <v>83.24</v>
      </c>
    </row>
    <row r="40" spans="1:12" ht="15.75" customHeight="1">
      <c r="A40" s="7">
        <v>39</v>
      </c>
      <c r="B40" s="1" t="s">
        <v>156</v>
      </c>
      <c r="C40" s="1">
        <v>83.63</v>
      </c>
      <c r="D40" s="1">
        <v>21</v>
      </c>
      <c r="E40" s="1">
        <v>15</v>
      </c>
      <c r="F40" s="1">
        <v>78.95</v>
      </c>
      <c r="G40" s="1">
        <v>2</v>
      </c>
      <c r="H40" s="1">
        <v>1</v>
      </c>
      <c r="I40" s="1">
        <v>3</v>
      </c>
      <c r="J40" s="1">
        <v>13</v>
      </c>
      <c r="K40" s="1">
        <v>83.18</v>
      </c>
      <c r="L40" s="1">
        <v>83.87</v>
      </c>
    </row>
    <row r="41" spans="1:12" ht="12" customHeight="1">
      <c r="A41" s="7">
        <v>40</v>
      </c>
      <c r="B41" s="1" t="s">
        <v>38</v>
      </c>
      <c r="C41" s="1">
        <v>83.62</v>
      </c>
      <c r="D41" s="1">
        <v>24</v>
      </c>
      <c r="E41" s="1">
        <v>10</v>
      </c>
      <c r="F41" s="1">
        <v>77.31</v>
      </c>
      <c r="G41" s="1">
        <v>3</v>
      </c>
      <c r="H41" s="1">
        <v>6</v>
      </c>
      <c r="I41" s="1">
        <v>7</v>
      </c>
      <c r="J41" s="1">
        <v>8</v>
      </c>
      <c r="K41" s="1">
        <v>85.67</v>
      </c>
      <c r="L41" s="1">
        <v>81.900000000000006</v>
      </c>
    </row>
    <row r="42" spans="1:12" ht="15.75" customHeight="1">
      <c r="A42" s="7">
        <v>41</v>
      </c>
      <c r="B42" s="1" t="s">
        <v>55</v>
      </c>
      <c r="C42" s="1">
        <v>83.5</v>
      </c>
      <c r="D42" s="1">
        <v>18</v>
      </c>
      <c r="E42" s="1">
        <v>13</v>
      </c>
      <c r="F42" s="1">
        <v>78.709999999999994</v>
      </c>
      <c r="G42" s="1">
        <v>1</v>
      </c>
      <c r="H42" s="1">
        <v>5</v>
      </c>
      <c r="I42" s="1">
        <v>3</v>
      </c>
      <c r="J42" s="1">
        <v>9</v>
      </c>
      <c r="K42" s="1">
        <v>82.98</v>
      </c>
      <c r="L42" s="1">
        <v>83.81</v>
      </c>
    </row>
    <row r="43" spans="1:12" ht="15.75" customHeight="1">
      <c r="A43" s="7">
        <v>42</v>
      </c>
      <c r="B43" s="1" t="s">
        <v>47</v>
      </c>
      <c r="C43" s="1">
        <v>83.42</v>
      </c>
      <c r="D43" s="1">
        <v>25</v>
      </c>
      <c r="E43" s="1">
        <v>10</v>
      </c>
      <c r="F43" s="1">
        <v>75.98</v>
      </c>
      <c r="G43" s="1">
        <v>0</v>
      </c>
      <c r="H43" s="1">
        <v>1</v>
      </c>
      <c r="I43" s="1">
        <v>4</v>
      </c>
      <c r="J43" s="1">
        <v>8</v>
      </c>
      <c r="K43" s="1">
        <v>82.65</v>
      </c>
      <c r="L43" s="1">
        <v>84.03</v>
      </c>
    </row>
    <row r="44" spans="1:12" ht="15.75" customHeight="1">
      <c r="A44" s="7">
        <v>43</v>
      </c>
      <c r="B44" s="1" t="s">
        <v>146</v>
      </c>
      <c r="C44" s="1">
        <v>83.37</v>
      </c>
      <c r="D44" s="1">
        <v>25</v>
      </c>
      <c r="E44" s="1">
        <v>6</v>
      </c>
      <c r="F44" s="1">
        <v>74.489999999999995</v>
      </c>
      <c r="G44" s="1">
        <v>1</v>
      </c>
      <c r="H44" s="1">
        <v>0</v>
      </c>
      <c r="I44" s="1">
        <v>1</v>
      </c>
      <c r="J44" s="1">
        <v>2</v>
      </c>
      <c r="K44" s="1">
        <v>83.72</v>
      </c>
      <c r="L44" s="1">
        <v>82.84</v>
      </c>
    </row>
    <row r="45" spans="1:12" ht="15.75" customHeight="1">
      <c r="A45" s="7">
        <v>44</v>
      </c>
      <c r="B45" s="1" t="s">
        <v>26</v>
      </c>
      <c r="C45" s="1">
        <v>83.27</v>
      </c>
      <c r="D45" s="1">
        <v>21</v>
      </c>
      <c r="E45" s="1">
        <v>13</v>
      </c>
      <c r="F45" s="1">
        <v>78.88</v>
      </c>
      <c r="G45" s="1">
        <v>1</v>
      </c>
      <c r="H45" s="1">
        <v>5</v>
      </c>
      <c r="I45" s="1">
        <v>4</v>
      </c>
      <c r="J45" s="1">
        <v>6</v>
      </c>
      <c r="K45" s="1">
        <v>81.88</v>
      </c>
      <c r="L45" s="1">
        <v>84.71</v>
      </c>
    </row>
    <row r="46" spans="1:12" ht="15.75" customHeight="1">
      <c r="A46" s="7">
        <v>45</v>
      </c>
      <c r="B46" s="1" t="s">
        <v>215</v>
      </c>
      <c r="C46" s="1">
        <v>83.24</v>
      </c>
      <c r="D46" s="1">
        <v>16</v>
      </c>
      <c r="E46" s="1">
        <v>15</v>
      </c>
      <c r="F46" s="1">
        <v>80.400000000000006</v>
      </c>
      <c r="G46" s="1">
        <v>4</v>
      </c>
      <c r="H46" s="1">
        <v>7</v>
      </c>
      <c r="I46" s="1">
        <v>5</v>
      </c>
      <c r="J46" s="1">
        <v>10</v>
      </c>
      <c r="K46" s="1">
        <v>81.03</v>
      </c>
      <c r="L46" s="1">
        <v>86.09</v>
      </c>
    </row>
    <row r="47" spans="1:12" ht="15.75" customHeight="1">
      <c r="A47" s="7">
        <v>46</v>
      </c>
      <c r="B47" s="1" t="s">
        <v>43</v>
      </c>
      <c r="C47" s="1">
        <v>82.97</v>
      </c>
      <c r="D47" s="1">
        <v>21</v>
      </c>
      <c r="E47" s="1">
        <v>14</v>
      </c>
      <c r="F47" s="1">
        <v>79.099999999999994</v>
      </c>
      <c r="G47" s="1">
        <v>3</v>
      </c>
      <c r="H47" s="1">
        <v>8</v>
      </c>
      <c r="I47" s="1">
        <v>6</v>
      </c>
      <c r="J47" s="1">
        <v>11</v>
      </c>
      <c r="K47" s="1">
        <v>83.86</v>
      </c>
      <c r="L47" s="1">
        <v>81.99</v>
      </c>
    </row>
    <row r="48" spans="1:12" ht="15.75" customHeight="1">
      <c r="A48" s="7">
        <v>47</v>
      </c>
      <c r="B48" s="1" t="s">
        <v>36</v>
      </c>
      <c r="C48" s="1">
        <v>82.86</v>
      </c>
      <c r="D48" s="1">
        <v>26</v>
      </c>
      <c r="E48" s="1">
        <v>7</v>
      </c>
      <c r="F48" s="1">
        <v>73.959999999999994</v>
      </c>
      <c r="G48" s="1">
        <v>0</v>
      </c>
      <c r="H48" s="1">
        <v>3</v>
      </c>
      <c r="I48" s="1">
        <v>2</v>
      </c>
      <c r="J48" s="1">
        <v>4</v>
      </c>
      <c r="K48" s="1">
        <v>83.13</v>
      </c>
      <c r="L48" s="1">
        <v>82.39</v>
      </c>
    </row>
    <row r="49" spans="1:12" ht="15.75" customHeight="1">
      <c r="A49" s="7">
        <v>48</v>
      </c>
      <c r="B49" s="1" t="s">
        <v>44</v>
      </c>
      <c r="C49" s="1">
        <v>82.69</v>
      </c>
      <c r="D49" s="1">
        <v>21</v>
      </c>
      <c r="E49" s="1">
        <v>12</v>
      </c>
      <c r="F49" s="1">
        <v>76.03</v>
      </c>
      <c r="G49" s="1">
        <v>2</v>
      </c>
      <c r="H49" s="1">
        <v>6</v>
      </c>
      <c r="I49" s="1">
        <v>3</v>
      </c>
      <c r="J49" s="1">
        <v>8</v>
      </c>
      <c r="K49" s="1">
        <v>81.88</v>
      </c>
      <c r="L49" s="1">
        <v>83.35</v>
      </c>
    </row>
    <row r="50" spans="1:12" ht="15.75" customHeight="1">
      <c r="A50" s="7">
        <v>49</v>
      </c>
      <c r="B50" s="1" t="s">
        <v>83</v>
      </c>
      <c r="C50" s="1">
        <v>82.63</v>
      </c>
      <c r="D50" s="1">
        <v>25</v>
      </c>
      <c r="E50" s="1">
        <v>11</v>
      </c>
      <c r="F50" s="1">
        <v>74.27</v>
      </c>
      <c r="G50" s="1">
        <v>1</v>
      </c>
      <c r="H50" s="1">
        <v>1</v>
      </c>
      <c r="I50" s="1">
        <v>2</v>
      </c>
      <c r="J50" s="1">
        <v>6</v>
      </c>
      <c r="K50" s="1">
        <v>81.42</v>
      </c>
      <c r="L50" s="1">
        <v>83.78</v>
      </c>
    </row>
    <row r="51" spans="1:12" ht="15.75" customHeight="1">
      <c r="A51" s="7">
        <v>50</v>
      </c>
      <c r="B51" s="1" t="s">
        <v>57</v>
      </c>
      <c r="C51" s="1">
        <v>82.48</v>
      </c>
      <c r="D51" s="1">
        <v>29</v>
      </c>
      <c r="E51" s="1">
        <v>5</v>
      </c>
      <c r="F51" s="1">
        <v>71.87</v>
      </c>
      <c r="G51" s="1">
        <v>0</v>
      </c>
      <c r="H51" s="1">
        <v>1</v>
      </c>
      <c r="I51" s="1">
        <v>1</v>
      </c>
      <c r="J51" s="1">
        <v>3</v>
      </c>
      <c r="K51" s="1">
        <v>82.49</v>
      </c>
      <c r="L51" s="1">
        <v>82.25</v>
      </c>
    </row>
    <row r="52" spans="1:12" ht="15.75" customHeight="1">
      <c r="A52" s="7">
        <v>51</v>
      </c>
      <c r="B52" s="1" t="s">
        <v>39</v>
      </c>
      <c r="C52" s="1">
        <v>82.18</v>
      </c>
      <c r="D52" s="1">
        <v>22</v>
      </c>
      <c r="E52" s="1">
        <v>14</v>
      </c>
      <c r="F52" s="1">
        <v>75.89</v>
      </c>
      <c r="G52" s="1">
        <v>1</v>
      </c>
      <c r="H52" s="1">
        <v>2</v>
      </c>
      <c r="I52" s="1">
        <v>5</v>
      </c>
      <c r="J52" s="1">
        <v>7</v>
      </c>
      <c r="K52" s="1">
        <v>80.650000000000006</v>
      </c>
      <c r="L52" s="1">
        <v>83.79</v>
      </c>
    </row>
    <row r="53" spans="1:12" ht="15.75" customHeight="1">
      <c r="A53" s="7">
        <v>52</v>
      </c>
      <c r="B53" s="1" t="s">
        <v>91</v>
      </c>
      <c r="C53" s="1">
        <v>82.05</v>
      </c>
      <c r="D53" s="1">
        <v>17</v>
      </c>
      <c r="E53" s="1">
        <v>16</v>
      </c>
      <c r="F53" s="1">
        <v>79.14</v>
      </c>
      <c r="G53" s="1">
        <v>3</v>
      </c>
      <c r="H53" s="1">
        <v>6</v>
      </c>
      <c r="I53" s="1">
        <v>4</v>
      </c>
      <c r="J53" s="1">
        <v>14</v>
      </c>
      <c r="K53" s="1">
        <v>80.77</v>
      </c>
      <c r="L53" s="1">
        <v>83.31</v>
      </c>
    </row>
    <row r="54" spans="1:12" ht="15.75" customHeight="1">
      <c r="A54" s="7">
        <v>53</v>
      </c>
      <c r="B54" s="1" t="s">
        <v>264</v>
      </c>
      <c r="C54" s="1">
        <v>82.05</v>
      </c>
      <c r="D54" s="1">
        <v>27</v>
      </c>
      <c r="E54" s="1">
        <v>8</v>
      </c>
      <c r="F54" s="1">
        <v>74.040000000000006</v>
      </c>
      <c r="G54" s="1">
        <v>0</v>
      </c>
      <c r="H54" s="1">
        <v>4</v>
      </c>
      <c r="I54" s="1">
        <v>1</v>
      </c>
      <c r="J54" s="1">
        <v>5</v>
      </c>
      <c r="K54" s="1">
        <v>83.17</v>
      </c>
      <c r="L54" s="1">
        <v>80.89</v>
      </c>
    </row>
    <row r="55" spans="1:12" ht="15.75" customHeight="1">
      <c r="A55" s="7">
        <v>54</v>
      </c>
      <c r="B55" s="1" t="s">
        <v>98</v>
      </c>
      <c r="C55" s="1">
        <v>81.94</v>
      </c>
      <c r="D55" s="1">
        <v>20</v>
      </c>
      <c r="E55" s="1">
        <v>14</v>
      </c>
      <c r="F55" s="1">
        <v>77.849999999999994</v>
      </c>
      <c r="G55" s="1">
        <v>1</v>
      </c>
      <c r="H55" s="1">
        <v>6</v>
      </c>
      <c r="I55" s="1">
        <v>4</v>
      </c>
      <c r="J55" s="1">
        <v>9</v>
      </c>
      <c r="K55" s="1">
        <v>80.95</v>
      </c>
      <c r="L55" s="1">
        <v>82.82</v>
      </c>
    </row>
    <row r="56" spans="1:12" ht="15.75" customHeight="1">
      <c r="A56" s="7">
        <v>55</v>
      </c>
      <c r="B56" s="1" t="s">
        <v>134</v>
      </c>
      <c r="C56" s="1">
        <v>81.93</v>
      </c>
      <c r="D56" s="1">
        <v>22</v>
      </c>
      <c r="E56" s="1">
        <v>12</v>
      </c>
      <c r="F56" s="1">
        <v>77.180000000000007</v>
      </c>
      <c r="G56" s="1">
        <v>1</v>
      </c>
      <c r="H56" s="1">
        <v>5</v>
      </c>
      <c r="I56" s="1">
        <v>3</v>
      </c>
      <c r="J56" s="1">
        <v>5</v>
      </c>
      <c r="K56" s="1">
        <v>81.42</v>
      </c>
      <c r="L56" s="1">
        <v>82.24</v>
      </c>
    </row>
    <row r="57" spans="1:12" ht="15.75" customHeight="1">
      <c r="A57" s="7">
        <v>56</v>
      </c>
      <c r="B57" s="1" t="s">
        <v>81</v>
      </c>
      <c r="C57" s="1">
        <v>81.81</v>
      </c>
      <c r="D57" s="1">
        <v>22</v>
      </c>
      <c r="E57" s="1">
        <v>12</v>
      </c>
      <c r="F57" s="1">
        <v>76.14</v>
      </c>
      <c r="G57" s="1">
        <v>0</v>
      </c>
      <c r="H57" s="1">
        <v>4</v>
      </c>
      <c r="I57" s="1">
        <v>1</v>
      </c>
      <c r="J57" s="1">
        <v>6</v>
      </c>
      <c r="K57" s="1">
        <v>80.83</v>
      </c>
      <c r="L57" s="1">
        <v>82.66</v>
      </c>
    </row>
    <row r="58" spans="1:12" ht="15.75" customHeight="1">
      <c r="A58" s="7">
        <v>57</v>
      </c>
      <c r="B58" s="1" t="s">
        <v>93</v>
      </c>
      <c r="C58" s="1">
        <v>81.650000000000006</v>
      </c>
      <c r="D58" s="1">
        <v>27</v>
      </c>
      <c r="E58" s="1">
        <v>8</v>
      </c>
      <c r="F58" s="1">
        <v>74.05</v>
      </c>
      <c r="G58" s="1">
        <v>3</v>
      </c>
      <c r="H58" s="1">
        <v>2</v>
      </c>
      <c r="I58" s="1">
        <v>3</v>
      </c>
      <c r="J58" s="1">
        <v>2</v>
      </c>
      <c r="K58" s="1">
        <v>83.73</v>
      </c>
      <c r="L58" s="1">
        <v>79.849999999999994</v>
      </c>
    </row>
    <row r="59" spans="1:12" ht="15.75" customHeight="1">
      <c r="A59" s="7">
        <v>58</v>
      </c>
      <c r="B59" s="1" t="s">
        <v>270</v>
      </c>
      <c r="C59" s="1">
        <v>81.459999999999994</v>
      </c>
      <c r="D59" s="1">
        <v>23</v>
      </c>
      <c r="E59" s="1">
        <v>11</v>
      </c>
      <c r="F59" s="1">
        <v>74.849999999999994</v>
      </c>
      <c r="G59" s="1">
        <v>0</v>
      </c>
      <c r="H59" s="1">
        <v>4</v>
      </c>
      <c r="I59" s="1">
        <v>1</v>
      </c>
      <c r="J59" s="1">
        <v>5</v>
      </c>
      <c r="K59" s="1">
        <v>81.96</v>
      </c>
      <c r="L59" s="1">
        <v>80.8</v>
      </c>
    </row>
    <row r="60" spans="1:12" ht="15.75" customHeight="1">
      <c r="A60" s="7">
        <v>59</v>
      </c>
      <c r="B60" s="1" t="s">
        <v>60</v>
      </c>
      <c r="C60" s="1">
        <v>81.430000000000007</v>
      </c>
      <c r="D60" s="1">
        <v>17</v>
      </c>
      <c r="E60" s="1">
        <v>14</v>
      </c>
      <c r="F60" s="1">
        <v>78.59</v>
      </c>
      <c r="G60" s="1">
        <v>2</v>
      </c>
      <c r="H60" s="1">
        <v>3</v>
      </c>
      <c r="I60" s="1">
        <v>6</v>
      </c>
      <c r="J60" s="1">
        <v>11</v>
      </c>
      <c r="K60" s="1">
        <v>81.98</v>
      </c>
      <c r="L60" s="1">
        <v>80.72</v>
      </c>
    </row>
    <row r="61" spans="1:12" ht="15.75" customHeight="1">
      <c r="A61" s="7">
        <v>60</v>
      </c>
      <c r="B61" s="1" t="s">
        <v>148</v>
      </c>
      <c r="C61" s="1">
        <v>81.39</v>
      </c>
      <c r="D61" s="1">
        <v>26</v>
      </c>
      <c r="E61" s="1">
        <v>8</v>
      </c>
      <c r="F61" s="1">
        <v>70.959999999999994</v>
      </c>
      <c r="G61" s="1">
        <v>1</v>
      </c>
      <c r="H61" s="1">
        <v>3</v>
      </c>
      <c r="I61" s="1">
        <v>1</v>
      </c>
      <c r="J61" s="1">
        <v>5</v>
      </c>
      <c r="K61" s="1">
        <v>81.53</v>
      </c>
      <c r="L61" s="1">
        <v>81.040000000000006</v>
      </c>
    </row>
    <row r="62" spans="1:12" ht="15.75" customHeight="1">
      <c r="A62" s="7">
        <v>61</v>
      </c>
      <c r="B62" s="1" t="s">
        <v>169</v>
      </c>
      <c r="C62" s="1">
        <v>81.34</v>
      </c>
      <c r="D62" s="1">
        <v>22</v>
      </c>
      <c r="E62" s="1">
        <v>12</v>
      </c>
      <c r="F62" s="1">
        <v>77.12</v>
      </c>
      <c r="G62" s="1">
        <v>2</v>
      </c>
      <c r="H62" s="1">
        <v>5</v>
      </c>
      <c r="I62" s="1">
        <v>4</v>
      </c>
      <c r="J62" s="1">
        <v>8</v>
      </c>
      <c r="K62" s="1">
        <v>82.4</v>
      </c>
      <c r="L62" s="1">
        <v>80.22</v>
      </c>
    </row>
    <row r="63" spans="1:12" ht="15.75" customHeight="1">
      <c r="A63" s="7">
        <v>62</v>
      </c>
      <c r="B63" s="1" t="s">
        <v>114</v>
      </c>
      <c r="C63" s="1">
        <v>81.12</v>
      </c>
      <c r="D63" s="1">
        <v>22</v>
      </c>
      <c r="E63" s="1">
        <v>12</v>
      </c>
      <c r="F63" s="1">
        <v>74.87</v>
      </c>
      <c r="G63" s="1">
        <v>0</v>
      </c>
      <c r="H63" s="1">
        <v>0</v>
      </c>
      <c r="I63" s="1">
        <v>3</v>
      </c>
      <c r="J63" s="1">
        <v>4</v>
      </c>
      <c r="K63" s="1">
        <v>79.27</v>
      </c>
      <c r="L63" s="1">
        <v>83.16</v>
      </c>
    </row>
    <row r="64" spans="1:12" ht="15.75" customHeight="1">
      <c r="A64" s="7">
        <v>63</v>
      </c>
      <c r="B64" s="1" t="s">
        <v>337</v>
      </c>
      <c r="C64" s="1">
        <v>80.95</v>
      </c>
      <c r="D64" s="1">
        <v>24</v>
      </c>
      <c r="E64" s="1">
        <v>11</v>
      </c>
      <c r="F64" s="1">
        <v>75.489999999999995</v>
      </c>
      <c r="G64" s="1">
        <v>0</v>
      </c>
      <c r="H64" s="1">
        <v>6</v>
      </c>
      <c r="I64" s="1">
        <v>1</v>
      </c>
      <c r="J64" s="1">
        <v>7</v>
      </c>
      <c r="K64" s="1">
        <v>81.22</v>
      </c>
      <c r="L64" s="1">
        <v>80.48</v>
      </c>
    </row>
    <row r="65" spans="1:12" ht="15.75" customHeight="1">
      <c r="A65" s="7">
        <v>64</v>
      </c>
      <c r="B65" s="1" t="s">
        <v>227</v>
      </c>
      <c r="C65" s="1">
        <v>80.86</v>
      </c>
      <c r="D65" s="1">
        <v>23</v>
      </c>
      <c r="E65" s="1">
        <v>11</v>
      </c>
      <c r="F65" s="1">
        <v>75.290000000000006</v>
      </c>
      <c r="G65" s="1">
        <v>2</v>
      </c>
      <c r="H65" s="1">
        <v>2</v>
      </c>
      <c r="I65" s="1">
        <v>3</v>
      </c>
      <c r="J65" s="1">
        <v>6</v>
      </c>
      <c r="K65" s="1">
        <v>80.77</v>
      </c>
      <c r="L65" s="1">
        <v>80.73</v>
      </c>
    </row>
    <row r="66" spans="1:12" ht="15.75" customHeight="1">
      <c r="A66" s="7">
        <v>65</v>
      </c>
      <c r="B66" s="1" t="s">
        <v>45</v>
      </c>
      <c r="C66" s="1">
        <v>80.849999999999994</v>
      </c>
      <c r="D66" s="1">
        <v>23</v>
      </c>
      <c r="E66" s="1">
        <v>12</v>
      </c>
      <c r="F66" s="1">
        <v>74.53</v>
      </c>
      <c r="G66" s="1">
        <v>0</v>
      </c>
      <c r="H66" s="1">
        <v>1</v>
      </c>
      <c r="I66" s="1">
        <v>3</v>
      </c>
      <c r="J66" s="1">
        <v>5</v>
      </c>
      <c r="K66" s="1">
        <v>80.069999999999993</v>
      </c>
      <c r="L66" s="1">
        <v>81.45</v>
      </c>
    </row>
    <row r="67" spans="1:12" ht="15.75" customHeight="1">
      <c r="A67" s="7">
        <v>66</v>
      </c>
      <c r="B67" s="1" t="s">
        <v>96</v>
      </c>
      <c r="C67" s="1">
        <v>80.48</v>
      </c>
      <c r="D67" s="1">
        <v>19</v>
      </c>
      <c r="E67" s="1">
        <v>15</v>
      </c>
      <c r="F67" s="1">
        <v>78.67</v>
      </c>
      <c r="G67" s="1">
        <v>2</v>
      </c>
      <c r="H67" s="1">
        <v>6</v>
      </c>
      <c r="I67" s="1">
        <v>4</v>
      </c>
      <c r="J67" s="1">
        <v>11</v>
      </c>
      <c r="K67" s="1">
        <v>81.09</v>
      </c>
      <c r="L67" s="1">
        <v>79.72</v>
      </c>
    </row>
    <row r="68" spans="1:12" ht="15.75" customHeight="1">
      <c r="A68" s="7">
        <v>67</v>
      </c>
      <c r="B68" s="1" t="s">
        <v>119</v>
      </c>
      <c r="C68" s="1">
        <v>80.400000000000006</v>
      </c>
      <c r="D68" s="1">
        <v>18</v>
      </c>
      <c r="E68" s="1">
        <v>13</v>
      </c>
      <c r="F68" s="1">
        <v>76.66</v>
      </c>
      <c r="G68" s="1">
        <v>2</v>
      </c>
      <c r="H68" s="1">
        <v>6</v>
      </c>
      <c r="I68" s="1">
        <v>4</v>
      </c>
      <c r="J68" s="1">
        <v>9</v>
      </c>
      <c r="K68" s="1">
        <v>80.06</v>
      </c>
      <c r="L68" s="1">
        <v>80.52</v>
      </c>
    </row>
    <row r="69" spans="1:12" ht="15.75" customHeight="1">
      <c r="A69" s="7">
        <v>68</v>
      </c>
      <c r="B69" s="1" t="s">
        <v>438</v>
      </c>
      <c r="C69" s="1">
        <v>80.36</v>
      </c>
      <c r="D69" s="1">
        <v>24</v>
      </c>
      <c r="E69" s="1">
        <v>10</v>
      </c>
      <c r="F69" s="1">
        <v>73.040000000000006</v>
      </c>
      <c r="G69" s="1">
        <v>0</v>
      </c>
      <c r="H69" s="1">
        <v>2</v>
      </c>
      <c r="I69" s="1">
        <v>0</v>
      </c>
      <c r="J69" s="1">
        <v>2</v>
      </c>
      <c r="K69" s="1">
        <v>79.12</v>
      </c>
      <c r="L69" s="1">
        <v>81.53</v>
      </c>
    </row>
    <row r="70" spans="1:12" ht="15.75" customHeight="1">
      <c r="A70" s="7">
        <v>69</v>
      </c>
      <c r="B70" s="1" t="s">
        <v>29</v>
      </c>
      <c r="C70" s="1">
        <v>80.319999999999993</v>
      </c>
      <c r="D70" s="1">
        <v>27</v>
      </c>
      <c r="E70" s="1">
        <v>8</v>
      </c>
      <c r="F70" s="1">
        <v>72.59</v>
      </c>
      <c r="G70" s="1">
        <v>0</v>
      </c>
      <c r="H70" s="1">
        <v>0</v>
      </c>
      <c r="I70" s="1">
        <v>0</v>
      </c>
      <c r="J70" s="1">
        <v>0</v>
      </c>
      <c r="K70" s="1">
        <v>80.19</v>
      </c>
      <c r="L70" s="1">
        <v>80.23</v>
      </c>
    </row>
    <row r="71" spans="1:12" ht="15.75" customHeight="1">
      <c r="A71" s="7">
        <v>70</v>
      </c>
      <c r="B71" s="1" t="s">
        <v>199</v>
      </c>
      <c r="C71" s="1">
        <v>80.25</v>
      </c>
      <c r="D71" s="1">
        <v>21</v>
      </c>
      <c r="E71" s="1">
        <v>10</v>
      </c>
      <c r="F71" s="1">
        <v>73.83</v>
      </c>
      <c r="G71" s="1">
        <v>0</v>
      </c>
      <c r="H71" s="1">
        <v>1</v>
      </c>
      <c r="I71" s="1">
        <v>2</v>
      </c>
      <c r="J71" s="1">
        <v>5</v>
      </c>
      <c r="K71" s="1">
        <v>79.7</v>
      </c>
      <c r="L71" s="1">
        <v>80.61</v>
      </c>
    </row>
    <row r="72" spans="1:12" ht="15.75" customHeight="1">
      <c r="A72" s="7">
        <v>71</v>
      </c>
      <c r="B72" s="1" t="s">
        <v>72</v>
      </c>
      <c r="C72" s="1">
        <v>80.19</v>
      </c>
      <c r="D72" s="1">
        <v>18</v>
      </c>
      <c r="E72" s="1">
        <v>14</v>
      </c>
      <c r="F72" s="1">
        <v>77.45</v>
      </c>
      <c r="G72" s="1">
        <v>1</v>
      </c>
      <c r="H72" s="1">
        <v>8</v>
      </c>
      <c r="I72" s="1">
        <v>4</v>
      </c>
      <c r="J72" s="1">
        <v>9</v>
      </c>
      <c r="K72" s="1">
        <v>80.39</v>
      </c>
      <c r="L72" s="1">
        <v>79.78</v>
      </c>
    </row>
    <row r="73" spans="1:12" ht="15.75" customHeight="1">
      <c r="A73" s="7">
        <v>72</v>
      </c>
      <c r="B73" s="1" t="s">
        <v>75</v>
      </c>
      <c r="C73" s="1">
        <v>80.16</v>
      </c>
      <c r="D73" s="1">
        <v>22</v>
      </c>
      <c r="E73" s="1">
        <v>13</v>
      </c>
      <c r="F73" s="1">
        <v>76</v>
      </c>
      <c r="G73" s="1">
        <v>0</v>
      </c>
      <c r="H73" s="1">
        <v>1</v>
      </c>
      <c r="I73" s="1">
        <v>3</v>
      </c>
      <c r="J73" s="1">
        <v>4</v>
      </c>
      <c r="K73" s="1">
        <v>79.72</v>
      </c>
      <c r="L73" s="1">
        <v>80.38</v>
      </c>
    </row>
    <row r="74" spans="1:12" ht="15.75" customHeight="1">
      <c r="A74" s="7">
        <v>73</v>
      </c>
      <c r="B74" s="1" t="s">
        <v>135</v>
      </c>
      <c r="C74" s="1">
        <v>80.069999999999993</v>
      </c>
      <c r="D74" s="1">
        <v>21</v>
      </c>
      <c r="E74" s="1">
        <v>11</v>
      </c>
      <c r="F74" s="1">
        <v>75.3</v>
      </c>
      <c r="G74" s="1">
        <v>1</v>
      </c>
      <c r="H74" s="1">
        <v>0</v>
      </c>
      <c r="I74" s="1">
        <v>5</v>
      </c>
      <c r="J74" s="1">
        <v>5</v>
      </c>
      <c r="K74" s="1">
        <v>79.680000000000007</v>
      </c>
      <c r="L74" s="1">
        <v>80.239999999999995</v>
      </c>
    </row>
    <row r="75" spans="1:12" ht="15.75" customHeight="1">
      <c r="A75" s="7">
        <v>74</v>
      </c>
      <c r="B75" s="1" t="s">
        <v>58</v>
      </c>
      <c r="C75" s="1">
        <v>79.84</v>
      </c>
      <c r="D75" s="1">
        <v>19</v>
      </c>
      <c r="E75" s="1">
        <v>14</v>
      </c>
      <c r="F75" s="1">
        <v>77.84</v>
      </c>
      <c r="G75" s="1">
        <v>2</v>
      </c>
      <c r="H75" s="1">
        <v>7</v>
      </c>
      <c r="I75" s="1">
        <v>2</v>
      </c>
      <c r="J75" s="1">
        <v>12</v>
      </c>
      <c r="K75" s="1">
        <v>80.62</v>
      </c>
      <c r="L75" s="1">
        <v>78.930000000000007</v>
      </c>
    </row>
    <row r="76" spans="1:12" ht="15.75" customHeight="1">
      <c r="A76" s="7">
        <v>75</v>
      </c>
      <c r="B76" s="1" t="s">
        <v>297</v>
      </c>
      <c r="C76" s="1">
        <v>79.53</v>
      </c>
      <c r="D76" s="1">
        <v>24</v>
      </c>
      <c r="E76" s="1">
        <v>10</v>
      </c>
      <c r="F76" s="1">
        <v>72.849999999999994</v>
      </c>
      <c r="G76" s="1">
        <v>0</v>
      </c>
      <c r="H76" s="1">
        <v>0</v>
      </c>
      <c r="I76" s="1">
        <v>0</v>
      </c>
      <c r="J76" s="1">
        <v>1</v>
      </c>
      <c r="K76" s="1">
        <v>78.34</v>
      </c>
      <c r="L76" s="1">
        <v>80.61</v>
      </c>
    </row>
    <row r="77" spans="1:12" ht="15.75" customHeight="1">
      <c r="A77" s="7">
        <v>76</v>
      </c>
      <c r="B77" s="1" t="s">
        <v>84</v>
      </c>
      <c r="C77" s="1">
        <v>79.430000000000007</v>
      </c>
      <c r="D77" s="1">
        <v>16</v>
      </c>
      <c r="E77" s="1">
        <v>15</v>
      </c>
      <c r="F77" s="1">
        <v>78.06</v>
      </c>
      <c r="G77" s="1">
        <v>0</v>
      </c>
      <c r="H77" s="1">
        <v>0</v>
      </c>
      <c r="I77" s="1">
        <v>2</v>
      </c>
      <c r="J77" s="1">
        <v>11</v>
      </c>
      <c r="K77" s="1">
        <v>79.19</v>
      </c>
      <c r="L77" s="1">
        <v>79.45</v>
      </c>
    </row>
    <row r="78" spans="1:12" ht="15.75" customHeight="1">
      <c r="A78" s="7">
        <v>77</v>
      </c>
      <c r="B78" s="1" t="s">
        <v>439</v>
      </c>
      <c r="C78" s="1">
        <v>79.239999999999995</v>
      </c>
      <c r="D78" s="1">
        <v>16</v>
      </c>
      <c r="E78" s="1">
        <v>14</v>
      </c>
      <c r="F78" s="1">
        <v>76.2</v>
      </c>
      <c r="G78" s="1">
        <v>1</v>
      </c>
      <c r="H78" s="1">
        <v>6</v>
      </c>
      <c r="I78" s="1">
        <v>2</v>
      </c>
      <c r="J78" s="1">
        <v>11</v>
      </c>
      <c r="K78" s="1">
        <v>78.95</v>
      </c>
      <c r="L78" s="1">
        <v>79.319999999999993</v>
      </c>
    </row>
    <row r="79" spans="1:12" ht="15.75" customHeight="1">
      <c r="A79" s="7">
        <v>78</v>
      </c>
      <c r="B79" s="1" t="s">
        <v>296</v>
      </c>
      <c r="C79" s="1">
        <v>79.14</v>
      </c>
      <c r="D79" s="1">
        <v>26</v>
      </c>
      <c r="E79" s="1">
        <v>9</v>
      </c>
      <c r="F79" s="1">
        <v>71.849999999999994</v>
      </c>
      <c r="G79" s="1">
        <v>0</v>
      </c>
      <c r="H79" s="1">
        <v>1</v>
      </c>
      <c r="I79" s="1">
        <v>0</v>
      </c>
      <c r="J79" s="1">
        <v>1</v>
      </c>
      <c r="K79" s="1">
        <v>78.64</v>
      </c>
      <c r="L79" s="1">
        <v>79.430000000000007</v>
      </c>
    </row>
    <row r="80" spans="1:12" ht="15.75" customHeight="1">
      <c r="A80" s="7">
        <v>79</v>
      </c>
      <c r="B80" s="1" t="s">
        <v>223</v>
      </c>
      <c r="C80" s="1">
        <v>79.14</v>
      </c>
      <c r="D80" s="1">
        <v>23</v>
      </c>
      <c r="E80" s="1">
        <v>14</v>
      </c>
      <c r="F80" s="1">
        <v>75.05</v>
      </c>
      <c r="G80" s="1">
        <v>0</v>
      </c>
      <c r="H80" s="1">
        <v>3</v>
      </c>
      <c r="I80" s="1">
        <v>1</v>
      </c>
      <c r="J80" s="1">
        <v>3</v>
      </c>
      <c r="K80" s="1">
        <v>79.23</v>
      </c>
      <c r="L80" s="1">
        <v>78.83</v>
      </c>
    </row>
    <row r="81" spans="1:12" ht="15.75" customHeight="1">
      <c r="A81" s="7">
        <v>80</v>
      </c>
      <c r="B81" s="1" t="s">
        <v>251</v>
      </c>
      <c r="C81" s="1">
        <v>79.12</v>
      </c>
      <c r="D81" s="1">
        <v>24</v>
      </c>
      <c r="E81" s="1">
        <v>7</v>
      </c>
      <c r="F81" s="1">
        <v>70.540000000000006</v>
      </c>
      <c r="G81" s="1">
        <v>0</v>
      </c>
      <c r="H81" s="1">
        <v>1</v>
      </c>
      <c r="I81" s="1">
        <v>0</v>
      </c>
      <c r="J81" s="1">
        <v>3</v>
      </c>
      <c r="K81" s="1">
        <v>77.69</v>
      </c>
      <c r="L81" s="1">
        <v>80.5</v>
      </c>
    </row>
    <row r="82" spans="1:12" ht="15.75" customHeight="1">
      <c r="A82" s="7">
        <v>81</v>
      </c>
      <c r="B82" s="1" t="s">
        <v>51</v>
      </c>
      <c r="C82" s="1">
        <v>79.06</v>
      </c>
      <c r="D82" s="1">
        <v>15</v>
      </c>
      <c r="E82" s="1">
        <v>17</v>
      </c>
      <c r="F82" s="1">
        <v>78.33</v>
      </c>
      <c r="G82" s="1">
        <v>0</v>
      </c>
      <c r="H82" s="1">
        <v>6</v>
      </c>
      <c r="I82" s="1">
        <v>4</v>
      </c>
      <c r="J82" s="1">
        <v>13</v>
      </c>
      <c r="K82" s="1">
        <v>79.5</v>
      </c>
      <c r="L82" s="1">
        <v>78.430000000000007</v>
      </c>
    </row>
    <row r="83" spans="1:12" ht="15.75" customHeight="1">
      <c r="A83" s="7">
        <v>82</v>
      </c>
      <c r="B83" s="1" t="s">
        <v>205</v>
      </c>
      <c r="C83" s="1">
        <v>79.02</v>
      </c>
      <c r="D83" s="1">
        <v>24</v>
      </c>
      <c r="E83" s="1">
        <v>9</v>
      </c>
      <c r="F83" s="1">
        <v>72.39</v>
      </c>
      <c r="G83" s="1">
        <v>2</v>
      </c>
      <c r="H83" s="1">
        <v>1</v>
      </c>
      <c r="I83" s="1">
        <v>2</v>
      </c>
      <c r="J83" s="1">
        <v>2</v>
      </c>
      <c r="K83" s="1">
        <v>80.3</v>
      </c>
      <c r="L83" s="1">
        <v>77.680000000000007</v>
      </c>
    </row>
    <row r="84" spans="1:12" ht="15.75" customHeight="1">
      <c r="A84" s="7">
        <v>83</v>
      </c>
      <c r="B84" s="1" t="s">
        <v>14</v>
      </c>
      <c r="C84" s="1">
        <v>78.930000000000007</v>
      </c>
      <c r="D84" s="1">
        <v>21</v>
      </c>
      <c r="E84" s="1">
        <v>12</v>
      </c>
      <c r="F84" s="1">
        <v>73.459999999999994</v>
      </c>
      <c r="G84" s="1">
        <v>0</v>
      </c>
      <c r="H84" s="1">
        <v>3</v>
      </c>
      <c r="I84" s="1">
        <v>0</v>
      </c>
      <c r="J84" s="1">
        <v>4</v>
      </c>
      <c r="K84" s="1">
        <v>77.489999999999995</v>
      </c>
      <c r="L84" s="1">
        <v>80.31</v>
      </c>
    </row>
    <row r="85" spans="1:12" ht="15.75" customHeight="1">
      <c r="A85" s="7">
        <v>84</v>
      </c>
      <c r="B85" s="1" t="s">
        <v>85</v>
      </c>
      <c r="C85" s="1">
        <v>78.89</v>
      </c>
      <c r="D85" s="1">
        <v>19</v>
      </c>
      <c r="E85" s="1">
        <v>12</v>
      </c>
      <c r="F85" s="1">
        <v>74.11</v>
      </c>
      <c r="G85" s="1">
        <v>0</v>
      </c>
      <c r="H85" s="1">
        <v>1</v>
      </c>
      <c r="I85" s="1">
        <v>1</v>
      </c>
      <c r="J85" s="1">
        <v>5</v>
      </c>
      <c r="K85" s="1">
        <v>78</v>
      </c>
      <c r="L85" s="1">
        <v>79.61</v>
      </c>
    </row>
    <row r="86" spans="1:12" ht="15.75" customHeight="1">
      <c r="A86" s="7">
        <v>85</v>
      </c>
      <c r="B86" s="1" t="s">
        <v>212</v>
      </c>
      <c r="C86" s="1">
        <v>78.73</v>
      </c>
      <c r="D86" s="1">
        <v>23</v>
      </c>
      <c r="E86" s="1">
        <v>11</v>
      </c>
      <c r="F86" s="1">
        <v>74.02</v>
      </c>
      <c r="G86" s="1">
        <v>0</v>
      </c>
      <c r="H86" s="1">
        <v>2</v>
      </c>
      <c r="I86" s="1">
        <v>0</v>
      </c>
      <c r="J86" s="1">
        <v>2</v>
      </c>
      <c r="K86" s="1">
        <v>79.150000000000006</v>
      </c>
      <c r="L86" s="1">
        <v>78.13</v>
      </c>
    </row>
    <row r="87" spans="1:12" ht="15.75" customHeight="1">
      <c r="A87" s="7">
        <v>86</v>
      </c>
      <c r="B87" s="1" t="s">
        <v>170</v>
      </c>
      <c r="C87" s="1">
        <v>78.430000000000007</v>
      </c>
      <c r="D87" s="1">
        <v>21</v>
      </c>
      <c r="E87" s="1">
        <v>13</v>
      </c>
      <c r="F87" s="1">
        <v>74.52</v>
      </c>
      <c r="G87" s="1">
        <v>1</v>
      </c>
      <c r="H87" s="1">
        <v>3</v>
      </c>
      <c r="I87" s="1">
        <v>1</v>
      </c>
      <c r="J87" s="1">
        <v>3</v>
      </c>
      <c r="K87" s="1">
        <v>78.739999999999995</v>
      </c>
      <c r="L87" s="1">
        <v>77.92</v>
      </c>
    </row>
    <row r="88" spans="1:12" ht="15.75" customHeight="1">
      <c r="A88" s="7">
        <v>87</v>
      </c>
      <c r="B88" s="1" t="s">
        <v>405</v>
      </c>
      <c r="C88" s="1">
        <v>78.239999999999995</v>
      </c>
      <c r="D88" s="1">
        <v>22</v>
      </c>
      <c r="E88" s="1">
        <v>10</v>
      </c>
      <c r="F88" s="1">
        <v>72.62</v>
      </c>
      <c r="G88" s="1">
        <v>0</v>
      </c>
      <c r="H88" s="1">
        <v>0</v>
      </c>
      <c r="I88" s="1">
        <v>1</v>
      </c>
      <c r="J88" s="1">
        <v>3</v>
      </c>
      <c r="K88" s="1">
        <v>77.260000000000005</v>
      </c>
      <c r="L88" s="1">
        <v>79.040000000000006</v>
      </c>
    </row>
    <row r="89" spans="1:12" ht="15.75" customHeight="1">
      <c r="A89" s="7">
        <v>88</v>
      </c>
      <c r="B89" s="1" t="s">
        <v>198</v>
      </c>
      <c r="C89" s="1">
        <v>78.12</v>
      </c>
      <c r="D89" s="1">
        <v>25</v>
      </c>
      <c r="E89" s="1">
        <v>10</v>
      </c>
      <c r="F89" s="1">
        <v>70.56</v>
      </c>
      <c r="G89" s="1">
        <v>0</v>
      </c>
      <c r="H89" s="1">
        <v>0</v>
      </c>
      <c r="I89" s="1">
        <v>0</v>
      </c>
      <c r="J89" s="1">
        <v>0</v>
      </c>
      <c r="K89" s="1">
        <v>78.77</v>
      </c>
      <c r="L89" s="1">
        <v>77.3</v>
      </c>
    </row>
    <row r="90" spans="1:12" ht="15.75" customHeight="1">
      <c r="A90" s="7">
        <v>89</v>
      </c>
      <c r="B90" s="1" t="s">
        <v>161</v>
      </c>
      <c r="C90" s="1">
        <v>78.02</v>
      </c>
      <c r="D90" s="1">
        <v>22</v>
      </c>
      <c r="E90" s="1">
        <v>11</v>
      </c>
      <c r="F90" s="1">
        <v>72.78</v>
      </c>
      <c r="G90" s="1">
        <v>0</v>
      </c>
      <c r="H90" s="1">
        <v>0</v>
      </c>
      <c r="I90" s="1">
        <v>0</v>
      </c>
      <c r="J90" s="1">
        <v>1</v>
      </c>
      <c r="K90" s="1">
        <v>77.87</v>
      </c>
      <c r="L90" s="1">
        <v>77.959999999999994</v>
      </c>
    </row>
    <row r="91" spans="1:12" ht="15.75" customHeight="1">
      <c r="A91" s="7">
        <v>90</v>
      </c>
      <c r="B91" s="1" t="s">
        <v>211</v>
      </c>
      <c r="C91" s="1">
        <v>77.98</v>
      </c>
      <c r="D91" s="1">
        <v>17</v>
      </c>
      <c r="E91" s="1">
        <v>18</v>
      </c>
      <c r="F91" s="1">
        <v>78.38</v>
      </c>
      <c r="G91" s="1">
        <v>0</v>
      </c>
      <c r="H91" s="1">
        <v>6</v>
      </c>
      <c r="I91" s="1">
        <v>3</v>
      </c>
      <c r="J91" s="1">
        <v>9</v>
      </c>
      <c r="K91" s="1">
        <v>79.5</v>
      </c>
      <c r="L91" s="1">
        <v>76.44</v>
      </c>
    </row>
    <row r="92" spans="1:12" ht="15.75" customHeight="1">
      <c r="A92" s="7">
        <v>91</v>
      </c>
      <c r="B92" s="1" t="s">
        <v>136</v>
      </c>
      <c r="C92" s="1">
        <v>77.430000000000007</v>
      </c>
      <c r="D92" s="1">
        <v>24</v>
      </c>
      <c r="E92" s="1">
        <v>9</v>
      </c>
      <c r="F92" s="1">
        <v>69.03</v>
      </c>
      <c r="G92" s="1">
        <v>0</v>
      </c>
      <c r="H92" s="1">
        <v>1</v>
      </c>
      <c r="I92" s="1">
        <v>0</v>
      </c>
      <c r="J92" s="1">
        <v>2</v>
      </c>
      <c r="K92" s="1">
        <v>76.489999999999995</v>
      </c>
      <c r="L92" s="1">
        <v>78.19</v>
      </c>
    </row>
    <row r="93" spans="1:12" ht="15.75" customHeight="1">
      <c r="A93" s="7">
        <v>92</v>
      </c>
      <c r="B93" s="1" t="s">
        <v>132</v>
      </c>
      <c r="C93" s="1">
        <v>77.290000000000006</v>
      </c>
      <c r="D93" s="1">
        <v>16</v>
      </c>
      <c r="E93" s="1">
        <v>15</v>
      </c>
      <c r="F93" s="1">
        <v>76.569999999999993</v>
      </c>
      <c r="G93" s="1">
        <v>0</v>
      </c>
      <c r="H93" s="1">
        <v>2</v>
      </c>
      <c r="I93" s="1">
        <v>1</v>
      </c>
      <c r="J93" s="1">
        <v>6</v>
      </c>
      <c r="K93" s="1">
        <v>76.83</v>
      </c>
      <c r="L93" s="1">
        <v>77.55</v>
      </c>
    </row>
    <row r="94" spans="1:12" ht="15.75" customHeight="1">
      <c r="A94" s="7">
        <v>93</v>
      </c>
      <c r="B94" s="1" t="s">
        <v>64</v>
      </c>
      <c r="C94" s="1">
        <v>77.19</v>
      </c>
      <c r="D94" s="1">
        <v>13</v>
      </c>
      <c r="E94" s="1">
        <v>19</v>
      </c>
      <c r="F94" s="1">
        <v>79.63</v>
      </c>
      <c r="G94" s="1">
        <v>1</v>
      </c>
      <c r="H94" s="1">
        <v>9</v>
      </c>
      <c r="I94" s="1">
        <v>3</v>
      </c>
      <c r="J94" s="1">
        <v>13</v>
      </c>
      <c r="K94" s="1">
        <v>76.989999999999995</v>
      </c>
      <c r="L94" s="1">
        <v>77.17</v>
      </c>
    </row>
    <row r="95" spans="1:12" ht="15.75" customHeight="1">
      <c r="A95" s="7">
        <v>94</v>
      </c>
      <c r="B95" s="1" t="s">
        <v>331</v>
      </c>
      <c r="C95" s="1">
        <v>76.87</v>
      </c>
      <c r="D95" s="1">
        <v>19</v>
      </c>
      <c r="E95" s="1">
        <v>13</v>
      </c>
      <c r="F95" s="1">
        <v>74.290000000000006</v>
      </c>
      <c r="G95" s="1">
        <v>0</v>
      </c>
      <c r="H95" s="1">
        <v>1</v>
      </c>
      <c r="I95" s="1">
        <v>0</v>
      </c>
      <c r="J95" s="1">
        <v>2</v>
      </c>
      <c r="K95" s="1">
        <v>77.290000000000006</v>
      </c>
      <c r="L95" s="1">
        <v>76.25</v>
      </c>
    </row>
    <row r="96" spans="1:12" ht="15.75" customHeight="1">
      <c r="A96" s="7">
        <v>95</v>
      </c>
      <c r="B96" s="1" t="s">
        <v>12</v>
      </c>
      <c r="C96" s="1">
        <v>76.8</v>
      </c>
      <c r="D96" s="1">
        <v>16</v>
      </c>
      <c r="E96" s="1">
        <v>14</v>
      </c>
      <c r="F96" s="1">
        <v>74.989999999999995</v>
      </c>
      <c r="G96" s="1">
        <v>0</v>
      </c>
      <c r="H96" s="1">
        <v>1</v>
      </c>
      <c r="I96" s="1">
        <v>2</v>
      </c>
      <c r="J96" s="1">
        <v>5</v>
      </c>
      <c r="K96" s="1">
        <v>76.56</v>
      </c>
      <c r="L96" s="1">
        <v>76.819999999999993</v>
      </c>
    </row>
    <row r="97" spans="1:12" ht="15.75" customHeight="1">
      <c r="A97" s="7">
        <v>96</v>
      </c>
      <c r="B97" s="1" t="s">
        <v>441</v>
      </c>
      <c r="C97" s="1">
        <v>76.66</v>
      </c>
      <c r="D97" s="1">
        <v>17</v>
      </c>
      <c r="E97" s="1">
        <v>15</v>
      </c>
      <c r="F97" s="1">
        <v>75.47</v>
      </c>
      <c r="G97" s="1">
        <v>0</v>
      </c>
      <c r="H97" s="1">
        <v>3</v>
      </c>
      <c r="I97" s="1">
        <v>0</v>
      </c>
      <c r="J97" s="1">
        <v>3</v>
      </c>
      <c r="K97" s="1">
        <v>75.97</v>
      </c>
      <c r="L97" s="1">
        <v>77.14</v>
      </c>
    </row>
    <row r="98" spans="1:12" ht="15.75" customHeight="1">
      <c r="A98" s="7">
        <v>97</v>
      </c>
      <c r="B98" s="1" t="s">
        <v>217</v>
      </c>
      <c r="C98" s="1">
        <v>76.56</v>
      </c>
      <c r="D98" s="1">
        <v>20</v>
      </c>
      <c r="E98" s="1">
        <v>13</v>
      </c>
      <c r="F98" s="1">
        <v>73.34</v>
      </c>
      <c r="G98" s="1">
        <v>0</v>
      </c>
      <c r="H98" s="1">
        <v>1</v>
      </c>
      <c r="I98" s="1">
        <v>0</v>
      </c>
      <c r="J98" s="1">
        <v>4</v>
      </c>
      <c r="K98" s="1">
        <v>75.930000000000007</v>
      </c>
      <c r="L98" s="1">
        <v>76.98</v>
      </c>
    </row>
    <row r="99" spans="1:12" ht="15.75" customHeight="1">
      <c r="A99" s="7">
        <v>98</v>
      </c>
      <c r="B99" s="1" t="s">
        <v>285</v>
      </c>
      <c r="C99" s="1">
        <v>76.540000000000006</v>
      </c>
      <c r="D99" s="1">
        <v>17</v>
      </c>
      <c r="E99" s="1">
        <v>13</v>
      </c>
      <c r="F99" s="1">
        <v>74.3</v>
      </c>
      <c r="G99" s="1">
        <v>0</v>
      </c>
      <c r="H99" s="1">
        <v>4</v>
      </c>
      <c r="I99" s="1">
        <v>0</v>
      </c>
      <c r="J99" s="1">
        <v>4</v>
      </c>
      <c r="K99" s="1">
        <v>75.239999999999995</v>
      </c>
      <c r="L99" s="1">
        <v>77.7</v>
      </c>
    </row>
    <row r="100" spans="1:12" ht="15.75" customHeight="1">
      <c r="A100" s="7">
        <v>99</v>
      </c>
      <c r="B100" s="1" t="s">
        <v>49</v>
      </c>
      <c r="C100" s="1">
        <v>76.38</v>
      </c>
      <c r="D100" s="1">
        <v>10</v>
      </c>
      <c r="E100" s="1">
        <v>18</v>
      </c>
      <c r="F100" s="1">
        <v>79.72</v>
      </c>
      <c r="G100" s="1">
        <v>1</v>
      </c>
      <c r="H100" s="1">
        <v>7</v>
      </c>
      <c r="I100" s="1">
        <v>2</v>
      </c>
      <c r="J100" s="1">
        <v>12</v>
      </c>
      <c r="K100" s="1">
        <v>75.849999999999994</v>
      </c>
      <c r="L100" s="1">
        <v>76.7</v>
      </c>
    </row>
    <row r="101" spans="1:12" ht="15.75" customHeight="1">
      <c r="A101" s="7">
        <v>100</v>
      </c>
      <c r="B101" s="1" t="s">
        <v>155</v>
      </c>
      <c r="C101" s="1">
        <v>76.38</v>
      </c>
      <c r="D101" s="1">
        <v>12</v>
      </c>
      <c r="E101" s="1">
        <v>19</v>
      </c>
      <c r="F101" s="1">
        <v>77.97</v>
      </c>
      <c r="G101" s="1">
        <v>2</v>
      </c>
      <c r="H101" s="1">
        <v>5</v>
      </c>
      <c r="I101" s="1">
        <v>3</v>
      </c>
      <c r="J101" s="1">
        <v>11</v>
      </c>
      <c r="K101" s="1">
        <v>75.09</v>
      </c>
      <c r="L101" s="1">
        <v>77.53</v>
      </c>
    </row>
    <row r="102" spans="1:12" ht="15.75" customHeight="1">
      <c r="A102" s="7">
        <v>101</v>
      </c>
      <c r="B102" s="1" t="s">
        <v>185</v>
      </c>
      <c r="C102" s="1">
        <v>76.33</v>
      </c>
      <c r="D102" s="1">
        <v>20</v>
      </c>
      <c r="E102" s="1">
        <v>8</v>
      </c>
      <c r="F102" s="1">
        <v>70.67</v>
      </c>
      <c r="G102" s="1">
        <v>0</v>
      </c>
      <c r="H102" s="1">
        <v>1</v>
      </c>
      <c r="I102" s="1">
        <v>0</v>
      </c>
      <c r="J102" s="1">
        <v>2</v>
      </c>
      <c r="K102" s="1">
        <v>76.349999999999994</v>
      </c>
      <c r="L102" s="1">
        <v>76.099999999999994</v>
      </c>
    </row>
    <row r="103" spans="1:12" ht="15.75" customHeight="1">
      <c r="A103" s="7">
        <v>102</v>
      </c>
      <c r="B103" s="1" t="s">
        <v>99</v>
      </c>
      <c r="C103" s="1">
        <v>76.040000000000006</v>
      </c>
      <c r="D103" s="1">
        <v>16</v>
      </c>
      <c r="E103" s="1">
        <v>18</v>
      </c>
      <c r="F103" s="1">
        <v>76.900000000000006</v>
      </c>
      <c r="G103" s="1">
        <v>0</v>
      </c>
      <c r="H103" s="1">
        <v>9</v>
      </c>
      <c r="I103" s="1">
        <v>3</v>
      </c>
      <c r="J103" s="1">
        <v>11</v>
      </c>
      <c r="K103" s="1">
        <v>76.5</v>
      </c>
      <c r="L103" s="1">
        <v>75.39</v>
      </c>
    </row>
    <row r="104" spans="1:12" ht="15.75" customHeight="1">
      <c r="A104" s="7">
        <v>103</v>
      </c>
      <c r="B104" s="1" t="s">
        <v>113</v>
      </c>
      <c r="C104" s="1">
        <v>75.97</v>
      </c>
      <c r="D104" s="1">
        <v>20</v>
      </c>
      <c r="E104" s="1">
        <v>13</v>
      </c>
      <c r="F104" s="1">
        <v>73.45</v>
      </c>
      <c r="G104" s="1">
        <v>0</v>
      </c>
      <c r="H104" s="1">
        <v>1</v>
      </c>
      <c r="I104" s="1">
        <v>1</v>
      </c>
      <c r="J104" s="1">
        <v>4</v>
      </c>
      <c r="K104" s="1">
        <v>75.45</v>
      </c>
      <c r="L104" s="1">
        <v>76.27</v>
      </c>
    </row>
    <row r="105" spans="1:12" ht="15.75" customHeight="1">
      <c r="A105" s="7">
        <v>104</v>
      </c>
      <c r="B105" s="1" t="s">
        <v>130</v>
      </c>
      <c r="C105" s="1">
        <v>75.959999999999994</v>
      </c>
      <c r="D105" s="1">
        <v>22</v>
      </c>
      <c r="E105" s="1">
        <v>13</v>
      </c>
      <c r="F105" s="1">
        <v>71.52</v>
      </c>
      <c r="G105" s="1">
        <v>0</v>
      </c>
      <c r="H105" s="1">
        <v>2</v>
      </c>
      <c r="I105" s="1">
        <v>0</v>
      </c>
      <c r="J105" s="1">
        <v>2</v>
      </c>
      <c r="K105" s="1">
        <v>74.36</v>
      </c>
      <c r="L105" s="1">
        <v>77.459999999999994</v>
      </c>
    </row>
    <row r="106" spans="1:12" ht="15.75" customHeight="1">
      <c r="A106" s="7">
        <v>105</v>
      </c>
      <c r="B106" s="1" t="s">
        <v>231</v>
      </c>
      <c r="C106" s="1">
        <v>75.790000000000006</v>
      </c>
      <c r="D106" s="1">
        <v>18</v>
      </c>
      <c r="E106" s="1">
        <v>13</v>
      </c>
      <c r="F106" s="1">
        <v>73.42</v>
      </c>
      <c r="G106" s="1">
        <v>0</v>
      </c>
      <c r="H106" s="1">
        <v>3</v>
      </c>
      <c r="I106" s="1">
        <v>0</v>
      </c>
      <c r="J106" s="1">
        <v>4</v>
      </c>
      <c r="K106" s="1">
        <v>75.84</v>
      </c>
      <c r="L106" s="1">
        <v>75.52</v>
      </c>
    </row>
    <row r="107" spans="1:12" ht="15.75" customHeight="1">
      <c r="A107" s="7">
        <v>106</v>
      </c>
      <c r="B107" s="1" t="s">
        <v>485</v>
      </c>
      <c r="C107" s="1">
        <v>75.739999999999995</v>
      </c>
      <c r="D107" s="1">
        <v>24</v>
      </c>
      <c r="E107" s="1">
        <v>8</v>
      </c>
      <c r="F107" s="1">
        <v>68.87</v>
      </c>
      <c r="G107" s="1">
        <v>0</v>
      </c>
      <c r="H107" s="1">
        <v>2</v>
      </c>
      <c r="I107" s="1">
        <v>0</v>
      </c>
      <c r="J107" s="1">
        <v>4</v>
      </c>
      <c r="K107" s="1">
        <v>76.75</v>
      </c>
      <c r="L107" s="1">
        <v>74.569999999999993</v>
      </c>
    </row>
    <row r="108" spans="1:12" ht="15.75" customHeight="1">
      <c r="A108" s="7">
        <v>107</v>
      </c>
      <c r="B108" s="1" t="s">
        <v>309</v>
      </c>
      <c r="C108" s="1">
        <v>75.66</v>
      </c>
      <c r="D108" s="1">
        <v>22</v>
      </c>
      <c r="E108" s="1">
        <v>10</v>
      </c>
      <c r="F108" s="1">
        <v>70.930000000000007</v>
      </c>
      <c r="G108" s="1">
        <v>1</v>
      </c>
      <c r="H108" s="1">
        <v>2</v>
      </c>
      <c r="I108" s="1">
        <v>1</v>
      </c>
      <c r="J108" s="1">
        <v>3</v>
      </c>
      <c r="K108" s="1">
        <v>75.599999999999994</v>
      </c>
      <c r="L108" s="1">
        <v>75.5</v>
      </c>
    </row>
    <row r="109" spans="1:12" ht="15.75" customHeight="1">
      <c r="A109" s="7">
        <v>108</v>
      </c>
      <c r="B109" s="1" t="s">
        <v>52</v>
      </c>
      <c r="C109" s="1">
        <v>75.569999999999993</v>
      </c>
      <c r="D109" s="1">
        <v>15</v>
      </c>
      <c r="E109" s="1">
        <v>17</v>
      </c>
      <c r="F109" s="1">
        <v>75.98</v>
      </c>
      <c r="G109" s="1">
        <v>0</v>
      </c>
      <c r="H109" s="1">
        <v>8</v>
      </c>
      <c r="I109" s="1">
        <v>1</v>
      </c>
      <c r="J109" s="1">
        <v>11</v>
      </c>
      <c r="K109" s="1">
        <v>75.36</v>
      </c>
      <c r="L109" s="1">
        <v>75.569999999999993</v>
      </c>
    </row>
    <row r="110" spans="1:12" ht="15.75" customHeight="1">
      <c r="A110" s="7">
        <v>109</v>
      </c>
      <c r="B110" s="1" t="s">
        <v>448</v>
      </c>
      <c r="C110" s="1">
        <v>75.510000000000005</v>
      </c>
      <c r="D110" s="1">
        <v>22</v>
      </c>
      <c r="E110" s="1">
        <v>13</v>
      </c>
      <c r="F110" s="1">
        <v>72</v>
      </c>
      <c r="G110" s="1">
        <v>0</v>
      </c>
      <c r="H110" s="1">
        <v>2</v>
      </c>
      <c r="I110" s="1">
        <v>0</v>
      </c>
      <c r="J110" s="1">
        <v>4</v>
      </c>
      <c r="K110" s="1">
        <v>74.66</v>
      </c>
      <c r="L110" s="1">
        <v>76.17</v>
      </c>
    </row>
    <row r="111" spans="1:12" ht="15.75" customHeight="1">
      <c r="A111" s="7">
        <v>110</v>
      </c>
      <c r="B111" s="1" t="s">
        <v>200</v>
      </c>
      <c r="C111" s="1">
        <v>75.47</v>
      </c>
      <c r="D111" s="1">
        <v>19</v>
      </c>
      <c r="E111" s="1">
        <v>13</v>
      </c>
      <c r="F111" s="1">
        <v>72.86</v>
      </c>
      <c r="G111" s="1">
        <v>1</v>
      </c>
      <c r="H111" s="1">
        <v>2</v>
      </c>
      <c r="I111" s="1">
        <v>2</v>
      </c>
      <c r="J111" s="1">
        <v>6</v>
      </c>
      <c r="K111" s="1">
        <v>74.94</v>
      </c>
      <c r="L111" s="1">
        <v>75.790000000000006</v>
      </c>
    </row>
    <row r="112" spans="1:12" ht="15.75" customHeight="1">
      <c r="A112" s="7">
        <v>111</v>
      </c>
      <c r="B112" s="1" t="s">
        <v>229</v>
      </c>
      <c r="C112" s="1">
        <v>75.31</v>
      </c>
      <c r="D112" s="1">
        <v>20</v>
      </c>
      <c r="E112" s="1">
        <v>10</v>
      </c>
      <c r="F112" s="1">
        <v>71.34</v>
      </c>
      <c r="G112" s="1">
        <v>0</v>
      </c>
      <c r="H112" s="1">
        <v>0</v>
      </c>
      <c r="I112" s="1">
        <v>0</v>
      </c>
      <c r="J112" s="1">
        <v>5</v>
      </c>
      <c r="K112" s="1">
        <v>75.64</v>
      </c>
      <c r="L112" s="1">
        <v>74.760000000000005</v>
      </c>
    </row>
    <row r="113" spans="1:12" ht="15.75" customHeight="1">
      <c r="A113" s="7">
        <v>112</v>
      </c>
      <c r="B113" s="1" t="s">
        <v>178</v>
      </c>
      <c r="C113" s="1">
        <v>75.27</v>
      </c>
      <c r="D113" s="1">
        <v>19</v>
      </c>
      <c r="E113" s="1">
        <v>16</v>
      </c>
      <c r="F113" s="1">
        <v>73.650000000000006</v>
      </c>
      <c r="G113" s="1">
        <v>1</v>
      </c>
      <c r="H113" s="1">
        <v>2</v>
      </c>
      <c r="I113" s="1">
        <v>1</v>
      </c>
      <c r="J113" s="1">
        <v>2</v>
      </c>
      <c r="K113" s="1">
        <v>75.459999999999994</v>
      </c>
      <c r="L113" s="1">
        <v>74.87</v>
      </c>
    </row>
    <row r="114" spans="1:12" ht="15.75" customHeight="1">
      <c r="A114" s="7">
        <v>113</v>
      </c>
      <c r="B114" s="1" t="s">
        <v>110</v>
      </c>
      <c r="C114" s="1">
        <v>75.14</v>
      </c>
      <c r="D114" s="1">
        <v>21</v>
      </c>
      <c r="E114" s="1">
        <v>15</v>
      </c>
      <c r="F114" s="1">
        <v>73.400000000000006</v>
      </c>
      <c r="G114" s="1">
        <v>0</v>
      </c>
      <c r="H114" s="1">
        <v>1</v>
      </c>
      <c r="I114" s="1">
        <v>0</v>
      </c>
      <c r="J114" s="1">
        <v>3</v>
      </c>
      <c r="K114" s="1">
        <v>75.67</v>
      </c>
      <c r="L114" s="1">
        <v>74.41</v>
      </c>
    </row>
    <row r="115" spans="1:12" ht="15.75" customHeight="1">
      <c r="A115" s="7">
        <v>114</v>
      </c>
      <c r="B115" s="1" t="s">
        <v>230</v>
      </c>
      <c r="C115" s="1">
        <v>74.989999999999995</v>
      </c>
      <c r="D115" s="1">
        <v>21</v>
      </c>
      <c r="E115" s="1">
        <v>12</v>
      </c>
      <c r="F115" s="1">
        <v>72.209999999999994</v>
      </c>
      <c r="G115" s="1">
        <v>0</v>
      </c>
      <c r="H115" s="1">
        <v>1</v>
      </c>
      <c r="I115" s="1">
        <v>0</v>
      </c>
      <c r="J115" s="1">
        <v>1</v>
      </c>
      <c r="K115" s="1">
        <v>74.819999999999993</v>
      </c>
      <c r="L115" s="1">
        <v>74.95</v>
      </c>
    </row>
    <row r="116" spans="1:12" ht="15.75" customHeight="1">
      <c r="A116" s="7">
        <v>115</v>
      </c>
      <c r="B116" s="1" t="s">
        <v>247</v>
      </c>
      <c r="C116" s="1">
        <v>74.739999999999995</v>
      </c>
      <c r="D116" s="1">
        <v>20</v>
      </c>
      <c r="E116" s="1">
        <v>13</v>
      </c>
      <c r="F116" s="1">
        <v>71.349999999999994</v>
      </c>
      <c r="G116" s="1">
        <v>0</v>
      </c>
      <c r="H116" s="1">
        <v>1</v>
      </c>
      <c r="I116" s="1">
        <v>0</v>
      </c>
      <c r="J116" s="1">
        <v>3</v>
      </c>
      <c r="K116" s="1">
        <v>73.8</v>
      </c>
      <c r="L116" s="1">
        <v>75.489999999999995</v>
      </c>
    </row>
    <row r="117" spans="1:12" ht="15.75" customHeight="1">
      <c r="A117" s="7">
        <v>116</v>
      </c>
      <c r="B117" s="1" t="s">
        <v>42</v>
      </c>
      <c r="C117" s="1">
        <v>74.739999999999995</v>
      </c>
      <c r="D117" s="1">
        <v>14</v>
      </c>
      <c r="E117" s="1">
        <v>16</v>
      </c>
      <c r="F117" s="1">
        <v>74.39</v>
      </c>
      <c r="G117" s="1">
        <v>2</v>
      </c>
      <c r="H117" s="1">
        <v>0</v>
      </c>
      <c r="I117" s="1">
        <v>2</v>
      </c>
      <c r="J117" s="1">
        <v>5</v>
      </c>
      <c r="K117" s="1">
        <v>74.16</v>
      </c>
      <c r="L117" s="1">
        <v>75.099999999999994</v>
      </c>
    </row>
    <row r="118" spans="1:12" ht="15.75" customHeight="1">
      <c r="A118" s="7">
        <v>117</v>
      </c>
      <c r="B118" s="1" t="s">
        <v>208</v>
      </c>
      <c r="C118" s="1">
        <v>74.680000000000007</v>
      </c>
      <c r="D118" s="1">
        <v>20</v>
      </c>
      <c r="E118" s="1">
        <v>10</v>
      </c>
      <c r="F118" s="1">
        <v>69.099999999999994</v>
      </c>
      <c r="G118" s="1">
        <v>0</v>
      </c>
      <c r="H118" s="1">
        <v>2</v>
      </c>
      <c r="I118" s="1">
        <v>0</v>
      </c>
      <c r="J118" s="1">
        <v>3</v>
      </c>
      <c r="K118" s="1">
        <v>73.19</v>
      </c>
      <c r="L118" s="1">
        <v>76.02</v>
      </c>
    </row>
    <row r="119" spans="1:12" ht="15.75" customHeight="1">
      <c r="A119" s="7">
        <v>118</v>
      </c>
      <c r="B119" s="1" t="s">
        <v>373</v>
      </c>
      <c r="C119" s="1">
        <v>74.59</v>
      </c>
      <c r="D119" s="1">
        <v>16</v>
      </c>
      <c r="E119" s="1">
        <v>14</v>
      </c>
      <c r="F119" s="1">
        <v>72.88</v>
      </c>
      <c r="G119" s="1">
        <v>0</v>
      </c>
      <c r="H119" s="1">
        <v>2</v>
      </c>
      <c r="I119" s="1">
        <v>0</v>
      </c>
      <c r="J119" s="1">
        <v>3</v>
      </c>
      <c r="K119" s="1">
        <v>72.84</v>
      </c>
      <c r="L119" s="1">
        <v>76.22</v>
      </c>
    </row>
    <row r="120" spans="1:12" ht="15.75" customHeight="1">
      <c r="A120" s="7">
        <v>119</v>
      </c>
      <c r="B120" s="1" t="s">
        <v>100</v>
      </c>
      <c r="C120" s="1">
        <v>74.56</v>
      </c>
      <c r="D120" s="1">
        <v>15</v>
      </c>
      <c r="E120" s="1">
        <v>15</v>
      </c>
      <c r="F120" s="1">
        <v>73.459999999999994</v>
      </c>
      <c r="G120" s="1">
        <v>0</v>
      </c>
      <c r="H120" s="1">
        <v>2</v>
      </c>
      <c r="I120" s="1">
        <v>0</v>
      </c>
      <c r="J120" s="1">
        <v>3</v>
      </c>
      <c r="K120" s="1">
        <v>71.260000000000005</v>
      </c>
      <c r="L120" s="1">
        <v>78.010000000000005</v>
      </c>
    </row>
    <row r="121" spans="1:12" ht="15.75" customHeight="1">
      <c r="A121" s="7">
        <v>120</v>
      </c>
      <c r="B121" s="1" t="s">
        <v>210</v>
      </c>
      <c r="C121" s="1">
        <v>74.459999999999994</v>
      </c>
      <c r="D121" s="1">
        <v>17</v>
      </c>
      <c r="E121" s="1">
        <v>15</v>
      </c>
      <c r="F121" s="1">
        <v>73.02</v>
      </c>
      <c r="G121" s="1">
        <v>0</v>
      </c>
      <c r="H121" s="1">
        <v>1</v>
      </c>
      <c r="I121" s="1">
        <v>0</v>
      </c>
      <c r="J121" s="1">
        <v>5</v>
      </c>
      <c r="K121" s="1">
        <v>73.760000000000005</v>
      </c>
      <c r="L121" s="1">
        <v>74.95</v>
      </c>
    </row>
    <row r="122" spans="1:12" ht="15.75" customHeight="1">
      <c r="A122" s="7">
        <v>121</v>
      </c>
      <c r="B122" s="1" t="s">
        <v>435</v>
      </c>
      <c r="C122" s="1">
        <v>74.41</v>
      </c>
      <c r="D122" s="1">
        <v>23</v>
      </c>
      <c r="E122" s="1">
        <v>8</v>
      </c>
      <c r="F122" s="1">
        <v>69.650000000000006</v>
      </c>
      <c r="G122" s="1">
        <v>0</v>
      </c>
      <c r="H122" s="1">
        <v>1</v>
      </c>
      <c r="I122" s="1">
        <v>0</v>
      </c>
      <c r="J122" s="1">
        <v>1</v>
      </c>
      <c r="K122" s="1">
        <v>76.22</v>
      </c>
      <c r="L122" s="1">
        <v>72.489999999999995</v>
      </c>
    </row>
    <row r="123" spans="1:12" ht="15.75" customHeight="1">
      <c r="A123" s="7">
        <v>122</v>
      </c>
      <c r="B123" s="1" t="s">
        <v>94</v>
      </c>
      <c r="C123" s="1">
        <v>74.400000000000006</v>
      </c>
      <c r="D123" s="1">
        <v>27</v>
      </c>
      <c r="E123" s="1">
        <v>9</v>
      </c>
      <c r="F123" s="1">
        <v>68.44</v>
      </c>
      <c r="G123" s="1">
        <v>0</v>
      </c>
      <c r="H123" s="1">
        <v>1</v>
      </c>
      <c r="I123" s="1">
        <v>0</v>
      </c>
      <c r="J123" s="1">
        <v>1</v>
      </c>
      <c r="K123" s="1">
        <v>76.63</v>
      </c>
      <c r="L123" s="1">
        <v>72.099999999999994</v>
      </c>
    </row>
    <row r="124" spans="1:12" ht="15.75" customHeight="1">
      <c r="A124" s="7">
        <v>123</v>
      </c>
      <c r="B124" s="1" t="s">
        <v>436</v>
      </c>
      <c r="C124" s="1">
        <v>74.290000000000006</v>
      </c>
      <c r="D124" s="1">
        <v>22</v>
      </c>
      <c r="E124" s="1">
        <v>11</v>
      </c>
      <c r="F124" s="1">
        <v>68.64</v>
      </c>
      <c r="G124" s="1">
        <v>0</v>
      </c>
      <c r="H124" s="1">
        <v>1</v>
      </c>
      <c r="I124" s="1">
        <v>0</v>
      </c>
      <c r="J124" s="1">
        <v>1</v>
      </c>
      <c r="K124" s="1">
        <v>72.83</v>
      </c>
      <c r="L124" s="1">
        <v>75.599999999999994</v>
      </c>
    </row>
    <row r="125" spans="1:12" ht="15.75" customHeight="1">
      <c r="A125" s="7">
        <v>124</v>
      </c>
      <c r="B125" s="1" t="s">
        <v>203</v>
      </c>
      <c r="C125" s="1">
        <v>74.23</v>
      </c>
      <c r="D125" s="1">
        <v>17</v>
      </c>
      <c r="E125" s="1">
        <v>14</v>
      </c>
      <c r="F125" s="1">
        <v>74.13</v>
      </c>
      <c r="G125" s="1">
        <v>0</v>
      </c>
      <c r="H125" s="1">
        <v>1</v>
      </c>
      <c r="I125" s="1">
        <v>1</v>
      </c>
      <c r="J125" s="1">
        <v>8</v>
      </c>
      <c r="K125" s="1">
        <v>74.89</v>
      </c>
      <c r="L125" s="1">
        <v>73.38</v>
      </c>
    </row>
    <row r="126" spans="1:12" ht="15.75" customHeight="1">
      <c r="A126" s="7">
        <v>125</v>
      </c>
      <c r="B126" s="1" t="s">
        <v>118</v>
      </c>
      <c r="C126" s="1">
        <v>74.2</v>
      </c>
      <c r="D126" s="1">
        <v>17</v>
      </c>
      <c r="E126" s="1">
        <v>14</v>
      </c>
      <c r="F126" s="1">
        <v>73.3</v>
      </c>
      <c r="G126" s="1">
        <v>0</v>
      </c>
      <c r="H126" s="1">
        <v>2</v>
      </c>
      <c r="I126" s="1">
        <v>0</v>
      </c>
      <c r="J126" s="1">
        <v>2</v>
      </c>
      <c r="K126" s="1">
        <v>74.78</v>
      </c>
      <c r="L126" s="1">
        <v>73.41</v>
      </c>
    </row>
    <row r="127" spans="1:12" ht="15.75" customHeight="1">
      <c r="A127" s="7">
        <v>126</v>
      </c>
      <c r="B127" s="1" t="s">
        <v>310</v>
      </c>
      <c r="C127" s="1">
        <v>73.88</v>
      </c>
      <c r="D127" s="1">
        <v>15</v>
      </c>
      <c r="E127" s="1">
        <v>15</v>
      </c>
      <c r="F127" s="1">
        <v>73.52</v>
      </c>
      <c r="G127" s="1">
        <v>0</v>
      </c>
      <c r="H127" s="1">
        <v>0</v>
      </c>
      <c r="I127" s="1">
        <v>0</v>
      </c>
      <c r="J127" s="1">
        <v>2</v>
      </c>
      <c r="K127" s="1">
        <v>73.25</v>
      </c>
      <c r="L127" s="1">
        <v>74.3</v>
      </c>
    </row>
    <row r="128" spans="1:12" ht="15.75" customHeight="1">
      <c r="A128" s="7">
        <v>127</v>
      </c>
      <c r="B128" s="1" t="s">
        <v>138</v>
      </c>
      <c r="C128" s="1">
        <v>73.87</v>
      </c>
      <c r="D128" s="1">
        <v>20</v>
      </c>
      <c r="E128" s="1">
        <v>13</v>
      </c>
      <c r="F128" s="1">
        <v>69.36</v>
      </c>
      <c r="G128" s="1">
        <v>0</v>
      </c>
      <c r="H128" s="1">
        <v>1</v>
      </c>
      <c r="I128" s="1">
        <v>0</v>
      </c>
      <c r="J128" s="1">
        <v>2</v>
      </c>
      <c r="K128" s="1">
        <v>72.14</v>
      </c>
      <c r="L128" s="1">
        <v>75.44</v>
      </c>
    </row>
    <row r="129" spans="1:12" ht="15.75" customHeight="1">
      <c r="A129" s="7">
        <v>128</v>
      </c>
      <c r="B129" s="1" t="s">
        <v>123</v>
      </c>
      <c r="C129" s="1">
        <v>73.849999999999994</v>
      </c>
      <c r="D129" s="1">
        <v>17</v>
      </c>
      <c r="E129" s="1">
        <v>17</v>
      </c>
      <c r="F129" s="1">
        <v>73.510000000000005</v>
      </c>
      <c r="G129" s="1">
        <v>0</v>
      </c>
      <c r="H129" s="1">
        <v>1</v>
      </c>
      <c r="I129" s="1">
        <v>0</v>
      </c>
      <c r="J129" s="1">
        <v>2</v>
      </c>
      <c r="K129" s="1">
        <v>73.45</v>
      </c>
      <c r="L129" s="1">
        <v>74.03</v>
      </c>
    </row>
    <row r="130" spans="1:12" ht="15.75" customHeight="1">
      <c r="A130" s="7">
        <v>129</v>
      </c>
      <c r="B130" s="1" t="s">
        <v>40</v>
      </c>
      <c r="C130" s="1">
        <v>73.83</v>
      </c>
      <c r="D130" s="1">
        <v>13</v>
      </c>
      <c r="E130" s="1">
        <v>17</v>
      </c>
      <c r="F130" s="1">
        <v>75.489999999999995</v>
      </c>
      <c r="G130" s="1">
        <v>0</v>
      </c>
      <c r="H130" s="1">
        <v>1</v>
      </c>
      <c r="I130" s="1">
        <v>0</v>
      </c>
      <c r="J130" s="1">
        <v>8</v>
      </c>
      <c r="K130" s="1">
        <v>72.92</v>
      </c>
      <c r="L130" s="1">
        <v>74.540000000000006</v>
      </c>
    </row>
    <row r="131" spans="1:12" ht="15.75" customHeight="1">
      <c r="A131" s="7">
        <v>130</v>
      </c>
      <c r="B131" s="1" t="s">
        <v>388</v>
      </c>
      <c r="C131" s="1">
        <v>73.81</v>
      </c>
      <c r="D131" s="1">
        <v>16</v>
      </c>
      <c r="E131" s="1">
        <v>14</v>
      </c>
      <c r="F131" s="1">
        <v>73.63</v>
      </c>
      <c r="G131" s="1">
        <v>0</v>
      </c>
      <c r="H131" s="1">
        <v>1</v>
      </c>
      <c r="I131" s="1">
        <v>0</v>
      </c>
      <c r="J131" s="1">
        <v>2</v>
      </c>
      <c r="K131" s="1">
        <v>73.31</v>
      </c>
      <c r="L131" s="1">
        <v>74.09</v>
      </c>
    </row>
    <row r="132" spans="1:12" ht="15.75" customHeight="1">
      <c r="A132" s="7">
        <v>131</v>
      </c>
      <c r="B132" s="1" t="s">
        <v>154</v>
      </c>
      <c r="C132" s="1">
        <v>73.8</v>
      </c>
      <c r="D132" s="1">
        <v>21</v>
      </c>
      <c r="E132" s="1">
        <v>15</v>
      </c>
      <c r="F132" s="1">
        <v>71.33</v>
      </c>
      <c r="G132" s="1">
        <v>0</v>
      </c>
      <c r="H132" s="1">
        <v>0</v>
      </c>
      <c r="I132" s="1">
        <v>0</v>
      </c>
      <c r="J132" s="1">
        <v>0</v>
      </c>
      <c r="K132" s="1">
        <v>74.55</v>
      </c>
      <c r="L132" s="1">
        <v>72.84</v>
      </c>
    </row>
    <row r="133" spans="1:12" ht="15.75" customHeight="1">
      <c r="A133" s="7">
        <v>132</v>
      </c>
      <c r="B133" s="1" t="s">
        <v>204</v>
      </c>
      <c r="C133" s="1">
        <v>73.77</v>
      </c>
      <c r="D133" s="1">
        <v>13</v>
      </c>
      <c r="E133" s="1">
        <v>8</v>
      </c>
      <c r="F133" s="1">
        <v>71.11</v>
      </c>
      <c r="G133" s="1">
        <v>0</v>
      </c>
      <c r="H133" s="1">
        <v>1</v>
      </c>
      <c r="I133" s="1">
        <v>0</v>
      </c>
      <c r="J133" s="1">
        <v>2</v>
      </c>
      <c r="K133" s="1">
        <v>74.430000000000007</v>
      </c>
      <c r="L133" s="1">
        <v>72.92</v>
      </c>
    </row>
    <row r="134" spans="1:12" ht="15.75" customHeight="1">
      <c r="A134" s="7">
        <v>133</v>
      </c>
      <c r="B134" s="1" t="s">
        <v>442</v>
      </c>
      <c r="C134" s="1">
        <v>73.64</v>
      </c>
      <c r="D134" s="1">
        <v>16</v>
      </c>
      <c r="E134" s="1">
        <v>14</v>
      </c>
      <c r="F134" s="1">
        <v>72.98</v>
      </c>
      <c r="G134" s="1">
        <v>0</v>
      </c>
      <c r="H134" s="1">
        <v>1</v>
      </c>
      <c r="I134" s="1">
        <v>0</v>
      </c>
      <c r="J134" s="1">
        <v>2</v>
      </c>
      <c r="K134" s="1">
        <v>73.08</v>
      </c>
      <c r="L134" s="1">
        <v>73.98</v>
      </c>
    </row>
    <row r="135" spans="1:12" ht="15.75" customHeight="1">
      <c r="A135" s="7">
        <v>134</v>
      </c>
      <c r="B135" s="1" t="s">
        <v>88</v>
      </c>
      <c r="C135" s="1">
        <v>73.62</v>
      </c>
      <c r="D135" s="1">
        <v>18</v>
      </c>
      <c r="E135" s="1">
        <v>15</v>
      </c>
      <c r="F135" s="1">
        <v>71.63</v>
      </c>
      <c r="G135" s="1">
        <v>0</v>
      </c>
      <c r="H135" s="1">
        <v>2</v>
      </c>
      <c r="I135" s="1">
        <v>0</v>
      </c>
      <c r="J135" s="1">
        <v>4</v>
      </c>
      <c r="K135" s="1">
        <v>72.31</v>
      </c>
      <c r="L135" s="1">
        <v>74.75</v>
      </c>
    </row>
    <row r="136" spans="1:12" ht="15.75" customHeight="1">
      <c r="A136" s="7">
        <v>135</v>
      </c>
      <c r="B136" s="1" t="s">
        <v>188</v>
      </c>
      <c r="C136" s="1">
        <v>73.55</v>
      </c>
      <c r="D136" s="1">
        <v>9</v>
      </c>
      <c r="E136" s="1">
        <v>22</v>
      </c>
      <c r="F136" s="1">
        <v>79.73</v>
      </c>
      <c r="G136" s="1">
        <v>1</v>
      </c>
      <c r="H136" s="1">
        <v>8</v>
      </c>
      <c r="I136" s="1">
        <v>1</v>
      </c>
      <c r="J136" s="1">
        <v>10</v>
      </c>
      <c r="K136" s="1">
        <v>72.41</v>
      </c>
      <c r="L136" s="1">
        <v>74.489999999999995</v>
      </c>
    </row>
    <row r="137" spans="1:12" ht="15.75" customHeight="1">
      <c r="A137" s="7">
        <v>136</v>
      </c>
      <c r="B137" s="1" t="s">
        <v>463</v>
      </c>
      <c r="C137" s="1">
        <v>73.540000000000006</v>
      </c>
      <c r="D137" s="1">
        <v>20</v>
      </c>
      <c r="E137" s="1">
        <v>10</v>
      </c>
      <c r="F137" s="1">
        <v>68.83</v>
      </c>
      <c r="G137" s="1">
        <v>0</v>
      </c>
      <c r="H137" s="1">
        <v>0</v>
      </c>
      <c r="I137" s="1">
        <v>0</v>
      </c>
      <c r="J137" s="1">
        <v>2</v>
      </c>
      <c r="K137" s="1">
        <v>72.41</v>
      </c>
      <c r="L137" s="1">
        <v>74.47</v>
      </c>
    </row>
    <row r="138" spans="1:12" ht="15.75" customHeight="1">
      <c r="A138" s="7">
        <v>137</v>
      </c>
      <c r="B138" s="1" t="s">
        <v>70</v>
      </c>
      <c r="C138" s="1">
        <v>73.53</v>
      </c>
      <c r="D138" s="1">
        <v>8</v>
      </c>
      <c r="E138" s="1">
        <v>23</v>
      </c>
      <c r="F138" s="1">
        <v>81.37</v>
      </c>
      <c r="G138" s="1">
        <v>0</v>
      </c>
      <c r="H138" s="1">
        <v>8</v>
      </c>
      <c r="I138" s="1">
        <v>1</v>
      </c>
      <c r="J138" s="1">
        <v>16</v>
      </c>
      <c r="K138" s="1">
        <v>73.73</v>
      </c>
      <c r="L138" s="1">
        <v>73.12</v>
      </c>
    </row>
    <row r="139" spans="1:12" ht="15.75" customHeight="1">
      <c r="A139" s="7">
        <v>138</v>
      </c>
      <c r="B139" s="1" t="s">
        <v>117</v>
      </c>
      <c r="C139" s="1">
        <v>73.459999999999994</v>
      </c>
      <c r="D139" s="1">
        <v>20</v>
      </c>
      <c r="E139" s="1">
        <v>11</v>
      </c>
      <c r="F139" s="1">
        <v>71.569999999999993</v>
      </c>
      <c r="G139" s="1">
        <v>0</v>
      </c>
      <c r="H139" s="1">
        <v>1</v>
      </c>
      <c r="I139" s="1">
        <v>0</v>
      </c>
      <c r="J139" s="1">
        <v>1</v>
      </c>
      <c r="K139" s="1">
        <v>75.900000000000006</v>
      </c>
      <c r="L139" s="1">
        <v>70.930000000000007</v>
      </c>
    </row>
    <row r="140" spans="1:12" ht="15.75" customHeight="1">
      <c r="A140" s="7">
        <v>139</v>
      </c>
      <c r="B140" s="1" t="s">
        <v>275</v>
      </c>
      <c r="C140" s="1">
        <v>73.39</v>
      </c>
      <c r="D140" s="1">
        <v>16</v>
      </c>
      <c r="E140" s="1">
        <v>14</v>
      </c>
      <c r="F140" s="1">
        <v>73.47</v>
      </c>
      <c r="G140" s="1">
        <v>0</v>
      </c>
      <c r="H140" s="1">
        <v>1</v>
      </c>
      <c r="I140" s="1">
        <v>1</v>
      </c>
      <c r="J140" s="1">
        <v>3</v>
      </c>
      <c r="K140" s="1">
        <v>74.02</v>
      </c>
      <c r="L140" s="1">
        <v>72.56</v>
      </c>
    </row>
    <row r="141" spans="1:12" ht="15.75" customHeight="1">
      <c r="A141" s="7">
        <v>140</v>
      </c>
      <c r="B141" s="1" t="s">
        <v>286</v>
      </c>
      <c r="C141" s="1">
        <v>73.31</v>
      </c>
      <c r="D141" s="1">
        <v>24</v>
      </c>
      <c r="E141" s="1">
        <v>11</v>
      </c>
      <c r="F141" s="1">
        <v>68.400000000000006</v>
      </c>
      <c r="G141" s="1">
        <v>0</v>
      </c>
      <c r="H141" s="1">
        <v>3</v>
      </c>
      <c r="I141" s="1">
        <v>0</v>
      </c>
      <c r="J141" s="1">
        <v>4</v>
      </c>
      <c r="K141" s="1">
        <v>72.91</v>
      </c>
      <c r="L141" s="1">
        <v>73.5</v>
      </c>
    </row>
    <row r="142" spans="1:12" ht="15.75" customHeight="1">
      <c r="A142" s="7">
        <v>141</v>
      </c>
      <c r="B142" s="1" t="s">
        <v>226</v>
      </c>
      <c r="C142" s="1">
        <v>73.290000000000006</v>
      </c>
      <c r="D142" s="1">
        <v>15</v>
      </c>
      <c r="E142" s="1">
        <v>14</v>
      </c>
      <c r="F142" s="1">
        <v>72.84</v>
      </c>
      <c r="G142" s="1">
        <v>0</v>
      </c>
      <c r="H142" s="1">
        <v>1</v>
      </c>
      <c r="I142" s="1">
        <v>0</v>
      </c>
      <c r="J142" s="1">
        <v>2</v>
      </c>
      <c r="K142" s="1">
        <v>73.2</v>
      </c>
      <c r="L142" s="1">
        <v>73.17</v>
      </c>
    </row>
    <row r="143" spans="1:12" ht="15.75" customHeight="1">
      <c r="A143" s="7">
        <v>142</v>
      </c>
      <c r="B143" s="1" t="s">
        <v>79</v>
      </c>
      <c r="C143" s="1">
        <v>73.19</v>
      </c>
      <c r="D143" s="1">
        <v>18</v>
      </c>
      <c r="E143" s="1">
        <v>13</v>
      </c>
      <c r="F143" s="1">
        <v>72.56</v>
      </c>
      <c r="G143" s="1">
        <v>0</v>
      </c>
      <c r="H143" s="1">
        <v>0</v>
      </c>
      <c r="I143" s="1">
        <v>1</v>
      </c>
      <c r="J143" s="1">
        <v>2</v>
      </c>
      <c r="K143" s="1">
        <v>73.92</v>
      </c>
      <c r="L143" s="1">
        <v>72.260000000000005</v>
      </c>
    </row>
    <row r="144" spans="1:12" ht="15.75" customHeight="1">
      <c r="A144" s="7">
        <v>143</v>
      </c>
      <c r="B144" s="1" t="s">
        <v>77</v>
      </c>
      <c r="C144" s="1">
        <v>73.17</v>
      </c>
      <c r="D144" s="1">
        <v>16</v>
      </c>
      <c r="E144" s="1">
        <v>16</v>
      </c>
      <c r="F144" s="1">
        <v>72.38</v>
      </c>
      <c r="G144" s="1">
        <v>0</v>
      </c>
      <c r="H144" s="1">
        <v>0</v>
      </c>
      <c r="I144" s="1">
        <v>0</v>
      </c>
      <c r="J144" s="1">
        <v>1</v>
      </c>
      <c r="K144" s="1">
        <v>72.39</v>
      </c>
      <c r="L144" s="1">
        <v>73.739999999999995</v>
      </c>
    </row>
    <row r="145" spans="1:12" ht="15.75" customHeight="1">
      <c r="A145" s="7">
        <v>144</v>
      </c>
      <c r="B145" s="1" t="s">
        <v>162</v>
      </c>
      <c r="C145" s="1">
        <v>73.08</v>
      </c>
      <c r="D145" s="1">
        <v>12</v>
      </c>
      <c r="E145" s="1">
        <v>17</v>
      </c>
      <c r="F145" s="1">
        <v>75.48</v>
      </c>
      <c r="G145" s="1">
        <v>0</v>
      </c>
      <c r="H145" s="1">
        <v>2</v>
      </c>
      <c r="I145" s="1">
        <v>0</v>
      </c>
      <c r="J145" s="1">
        <v>4</v>
      </c>
      <c r="K145" s="1">
        <v>72.31</v>
      </c>
      <c r="L145" s="1">
        <v>73.64</v>
      </c>
    </row>
    <row r="146" spans="1:12" ht="15.75" customHeight="1">
      <c r="A146" s="7">
        <v>145</v>
      </c>
      <c r="B146" s="1" t="s">
        <v>124</v>
      </c>
      <c r="C146" s="1">
        <v>73.010000000000005</v>
      </c>
      <c r="D146" s="1">
        <v>14</v>
      </c>
      <c r="E146" s="1">
        <v>12</v>
      </c>
      <c r="F146" s="1">
        <v>71.23</v>
      </c>
      <c r="G146" s="1">
        <v>0</v>
      </c>
      <c r="H146" s="1">
        <v>0</v>
      </c>
      <c r="I146" s="1">
        <v>0</v>
      </c>
      <c r="J146" s="1">
        <v>1</v>
      </c>
      <c r="K146" s="1">
        <v>71.62</v>
      </c>
      <c r="L146" s="1">
        <v>74.2</v>
      </c>
    </row>
    <row r="147" spans="1:12" ht="15.75" customHeight="1">
      <c r="A147" s="7">
        <v>146</v>
      </c>
      <c r="B147" s="1" t="s">
        <v>221</v>
      </c>
      <c r="C147" s="1">
        <v>72.92</v>
      </c>
      <c r="D147" s="1">
        <v>11</v>
      </c>
      <c r="E147" s="1">
        <v>18</v>
      </c>
      <c r="F147" s="1">
        <v>76.17</v>
      </c>
      <c r="G147" s="1">
        <v>1</v>
      </c>
      <c r="H147" s="1">
        <v>2</v>
      </c>
      <c r="I147" s="1">
        <v>1</v>
      </c>
      <c r="J147" s="1">
        <v>2</v>
      </c>
      <c r="K147" s="1">
        <v>72.34</v>
      </c>
      <c r="L147" s="1">
        <v>73.290000000000006</v>
      </c>
    </row>
    <row r="148" spans="1:12" ht="15.75" customHeight="1">
      <c r="A148" s="7">
        <v>147</v>
      </c>
      <c r="B148" s="1" t="s">
        <v>233</v>
      </c>
      <c r="C148" s="1">
        <v>72.849999999999994</v>
      </c>
      <c r="D148" s="1">
        <v>17</v>
      </c>
      <c r="E148" s="1">
        <v>12</v>
      </c>
      <c r="F148" s="1">
        <v>69.930000000000007</v>
      </c>
      <c r="G148" s="1">
        <v>0</v>
      </c>
      <c r="H148" s="1">
        <v>1</v>
      </c>
      <c r="I148" s="1">
        <v>0</v>
      </c>
      <c r="J148" s="1">
        <v>1</v>
      </c>
      <c r="K148" s="1">
        <v>71.27</v>
      </c>
      <c r="L148" s="1">
        <v>74.23</v>
      </c>
    </row>
    <row r="149" spans="1:12" ht="15.75" customHeight="1">
      <c r="A149" s="7">
        <v>148</v>
      </c>
      <c r="B149" s="1" t="s">
        <v>315</v>
      </c>
      <c r="C149" s="1">
        <v>72.81</v>
      </c>
      <c r="D149" s="1">
        <v>17</v>
      </c>
      <c r="E149" s="1">
        <v>14</v>
      </c>
      <c r="F149" s="1">
        <v>71.31</v>
      </c>
      <c r="G149" s="1">
        <v>0</v>
      </c>
      <c r="H149" s="1">
        <v>0</v>
      </c>
      <c r="I149" s="1">
        <v>0</v>
      </c>
      <c r="J149" s="1">
        <v>2</v>
      </c>
      <c r="K149" s="1">
        <v>71.739999999999995</v>
      </c>
      <c r="L149" s="1">
        <v>73.67</v>
      </c>
    </row>
    <row r="150" spans="1:12" ht="15.75" customHeight="1">
      <c r="A150" s="7">
        <v>149</v>
      </c>
      <c r="B150" s="1" t="s">
        <v>300</v>
      </c>
      <c r="C150" s="1">
        <v>72.73</v>
      </c>
      <c r="D150" s="1">
        <v>18</v>
      </c>
      <c r="E150" s="1">
        <v>14</v>
      </c>
      <c r="F150" s="1">
        <v>69.86</v>
      </c>
      <c r="G150" s="1">
        <v>0</v>
      </c>
      <c r="H150" s="1">
        <v>0</v>
      </c>
      <c r="I150" s="1">
        <v>0</v>
      </c>
      <c r="J150" s="1">
        <v>5</v>
      </c>
      <c r="K150" s="1">
        <v>70.89</v>
      </c>
      <c r="L150" s="1">
        <v>74.37</v>
      </c>
    </row>
    <row r="151" spans="1:12" ht="15.75" customHeight="1">
      <c r="A151" s="7">
        <v>150</v>
      </c>
      <c r="B151" s="1" t="s">
        <v>302</v>
      </c>
      <c r="C151" s="1">
        <v>72.72</v>
      </c>
      <c r="D151" s="1">
        <v>17</v>
      </c>
      <c r="E151" s="1">
        <v>15</v>
      </c>
      <c r="F151" s="1">
        <v>73.569999999999993</v>
      </c>
      <c r="G151" s="1">
        <v>0</v>
      </c>
      <c r="H151" s="1">
        <v>3</v>
      </c>
      <c r="I151" s="1">
        <v>0</v>
      </c>
      <c r="J151" s="1">
        <v>3</v>
      </c>
      <c r="K151" s="1">
        <v>73.8</v>
      </c>
      <c r="L151" s="1">
        <v>71.44</v>
      </c>
    </row>
    <row r="152" spans="1:12" ht="15.75" customHeight="1">
      <c r="A152" s="7">
        <v>151</v>
      </c>
      <c r="B152" s="1" t="s">
        <v>466</v>
      </c>
      <c r="C152" s="1">
        <v>72.72</v>
      </c>
      <c r="D152" s="1">
        <v>22</v>
      </c>
      <c r="E152" s="1">
        <v>9</v>
      </c>
      <c r="F152" s="1">
        <v>68.959999999999994</v>
      </c>
      <c r="G152" s="1">
        <v>0</v>
      </c>
      <c r="H152" s="1">
        <v>1</v>
      </c>
      <c r="I152" s="1">
        <v>0</v>
      </c>
      <c r="J152" s="1">
        <v>1</v>
      </c>
      <c r="K152" s="1">
        <v>74.27</v>
      </c>
      <c r="L152" s="1">
        <v>70.97</v>
      </c>
    </row>
    <row r="153" spans="1:12" ht="15.75" customHeight="1">
      <c r="A153" s="7">
        <v>152</v>
      </c>
      <c r="B153" s="1" t="s">
        <v>86</v>
      </c>
      <c r="C153" s="1">
        <v>72.64</v>
      </c>
      <c r="D153" s="1">
        <v>19</v>
      </c>
      <c r="E153" s="1">
        <v>12</v>
      </c>
      <c r="F153" s="1">
        <v>70.16</v>
      </c>
      <c r="G153" s="1">
        <v>0</v>
      </c>
      <c r="H153" s="1">
        <v>1</v>
      </c>
      <c r="I153" s="1">
        <v>0</v>
      </c>
      <c r="J153" s="1">
        <v>1</v>
      </c>
      <c r="K153" s="1">
        <v>73.09</v>
      </c>
      <c r="L153" s="1">
        <v>71.98</v>
      </c>
    </row>
    <row r="154" spans="1:12" ht="15.75" customHeight="1">
      <c r="A154" s="7">
        <v>153</v>
      </c>
      <c r="B154" s="1" t="s">
        <v>112</v>
      </c>
      <c r="C154" s="1">
        <v>72.62</v>
      </c>
      <c r="D154" s="1">
        <v>14</v>
      </c>
      <c r="E154" s="1">
        <v>17</v>
      </c>
      <c r="F154" s="1">
        <v>73.25</v>
      </c>
      <c r="G154" s="1">
        <v>0</v>
      </c>
      <c r="H154" s="1">
        <v>3</v>
      </c>
      <c r="I154" s="1">
        <v>1</v>
      </c>
      <c r="J154" s="1">
        <v>5</v>
      </c>
      <c r="K154" s="1">
        <v>71.650000000000006</v>
      </c>
      <c r="L154" s="1">
        <v>73.38</v>
      </c>
    </row>
    <row r="155" spans="1:12" ht="15.75" customHeight="1">
      <c r="A155" s="7">
        <v>154</v>
      </c>
      <c r="B155" s="1" t="s">
        <v>375</v>
      </c>
      <c r="C155" s="1">
        <v>72.59</v>
      </c>
      <c r="D155" s="1">
        <v>22</v>
      </c>
      <c r="E155" s="1">
        <v>12</v>
      </c>
      <c r="F155" s="1">
        <v>68.59</v>
      </c>
      <c r="G155" s="1">
        <v>0</v>
      </c>
      <c r="H155" s="1">
        <v>2</v>
      </c>
      <c r="I155" s="1">
        <v>1</v>
      </c>
      <c r="J155" s="1">
        <v>4</v>
      </c>
      <c r="K155" s="1">
        <v>73.099999999999994</v>
      </c>
      <c r="L155" s="1">
        <v>71.86</v>
      </c>
    </row>
    <row r="156" spans="1:12" ht="15.75" customHeight="1">
      <c r="A156" s="7">
        <v>155</v>
      </c>
      <c r="B156" s="1" t="s">
        <v>390</v>
      </c>
      <c r="C156" s="1">
        <v>72.56</v>
      </c>
      <c r="D156" s="1">
        <v>20</v>
      </c>
      <c r="E156" s="1">
        <v>8</v>
      </c>
      <c r="F156" s="1">
        <v>67.75</v>
      </c>
      <c r="G156" s="1">
        <v>0</v>
      </c>
      <c r="H156" s="1">
        <v>0</v>
      </c>
      <c r="I156" s="1">
        <v>0</v>
      </c>
      <c r="J156" s="1">
        <v>0</v>
      </c>
      <c r="K156" s="1">
        <v>74.12</v>
      </c>
      <c r="L156" s="1">
        <v>70.8</v>
      </c>
    </row>
    <row r="157" spans="1:12" ht="15.75" customHeight="1">
      <c r="A157" s="7">
        <v>156</v>
      </c>
      <c r="B157" s="1" t="s">
        <v>165</v>
      </c>
      <c r="C157" s="1">
        <v>72.510000000000005</v>
      </c>
      <c r="D157" s="1">
        <v>12</v>
      </c>
      <c r="E157" s="1">
        <v>18</v>
      </c>
      <c r="F157" s="1">
        <v>75.33</v>
      </c>
      <c r="G157" s="1">
        <v>0</v>
      </c>
      <c r="H157" s="1">
        <v>2</v>
      </c>
      <c r="I157" s="1">
        <v>0</v>
      </c>
      <c r="J157" s="1">
        <v>3</v>
      </c>
      <c r="K157" s="1">
        <v>72.069999999999993</v>
      </c>
      <c r="L157" s="1">
        <v>72.739999999999995</v>
      </c>
    </row>
    <row r="158" spans="1:12" ht="15.75" customHeight="1">
      <c r="A158" s="7">
        <v>157</v>
      </c>
      <c r="B158" s="1" t="s">
        <v>367</v>
      </c>
      <c r="C158" s="1">
        <v>72.47</v>
      </c>
      <c r="D158" s="1">
        <v>16</v>
      </c>
      <c r="E158" s="1">
        <v>16</v>
      </c>
      <c r="F158" s="1">
        <v>72.92</v>
      </c>
      <c r="G158" s="1">
        <v>0</v>
      </c>
      <c r="H158" s="1">
        <v>2</v>
      </c>
      <c r="I158" s="1">
        <v>0</v>
      </c>
      <c r="J158" s="1">
        <v>4</v>
      </c>
      <c r="K158" s="1">
        <v>72.11</v>
      </c>
      <c r="L158" s="1">
        <v>72.61</v>
      </c>
    </row>
    <row r="159" spans="1:12" ht="15.75" customHeight="1">
      <c r="A159" s="7">
        <v>158</v>
      </c>
      <c r="B159" s="1" t="s">
        <v>127</v>
      </c>
      <c r="C159" s="1">
        <v>72.34</v>
      </c>
      <c r="D159" s="1">
        <v>12</v>
      </c>
      <c r="E159" s="1">
        <v>17</v>
      </c>
      <c r="F159" s="1">
        <v>75.06</v>
      </c>
      <c r="G159" s="1">
        <v>0</v>
      </c>
      <c r="H159" s="1">
        <v>2</v>
      </c>
      <c r="I159" s="1">
        <v>0</v>
      </c>
      <c r="J159" s="1">
        <v>2</v>
      </c>
      <c r="K159" s="1">
        <v>71.75</v>
      </c>
      <c r="L159" s="1">
        <v>72.709999999999994</v>
      </c>
    </row>
    <row r="160" spans="1:12" ht="15.75" customHeight="1">
      <c r="A160" s="7">
        <v>159</v>
      </c>
      <c r="B160" s="1" t="s">
        <v>269</v>
      </c>
      <c r="C160" s="1">
        <v>72.33</v>
      </c>
      <c r="D160" s="1">
        <v>14</v>
      </c>
      <c r="E160" s="1">
        <v>16</v>
      </c>
      <c r="F160" s="1">
        <v>73.849999999999994</v>
      </c>
      <c r="G160" s="1">
        <v>0</v>
      </c>
      <c r="H160" s="1">
        <v>2</v>
      </c>
      <c r="I160" s="1">
        <v>0</v>
      </c>
      <c r="J160" s="1">
        <v>7</v>
      </c>
      <c r="K160" s="1">
        <v>72.22</v>
      </c>
      <c r="L160" s="1">
        <v>72.22</v>
      </c>
    </row>
    <row r="161" spans="1:12" ht="15.75" customHeight="1">
      <c r="A161" s="7">
        <v>160</v>
      </c>
      <c r="B161" s="1" t="s">
        <v>163</v>
      </c>
      <c r="C161" s="1">
        <v>72.209999999999994</v>
      </c>
      <c r="D161" s="1">
        <v>11</v>
      </c>
      <c r="E161" s="1">
        <v>20</v>
      </c>
      <c r="F161" s="1">
        <v>75.13</v>
      </c>
      <c r="G161" s="1">
        <v>1</v>
      </c>
      <c r="H161" s="1">
        <v>3</v>
      </c>
      <c r="I161" s="1">
        <v>1</v>
      </c>
      <c r="J161" s="1">
        <v>4</v>
      </c>
      <c r="K161" s="1">
        <v>70.989999999999995</v>
      </c>
      <c r="L161" s="1">
        <v>73.209999999999994</v>
      </c>
    </row>
    <row r="162" spans="1:12" ht="15.75" customHeight="1">
      <c r="A162" s="7">
        <v>161</v>
      </c>
      <c r="B162" s="1" t="s">
        <v>59</v>
      </c>
      <c r="C162" s="1">
        <v>72.2</v>
      </c>
      <c r="D162" s="1">
        <v>11</v>
      </c>
      <c r="E162" s="1">
        <v>21</v>
      </c>
      <c r="F162" s="1">
        <v>76.709999999999994</v>
      </c>
      <c r="G162" s="1">
        <v>0</v>
      </c>
      <c r="H162" s="1">
        <v>9</v>
      </c>
      <c r="I162" s="1">
        <v>0</v>
      </c>
      <c r="J162" s="1">
        <v>12</v>
      </c>
      <c r="K162" s="1">
        <v>70.83</v>
      </c>
      <c r="L162" s="1">
        <v>73.36</v>
      </c>
    </row>
    <row r="163" spans="1:12" ht="15.75" customHeight="1">
      <c r="A163" s="7">
        <v>162</v>
      </c>
      <c r="B163" s="1" t="s">
        <v>248</v>
      </c>
      <c r="C163" s="1">
        <v>72.03</v>
      </c>
      <c r="D163" s="1">
        <v>19</v>
      </c>
      <c r="E163" s="1">
        <v>13</v>
      </c>
      <c r="F163" s="1">
        <v>70.3</v>
      </c>
      <c r="G163" s="1">
        <v>0</v>
      </c>
      <c r="H163" s="1">
        <v>0</v>
      </c>
      <c r="I163" s="1">
        <v>0</v>
      </c>
      <c r="J163" s="1">
        <v>0</v>
      </c>
      <c r="K163" s="1">
        <v>73.099999999999994</v>
      </c>
      <c r="L163" s="1">
        <v>70.739999999999995</v>
      </c>
    </row>
    <row r="164" spans="1:12" ht="15.75" customHeight="1">
      <c r="A164" s="7">
        <v>163</v>
      </c>
      <c r="B164" s="1" t="s">
        <v>219</v>
      </c>
      <c r="C164" s="1">
        <v>72.010000000000005</v>
      </c>
      <c r="D164" s="1">
        <v>15</v>
      </c>
      <c r="E164" s="1">
        <v>15</v>
      </c>
      <c r="F164" s="1">
        <v>72.87</v>
      </c>
      <c r="G164" s="1">
        <v>0</v>
      </c>
      <c r="H164" s="1">
        <v>1</v>
      </c>
      <c r="I164" s="1">
        <v>0</v>
      </c>
      <c r="J164" s="1">
        <v>3</v>
      </c>
      <c r="K164" s="1">
        <v>71.930000000000007</v>
      </c>
      <c r="L164" s="1">
        <v>71.87</v>
      </c>
    </row>
    <row r="165" spans="1:12" ht="15.75" customHeight="1">
      <c r="A165" s="7">
        <v>164</v>
      </c>
      <c r="B165" s="1" t="s">
        <v>313</v>
      </c>
      <c r="C165" s="1">
        <v>71.88</v>
      </c>
      <c r="D165" s="1">
        <v>19</v>
      </c>
      <c r="E165" s="1">
        <v>14</v>
      </c>
      <c r="F165" s="1">
        <v>68.760000000000005</v>
      </c>
      <c r="G165" s="1">
        <v>0</v>
      </c>
      <c r="H165" s="1">
        <v>0</v>
      </c>
      <c r="I165" s="1">
        <v>0</v>
      </c>
      <c r="J165" s="1">
        <v>2</v>
      </c>
      <c r="K165" s="1">
        <v>70.459999999999994</v>
      </c>
      <c r="L165" s="1">
        <v>73.08</v>
      </c>
    </row>
    <row r="166" spans="1:12" ht="15.75" customHeight="1">
      <c r="A166" s="7">
        <v>165</v>
      </c>
      <c r="B166" s="1" t="s">
        <v>142</v>
      </c>
      <c r="C166" s="1">
        <v>71.88</v>
      </c>
      <c r="D166" s="1">
        <v>19</v>
      </c>
      <c r="E166" s="1">
        <v>13</v>
      </c>
      <c r="F166" s="1">
        <v>69.489999999999995</v>
      </c>
      <c r="G166" s="1">
        <v>0</v>
      </c>
      <c r="H166" s="1">
        <v>1</v>
      </c>
      <c r="I166" s="1">
        <v>0</v>
      </c>
      <c r="J166" s="1">
        <v>1</v>
      </c>
      <c r="K166" s="1">
        <v>72.459999999999994</v>
      </c>
      <c r="L166" s="1">
        <v>71.069999999999993</v>
      </c>
    </row>
    <row r="167" spans="1:12" ht="15.75" customHeight="1">
      <c r="A167" s="7">
        <v>166</v>
      </c>
      <c r="B167" s="1" t="s">
        <v>164</v>
      </c>
      <c r="C167" s="1">
        <v>71.75</v>
      </c>
      <c r="D167" s="1">
        <v>17</v>
      </c>
      <c r="E167" s="1">
        <v>14</v>
      </c>
      <c r="F167" s="1">
        <v>69.489999999999995</v>
      </c>
      <c r="G167" s="1">
        <v>0</v>
      </c>
      <c r="H167" s="1">
        <v>0</v>
      </c>
      <c r="I167" s="1">
        <v>0</v>
      </c>
      <c r="J167" s="1">
        <v>1</v>
      </c>
      <c r="K167" s="1">
        <v>70.83</v>
      </c>
      <c r="L167" s="1">
        <v>72.459999999999994</v>
      </c>
    </row>
    <row r="168" spans="1:12" ht="15.75" customHeight="1">
      <c r="A168" s="7">
        <v>167</v>
      </c>
      <c r="B168" s="1" t="s">
        <v>294</v>
      </c>
      <c r="C168" s="1">
        <v>71.66</v>
      </c>
      <c r="D168" s="1">
        <v>13</v>
      </c>
      <c r="E168" s="1">
        <v>14</v>
      </c>
      <c r="F168" s="1">
        <v>71.010000000000005</v>
      </c>
      <c r="G168" s="1">
        <v>0</v>
      </c>
      <c r="H168" s="1">
        <v>0</v>
      </c>
      <c r="I168" s="1">
        <v>0</v>
      </c>
      <c r="J168" s="1">
        <v>1</v>
      </c>
      <c r="K168" s="1">
        <v>69.760000000000005</v>
      </c>
      <c r="L168" s="1">
        <v>73.319999999999993</v>
      </c>
    </row>
    <row r="169" spans="1:12" ht="15.75" customHeight="1">
      <c r="A169" s="7">
        <v>168</v>
      </c>
      <c r="B169" s="1" t="s">
        <v>458</v>
      </c>
      <c r="C169" s="1">
        <v>71.63</v>
      </c>
      <c r="D169" s="1">
        <v>15</v>
      </c>
      <c r="E169" s="1">
        <v>15</v>
      </c>
      <c r="F169" s="1">
        <v>72.67</v>
      </c>
      <c r="G169" s="1">
        <v>0</v>
      </c>
      <c r="H169" s="1">
        <v>2</v>
      </c>
      <c r="I169" s="1">
        <v>0</v>
      </c>
      <c r="J169" s="1">
        <v>3</v>
      </c>
      <c r="K169" s="1">
        <v>71.819999999999993</v>
      </c>
      <c r="L169" s="1">
        <v>71.22</v>
      </c>
    </row>
    <row r="170" spans="1:12" ht="15.75" customHeight="1">
      <c r="A170" s="7">
        <v>169</v>
      </c>
      <c r="B170" s="1" t="s">
        <v>243</v>
      </c>
      <c r="C170" s="1">
        <v>71.540000000000006</v>
      </c>
      <c r="D170" s="1">
        <v>18</v>
      </c>
      <c r="E170" s="1">
        <v>12</v>
      </c>
      <c r="F170" s="1">
        <v>70.209999999999994</v>
      </c>
      <c r="G170" s="1">
        <v>0</v>
      </c>
      <c r="H170" s="1">
        <v>3</v>
      </c>
      <c r="I170" s="1">
        <v>0</v>
      </c>
      <c r="J170" s="1">
        <v>3</v>
      </c>
      <c r="K170" s="1">
        <v>72.98</v>
      </c>
      <c r="L170" s="1">
        <v>69.86</v>
      </c>
    </row>
    <row r="171" spans="1:12" ht="15.75" customHeight="1">
      <c r="A171" s="7">
        <v>170</v>
      </c>
      <c r="B171" s="1" t="s">
        <v>139</v>
      </c>
      <c r="C171" s="1">
        <v>71.47</v>
      </c>
      <c r="D171" s="1">
        <v>15</v>
      </c>
      <c r="E171" s="1">
        <v>15</v>
      </c>
      <c r="F171" s="1">
        <v>71.59</v>
      </c>
      <c r="G171" s="1">
        <v>0</v>
      </c>
      <c r="H171" s="1">
        <v>1</v>
      </c>
      <c r="I171" s="1">
        <v>0</v>
      </c>
      <c r="J171" s="1">
        <v>3</v>
      </c>
      <c r="K171" s="1">
        <v>70.77</v>
      </c>
      <c r="L171" s="1">
        <v>71.94</v>
      </c>
    </row>
    <row r="172" spans="1:12" ht="15.75" customHeight="1">
      <c r="A172" s="7">
        <v>171</v>
      </c>
      <c r="B172" s="1" t="s">
        <v>232</v>
      </c>
      <c r="C172" s="1">
        <v>71.459999999999994</v>
      </c>
      <c r="D172" s="1">
        <v>16</v>
      </c>
      <c r="E172" s="1">
        <v>12</v>
      </c>
      <c r="F172" s="1">
        <v>68.72</v>
      </c>
      <c r="G172" s="1">
        <v>0</v>
      </c>
      <c r="H172" s="1">
        <v>0</v>
      </c>
      <c r="I172" s="1">
        <v>0</v>
      </c>
      <c r="J172" s="1">
        <v>0</v>
      </c>
      <c r="K172" s="1">
        <v>70.05</v>
      </c>
      <c r="L172" s="1">
        <v>72.64</v>
      </c>
    </row>
    <row r="173" spans="1:12" ht="15.75" customHeight="1">
      <c r="A173" s="7">
        <v>172</v>
      </c>
      <c r="B173" s="1" t="s">
        <v>277</v>
      </c>
      <c r="C173" s="1">
        <v>71.37</v>
      </c>
      <c r="D173" s="1">
        <v>18</v>
      </c>
      <c r="E173" s="1">
        <v>16</v>
      </c>
      <c r="F173" s="1">
        <v>70.650000000000006</v>
      </c>
      <c r="G173" s="1">
        <v>0</v>
      </c>
      <c r="H173" s="1">
        <v>2</v>
      </c>
      <c r="I173" s="1">
        <v>0</v>
      </c>
      <c r="J173" s="1">
        <v>2</v>
      </c>
      <c r="K173" s="1">
        <v>70.66</v>
      </c>
      <c r="L173" s="1">
        <v>71.86</v>
      </c>
    </row>
    <row r="174" spans="1:12" ht="15.75" customHeight="1">
      <c r="A174" s="7">
        <v>173</v>
      </c>
      <c r="B174" s="1" t="s">
        <v>225</v>
      </c>
      <c r="C174" s="1">
        <v>71.290000000000006</v>
      </c>
      <c r="D174" s="1">
        <v>16</v>
      </c>
      <c r="E174" s="1">
        <v>12</v>
      </c>
      <c r="F174" s="1">
        <v>70.010000000000005</v>
      </c>
      <c r="G174" s="1">
        <v>0</v>
      </c>
      <c r="H174" s="1">
        <v>2</v>
      </c>
      <c r="I174" s="1">
        <v>0</v>
      </c>
      <c r="J174" s="1">
        <v>2</v>
      </c>
      <c r="K174" s="1">
        <v>71.17</v>
      </c>
      <c r="L174" s="1">
        <v>71.19</v>
      </c>
    </row>
    <row r="175" spans="1:12" ht="15.75" customHeight="1">
      <c r="A175" s="7">
        <v>174</v>
      </c>
      <c r="B175" s="1" t="s">
        <v>343</v>
      </c>
      <c r="C175" s="1">
        <v>71.25</v>
      </c>
      <c r="D175" s="1">
        <v>17</v>
      </c>
      <c r="E175" s="1">
        <v>11</v>
      </c>
      <c r="F175" s="1">
        <v>68.87</v>
      </c>
      <c r="G175" s="1">
        <v>0</v>
      </c>
      <c r="H175" s="1">
        <v>0</v>
      </c>
      <c r="I175" s="1">
        <v>0</v>
      </c>
      <c r="J175" s="1">
        <v>1</v>
      </c>
      <c r="K175" s="1">
        <v>71.430000000000007</v>
      </c>
      <c r="L175" s="1">
        <v>70.849999999999994</v>
      </c>
    </row>
    <row r="176" spans="1:12" ht="15.75" customHeight="1">
      <c r="A176" s="7">
        <v>175</v>
      </c>
      <c r="B176" s="1" t="s">
        <v>207</v>
      </c>
      <c r="C176" s="1">
        <v>71.239999999999995</v>
      </c>
      <c r="D176" s="1">
        <v>15</v>
      </c>
      <c r="E176" s="1">
        <v>15</v>
      </c>
      <c r="F176" s="1">
        <v>71.66</v>
      </c>
      <c r="G176" s="1">
        <v>0</v>
      </c>
      <c r="H176" s="1">
        <v>1</v>
      </c>
      <c r="I176" s="1">
        <v>0</v>
      </c>
      <c r="J176" s="1">
        <v>1</v>
      </c>
      <c r="K176" s="1">
        <v>71.69</v>
      </c>
      <c r="L176" s="1">
        <v>70.56</v>
      </c>
    </row>
    <row r="177" spans="1:12" ht="15.75" customHeight="1">
      <c r="A177" s="7">
        <v>176</v>
      </c>
      <c r="B177" s="1" t="s">
        <v>133</v>
      </c>
      <c r="C177" s="1">
        <v>71.14</v>
      </c>
      <c r="D177" s="1">
        <v>13</v>
      </c>
      <c r="E177" s="1">
        <v>17</v>
      </c>
      <c r="F177" s="1">
        <v>73.42</v>
      </c>
      <c r="G177" s="1">
        <v>0</v>
      </c>
      <c r="H177" s="1">
        <v>3</v>
      </c>
      <c r="I177" s="1">
        <v>0</v>
      </c>
      <c r="J177" s="1">
        <v>3</v>
      </c>
      <c r="K177" s="1">
        <v>70.680000000000007</v>
      </c>
      <c r="L177" s="1">
        <v>71.37</v>
      </c>
    </row>
    <row r="178" spans="1:12" ht="15.75" customHeight="1">
      <c r="A178" s="7">
        <v>177</v>
      </c>
      <c r="B178" s="1" t="s">
        <v>187</v>
      </c>
      <c r="C178" s="1">
        <v>71.11</v>
      </c>
      <c r="D178" s="1">
        <v>18</v>
      </c>
      <c r="E178" s="1">
        <v>13</v>
      </c>
      <c r="F178" s="1">
        <v>70.03</v>
      </c>
      <c r="G178" s="1">
        <v>0</v>
      </c>
      <c r="H178" s="1">
        <v>0</v>
      </c>
      <c r="I178" s="1">
        <v>0</v>
      </c>
      <c r="J178" s="1">
        <v>1</v>
      </c>
      <c r="K178" s="1">
        <v>71.94</v>
      </c>
      <c r="L178" s="1">
        <v>70.06</v>
      </c>
    </row>
    <row r="179" spans="1:12" ht="15.75" customHeight="1">
      <c r="A179" s="7">
        <v>178</v>
      </c>
      <c r="B179" s="1" t="s">
        <v>477</v>
      </c>
      <c r="C179" s="1">
        <v>71.09</v>
      </c>
      <c r="D179" s="1">
        <v>15</v>
      </c>
      <c r="E179" s="1">
        <v>17</v>
      </c>
      <c r="F179" s="1">
        <v>71.89</v>
      </c>
      <c r="G179" s="1">
        <v>0</v>
      </c>
      <c r="H179" s="1">
        <v>2</v>
      </c>
      <c r="I179" s="1">
        <v>0</v>
      </c>
      <c r="J179" s="1">
        <v>2</v>
      </c>
      <c r="K179" s="1">
        <v>69.83</v>
      </c>
      <c r="L179" s="1">
        <v>72.12</v>
      </c>
    </row>
    <row r="180" spans="1:12" ht="15.75" customHeight="1">
      <c r="A180" s="7">
        <v>179</v>
      </c>
      <c r="B180" s="1" t="s">
        <v>479</v>
      </c>
      <c r="C180" s="1">
        <v>71</v>
      </c>
      <c r="D180" s="1">
        <v>17</v>
      </c>
      <c r="E180" s="1">
        <v>13</v>
      </c>
      <c r="F180" s="1">
        <v>69.03</v>
      </c>
      <c r="G180" s="1">
        <v>0</v>
      </c>
      <c r="H180" s="1">
        <v>0</v>
      </c>
      <c r="I180" s="1">
        <v>0</v>
      </c>
      <c r="J180" s="1">
        <v>1</v>
      </c>
      <c r="K180" s="1">
        <v>70.510000000000005</v>
      </c>
      <c r="L180" s="1">
        <v>71.27</v>
      </c>
    </row>
    <row r="181" spans="1:12" ht="15.75" customHeight="1">
      <c r="A181" s="7">
        <v>180</v>
      </c>
      <c r="B181" s="1" t="s">
        <v>190</v>
      </c>
      <c r="C181" s="1">
        <v>70.97</v>
      </c>
      <c r="D181" s="1">
        <v>12</v>
      </c>
      <c r="E181" s="1">
        <v>20</v>
      </c>
      <c r="F181" s="1">
        <v>75.08</v>
      </c>
      <c r="G181" s="1">
        <v>0</v>
      </c>
      <c r="H181" s="1">
        <v>2</v>
      </c>
      <c r="I181" s="1">
        <v>1</v>
      </c>
      <c r="J181" s="1">
        <v>6</v>
      </c>
      <c r="K181" s="1">
        <v>71.66</v>
      </c>
      <c r="L181" s="1">
        <v>70.040000000000006</v>
      </c>
    </row>
    <row r="182" spans="1:12" ht="15.75" customHeight="1">
      <c r="A182" s="7">
        <v>181</v>
      </c>
      <c r="B182" s="1" t="s">
        <v>209</v>
      </c>
      <c r="C182" s="1">
        <v>70.900000000000006</v>
      </c>
      <c r="D182" s="1">
        <v>15</v>
      </c>
      <c r="E182" s="1">
        <v>17</v>
      </c>
      <c r="F182" s="1">
        <v>71.22</v>
      </c>
      <c r="G182" s="1">
        <v>0</v>
      </c>
      <c r="H182" s="1">
        <v>1</v>
      </c>
      <c r="I182" s="1">
        <v>0</v>
      </c>
      <c r="J182" s="1">
        <v>3</v>
      </c>
      <c r="K182" s="1">
        <v>70.16</v>
      </c>
      <c r="L182" s="1">
        <v>71.42</v>
      </c>
    </row>
    <row r="183" spans="1:12" ht="15.75" customHeight="1">
      <c r="A183" s="7">
        <v>182</v>
      </c>
      <c r="B183" s="1" t="s">
        <v>160</v>
      </c>
      <c r="C183" s="1">
        <v>70.849999999999994</v>
      </c>
      <c r="D183" s="1">
        <v>9</v>
      </c>
      <c r="E183" s="1">
        <v>24</v>
      </c>
      <c r="F183" s="1">
        <v>78.66</v>
      </c>
      <c r="G183" s="1">
        <v>0</v>
      </c>
      <c r="H183" s="1">
        <v>0</v>
      </c>
      <c r="I183" s="1">
        <v>0</v>
      </c>
      <c r="J183" s="1">
        <v>13</v>
      </c>
      <c r="K183" s="1">
        <v>70.739999999999995</v>
      </c>
      <c r="L183" s="1">
        <v>70.73</v>
      </c>
    </row>
    <row r="184" spans="1:12" ht="15.75" customHeight="1">
      <c r="A184" s="7">
        <v>183</v>
      </c>
      <c r="B184" s="1" t="s">
        <v>115</v>
      </c>
      <c r="C184" s="1">
        <v>70.819999999999993</v>
      </c>
      <c r="D184" s="1">
        <v>19</v>
      </c>
      <c r="E184" s="1">
        <v>12</v>
      </c>
      <c r="F184" s="1">
        <v>68.900000000000006</v>
      </c>
      <c r="G184" s="1">
        <v>0</v>
      </c>
      <c r="H184" s="1">
        <v>1</v>
      </c>
      <c r="I184" s="1">
        <v>0</v>
      </c>
      <c r="J184" s="1">
        <v>1</v>
      </c>
      <c r="K184" s="1">
        <v>72.2</v>
      </c>
      <c r="L184" s="1">
        <v>69.180000000000007</v>
      </c>
    </row>
    <row r="185" spans="1:12" ht="15.75" customHeight="1">
      <c r="A185" s="7">
        <v>184</v>
      </c>
      <c r="B185" s="1" t="s">
        <v>323</v>
      </c>
      <c r="C185" s="1">
        <v>70.760000000000005</v>
      </c>
      <c r="D185" s="1">
        <v>16</v>
      </c>
      <c r="E185" s="1">
        <v>14</v>
      </c>
      <c r="F185" s="1">
        <v>70.02</v>
      </c>
      <c r="G185" s="1">
        <v>0</v>
      </c>
      <c r="H185" s="1">
        <v>0</v>
      </c>
      <c r="I185" s="1">
        <v>0</v>
      </c>
      <c r="J185" s="1">
        <v>0</v>
      </c>
      <c r="K185" s="1">
        <v>71.27</v>
      </c>
      <c r="L185" s="1">
        <v>70.03</v>
      </c>
    </row>
    <row r="186" spans="1:12" ht="15.75" customHeight="1">
      <c r="A186" s="7">
        <v>185</v>
      </c>
      <c r="B186" s="1" t="s">
        <v>378</v>
      </c>
      <c r="C186" s="1">
        <v>70.7</v>
      </c>
      <c r="D186" s="1">
        <v>17</v>
      </c>
      <c r="E186" s="1">
        <v>14</v>
      </c>
      <c r="F186" s="1">
        <v>70.48</v>
      </c>
      <c r="G186" s="1">
        <v>0</v>
      </c>
      <c r="H186" s="1">
        <v>1</v>
      </c>
      <c r="I186" s="1">
        <v>0</v>
      </c>
      <c r="J186" s="1">
        <v>1</v>
      </c>
      <c r="K186" s="1">
        <v>70.48</v>
      </c>
      <c r="L186" s="1">
        <v>70.7</v>
      </c>
    </row>
    <row r="187" spans="1:12" ht="15.75" customHeight="1">
      <c r="A187" s="7">
        <v>186</v>
      </c>
      <c r="B187" s="1" t="s">
        <v>383</v>
      </c>
      <c r="C187" s="1">
        <v>70.41</v>
      </c>
      <c r="D187" s="1">
        <v>18</v>
      </c>
      <c r="E187" s="1">
        <v>14</v>
      </c>
      <c r="F187" s="1">
        <v>68.239999999999995</v>
      </c>
      <c r="G187" s="1">
        <v>0</v>
      </c>
      <c r="H187" s="1">
        <v>0</v>
      </c>
      <c r="I187" s="1">
        <v>0</v>
      </c>
      <c r="J187" s="1">
        <v>0</v>
      </c>
      <c r="K187" s="1">
        <v>70.09</v>
      </c>
      <c r="L187" s="1">
        <v>70.510000000000005</v>
      </c>
    </row>
    <row r="188" spans="1:12" ht="15.75" customHeight="1">
      <c r="A188" s="7">
        <v>187</v>
      </c>
      <c r="B188" s="1" t="s">
        <v>224</v>
      </c>
      <c r="C188" s="1">
        <v>70.38</v>
      </c>
      <c r="D188" s="1">
        <v>10</v>
      </c>
      <c r="E188" s="1">
        <v>18</v>
      </c>
      <c r="F188" s="1">
        <v>73.73</v>
      </c>
      <c r="G188" s="1">
        <v>0</v>
      </c>
      <c r="H188" s="1">
        <v>1</v>
      </c>
      <c r="I188" s="1">
        <v>0</v>
      </c>
      <c r="J188" s="1">
        <v>2</v>
      </c>
      <c r="K188" s="1">
        <v>69.67</v>
      </c>
      <c r="L188" s="1">
        <v>70.87</v>
      </c>
    </row>
    <row r="189" spans="1:12" ht="15.75" customHeight="1">
      <c r="A189" s="7">
        <v>188</v>
      </c>
      <c r="B189" s="1" t="s">
        <v>483</v>
      </c>
      <c r="C189" s="1">
        <v>70.33</v>
      </c>
      <c r="D189" s="1">
        <v>16</v>
      </c>
      <c r="E189" s="1">
        <v>13</v>
      </c>
      <c r="F189" s="1">
        <v>69.81</v>
      </c>
      <c r="G189" s="1">
        <v>0</v>
      </c>
      <c r="H189" s="1">
        <v>1</v>
      </c>
      <c r="I189" s="1">
        <v>0</v>
      </c>
      <c r="J189" s="1">
        <v>1</v>
      </c>
      <c r="K189" s="1">
        <v>70.540000000000006</v>
      </c>
      <c r="L189" s="1">
        <v>69.91</v>
      </c>
    </row>
    <row r="190" spans="1:12" ht="15.75" customHeight="1">
      <c r="A190" s="7">
        <v>189</v>
      </c>
      <c r="B190" s="1" t="s">
        <v>328</v>
      </c>
      <c r="C190" s="1">
        <v>70.290000000000006</v>
      </c>
      <c r="D190" s="1">
        <v>12</v>
      </c>
      <c r="E190" s="1">
        <v>19</v>
      </c>
      <c r="F190" s="1">
        <v>73.599999999999994</v>
      </c>
      <c r="G190" s="1">
        <v>0</v>
      </c>
      <c r="H190" s="1">
        <v>1</v>
      </c>
      <c r="I190" s="1">
        <v>1</v>
      </c>
      <c r="J190" s="1">
        <v>5</v>
      </c>
      <c r="K190" s="1">
        <v>69.67</v>
      </c>
      <c r="L190" s="1">
        <v>70.680000000000007</v>
      </c>
    </row>
    <row r="191" spans="1:12" ht="15.75" customHeight="1">
      <c r="A191" s="7">
        <v>190</v>
      </c>
      <c r="B191" s="1" t="s">
        <v>145</v>
      </c>
      <c r="C191" s="1">
        <v>70.260000000000005</v>
      </c>
      <c r="D191" s="1">
        <v>9</v>
      </c>
      <c r="E191" s="1">
        <v>21</v>
      </c>
      <c r="F191" s="1">
        <v>75.55</v>
      </c>
      <c r="G191" s="1">
        <v>0</v>
      </c>
      <c r="H191" s="1">
        <v>0</v>
      </c>
      <c r="I191" s="1">
        <v>0</v>
      </c>
      <c r="J191" s="1">
        <v>7</v>
      </c>
      <c r="K191" s="1">
        <v>68.98</v>
      </c>
      <c r="L191" s="1">
        <v>71.3</v>
      </c>
    </row>
    <row r="192" spans="1:12" ht="15.75" customHeight="1">
      <c r="A192" s="7">
        <v>191</v>
      </c>
      <c r="B192" s="1" t="s">
        <v>363</v>
      </c>
      <c r="C192" s="1">
        <v>70.180000000000007</v>
      </c>
      <c r="D192" s="1">
        <v>18</v>
      </c>
      <c r="E192" s="1">
        <v>13</v>
      </c>
      <c r="F192" s="1">
        <v>68.48</v>
      </c>
      <c r="G192" s="1">
        <v>0</v>
      </c>
      <c r="H192" s="1">
        <v>1</v>
      </c>
      <c r="I192" s="1">
        <v>0</v>
      </c>
      <c r="J192" s="1">
        <v>1</v>
      </c>
      <c r="K192" s="1">
        <v>70.84</v>
      </c>
      <c r="L192" s="1">
        <v>69.27</v>
      </c>
    </row>
    <row r="193" spans="1:12" ht="15.75" customHeight="1">
      <c r="A193" s="7">
        <v>192</v>
      </c>
      <c r="B193" s="1" t="s">
        <v>37</v>
      </c>
      <c r="C193" s="1">
        <v>70.010000000000005</v>
      </c>
      <c r="D193" s="1">
        <v>5</v>
      </c>
      <c r="E193" s="1">
        <v>25</v>
      </c>
      <c r="F193" s="1">
        <v>81.16</v>
      </c>
      <c r="G193" s="1">
        <v>0</v>
      </c>
      <c r="H193" s="1">
        <v>7</v>
      </c>
      <c r="I193" s="1">
        <v>0</v>
      </c>
      <c r="J193" s="1">
        <v>18</v>
      </c>
      <c r="K193" s="1">
        <v>70.12</v>
      </c>
      <c r="L193" s="1">
        <v>69.67</v>
      </c>
    </row>
    <row r="194" spans="1:12" ht="15.75" customHeight="1">
      <c r="A194" s="7">
        <v>193</v>
      </c>
      <c r="B194" s="1" t="s">
        <v>87</v>
      </c>
      <c r="C194" s="1">
        <v>69.95</v>
      </c>
      <c r="D194" s="1">
        <v>8</v>
      </c>
      <c r="E194" s="1">
        <v>22</v>
      </c>
      <c r="F194" s="1">
        <v>76.84</v>
      </c>
      <c r="G194" s="1">
        <v>0</v>
      </c>
      <c r="H194" s="1">
        <v>8</v>
      </c>
      <c r="I194" s="1">
        <v>0</v>
      </c>
      <c r="J194" s="1">
        <v>12</v>
      </c>
      <c r="K194" s="1">
        <v>67.67</v>
      </c>
      <c r="L194" s="1">
        <v>71.900000000000006</v>
      </c>
    </row>
    <row r="195" spans="1:12" ht="15.75" customHeight="1">
      <c r="A195" s="7">
        <v>194</v>
      </c>
      <c r="B195" s="1" t="s">
        <v>149</v>
      </c>
      <c r="C195" s="1">
        <v>69.95</v>
      </c>
      <c r="D195" s="1">
        <v>11</v>
      </c>
      <c r="E195" s="1">
        <v>17</v>
      </c>
      <c r="F195" s="1">
        <v>72.930000000000007</v>
      </c>
      <c r="G195" s="1">
        <v>0</v>
      </c>
      <c r="H195" s="1">
        <v>0</v>
      </c>
      <c r="I195" s="1">
        <v>0</v>
      </c>
      <c r="J195" s="1">
        <v>3</v>
      </c>
      <c r="K195" s="1">
        <v>69.23</v>
      </c>
      <c r="L195" s="1">
        <v>70.430000000000007</v>
      </c>
    </row>
    <row r="196" spans="1:12" ht="15.75" customHeight="1">
      <c r="A196" s="7">
        <v>195</v>
      </c>
      <c r="B196" s="1" t="s">
        <v>171</v>
      </c>
      <c r="C196" s="1">
        <v>69.91</v>
      </c>
      <c r="D196" s="1">
        <v>11</v>
      </c>
      <c r="E196" s="1">
        <v>20</v>
      </c>
      <c r="F196" s="1">
        <v>73.39</v>
      </c>
      <c r="G196" s="1">
        <v>0</v>
      </c>
      <c r="H196" s="1">
        <v>0</v>
      </c>
      <c r="I196" s="1">
        <v>0</v>
      </c>
      <c r="J196" s="1">
        <v>1</v>
      </c>
      <c r="K196" s="1">
        <v>69.069999999999993</v>
      </c>
      <c r="L196" s="1">
        <v>70.52</v>
      </c>
    </row>
    <row r="197" spans="1:12" ht="15.75" customHeight="1">
      <c r="A197" s="7">
        <v>196</v>
      </c>
      <c r="B197" s="1" t="s">
        <v>397</v>
      </c>
      <c r="C197" s="1">
        <v>69.84</v>
      </c>
      <c r="D197" s="1">
        <v>13</v>
      </c>
      <c r="E197" s="1">
        <v>14</v>
      </c>
      <c r="F197" s="1">
        <v>70.510000000000005</v>
      </c>
      <c r="G197" s="1">
        <v>0</v>
      </c>
      <c r="H197" s="1">
        <v>1</v>
      </c>
      <c r="I197" s="1">
        <v>0</v>
      </c>
      <c r="J197" s="1">
        <v>1</v>
      </c>
      <c r="K197" s="1">
        <v>68.209999999999994</v>
      </c>
      <c r="L197" s="1">
        <v>71.19</v>
      </c>
    </row>
    <row r="198" spans="1:12" ht="15.75" customHeight="1">
      <c r="A198" s="7">
        <v>197</v>
      </c>
      <c r="B198" s="1" t="s">
        <v>487</v>
      </c>
      <c r="C198" s="1">
        <v>69.83</v>
      </c>
      <c r="D198" s="1">
        <v>15</v>
      </c>
      <c r="E198" s="1">
        <v>11</v>
      </c>
      <c r="F198" s="1">
        <v>65.59</v>
      </c>
      <c r="G198" s="1">
        <v>0</v>
      </c>
      <c r="H198" s="1">
        <v>0</v>
      </c>
      <c r="I198" s="1">
        <v>0</v>
      </c>
      <c r="J198" s="1">
        <v>1</v>
      </c>
      <c r="K198" s="1">
        <v>67.650000000000006</v>
      </c>
      <c r="L198" s="1">
        <v>71.680000000000007</v>
      </c>
    </row>
    <row r="199" spans="1:12" ht="15.75" customHeight="1">
      <c r="A199" s="7">
        <v>198</v>
      </c>
      <c r="B199" s="1" t="s">
        <v>197</v>
      </c>
      <c r="C199" s="1">
        <v>69.75</v>
      </c>
      <c r="D199" s="1">
        <v>10</v>
      </c>
      <c r="E199" s="1">
        <v>17</v>
      </c>
      <c r="F199" s="1">
        <v>73.81</v>
      </c>
      <c r="G199" s="1">
        <v>0</v>
      </c>
      <c r="H199" s="1">
        <v>3</v>
      </c>
      <c r="I199" s="1">
        <v>0</v>
      </c>
      <c r="J199" s="1">
        <v>3</v>
      </c>
      <c r="K199" s="1">
        <v>69.599999999999994</v>
      </c>
      <c r="L199" s="1">
        <v>69.680000000000007</v>
      </c>
    </row>
    <row r="200" spans="1:12" ht="15.75" customHeight="1">
      <c r="A200" s="7">
        <v>199</v>
      </c>
      <c r="B200" s="1" t="s">
        <v>181</v>
      </c>
      <c r="C200" s="1">
        <v>69.739999999999995</v>
      </c>
      <c r="D200" s="1">
        <v>14</v>
      </c>
      <c r="E200" s="1">
        <v>17</v>
      </c>
      <c r="F200" s="1">
        <v>71.5</v>
      </c>
      <c r="G200" s="1">
        <v>0</v>
      </c>
      <c r="H200" s="1">
        <v>1</v>
      </c>
      <c r="I200" s="1">
        <v>0</v>
      </c>
      <c r="J200" s="1">
        <v>3</v>
      </c>
      <c r="K200" s="1">
        <v>69.400000000000006</v>
      </c>
      <c r="L200" s="1">
        <v>69.87</v>
      </c>
    </row>
    <row r="201" spans="1:12" ht="15.75" customHeight="1">
      <c r="A201" s="7">
        <v>200</v>
      </c>
      <c r="B201" s="1" t="s">
        <v>220</v>
      </c>
      <c r="C201" s="1">
        <v>69.64</v>
      </c>
      <c r="D201" s="1">
        <v>19</v>
      </c>
      <c r="E201" s="1">
        <v>11</v>
      </c>
      <c r="F201" s="1">
        <v>66.78</v>
      </c>
      <c r="G201" s="1">
        <v>0</v>
      </c>
      <c r="H201" s="1">
        <v>1</v>
      </c>
      <c r="I201" s="1">
        <v>0</v>
      </c>
      <c r="J201" s="1">
        <v>1</v>
      </c>
      <c r="K201" s="1">
        <v>70.55</v>
      </c>
      <c r="L201" s="1">
        <v>68.48</v>
      </c>
    </row>
    <row r="202" spans="1:12" ht="15.75" customHeight="1">
      <c r="A202" s="7">
        <v>201</v>
      </c>
      <c r="B202" s="1" t="s">
        <v>106</v>
      </c>
      <c r="C202" s="1">
        <v>69.62</v>
      </c>
      <c r="D202" s="1">
        <v>12</v>
      </c>
      <c r="E202" s="1">
        <v>19</v>
      </c>
      <c r="F202" s="1">
        <v>71.930000000000007</v>
      </c>
      <c r="G202" s="1">
        <v>0</v>
      </c>
      <c r="H202" s="1">
        <v>0</v>
      </c>
      <c r="I202" s="1">
        <v>0</v>
      </c>
      <c r="J202" s="1">
        <v>2</v>
      </c>
      <c r="K202" s="1">
        <v>68.599999999999994</v>
      </c>
      <c r="L202" s="1">
        <v>70.400000000000006</v>
      </c>
    </row>
    <row r="203" spans="1:12" ht="15.75" customHeight="1">
      <c r="A203" s="7">
        <v>202</v>
      </c>
      <c r="B203" s="1" t="s">
        <v>183</v>
      </c>
      <c r="C203" s="1">
        <v>69.61</v>
      </c>
      <c r="D203" s="1">
        <v>16</v>
      </c>
      <c r="E203" s="1">
        <v>13</v>
      </c>
      <c r="F203" s="1">
        <v>69.78</v>
      </c>
      <c r="G203" s="1">
        <v>0</v>
      </c>
      <c r="H203" s="1">
        <v>0</v>
      </c>
      <c r="I203" s="1">
        <v>0</v>
      </c>
      <c r="J203" s="1">
        <v>0</v>
      </c>
      <c r="K203" s="1">
        <v>70.37</v>
      </c>
      <c r="L203" s="1">
        <v>68.62</v>
      </c>
    </row>
    <row r="204" spans="1:12" ht="15.75" customHeight="1">
      <c r="A204" s="7">
        <v>203</v>
      </c>
      <c r="B204" s="1" t="s">
        <v>214</v>
      </c>
      <c r="C204" s="1">
        <v>69.53</v>
      </c>
      <c r="D204" s="1">
        <v>16</v>
      </c>
      <c r="E204" s="1">
        <v>14</v>
      </c>
      <c r="F204" s="1">
        <v>66.790000000000006</v>
      </c>
      <c r="G204" s="1">
        <v>0</v>
      </c>
      <c r="H204" s="1">
        <v>0</v>
      </c>
      <c r="I204" s="1">
        <v>0</v>
      </c>
      <c r="J204" s="1">
        <v>0</v>
      </c>
      <c r="K204" s="1">
        <v>67.14</v>
      </c>
      <c r="L204" s="1">
        <v>71.55</v>
      </c>
    </row>
    <row r="205" spans="1:12" ht="15.75" customHeight="1">
      <c r="A205" s="7">
        <v>204</v>
      </c>
      <c r="B205" s="1" t="s">
        <v>174</v>
      </c>
      <c r="C205" s="1">
        <v>69.52</v>
      </c>
      <c r="D205" s="1">
        <v>13</v>
      </c>
      <c r="E205" s="1">
        <v>21</v>
      </c>
      <c r="F205" s="1">
        <v>72.22</v>
      </c>
      <c r="G205" s="1">
        <v>0</v>
      </c>
      <c r="H205" s="1">
        <v>0</v>
      </c>
      <c r="I205" s="1">
        <v>0</v>
      </c>
      <c r="J205" s="1">
        <v>5</v>
      </c>
      <c r="K205" s="1">
        <v>68.5</v>
      </c>
      <c r="L205" s="1">
        <v>70.31</v>
      </c>
    </row>
    <row r="206" spans="1:12" ht="15.75" customHeight="1">
      <c r="A206" s="7">
        <v>205</v>
      </c>
      <c r="B206" s="1" t="s">
        <v>327</v>
      </c>
      <c r="C206" s="1">
        <v>69.39</v>
      </c>
      <c r="D206" s="1">
        <v>5</v>
      </c>
      <c r="E206" s="1">
        <v>7</v>
      </c>
      <c r="F206" s="1">
        <v>70.75</v>
      </c>
      <c r="G206" s="1">
        <v>0</v>
      </c>
      <c r="H206" s="1">
        <v>0</v>
      </c>
      <c r="I206" s="1">
        <v>0</v>
      </c>
      <c r="J206" s="1">
        <v>1</v>
      </c>
      <c r="K206" s="1">
        <v>68.739999999999995</v>
      </c>
      <c r="L206" s="1">
        <v>69.819999999999993</v>
      </c>
    </row>
    <row r="207" spans="1:12" ht="15.75" customHeight="1">
      <c r="A207" s="7">
        <v>206</v>
      </c>
      <c r="B207" s="1" t="s">
        <v>249</v>
      </c>
      <c r="C207" s="1">
        <v>69.31</v>
      </c>
      <c r="D207" s="1">
        <v>14</v>
      </c>
      <c r="E207" s="1">
        <v>17</v>
      </c>
      <c r="F207" s="1">
        <v>71.989999999999995</v>
      </c>
      <c r="G207" s="1">
        <v>0</v>
      </c>
      <c r="H207" s="1">
        <v>1</v>
      </c>
      <c r="I207" s="1">
        <v>1</v>
      </c>
      <c r="J207" s="1">
        <v>2</v>
      </c>
      <c r="K207" s="1">
        <v>70.22</v>
      </c>
      <c r="L207" s="1">
        <v>68.13</v>
      </c>
    </row>
    <row r="208" spans="1:12" ht="15.75" customHeight="1">
      <c r="A208" s="7">
        <v>207</v>
      </c>
      <c r="B208" s="1" t="s">
        <v>440</v>
      </c>
      <c r="C208" s="1">
        <v>69.209999999999994</v>
      </c>
      <c r="D208" s="1">
        <v>15</v>
      </c>
      <c r="E208" s="1">
        <v>14</v>
      </c>
      <c r="F208" s="1">
        <v>67.73</v>
      </c>
      <c r="G208" s="1">
        <v>0</v>
      </c>
      <c r="H208" s="1">
        <v>1</v>
      </c>
      <c r="I208" s="1">
        <v>0</v>
      </c>
      <c r="J208" s="1">
        <v>1</v>
      </c>
      <c r="K208" s="1">
        <v>68.14</v>
      </c>
      <c r="L208" s="1">
        <v>70.03</v>
      </c>
    </row>
    <row r="209" spans="1:12" ht="15.75" customHeight="1">
      <c r="A209" s="7">
        <v>208</v>
      </c>
      <c r="B209" s="1" t="s">
        <v>364</v>
      </c>
      <c r="C209" s="1">
        <v>69.19</v>
      </c>
      <c r="D209" s="1">
        <v>17</v>
      </c>
      <c r="E209" s="1">
        <v>14</v>
      </c>
      <c r="F209" s="1">
        <v>67.19</v>
      </c>
      <c r="G209" s="1">
        <v>0</v>
      </c>
      <c r="H209" s="1">
        <v>0</v>
      </c>
      <c r="I209" s="1">
        <v>0</v>
      </c>
      <c r="J209" s="1">
        <v>1</v>
      </c>
      <c r="K209" s="1">
        <v>67.97</v>
      </c>
      <c r="L209" s="1">
        <v>70.16</v>
      </c>
    </row>
    <row r="210" spans="1:12" ht="15.75" customHeight="1">
      <c r="A210" s="7">
        <v>209</v>
      </c>
      <c r="B210" s="1" t="s">
        <v>166</v>
      </c>
      <c r="C210" s="1">
        <v>69.069999999999993</v>
      </c>
      <c r="D210" s="1">
        <v>13</v>
      </c>
      <c r="E210" s="1">
        <v>17</v>
      </c>
      <c r="F210" s="1">
        <v>71.8</v>
      </c>
      <c r="G210" s="1">
        <v>0</v>
      </c>
      <c r="H210" s="1">
        <v>0</v>
      </c>
      <c r="I210" s="1">
        <v>0</v>
      </c>
      <c r="J210" s="1">
        <v>0</v>
      </c>
      <c r="K210" s="1">
        <v>69.680000000000007</v>
      </c>
      <c r="L210" s="1">
        <v>68.22</v>
      </c>
    </row>
    <row r="211" spans="1:12" ht="15.75" customHeight="1">
      <c r="A211" s="7">
        <v>210</v>
      </c>
      <c r="B211" s="1" t="s">
        <v>241</v>
      </c>
      <c r="C211" s="1">
        <v>69.02</v>
      </c>
      <c r="D211" s="1">
        <v>16</v>
      </c>
      <c r="E211" s="1">
        <v>15</v>
      </c>
      <c r="F211" s="1">
        <v>70.150000000000006</v>
      </c>
      <c r="G211" s="1">
        <v>0</v>
      </c>
      <c r="H211" s="1">
        <v>2</v>
      </c>
      <c r="I211" s="1">
        <v>0</v>
      </c>
      <c r="J211" s="1">
        <v>2</v>
      </c>
      <c r="K211" s="1">
        <v>69.36</v>
      </c>
      <c r="L211" s="1">
        <v>68.45</v>
      </c>
    </row>
    <row r="212" spans="1:12" ht="15.75" customHeight="1">
      <c r="A212" s="7">
        <v>211</v>
      </c>
      <c r="B212" s="1" t="s">
        <v>120</v>
      </c>
      <c r="C212" s="1">
        <v>68.92</v>
      </c>
      <c r="D212" s="1">
        <v>10</v>
      </c>
      <c r="E212" s="1">
        <v>21</v>
      </c>
      <c r="F212" s="1">
        <v>74.5</v>
      </c>
      <c r="G212" s="1">
        <v>0</v>
      </c>
      <c r="H212" s="1">
        <v>2</v>
      </c>
      <c r="I212" s="1">
        <v>0</v>
      </c>
      <c r="J212" s="1">
        <v>2</v>
      </c>
      <c r="K212" s="1">
        <v>68.55</v>
      </c>
      <c r="L212" s="1">
        <v>69.069999999999993</v>
      </c>
    </row>
    <row r="213" spans="1:12" ht="15.75" customHeight="1">
      <c r="A213" s="7">
        <v>212</v>
      </c>
      <c r="B213" s="1" t="s">
        <v>273</v>
      </c>
      <c r="C213" s="1">
        <v>68.92</v>
      </c>
      <c r="D213" s="1">
        <v>13</v>
      </c>
      <c r="E213" s="1">
        <v>19</v>
      </c>
      <c r="F213" s="1">
        <v>71.41</v>
      </c>
      <c r="G213" s="1">
        <v>0</v>
      </c>
      <c r="H213" s="1">
        <v>0</v>
      </c>
      <c r="I213" s="1">
        <v>0</v>
      </c>
      <c r="J213" s="1">
        <v>0</v>
      </c>
      <c r="K213" s="1">
        <v>68.8</v>
      </c>
      <c r="L213" s="1">
        <v>68.819999999999993</v>
      </c>
    </row>
    <row r="214" spans="1:12" ht="15.75" customHeight="1">
      <c r="A214" s="7">
        <v>213</v>
      </c>
      <c r="B214" s="1" t="s">
        <v>469</v>
      </c>
      <c r="C214" s="1">
        <v>68.88</v>
      </c>
      <c r="D214" s="1">
        <v>13</v>
      </c>
      <c r="E214" s="1">
        <v>17</v>
      </c>
      <c r="F214" s="1">
        <v>70.45</v>
      </c>
      <c r="G214" s="1">
        <v>0</v>
      </c>
      <c r="H214" s="1">
        <v>1</v>
      </c>
      <c r="I214" s="1">
        <v>0</v>
      </c>
      <c r="J214" s="1">
        <v>3</v>
      </c>
      <c r="K214" s="1">
        <v>67.88</v>
      </c>
      <c r="L214" s="1">
        <v>69.64</v>
      </c>
    </row>
    <row r="215" spans="1:12" ht="15.75" customHeight="1">
      <c r="A215" s="7">
        <v>214</v>
      </c>
      <c r="B215" s="1" t="s">
        <v>351</v>
      </c>
      <c r="C215" s="1">
        <v>68.84</v>
      </c>
      <c r="D215" s="1">
        <v>15</v>
      </c>
      <c r="E215" s="1">
        <v>16</v>
      </c>
      <c r="F215" s="1">
        <v>68.739999999999995</v>
      </c>
      <c r="G215" s="1">
        <v>0</v>
      </c>
      <c r="H215" s="1">
        <v>0</v>
      </c>
      <c r="I215" s="1">
        <v>0</v>
      </c>
      <c r="J215" s="1">
        <v>0</v>
      </c>
      <c r="K215" s="1">
        <v>68.349999999999994</v>
      </c>
      <c r="L215" s="1">
        <v>69.11</v>
      </c>
    </row>
    <row r="216" spans="1:12" ht="15.75" customHeight="1">
      <c r="A216" s="7">
        <v>215</v>
      </c>
      <c r="B216" s="1" t="s">
        <v>400</v>
      </c>
      <c r="C216" s="1">
        <v>68.83</v>
      </c>
      <c r="D216" s="1">
        <v>11</v>
      </c>
      <c r="E216" s="1">
        <v>15</v>
      </c>
      <c r="F216" s="1">
        <v>72.349999999999994</v>
      </c>
      <c r="G216" s="1">
        <v>0</v>
      </c>
      <c r="H216" s="1">
        <v>2</v>
      </c>
      <c r="I216" s="1">
        <v>0</v>
      </c>
      <c r="J216" s="1">
        <v>2</v>
      </c>
      <c r="K216" s="1">
        <v>68.52</v>
      </c>
      <c r="L216" s="1">
        <v>68.91</v>
      </c>
    </row>
    <row r="217" spans="1:12" ht="15.75" customHeight="1">
      <c r="A217" s="7">
        <v>216</v>
      </c>
      <c r="B217" s="1" t="s">
        <v>242</v>
      </c>
      <c r="C217" s="1">
        <v>68.819999999999993</v>
      </c>
      <c r="D217" s="1">
        <v>15</v>
      </c>
      <c r="E217" s="1">
        <v>14</v>
      </c>
      <c r="F217" s="1">
        <v>69.650000000000006</v>
      </c>
      <c r="G217" s="1">
        <v>0</v>
      </c>
      <c r="H217" s="1">
        <v>1</v>
      </c>
      <c r="I217" s="1">
        <v>0</v>
      </c>
      <c r="J217" s="1">
        <v>1</v>
      </c>
      <c r="K217" s="1">
        <v>70.19</v>
      </c>
      <c r="L217" s="1">
        <v>67.13</v>
      </c>
    </row>
    <row r="218" spans="1:12" ht="15.75" customHeight="1">
      <c r="A218" s="7">
        <v>217</v>
      </c>
      <c r="B218" s="1" t="s">
        <v>276</v>
      </c>
      <c r="C218" s="1">
        <v>68.64</v>
      </c>
      <c r="D218" s="1">
        <v>13</v>
      </c>
      <c r="E218" s="1">
        <v>18</v>
      </c>
      <c r="F218" s="1">
        <v>70.069999999999993</v>
      </c>
      <c r="G218" s="1">
        <v>0</v>
      </c>
      <c r="H218" s="1">
        <v>0</v>
      </c>
      <c r="I218" s="1">
        <v>0</v>
      </c>
      <c r="J218" s="1">
        <v>1</v>
      </c>
      <c r="K218" s="1">
        <v>67.569999999999993</v>
      </c>
      <c r="L218" s="1">
        <v>69.459999999999994</v>
      </c>
    </row>
    <row r="219" spans="1:12" ht="15.75" customHeight="1">
      <c r="A219" s="7">
        <v>218</v>
      </c>
      <c r="B219" s="1" t="s">
        <v>201</v>
      </c>
      <c r="C219" s="1">
        <v>68.62</v>
      </c>
      <c r="D219" s="1">
        <v>16</v>
      </c>
      <c r="E219" s="1">
        <v>17</v>
      </c>
      <c r="F219" s="1">
        <v>71.010000000000005</v>
      </c>
      <c r="G219" s="1">
        <v>0</v>
      </c>
      <c r="H219" s="1">
        <v>3</v>
      </c>
      <c r="I219" s="1">
        <v>0</v>
      </c>
      <c r="J219" s="1">
        <v>5</v>
      </c>
      <c r="K219" s="1">
        <v>70.069999999999993</v>
      </c>
      <c r="L219" s="1">
        <v>66.83</v>
      </c>
    </row>
    <row r="220" spans="1:12" ht="15.75" customHeight="1">
      <c r="A220" s="7">
        <v>219</v>
      </c>
      <c r="B220" s="1" t="s">
        <v>353</v>
      </c>
      <c r="C220" s="1">
        <v>68.37</v>
      </c>
      <c r="D220" s="1">
        <v>12</v>
      </c>
      <c r="E220" s="1">
        <v>20</v>
      </c>
      <c r="F220" s="1">
        <v>72.56</v>
      </c>
      <c r="G220" s="1">
        <v>0</v>
      </c>
      <c r="H220" s="1">
        <v>1</v>
      </c>
      <c r="I220" s="1">
        <v>0</v>
      </c>
      <c r="J220" s="1">
        <v>1</v>
      </c>
      <c r="K220" s="1">
        <v>68.75</v>
      </c>
      <c r="L220" s="1">
        <v>67.760000000000005</v>
      </c>
    </row>
    <row r="221" spans="1:12" ht="15.75" customHeight="1">
      <c r="A221" s="7">
        <v>220</v>
      </c>
      <c r="B221" s="1" t="s">
        <v>222</v>
      </c>
      <c r="C221" s="1">
        <v>68.27</v>
      </c>
      <c r="D221" s="1">
        <v>13</v>
      </c>
      <c r="E221" s="1">
        <v>19</v>
      </c>
      <c r="F221" s="1">
        <v>69.89</v>
      </c>
      <c r="G221" s="1">
        <v>0</v>
      </c>
      <c r="H221" s="1">
        <v>0</v>
      </c>
      <c r="I221" s="1">
        <v>0</v>
      </c>
      <c r="J221" s="1">
        <v>0</v>
      </c>
      <c r="K221" s="1">
        <v>67.150000000000006</v>
      </c>
      <c r="L221" s="1">
        <v>69.13</v>
      </c>
    </row>
    <row r="222" spans="1:12" ht="15.75" customHeight="1">
      <c r="A222" s="7">
        <v>221</v>
      </c>
      <c r="B222" s="1" t="s">
        <v>444</v>
      </c>
      <c r="C222" s="1">
        <v>68.25</v>
      </c>
      <c r="D222" s="1">
        <v>15</v>
      </c>
      <c r="E222" s="1">
        <v>16</v>
      </c>
      <c r="F222" s="1">
        <v>69.8</v>
      </c>
      <c r="G222" s="1">
        <v>0</v>
      </c>
      <c r="H222" s="1">
        <v>2</v>
      </c>
      <c r="I222" s="1">
        <v>0</v>
      </c>
      <c r="J222" s="1">
        <v>2</v>
      </c>
      <c r="K222" s="1">
        <v>68.61</v>
      </c>
      <c r="L222" s="1">
        <v>67.66</v>
      </c>
    </row>
    <row r="223" spans="1:12" ht="15.75" customHeight="1">
      <c r="A223" s="7">
        <v>222</v>
      </c>
      <c r="B223" s="1" t="s">
        <v>259</v>
      </c>
      <c r="C223" s="1">
        <v>68.12</v>
      </c>
      <c r="D223" s="1">
        <v>14</v>
      </c>
      <c r="E223" s="1">
        <v>15</v>
      </c>
      <c r="F223" s="1">
        <v>69.83</v>
      </c>
      <c r="G223" s="1">
        <v>0</v>
      </c>
      <c r="H223" s="1">
        <v>2</v>
      </c>
      <c r="I223" s="1">
        <v>0</v>
      </c>
      <c r="J223" s="1">
        <v>3</v>
      </c>
      <c r="K223" s="1">
        <v>69.03</v>
      </c>
      <c r="L223" s="1">
        <v>66.930000000000007</v>
      </c>
    </row>
    <row r="224" spans="1:12" ht="15.75" customHeight="1">
      <c r="A224" s="7">
        <v>223</v>
      </c>
      <c r="B224" s="1" t="s">
        <v>176</v>
      </c>
      <c r="C224" s="1">
        <v>68.05</v>
      </c>
      <c r="D224" s="1">
        <v>9</v>
      </c>
      <c r="E224" s="1">
        <v>19</v>
      </c>
      <c r="F224" s="1">
        <v>73.22</v>
      </c>
      <c r="G224" s="1">
        <v>0</v>
      </c>
      <c r="H224" s="1">
        <v>0</v>
      </c>
      <c r="I224" s="1">
        <v>0</v>
      </c>
      <c r="J224" s="1">
        <v>3</v>
      </c>
      <c r="K224" s="1">
        <v>67.680000000000007</v>
      </c>
      <c r="L224" s="1">
        <v>68.19</v>
      </c>
    </row>
    <row r="225" spans="1:12" ht="15.75" customHeight="1">
      <c r="A225" s="7">
        <v>224</v>
      </c>
      <c r="B225" s="1" t="s">
        <v>295</v>
      </c>
      <c r="C225" s="1">
        <v>67.98</v>
      </c>
      <c r="D225" s="1">
        <v>7</v>
      </c>
      <c r="E225" s="1">
        <v>22</v>
      </c>
      <c r="F225" s="1">
        <v>75.41</v>
      </c>
      <c r="G225" s="1">
        <v>0</v>
      </c>
      <c r="H225" s="1">
        <v>2</v>
      </c>
      <c r="I225" s="1">
        <v>0</v>
      </c>
      <c r="J225" s="1">
        <v>4</v>
      </c>
      <c r="K225" s="1">
        <v>66.930000000000007</v>
      </c>
      <c r="L225" s="1">
        <v>68.77</v>
      </c>
    </row>
    <row r="226" spans="1:12" ht="15.75" customHeight="1">
      <c r="A226" s="7">
        <v>225</v>
      </c>
      <c r="B226" s="1" t="s">
        <v>305</v>
      </c>
      <c r="C226" s="1">
        <v>67.95</v>
      </c>
      <c r="D226" s="1">
        <v>11</v>
      </c>
      <c r="E226" s="1">
        <v>17</v>
      </c>
      <c r="F226" s="1">
        <v>69.95</v>
      </c>
      <c r="G226" s="1">
        <v>0</v>
      </c>
      <c r="H226" s="1">
        <v>1</v>
      </c>
      <c r="I226" s="1">
        <v>0</v>
      </c>
      <c r="J226" s="1">
        <v>1</v>
      </c>
      <c r="K226" s="1">
        <v>67.010000000000005</v>
      </c>
      <c r="L226" s="1">
        <v>68.64</v>
      </c>
    </row>
    <row r="227" spans="1:12" ht="15.75" customHeight="1">
      <c r="A227" s="7">
        <v>226</v>
      </c>
      <c r="B227" s="1" t="s">
        <v>150</v>
      </c>
      <c r="C227" s="1">
        <v>67.95</v>
      </c>
      <c r="D227" s="1">
        <v>12</v>
      </c>
      <c r="E227" s="1">
        <v>19</v>
      </c>
      <c r="F227" s="1">
        <v>71.33</v>
      </c>
      <c r="G227" s="1">
        <v>0</v>
      </c>
      <c r="H227" s="1">
        <v>0</v>
      </c>
      <c r="I227" s="1">
        <v>0</v>
      </c>
      <c r="J227" s="1">
        <v>3</v>
      </c>
      <c r="K227" s="1">
        <v>67.55</v>
      </c>
      <c r="L227" s="1">
        <v>68.12</v>
      </c>
    </row>
    <row r="228" spans="1:12" ht="15.75" customHeight="1">
      <c r="A228" s="7">
        <v>227</v>
      </c>
      <c r="B228" s="1" t="s">
        <v>318</v>
      </c>
      <c r="C228" s="1">
        <v>67.94</v>
      </c>
      <c r="D228" s="1">
        <v>10</v>
      </c>
      <c r="E228" s="1">
        <v>20</v>
      </c>
      <c r="F228" s="1">
        <v>72.67</v>
      </c>
      <c r="G228" s="1">
        <v>0</v>
      </c>
      <c r="H228" s="1">
        <v>0</v>
      </c>
      <c r="I228" s="1">
        <v>0</v>
      </c>
      <c r="J228" s="1">
        <v>2</v>
      </c>
      <c r="K228" s="1">
        <v>67.86</v>
      </c>
      <c r="L228" s="1">
        <v>67.81</v>
      </c>
    </row>
    <row r="229" spans="1:12" ht="15.75" customHeight="1">
      <c r="A229" s="7">
        <v>228</v>
      </c>
      <c r="B229" s="1" t="s">
        <v>195</v>
      </c>
      <c r="C229" s="1">
        <v>67.930000000000007</v>
      </c>
      <c r="D229" s="1">
        <v>8</v>
      </c>
      <c r="E229" s="1">
        <v>21</v>
      </c>
      <c r="F229" s="1">
        <v>74.319999999999993</v>
      </c>
      <c r="G229" s="1">
        <v>0</v>
      </c>
      <c r="H229" s="1">
        <v>2</v>
      </c>
      <c r="I229" s="1">
        <v>0</v>
      </c>
      <c r="J229" s="1">
        <v>3</v>
      </c>
      <c r="K229" s="1">
        <v>66.14</v>
      </c>
      <c r="L229" s="1">
        <v>69.37</v>
      </c>
    </row>
    <row r="230" spans="1:12" ht="15.75" customHeight="1">
      <c r="A230" s="7">
        <v>229</v>
      </c>
      <c r="B230" s="1" t="s">
        <v>399</v>
      </c>
      <c r="C230" s="1">
        <v>67.900000000000006</v>
      </c>
      <c r="D230" s="1">
        <v>20</v>
      </c>
      <c r="E230" s="1">
        <v>10</v>
      </c>
      <c r="F230" s="1">
        <v>63.33</v>
      </c>
      <c r="G230" s="1">
        <v>0</v>
      </c>
      <c r="H230" s="1">
        <v>0</v>
      </c>
      <c r="I230" s="1">
        <v>0</v>
      </c>
      <c r="J230" s="1">
        <v>0</v>
      </c>
      <c r="K230" s="1">
        <v>66.78</v>
      </c>
      <c r="L230" s="1">
        <v>68.760000000000005</v>
      </c>
    </row>
    <row r="231" spans="1:12" ht="15.75" customHeight="1">
      <c r="A231" s="7">
        <v>230</v>
      </c>
      <c r="B231" s="1" t="s">
        <v>335</v>
      </c>
      <c r="C231" s="1">
        <v>67.89</v>
      </c>
      <c r="D231" s="1">
        <v>9</v>
      </c>
      <c r="E231" s="1">
        <v>17</v>
      </c>
      <c r="F231" s="1">
        <v>71.22</v>
      </c>
      <c r="G231" s="1">
        <v>0</v>
      </c>
      <c r="H231" s="1">
        <v>0</v>
      </c>
      <c r="I231" s="1">
        <v>0</v>
      </c>
      <c r="J231" s="1">
        <v>2</v>
      </c>
      <c r="K231" s="1">
        <v>65.569999999999993</v>
      </c>
      <c r="L231" s="1">
        <v>69.77</v>
      </c>
    </row>
    <row r="232" spans="1:12" ht="15.75" customHeight="1">
      <c r="A232" s="7">
        <v>231</v>
      </c>
      <c r="B232" s="1" t="s">
        <v>262</v>
      </c>
      <c r="C232" s="1">
        <v>67.87</v>
      </c>
      <c r="D232" s="1">
        <v>10</v>
      </c>
      <c r="E232" s="1">
        <v>22</v>
      </c>
      <c r="F232" s="1">
        <v>74.760000000000005</v>
      </c>
      <c r="G232" s="1">
        <v>0</v>
      </c>
      <c r="H232" s="1">
        <v>3</v>
      </c>
      <c r="I232" s="1">
        <v>0</v>
      </c>
      <c r="J232" s="1">
        <v>5</v>
      </c>
      <c r="K232" s="1">
        <v>68.12</v>
      </c>
      <c r="L232" s="1">
        <v>67.41</v>
      </c>
    </row>
    <row r="233" spans="1:12" ht="15.75" customHeight="1">
      <c r="A233" s="7">
        <v>232</v>
      </c>
      <c r="B233" s="1" t="s">
        <v>235</v>
      </c>
      <c r="C233" s="1">
        <v>67.83</v>
      </c>
      <c r="D233" s="1">
        <v>10</v>
      </c>
      <c r="E233" s="1">
        <v>16</v>
      </c>
      <c r="F233" s="1">
        <v>69.95</v>
      </c>
      <c r="G233" s="1">
        <v>0</v>
      </c>
      <c r="H233" s="1">
        <v>1</v>
      </c>
      <c r="I233" s="1">
        <v>0</v>
      </c>
      <c r="J233" s="1">
        <v>1</v>
      </c>
      <c r="K233" s="1">
        <v>66.11</v>
      </c>
      <c r="L233" s="1">
        <v>69.209999999999994</v>
      </c>
    </row>
    <row r="234" spans="1:12" ht="15.75" customHeight="1">
      <c r="A234" s="7">
        <v>233</v>
      </c>
      <c r="B234" s="1" t="s">
        <v>121</v>
      </c>
      <c r="C234" s="1">
        <v>67.81</v>
      </c>
      <c r="D234" s="1">
        <v>9</v>
      </c>
      <c r="E234" s="1">
        <v>19</v>
      </c>
      <c r="F234" s="1">
        <v>74.05</v>
      </c>
      <c r="G234" s="1">
        <v>0</v>
      </c>
      <c r="H234" s="1">
        <v>2</v>
      </c>
      <c r="I234" s="1">
        <v>0</v>
      </c>
      <c r="J234" s="1">
        <v>6</v>
      </c>
      <c r="K234" s="1">
        <v>67.61</v>
      </c>
      <c r="L234" s="1">
        <v>67.790000000000006</v>
      </c>
    </row>
    <row r="235" spans="1:12" ht="15.75" customHeight="1">
      <c r="A235" s="7">
        <v>234</v>
      </c>
      <c r="B235" s="1" t="s">
        <v>453</v>
      </c>
      <c r="C235" s="1">
        <v>67.77</v>
      </c>
      <c r="D235" s="1">
        <v>12</v>
      </c>
      <c r="E235" s="1">
        <v>17</v>
      </c>
      <c r="F235" s="1">
        <v>72.2</v>
      </c>
      <c r="G235" s="1">
        <v>0</v>
      </c>
      <c r="H235" s="1">
        <v>4</v>
      </c>
      <c r="I235" s="1">
        <v>0</v>
      </c>
      <c r="J235" s="1">
        <v>4</v>
      </c>
      <c r="K235" s="1">
        <v>67.040000000000006</v>
      </c>
      <c r="L235" s="1">
        <v>68.27</v>
      </c>
    </row>
    <row r="236" spans="1:12" ht="15.75" customHeight="1">
      <c r="A236" s="7">
        <v>235</v>
      </c>
      <c r="B236" s="1" t="s">
        <v>290</v>
      </c>
      <c r="C236" s="1">
        <v>67.77</v>
      </c>
      <c r="D236" s="1">
        <v>11</v>
      </c>
      <c r="E236" s="1">
        <v>20</v>
      </c>
      <c r="F236" s="1">
        <v>72.62</v>
      </c>
      <c r="G236" s="1">
        <v>0</v>
      </c>
      <c r="H236" s="1">
        <v>1</v>
      </c>
      <c r="I236" s="1">
        <v>0</v>
      </c>
      <c r="J236" s="1">
        <v>1</v>
      </c>
      <c r="K236" s="1">
        <v>68.010000000000005</v>
      </c>
      <c r="L236" s="1">
        <v>67.3</v>
      </c>
    </row>
    <row r="237" spans="1:12" ht="15.75" customHeight="1">
      <c r="A237" s="7">
        <v>236</v>
      </c>
      <c r="B237" s="1" t="s">
        <v>159</v>
      </c>
      <c r="C237" s="1">
        <v>67.709999999999994</v>
      </c>
      <c r="D237" s="1">
        <v>12</v>
      </c>
      <c r="E237" s="1">
        <v>22</v>
      </c>
      <c r="F237" s="1">
        <v>72.58</v>
      </c>
      <c r="G237" s="1">
        <v>0</v>
      </c>
      <c r="H237" s="1">
        <v>1</v>
      </c>
      <c r="I237" s="1">
        <v>0</v>
      </c>
      <c r="J237" s="1">
        <v>2</v>
      </c>
      <c r="K237" s="1">
        <v>68.61</v>
      </c>
      <c r="L237" s="1">
        <v>66.540000000000006</v>
      </c>
    </row>
    <row r="238" spans="1:12" ht="15.75" customHeight="1">
      <c r="A238" s="7">
        <v>237</v>
      </c>
      <c r="B238" s="1" t="s">
        <v>284</v>
      </c>
      <c r="C238" s="1">
        <v>67.64</v>
      </c>
      <c r="D238" s="1">
        <v>14</v>
      </c>
      <c r="E238" s="1">
        <v>17</v>
      </c>
      <c r="F238" s="1">
        <v>70.78</v>
      </c>
      <c r="G238" s="1">
        <v>0</v>
      </c>
      <c r="H238" s="1">
        <v>1</v>
      </c>
      <c r="I238" s="1">
        <v>0</v>
      </c>
      <c r="J238" s="1">
        <v>1</v>
      </c>
      <c r="K238" s="1">
        <v>69.150000000000006</v>
      </c>
      <c r="L238" s="1">
        <v>65.73</v>
      </c>
    </row>
    <row r="239" spans="1:12" ht="15.75" customHeight="1">
      <c r="A239" s="7">
        <v>238</v>
      </c>
      <c r="B239" s="1" t="s">
        <v>346</v>
      </c>
      <c r="C239" s="1">
        <v>67.430000000000007</v>
      </c>
      <c r="D239" s="1">
        <v>9</v>
      </c>
      <c r="E239" s="1">
        <v>20</v>
      </c>
      <c r="F239" s="1">
        <v>71.930000000000007</v>
      </c>
      <c r="G239" s="1">
        <v>0</v>
      </c>
      <c r="H239" s="1">
        <v>0</v>
      </c>
      <c r="I239" s="1">
        <v>0</v>
      </c>
      <c r="J239" s="1">
        <v>1</v>
      </c>
      <c r="K239" s="1">
        <v>66.94</v>
      </c>
      <c r="L239" s="1">
        <v>67.69</v>
      </c>
    </row>
    <row r="240" spans="1:12" ht="15.75" customHeight="1">
      <c r="A240" s="7">
        <v>239</v>
      </c>
      <c r="B240" s="1" t="s">
        <v>179</v>
      </c>
      <c r="C240" s="1">
        <v>67.38</v>
      </c>
      <c r="D240" s="1">
        <v>11</v>
      </c>
      <c r="E240" s="1">
        <v>18</v>
      </c>
      <c r="F240" s="1">
        <v>72.19</v>
      </c>
      <c r="G240" s="1">
        <v>0</v>
      </c>
      <c r="H240" s="1">
        <v>2</v>
      </c>
      <c r="I240" s="1">
        <v>0</v>
      </c>
      <c r="J240" s="1">
        <v>4</v>
      </c>
      <c r="K240" s="1">
        <v>67.58</v>
      </c>
      <c r="L240" s="1">
        <v>66.95</v>
      </c>
    </row>
    <row r="241" spans="1:12" ht="15.75" customHeight="1">
      <c r="A241" s="7">
        <v>240</v>
      </c>
      <c r="B241" s="1" t="s">
        <v>359</v>
      </c>
      <c r="C241" s="1">
        <v>67.27</v>
      </c>
      <c r="D241" s="1">
        <v>17</v>
      </c>
      <c r="E241" s="1">
        <v>13</v>
      </c>
      <c r="F241" s="1">
        <v>65.89</v>
      </c>
      <c r="G241" s="1">
        <v>0</v>
      </c>
      <c r="H241" s="1">
        <v>2</v>
      </c>
      <c r="I241" s="1">
        <v>0</v>
      </c>
      <c r="J241" s="1">
        <v>3</v>
      </c>
      <c r="K241" s="1">
        <v>66.52</v>
      </c>
      <c r="L241" s="1">
        <v>67.78</v>
      </c>
    </row>
    <row r="242" spans="1:12" ht="15.75" customHeight="1">
      <c r="A242" s="7">
        <v>241</v>
      </c>
      <c r="B242" s="1" t="s">
        <v>202</v>
      </c>
      <c r="C242" s="1">
        <v>67.22</v>
      </c>
      <c r="D242" s="1">
        <v>11</v>
      </c>
      <c r="E242" s="1">
        <v>20</v>
      </c>
      <c r="F242" s="1">
        <v>71.03</v>
      </c>
      <c r="G242" s="1">
        <v>0</v>
      </c>
      <c r="H242" s="1">
        <v>0</v>
      </c>
      <c r="I242" s="1">
        <v>0</v>
      </c>
      <c r="J242" s="1">
        <v>1</v>
      </c>
      <c r="K242" s="1">
        <v>65.180000000000007</v>
      </c>
      <c r="L242" s="1">
        <v>68.84</v>
      </c>
    </row>
    <row r="243" spans="1:12" ht="15.75" customHeight="1">
      <c r="A243" s="7">
        <v>242</v>
      </c>
      <c r="B243" s="1" t="s">
        <v>194</v>
      </c>
      <c r="C243" s="1">
        <v>67.209999999999994</v>
      </c>
      <c r="D243" s="1">
        <v>14</v>
      </c>
      <c r="E243" s="1">
        <v>17</v>
      </c>
      <c r="F243" s="1">
        <v>69.150000000000006</v>
      </c>
      <c r="G243" s="1">
        <v>0</v>
      </c>
      <c r="H243" s="1">
        <v>1</v>
      </c>
      <c r="I243" s="1">
        <v>0</v>
      </c>
      <c r="J243" s="1">
        <v>2</v>
      </c>
      <c r="K243" s="1">
        <v>66.52</v>
      </c>
      <c r="L243" s="1">
        <v>67.67</v>
      </c>
    </row>
    <row r="244" spans="1:12" ht="15.75" customHeight="1">
      <c r="A244" s="7">
        <v>243</v>
      </c>
      <c r="B244" s="1" t="s">
        <v>175</v>
      </c>
      <c r="C244" s="1">
        <v>67.040000000000006</v>
      </c>
      <c r="D244" s="1">
        <v>10</v>
      </c>
      <c r="E244" s="1">
        <v>19</v>
      </c>
      <c r="F244" s="1">
        <v>71.150000000000006</v>
      </c>
      <c r="G244" s="1">
        <v>0</v>
      </c>
      <c r="H244" s="1">
        <v>0</v>
      </c>
      <c r="I244" s="1">
        <v>0</v>
      </c>
      <c r="J244" s="1">
        <v>2</v>
      </c>
      <c r="K244" s="1">
        <v>65.17</v>
      </c>
      <c r="L244" s="1">
        <v>68.540000000000006</v>
      </c>
    </row>
    <row r="245" spans="1:12" ht="15.75" customHeight="1">
      <c r="A245" s="7">
        <v>244</v>
      </c>
      <c r="B245" s="1" t="s">
        <v>213</v>
      </c>
      <c r="C245" s="1">
        <v>67.010000000000005</v>
      </c>
      <c r="D245" s="1">
        <v>8</v>
      </c>
      <c r="E245" s="1">
        <v>21</v>
      </c>
      <c r="F245" s="1">
        <v>73.36</v>
      </c>
      <c r="G245" s="1">
        <v>0</v>
      </c>
      <c r="H245" s="1">
        <v>0</v>
      </c>
      <c r="I245" s="1">
        <v>0</v>
      </c>
      <c r="J245" s="1">
        <v>7</v>
      </c>
      <c r="K245" s="1">
        <v>64.790000000000006</v>
      </c>
      <c r="L245" s="1">
        <v>68.78</v>
      </c>
    </row>
    <row r="246" spans="1:12" ht="15.75" customHeight="1">
      <c r="A246" s="7">
        <v>245</v>
      </c>
      <c r="B246" s="1" t="s">
        <v>266</v>
      </c>
      <c r="C246" s="1">
        <v>67</v>
      </c>
      <c r="D246" s="1">
        <v>10</v>
      </c>
      <c r="E246" s="1">
        <v>17</v>
      </c>
      <c r="F246" s="1">
        <v>70.86</v>
      </c>
      <c r="G246" s="1">
        <v>0</v>
      </c>
      <c r="H246" s="1">
        <v>1</v>
      </c>
      <c r="I246" s="1">
        <v>0</v>
      </c>
      <c r="J246" s="1">
        <v>2</v>
      </c>
      <c r="K246" s="1">
        <v>67.05</v>
      </c>
      <c r="L246" s="1">
        <v>66.72</v>
      </c>
    </row>
    <row r="247" spans="1:12" ht="15.75" customHeight="1">
      <c r="A247" s="7">
        <v>246</v>
      </c>
      <c r="B247" s="1" t="s">
        <v>464</v>
      </c>
      <c r="C247" s="1">
        <v>66.87</v>
      </c>
      <c r="D247" s="1">
        <v>12</v>
      </c>
      <c r="E247" s="1">
        <v>17</v>
      </c>
      <c r="F247" s="1">
        <v>71.11</v>
      </c>
      <c r="G247" s="1">
        <v>0</v>
      </c>
      <c r="H247" s="1">
        <v>3</v>
      </c>
      <c r="I247" s="1">
        <v>0</v>
      </c>
      <c r="J247" s="1">
        <v>3</v>
      </c>
      <c r="K247" s="1">
        <v>67.819999999999993</v>
      </c>
      <c r="L247" s="1">
        <v>65.61</v>
      </c>
    </row>
    <row r="248" spans="1:12" ht="15.75" customHeight="1">
      <c r="A248" s="7">
        <v>247</v>
      </c>
      <c r="B248" s="1" t="s">
        <v>447</v>
      </c>
      <c r="C248" s="1">
        <v>66.81</v>
      </c>
      <c r="D248" s="1">
        <v>12</v>
      </c>
      <c r="E248" s="1">
        <v>19</v>
      </c>
      <c r="F248" s="1">
        <v>71.91</v>
      </c>
      <c r="G248" s="1">
        <v>0</v>
      </c>
      <c r="H248" s="1">
        <v>2</v>
      </c>
      <c r="I248" s="1">
        <v>0</v>
      </c>
      <c r="J248" s="1">
        <v>4</v>
      </c>
      <c r="K248" s="1">
        <v>67.69</v>
      </c>
      <c r="L248" s="1">
        <v>65.63</v>
      </c>
    </row>
    <row r="249" spans="1:12" ht="15.75" customHeight="1">
      <c r="A249" s="7">
        <v>248</v>
      </c>
      <c r="B249" s="1" t="s">
        <v>484</v>
      </c>
      <c r="C249" s="1">
        <v>66.69</v>
      </c>
      <c r="D249" s="1">
        <v>16</v>
      </c>
      <c r="E249" s="1">
        <v>14</v>
      </c>
      <c r="F249" s="1">
        <v>65.25</v>
      </c>
      <c r="G249" s="1">
        <v>0</v>
      </c>
      <c r="H249" s="1">
        <v>0</v>
      </c>
      <c r="I249" s="1">
        <v>0</v>
      </c>
      <c r="J249" s="1">
        <v>0</v>
      </c>
      <c r="K249" s="1">
        <v>65.97</v>
      </c>
      <c r="L249" s="1">
        <v>67.17</v>
      </c>
    </row>
    <row r="250" spans="1:12" ht="15.75" customHeight="1">
      <c r="A250" s="7">
        <v>249</v>
      </c>
      <c r="B250" s="1" t="s">
        <v>206</v>
      </c>
      <c r="C250" s="1">
        <v>66.650000000000006</v>
      </c>
      <c r="D250" s="1">
        <v>13</v>
      </c>
      <c r="E250" s="1">
        <v>14</v>
      </c>
      <c r="F250" s="1">
        <v>67.739999999999995</v>
      </c>
      <c r="G250" s="1">
        <v>0</v>
      </c>
      <c r="H250" s="1">
        <v>0</v>
      </c>
      <c r="I250" s="1">
        <v>0</v>
      </c>
      <c r="J250" s="1">
        <v>0</v>
      </c>
      <c r="K250" s="1">
        <v>66.63</v>
      </c>
      <c r="L250" s="1">
        <v>66.45</v>
      </c>
    </row>
    <row r="251" spans="1:12" ht="15.75" customHeight="1">
      <c r="A251" s="7">
        <v>250</v>
      </c>
      <c r="B251" s="1" t="s">
        <v>172</v>
      </c>
      <c r="C251" s="1">
        <v>66.64</v>
      </c>
      <c r="D251" s="1">
        <v>14</v>
      </c>
      <c r="E251" s="1">
        <v>16</v>
      </c>
      <c r="F251" s="1">
        <v>68.5</v>
      </c>
      <c r="G251" s="1">
        <v>0</v>
      </c>
      <c r="H251" s="1">
        <v>0</v>
      </c>
      <c r="I251" s="1">
        <v>0</v>
      </c>
      <c r="J251" s="1">
        <v>1</v>
      </c>
      <c r="K251" s="1">
        <v>67.48</v>
      </c>
      <c r="L251" s="1">
        <v>65.510000000000005</v>
      </c>
    </row>
    <row r="252" spans="1:12" ht="15.75" customHeight="1">
      <c r="A252" s="7">
        <v>251</v>
      </c>
      <c r="B252" s="1" t="s">
        <v>272</v>
      </c>
      <c r="C252" s="1">
        <v>66.489999999999995</v>
      </c>
      <c r="D252" s="1">
        <v>6</v>
      </c>
      <c r="E252" s="1">
        <v>19</v>
      </c>
      <c r="F252" s="1">
        <v>72.61</v>
      </c>
      <c r="G252" s="1">
        <v>0</v>
      </c>
      <c r="H252" s="1">
        <v>0</v>
      </c>
      <c r="I252" s="1">
        <v>0</v>
      </c>
      <c r="J252" s="1">
        <v>1</v>
      </c>
      <c r="K252" s="1">
        <v>64.17</v>
      </c>
      <c r="L252" s="1">
        <v>68.319999999999993</v>
      </c>
    </row>
    <row r="253" spans="1:12" ht="15.75" customHeight="1">
      <c r="A253" s="7">
        <v>252</v>
      </c>
      <c r="B253" s="1" t="s">
        <v>311</v>
      </c>
      <c r="C253" s="1">
        <v>66.430000000000007</v>
      </c>
      <c r="D253" s="1">
        <v>13</v>
      </c>
      <c r="E253" s="1">
        <v>16</v>
      </c>
      <c r="F253" s="1">
        <v>69.290000000000006</v>
      </c>
      <c r="G253" s="1">
        <v>0</v>
      </c>
      <c r="H253" s="1">
        <v>0</v>
      </c>
      <c r="I253" s="1">
        <v>0</v>
      </c>
      <c r="J253" s="1">
        <v>1</v>
      </c>
      <c r="K253" s="1">
        <v>67.599999999999994</v>
      </c>
      <c r="L253" s="1">
        <v>64.900000000000006</v>
      </c>
    </row>
    <row r="254" spans="1:12" ht="15.75" customHeight="1">
      <c r="A254" s="7">
        <v>253</v>
      </c>
      <c r="B254" s="1" t="s">
        <v>103</v>
      </c>
      <c r="C254" s="1">
        <v>66.430000000000007</v>
      </c>
      <c r="D254" s="1">
        <v>12</v>
      </c>
      <c r="E254" s="1">
        <v>15</v>
      </c>
      <c r="F254" s="1">
        <v>68.2</v>
      </c>
      <c r="G254" s="1">
        <v>0</v>
      </c>
      <c r="H254" s="1">
        <v>0</v>
      </c>
      <c r="I254" s="1">
        <v>0</v>
      </c>
      <c r="J254" s="1">
        <v>0</v>
      </c>
      <c r="K254" s="1">
        <v>65.959999999999994</v>
      </c>
      <c r="L254" s="1">
        <v>66.67</v>
      </c>
    </row>
    <row r="255" spans="1:12" ht="15.75" customHeight="1">
      <c r="A255" s="7">
        <v>254</v>
      </c>
      <c r="B255" s="1" t="s">
        <v>191</v>
      </c>
      <c r="C255" s="1">
        <v>66.260000000000005</v>
      </c>
      <c r="D255" s="1">
        <v>12</v>
      </c>
      <c r="E255" s="1">
        <v>16</v>
      </c>
      <c r="F255" s="1">
        <v>71.08</v>
      </c>
      <c r="G255" s="1">
        <v>0</v>
      </c>
      <c r="H255" s="1">
        <v>2</v>
      </c>
      <c r="I255" s="1">
        <v>0</v>
      </c>
      <c r="J255" s="1">
        <v>4</v>
      </c>
      <c r="K255" s="1">
        <v>68.12</v>
      </c>
      <c r="L255" s="1">
        <v>63.82</v>
      </c>
    </row>
    <row r="256" spans="1:12" ht="15.75" customHeight="1">
      <c r="A256" s="7">
        <v>255</v>
      </c>
      <c r="B256" s="1" t="s">
        <v>308</v>
      </c>
      <c r="C256" s="1">
        <v>66.239999999999995</v>
      </c>
      <c r="D256" s="1">
        <v>10</v>
      </c>
      <c r="E256" s="1">
        <v>23</v>
      </c>
      <c r="F256" s="1">
        <v>71.87</v>
      </c>
      <c r="G256" s="1">
        <v>0</v>
      </c>
      <c r="H256" s="1">
        <v>1</v>
      </c>
      <c r="I256" s="1">
        <v>0</v>
      </c>
      <c r="J256" s="1">
        <v>1</v>
      </c>
      <c r="K256" s="1">
        <v>66.03</v>
      </c>
      <c r="L256" s="1">
        <v>66.23</v>
      </c>
    </row>
    <row r="257" spans="1:12" ht="15.75" customHeight="1">
      <c r="A257" s="7">
        <v>256</v>
      </c>
      <c r="B257" s="1" t="s">
        <v>349</v>
      </c>
      <c r="C257" s="1">
        <v>66.23</v>
      </c>
      <c r="D257" s="1">
        <v>10</v>
      </c>
      <c r="E257" s="1">
        <v>18</v>
      </c>
      <c r="F257" s="1">
        <v>69.41</v>
      </c>
      <c r="G257" s="1">
        <v>0</v>
      </c>
      <c r="H257" s="1">
        <v>0</v>
      </c>
      <c r="I257" s="1">
        <v>0</v>
      </c>
      <c r="J257" s="1">
        <v>1</v>
      </c>
      <c r="K257" s="1">
        <v>64.209999999999994</v>
      </c>
      <c r="L257" s="1">
        <v>67.81</v>
      </c>
    </row>
    <row r="258" spans="1:12" ht="15.75" customHeight="1">
      <c r="A258" s="7">
        <v>257</v>
      </c>
      <c r="B258" s="1" t="s">
        <v>382</v>
      </c>
      <c r="C258" s="1">
        <v>66.2</v>
      </c>
      <c r="D258" s="1">
        <v>9</v>
      </c>
      <c r="E258" s="1">
        <v>18</v>
      </c>
      <c r="F258" s="1">
        <v>69.92</v>
      </c>
      <c r="G258" s="1">
        <v>0</v>
      </c>
      <c r="H258" s="1">
        <v>0</v>
      </c>
      <c r="I258" s="1">
        <v>0</v>
      </c>
      <c r="J258" s="1">
        <v>2</v>
      </c>
      <c r="K258" s="1">
        <v>64.36</v>
      </c>
      <c r="L258" s="1">
        <v>67.63</v>
      </c>
    </row>
    <row r="259" spans="1:12" ht="15.75" customHeight="1">
      <c r="A259" s="7">
        <v>258</v>
      </c>
      <c r="B259" s="1" t="s">
        <v>271</v>
      </c>
      <c r="C259" s="1">
        <v>66.16</v>
      </c>
      <c r="D259" s="1">
        <v>9</v>
      </c>
      <c r="E259" s="1">
        <v>17</v>
      </c>
      <c r="F259" s="1">
        <v>70.09</v>
      </c>
      <c r="G259" s="1">
        <v>0</v>
      </c>
      <c r="H259" s="1">
        <v>0</v>
      </c>
      <c r="I259" s="1">
        <v>0</v>
      </c>
      <c r="J259" s="1">
        <v>0</v>
      </c>
      <c r="K259" s="1">
        <v>64.849999999999994</v>
      </c>
      <c r="L259" s="1">
        <v>67.17</v>
      </c>
    </row>
    <row r="260" spans="1:12" ht="15.75" customHeight="1">
      <c r="A260" s="7">
        <v>259</v>
      </c>
      <c r="B260" s="1" t="s">
        <v>306</v>
      </c>
      <c r="C260" s="1">
        <v>66.099999999999994</v>
      </c>
      <c r="D260" s="1">
        <v>15</v>
      </c>
      <c r="E260" s="1">
        <v>14</v>
      </c>
      <c r="F260" s="1">
        <v>65.430000000000007</v>
      </c>
      <c r="G260" s="1">
        <v>0</v>
      </c>
      <c r="H260" s="1">
        <v>0</v>
      </c>
      <c r="I260" s="1">
        <v>0</v>
      </c>
      <c r="J260" s="1">
        <v>0</v>
      </c>
      <c r="K260" s="1">
        <v>65.98</v>
      </c>
      <c r="L260" s="1">
        <v>66</v>
      </c>
    </row>
    <row r="261" spans="1:12" ht="15.75" customHeight="1">
      <c r="A261" s="7">
        <v>260</v>
      </c>
      <c r="B261" s="1" t="s">
        <v>234</v>
      </c>
      <c r="C261" s="1">
        <v>66.069999999999993</v>
      </c>
      <c r="D261" s="1">
        <v>12</v>
      </c>
      <c r="E261" s="1">
        <v>18</v>
      </c>
      <c r="F261" s="1">
        <v>69.25</v>
      </c>
      <c r="G261" s="1">
        <v>0</v>
      </c>
      <c r="H261" s="1">
        <v>1</v>
      </c>
      <c r="I261" s="1">
        <v>0</v>
      </c>
      <c r="J261" s="1">
        <v>1</v>
      </c>
      <c r="K261" s="1">
        <v>66.39</v>
      </c>
      <c r="L261" s="1">
        <v>65.510000000000005</v>
      </c>
    </row>
    <row r="262" spans="1:12" ht="15.75" customHeight="1">
      <c r="A262" s="7">
        <v>261</v>
      </c>
      <c r="B262" s="1" t="s">
        <v>267</v>
      </c>
      <c r="C262" s="1">
        <v>65.989999999999995</v>
      </c>
      <c r="D262" s="1">
        <v>12</v>
      </c>
      <c r="E262" s="1">
        <v>16</v>
      </c>
      <c r="F262" s="1">
        <v>67.41</v>
      </c>
      <c r="G262" s="1">
        <v>0</v>
      </c>
      <c r="H262" s="1">
        <v>0</v>
      </c>
      <c r="I262" s="1">
        <v>0</v>
      </c>
      <c r="J262" s="1">
        <v>0</v>
      </c>
      <c r="K262" s="1">
        <v>65.27</v>
      </c>
      <c r="L262" s="1">
        <v>66.48</v>
      </c>
    </row>
    <row r="263" spans="1:12" ht="15.75" customHeight="1">
      <c r="A263" s="7">
        <v>262</v>
      </c>
      <c r="B263" s="1" t="s">
        <v>355</v>
      </c>
      <c r="C263" s="1">
        <v>65.86</v>
      </c>
      <c r="D263" s="1">
        <v>18</v>
      </c>
      <c r="E263" s="1">
        <v>15</v>
      </c>
      <c r="F263" s="1">
        <v>66.540000000000006</v>
      </c>
      <c r="G263" s="1">
        <v>0</v>
      </c>
      <c r="H263" s="1">
        <v>3</v>
      </c>
      <c r="I263" s="1">
        <v>0</v>
      </c>
      <c r="J263" s="1">
        <v>6</v>
      </c>
      <c r="K263" s="1">
        <v>64.900000000000006</v>
      </c>
      <c r="L263" s="1">
        <v>66.56</v>
      </c>
    </row>
    <row r="264" spans="1:12" ht="15.75" customHeight="1">
      <c r="A264" s="7">
        <v>263</v>
      </c>
      <c r="B264" s="1" t="s">
        <v>332</v>
      </c>
      <c r="C264" s="1">
        <v>65.75</v>
      </c>
      <c r="D264" s="1">
        <v>11</v>
      </c>
      <c r="E264" s="1">
        <v>19</v>
      </c>
      <c r="F264" s="1">
        <v>69.88</v>
      </c>
      <c r="G264" s="1">
        <v>0</v>
      </c>
      <c r="H264" s="1">
        <v>0</v>
      </c>
      <c r="I264" s="1">
        <v>0</v>
      </c>
      <c r="J264" s="1">
        <v>0</v>
      </c>
      <c r="K264" s="1">
        <v>66.239999999999995</v>
      </c>
      <c r="L264" s="1">
        <v>65.010000000000005</v>
      </c>
    </row>
    <row r="265" spans="1:12" ht="15.75" customHeight="1">
      <c r="A265" s="7">
        <v>264</v>
      </c>
      <c r="B265" s="1" t="s">
        <v>268</v>
      </c>
      <c r="C265" s="1">
        <v>65.66</v>
      </c>
      <c r="D265" s="1">
        <v>11</v>
      </c>
      <c r="E265" s="1">
        <v>17</v>
      </c>
      <c r="F265" s="1">
        <v>70.44</v>
      </c>
      <c r="G265" s="1">
        <v>0</v>
      </c>
      <c r="H265" s="1">
        <v>2</v>
      </c>
      <c r="I265" s="1">
        <v>0</v>
      </c>
      <c r="J265" s="1">
        <v>5</v>
      </c>
      <c r="K265" s="1">
        <v>65.38</v>
      </c>
      <c r="L265" s="1">
        <v>65.72</v>
      </c>
    </row>
    <row r="266" spans="1:12" ht="15.75" customHeight="1">
      <c r="A266" s="7">
        <v>265</v>
      </c>
      <c r="B266" s="1" t="s">
        <v>424</v>
      </c>
      <c r="C266" s="1">
        <v>65.599999999999994</v>
      </c>
      <c r="D266" s="1">
        <v>9</v>
      </c>
      <c r="E266" s="1">
        <v>20</v>
      </c>
      <c r="F266" s="1">
        <v>71.14</v>
      </c>
      <c r="G266" s="1">
        <v>0</v>
      </c>
      <c r="H266" s="1">
        <v>0</v>
      </c>
      <c r="I266" s="1">
        <v>0</v>
      </c>
      <c r="J266" s="1">
        <v>2</v>
      </c>
      <c r="K266" s="1">
        <v>64.92</v>
      </c>
      <c r="L266" s="1">
        <v>66.05</v>
      </c>
    </row>
    <row r="267" spans="1:12" ht="15.75" customHeight="1">
      <c r="A267" s="7">
        <v>266</v>
      </c>
      <c r="B267" s="1" t="s">
        <v>370</v>
      </c>
      <c r="C267" s="1">
        <v>65.56</v>
      </c>
      <c r="D267" s="1">
        <v>12</v>
      </c>
      <c r="E267" s="1">
        <v>19</v>
      </c>
      <c r="F267" s="1">
        <v>68.69</v>
      </c>
      <c r="G267" s="1">
        <v>0</v>
      </c>
      <c r="H267" s="1">
        <v>1</v>
      </c>
      <c r="I267" s="1">
        <v>0</v>
      </c>
      <c r="J267" s="1">
        <v>1</v>
      </c>
      <c r="K267" s="1">
        <v>64.290000000000006</v>
      </c>
      <c r="L267" s="1">
        <v>66.52</v>
      </c>
    </row>
    <row r="268" spans="1:12" ht="15.75" customHeight="1">
      <c r="A268" s="7">
        <v>267</v>
      </c>
      <c r="B268" s="1" t="s">
        <v>380</v>
      </c>
      <c r="C268" s="1">
        <v>65.540000000000006</v>
      </c>
      <c r="D268" s="1">
        <v>15</v>
      </c>
      <c r="E268" s="1">
        <v>16</v>
      </c>
      <c r="F268" s="1">
        <v>66.81</v>
      </c>
      <c r="G268" s="1">
        <v>0</v>
      </c>
      <c r="H268" s="1">
        <v>0</v>
      </c>
      <c r="I268" s="1">
        <v>0</v>
      </c>
      <c r="J268" s="1">
        <v>1</v>
      </c>
      <c r="K268" s="1">
        <v>66.260000000000005</v>
      </c>
      <c r="L268" s="1">
        <v>64.52</v>
      </c>
    </row>
    <row r="269" spans="1:12" ht="15.75" customHeight="1">
      <c r="A269" s="7">
        <v>268</v>
      </c>
      <c r="B269" s="1" t="s">
        <v>347</v>
      </c>
      <c r="C269" s="1">
        <v>65.52</v>
      </c>
      <c r="D269" s="1">
        <v>10</v>
      </c>
      <c r="E269" s="1">
        <v>21</v>
      </c>
      <c r="F269" s="1">
        <v>69.47</v>
      </c>
      <c r="G269" s="1">
        <v>0</v>
      </c>
      <c r="H269" s="1">
        <v>0</v>
      </c>
      <c r="I269" s="1">
        <v>0</v>
      </c>
      <c r="J269" s="1">
        <v>0</v>
      </c>
      <c r="K269" s="1">
        <v>63.44</v>
      </c>
      <c r="L269" s="1">
        <v>67.12</v>
      </c>
    </row>
    <row r="270" spans="1:12" ht="15.75" customHeight="1">
      <c r="A270" s="7">
        <v>269</v>
      </c>
      <c r="B270" s="1" t="s">
        <v>391</v>
      </c>
      <c r="C270" s="1">
        <v>65.5</v>
      </c>
      <c r="D270" s="1">
        <v>12</v>
      </c>
      <c r="E270" s="1">
        <v>19</v>
      </c>
      <c r="F270" s="1">
        <v>70.83</v>
      </c>
      <c r="G270" s="1">
        <v>0</v>
      </c>
      <c r="H270" s="1">
        <v>5</v>
      </c>
      <c r="I270" s="1">
        <v>0</v>
      </c>
      <c r="J270" s="1">
        <v>6</v>
      </c>
      <c r="K270" s="1">
        <v>65.28</v>
      </c>
      <c r="L270" s="1">
        <v>65.489999999999995</v>
      </c>
    </row>
    <row r="271" spans="1:12" ht="15.75" customHeight="1">
      <c r="A271" s="7">
        <v>270</v>
      </c>
      <c r="B271" s="1" t="s">
        <v>429</v>
      </c>
      <c r="C271" s="1">
        <v>65.36</v>
      </c>
      <c r="D271" s="1">
        <v>6</v>
      </c>
      <c r="E271" s="1">
        <v>23</v>
      </c>
      <c r="F271" s="1">
        <v>74.77</v>
      </c>
      <c r="G271" s="1">
        <v>0</v>
      </c>
      <c r="H271" s="1">
        <v>2</v>
      </c>
      <c r="I271" s="1">
        <v>0</v>
      </c>
      <c r="J271" s="1">
        <v>4</v>
      </c>
      <c r="K271" s="1">
        <v>64.959999999999994</v>
      </c>
      <c r="L271" s="1">
        <v>65.53</v>
      </c>
    </row>
    <row r="272" spans="1:12" ht="15.75" customHeight="1">
      <c r="A272" s="7">
        <v>271</v>
      </c>
      <c r="B272" s="1" t="s">
        <v>141</v>
      </c>
      <c r="C272" s="1">
        <v>65.349999999999994</v>
      </c>
      <c r="D272" s="1">
        <v>12</v>
      </c>
      <c r="E272" s="1">
        <v>14</v>
      </c>
      <c r="F272" s="1">
        <v>65.95</v>
      </c>
      <c r="G272" s="1">
        <v>0</v>
      </c>
      <c r="H272" s="1">
        <v>0</v>
      </c>
      <c r="I272" s="1">
        <v>0</v>
      </c>
      <c r="J272" s="1">
        <v>0</v>
      </c>
      <c r="K272" s="1">
        <v>64.459999999999994</v>
      </c>
      <c r="L272" s="1">
        <v>65.989999999999995</v>
      </c>
    </row>
    <row r="273" spans="1:12" ht="15.75" customHeight="1">
      <c r="A273" s="7">
        <v>272</v>
      </c>
      <c r="B273" s="1" t="s">
        <v>325</v>
      </c>
      <c r="C273" s="1">
        <v>65.17</v>
      </c>
      <c r="D273" s="1">
        <v>5</v>
      </c>
      <c r="E273" s="1">
        <v>10</v>
      </c>
      <c r="F273" s="1">
        <v>72.56</v>
      </c>
      <c r="G273" s="1">
        <v>0</v>
      </c>
      <c r="H273" s="1">
        <v>0</v>
      </c>
      <c r="I273" s="1">
        <v>0</v>
      </c>
      <c r="J273" s="1">
        <v>1</v>
      </c>
      <c r="K273" s="1">
        <v>67.42</v>
      </c>
      <c r="L273" s="1">
        <v>62.04</v>
      </c>
    </row>
    <row r="274" spans="1:12" ht="15.75" customHeight="1">
      <c r="A274" s="7">
        <v>273</v>
      </c>
      <c r="B274" s="1" t="s">
        <v>168</v>
      </c>
      <c r="C274" s="1">
        <v>65.03</v>
      </c>
      <c r="D274" s="1">
        <v>10</v>
      </c>
      <c r="E274" s="1">
        <v>18</v>
      </c>
      <c r="F274" s="1">
        <v>69.47</v>
      </c>
      <c r="G274" s="1">
        <v>0</v>
      </c>
      <c r="H274" s="1">
        <v>2</v>
      </c>
      <c r="I274" s="1">
        <v>0</v>
      </c>
      <c r="J274" s="1">
        <v>3</v>
      </c>
      <c r="K274" s="1">
        <v>63.7</v>
      </c>
      <c r="L274" s="1">
        <v>66.040000000000006</v>
      </c>
    </row>
    <row r="275" spans="1:12" ht="15.75" customHeight="1">
      <c r="A275" s="7">
        <v>274</v>
      </c>
      <c r="B275" s="1" t="s">
        <v>333</v>
      </c>
      <c r="C275" s="1">
        <v>65</v>
      </c>
      <c r="D275" s="1">
        <v>11</v>
      </c>
      <c r="E275" s="1">
        <v>17</v>
      </c>
      <c r="F275" s="1">
        <v>69.55</v>
      </c>
      <c r="G275" s="1">
        <v>0</v>
      </c>
      <c r="H275" s="1">
        <v>0</v>
      </c>
      <c r="I275" s="1">
        <v>0</v>
      </c>
      <c r="J275" s="1">
        <v>0</v>
      </c>
      <c r="K275" s="1">
        <v>65.239999999999995</v>
      </c>
      <c r="L275" s="1">
        <v>64.53</v>
      </c>
    </row>
    <row r="276" spans="1:12" ht="15.75" customHeight="1">
      <c r="A276" s="7">
        <v>275</v>
      </c>
      <c r="B276" s="1" t="s">
        <v>395</v>
      </c>
      <c r="C276" s="1">
        <v>64.97</v>
      </c>
      <c r="D276" s="1">
        <v>10</v>
      </c>
      <c r="E276" s="1">
        <v>18</v>
      </c>
      <c r="F276" s="1">
        <v>68.790000000000006</v>
      </c>
      <c r="G276" s="1">
        <v>0</v>
      </c>
      <c r="H276" s="1">
        <v>0</v>
      </c>
      <c r="I276" s="1">
        <v>0</v>
      </c>
      <c r="J276" s="1">
        <v>0</v>
      </c>
      <c r="K276" s="1">
        <v>63.95</v>
      </c>
      <c r="L276" s="1">
        <v>65.7</v>
      </c>
    </row>
    <row r="277" spans="1:12" ht="15.75" customHeight="1">
      <c r="A277" s="7">
        <v>276</v>
      </c>
      <c r="B277" s="1" t="s">
        <v>258</v>
      </c>
      <c r="C277" s="1">
        <v>64.95</v>
      </c>
      <c r="D277" s="1">
        <v>15</v>
      </c>
      <c r="E277" s="1">
        <v>16</v>
      </c>
      <c r="F277" s="1">
        <v>65.709999999999994</v>
      </c>
      <c r="G277" s="1">
        <v>0</v>
      </c>
      <c r="H277" s="1">
        <v>0</v>
      </c>
      <c r="I277" s="1">
        <v>0</v>
      </c>
      <c r="J277" s="1">
        <v>0</v>
      </c>
      <c r="K277" s="1">
        <v>65.16</v>
      </c>
      <c r="L277" s="1">
        <v>64.5</v>
      </c>
    </row>
    <row r="278" spans="1:12" ht="15.75" customHeight="1">
      <c r="A278" s="7">
        <v>277</v>
      </c>
      <c r="B278" s="1" t="s">
        <v>279</v>
      </c>
      <c r="C278" s="1">
        <v>64.930000000000007</v>
      </c>
      <c r="D278" s="1">
        <v>10</v>
      </c>
      <c r="E278" s="1">
        <v>19</v>
      </c>
      <c r="F278" s="1">
        <v>70.459999999999994</v>
      </c>
      <c r="G278" s="1">
        <v>0</v>
      </c>
      <c r="H278" s="1">
        <v>0</v>
      </c>
      <c r="I278" s="1">
        <v>0</v>
      </c>
      <c r="J278" s="1">
        <v>1</v>
      </c>
      <c r="K278" s="1">
        <v>66.069999999999993</v>
      </c>
      <c r="L278" s="1">
        <v>63.4</v>
      </c>
    </row>
    <row r="279" spans="1:12" ht="15.75" customHeight="1">
      <c r="A279" s="7">
        <v>278</v>
      </c>
      <c r="B279" s="1" t="s">
        <v>356</v>
      </c>
      <c r="C279" s="1">
        <v>64.88</v>
      </c>
      <c r="D279" s="1">
        <v>16</v>
      </c>
      <c r="E279" s="1">
        <v>14</v>
      </c>
      <c r="F279" s="1">
        <v>65.06</v>
      </c>
      <c r="G279" s="1">
        <v>0</v>
      </c>
      <c r="H279" s="1">
        <v>0</v>
      </c>
      <c r="I279" s="1">
        <v>0</v>
      </c>
      <c r="J279" s="1">
        <v>1</v>
      </c>
      <c r="K279" s="1">
        <v>65.41</v>
      </c>
      <c r="L279" s="1">
        <v>64.069999999999993</v>
      </c>
    </row>
    <row r="280" spans="1:12" ht="15.75" customHeight="1">
      <c r="A280" s="7">
        <v>279</v>
      </c>
      <c r="B280" s="1" t="s">
        <v>481</v>
      </c>
      <c r="C280" s="1">
        <v>64.72</v>
      </c>
      <c r="D280" s="1">
        <v>8</v>
      </c>
      <c r="E280" s="1">
        <v>23</v>
      </c>
      <c r="F280" s="1">
        <v>72.489999999999995</v>
      </c>
      <c r="G280" s="1">
        <v>0</v>
      </c>
      <c r="H280" s="1">
        <v>1</v>
      </c>
      <c r="I280" s="1">
        <v>0</v>
      </c>
      <c r="J280" s="1">
        <v>4</v>
      </c>
      <c r="K280" s="1">
        <v>62.69</v>
      </c>
      <c r="L280" s="1">
        <v>66.27</v>
      </c>
    </row>
    <row r="281" spans="1:12" ht="15.75" customHeight="1">
      <c r="A281" s="7">
        <v>280</v>
      </c>
      <c r="B281" s="1" t="s">
        <v>465</v>
      </c>
      <c r="C281" s="1">
        <v>64.67</v>
      </c>
      <c r="D281" s="1">
        <v>13</v>
      </c>
      <c r="E281" s="1">
        <v>14</v>
      </c>
      <c r="F281" s="1">
        <v>65.400000000000006</v>
      </c>
      <c r="G281" s="1">
        <v>0</v>
      </c>
      <c r="H281" s="1">
        <v>1</v>
      </c>
      <c r="I281" s="1">
        <v>0</v>
      </c>
      <c r="J281" s="1">
        <v>1</v>
      </c>
      <c r="K281" s="1">
        <v>64.95</v>
      </c>
      <c r="L281" s="1">
        <v>64.16</v>
      </c>
    </row>
    <row r="282" spans="1:12" ht="15.75" customHeight="1">
      <c r="A282" s="7">
        <v>281</v>
      </c>
      <c r="B282" s="1" t="s">
        <v>452</v>
      </c>
      <c r="C282" s="1">
        <v>64.650000000000006</v>
      </c>
      <c r="D282" s="1">
        <v>13</v>
      </c>
      <c r="E282" s="1">
        <v>17</v>
      </c>
      <c r="F282" s="1">
        <v>67.7</v>
      </c>
      <c r="G282" s="1">
        <v>0</v>
      </c>
      <c r="H282" s="1">
        <v>1</v>
      </c>
      <c r="I282" s="1">
        <v>0</v>
      </c>
      <c r="J282" s="1">
        <v>1</v>
      </c>
      <c r="K282" s="1">
        <v>65.03</v>
      </c>
      <c r="L282" s="1">
        <v>64.03</v>
      </c>
    </row>
    <row r="283" spans="1:12" ht="15.75" customHeight="1">
      <c r="A283" s="7">
        <v>282</v>
      </c>
      <c r="B283" s="1" t="s">
        <v>334</v>
      </c>
      <c r="C283" s="1">
        <v>64.52</v>
      </c>
      <c r="D283" s="1">
        <v>8</v>
      </c>
      <c r="E283" s="1">
        <v>21</v>
      </c>
      <c r="F283" s="1">
        <v>71.510000000000005</v>
      </c>
      <c r="G283" s="1">
        <v>0</v>
      </c>
      <c r="H283" s="1">
        <v>0</v>
      </c>
      <c r="I283" s="1">
        <v>0</v>
      </c>
      <c r="J283" s="1">
        <v>2</v>
      </c>
      <c r="K283" s="1">
        <v>64.33</v>
      </c>
      <c r="L283" s="1">
        <v>64.5</v>
      </c>
    </row>
    <row r="284" spans="1:12" ht="15.75" customHeight="1">
      <c r="A284" s="7">
        <v>283</v>
      </c>
      <c r="B284" s="1" t="s">
        <v>445</v>
      </c>
      <c r="C284" s="1">
        <v>64.52</v>
      </c>
      <c r="D284" s="1">
        <v>7</v>
      </c>
      <c r="E284" s="1">
        <v>21</v>
      </c>
      <c r="F284" s="1">
        <v>70.44</v>
      </c>
      <c r="G284" s="1">
        <v>0</v>
      </c>
      <c r="H284" s="1">
        <v>0</v>
      </c>
      <c r="I284" s="1">
        <v>0</v>
      </c>
      <c r="J284" s="1">
        <v>2</v>
      </c>
      <c r="K284" s="1">
        <v>62.84</v>
      </c>
      <c r="L284" s="1">
        <v>65.790000000000006</v>
      </c>
    </row>
    <row r="285" spans="1:12" ht="15.75" customHeight="1">
      <c r="A285" s="7">
        <v>284</v>
      </c>
      <c r="B285" s="1" t="s">
        <v>376</v>
      </c>
      <c r="C285" s="1">
        <v>64.400000000000006</v>
      </c>
      <c r="D285" s="1">
        <v>10</v>
      </c>
      <c r="E285" s="1">
        <v>19</v>
      </c>
      <c r="F285" s="1">
        <v>69.290000000000006</v>
      </c>
      <c r="G285" s="1">
        <v>0</v>
      </c>
      <c r="H285" s="1">
        <v>0</v>
      </c>
      <c r="I285" s="1">
        <v>0</v>
      </c>
      <c r="J285" s="1">
        <v>0</v>
      </c>
      <c r="K285" s="1">
        <v>64.97</v>
      </c>
      <c r="L285" s="1">
        <v>63.56</v>
      </c>
    </row>
    <row r="286" spans="1:12" ht="15.75" customHeight="1">
      <c r="A286" s="7">
        <v>285</v>
      </c>
      <c r="B286" s="1" t="s">
        <v>385</v>
      </c>
      <c r="C286" s="1">
        <v>63.95</v>
      </c>
      <c r="D286" s="1">
        <v>12</v>
      </c>
      <c r="E286" s="1">
        <v>16</v>
      </c>
      <c r="F286" s="1">
        <v>66.010000000000005</v>
      </c>
      <c r="G286" s="1">
        <v>0</v>
      </c>
      <c r="H286" s="1">
        <v>0</v>
      </c>
      <c r="I286" s="1">
        <v>0</v>
      </c>
      <c r="J286" s="1">
        <v>0</v>
      </c>
      <c r="K286" s="1">
        <v>63.64</v>
      </c>
      <c r="L286" s="1">
        <v>64.03</v>
      </c>
    </row>
    <row r="287" spans="1:12" ht="15.75" customHeight="1">
      <c r="A287" s="7">
        <v>286</v>
      </c>
      <c r="B287" s="1" t="s">
        <v>245</v>
      </c>
      <c r="C287" s="1">
        <v>63.87</v>
      </c>
      <c r="D287" s="1">
        <v>7</v>
      </c>
      <c r="E287" s="1">
        <v>23</v>
      </c>
      <c r="F287" s="1">
        <v>74.3</v>
      </c>
      <c r="G287" s="1">
        <v>0</v>
      </c>
      <c r="H287" s="1">
        <v>3</v>
      </c>
      <c r="I287" s="1">
        <v>0</v>
      </c>
      <c r="J287" s="1">
        <v>7</v>
      </c>
      <c r="K287" s="1">
        <v>65.08</v>
      </c>
      <c r="L287" s="1">
        <v>62.22</v>
      </c>
    </row>
    <row r="288" spans="1:12" ht="15.75" customHeight="1">
      <c r="A288" s="7">
        <v>287</v>
      </c>
      <c r="B288" s="1" t="s">
        <v>455</v>
      </c>
      <c r="C288" s="1">
        <v>63.79</v>
      </c>
      <c r="D288" s="1">
        <v>14</v>
      </c>
      <c r="E288" s="1">
        <v>16</v>
      </c>
      <c r="F288" s="1">
        <v>65.650000000000006</v>
      </c>
      <c r="G288" s="1">
        <v>0</v>
      </c>
      <c r="H288" s="1">
        <v>0</v>
      </c>
      <c r="I288" s="1">
        <v>0</v>
      </c>
      <c r="J288" s="1">
        <v>0</v>
      </c>
      <c r="K288" s="1">
        <v>64.44</v>
      </c>
      <c r="L288" s="1">
        <v>62.84</v>
      </c>
    </row>
    <row r="289" spans="1:12" ht="15.75" customHeight="1">
      <c r="A289" s="7">
        <v>288</v>
      </c>
      <c r="B289" s="1" t="s">
        <v>461</v>
      </c>
      <c r="C289" s="1">
        <v>63.72</v>
      </c>
      <c r="D289" s="1">
        <v>9</v>
      </c>
      <c r="E289" s="1">
        <v>20</v>
      </c>
      <c r="F289" s="1">
        <v>70.53</v>
      </c>
      <c r="G289" s="1">
        <v>0</v>
      </c>
      <c r="H289" s="1">
        <v>0</v>
      </c>
      <c r="I289" s="1">
        <v>0</v>
      </c>
      <c r="J289" s="1">
        <v>0</v>
      </c>
      <c r="K289" s="1">
        <v>64.739999999999995</v>
      </c>
      <c r="L289" s="1">
        <v>62.32</v>
      </c>
    </row>
    <row r="290" spans="1:12" ht="15.75" customHeight="1">
      <c r="A290" s="7">
        <v>289</v>
      </c>
      <c r="B290" s="1" t="s">
        <v>369</v>
      </c>
      <c r="C290" s="1">
        <v>63.63</v>
      </c>
      <c r="D290" s="1">
        <v>9</v>
      </c>
      <c r="E290" s="1">
        <v>20</v>
      </c>
      <c r="F290" s="1">
        <v>70.290000000000006</v>
      </c>
      <c r="G290" s="1">
        <v>0</v>
      </c>
      <c r="H290" s="1">
        <v>1</v>
      </c>
      <c r="I290" s="1">
        <v>0</v>
      </c>
      <c r="J290" s="1">
        <v>2</v>
      </c>
      <c r="K290" s="1">
        <v>64.64</v>
      </c>
      <c r="L290" s="1">
        <v>62.23</v>
      </c>
    </row>
    <row r="291" spans="1:12" ht="15.75" customHeight="1">
      <c r="A291" s="7">
        <v>290</v>
      </c>
      <c r="B291" s="1" t="s">
        <v>358</v>
      </c>
      <c r="C291" s="1">
        <v>63.48</v>
      </c>
      <c r="D291" s="1">
        <v>13</v>
      </c>
      <c r="E291" s="1">
        <v>16</v>
      </c>
      <c r="F291" s="1">
        <v>66.540000000000006</v>
      </c>
      <c r="G291" s="1">
        <v>0</v>
      </c>
      <c r="H291" s="1">
        <v>0</v>
      </c>
      <c r="I291" s="1">
        <v>0</v>
      </c>
      <c r="J291" s="1">
        <v>1</v>
      </c>
      <c r="K291" s="1">
        <v>64.45</v>
      </c>
      <c r="L291" s="1">
        <v>62.13</v>
      </c>
    </row>
    <row r="292" spans="1:12" ht="15.75" customHeight="1">
      <c r="A292" s="7">
        <v>291</v>
      </c>
      <c r="B292" s="1" t="s">
        <v>330</v>
      </c>
      <c r="C292" s="1">
        <v>63.33</v>
      </c>
      <c r="D292" s="1">
        <v>8</v>
      </c>
      <c r="E292" s="1">
        <v>19</v>
      </c>
      <c r="F292" s="1">
        <v>68.89</v>
      </c>
      <c r="G292" s="1">
        <v>0</v>
      </c>
      <c r="H292" s="1">
        <v>0</v>
      </c>
      <c r="I292" s="1">
        <v>0</v>
      </c>
      <c r="J292" s="1">
        <v>1</v>
      </c>
      <c r="K292" s="1">
        <v>63.37</v>
      </c>
      <c r="L292" s="1">
        <v>63.08</v>
      </c>
    </row>
    <row r="293" spans="1:12" ht="15.75" customHeight="1">
      <c r="A293" s="7">
        <v>292</v>
      </c>
      <c r="B293" s="1" t="s">
        <v>62</v>
      </c>
      <c r="C293" s="1">
        <v>63.16</v>
      </c>
      <c r="D293" s="1">
        <v>6</v>
      </c>
      <c r="E293" s="1">
        <v>26</v>
      </c>
      <c r="F293" s="1">
        <v>71.989999999999995</v>
      </c>
      <c r="G293" s="1">
        <v>0</v>
      </c>
      <c r="H293" s="1">
        <v>0</v>
      </c>
      <c r="I293" s="1">
        <v>0</v>
      </c>
      <c r="J293" s="1">
        <v>2</v>
      </c>
      <c r="K293" s="1">
        <v>61.45</v>
      </c>
      <c r="L293" s="1">
        <v>64.430000000000007</v>
      </c>
    </row>
    <row r="294" spans="1:12" ht="15.75" customHeight="1">
      <c r="A294" s="7">
        <v>293</v>
      </c>
      <c r="B294" s="1" t="s">
        <v>193</v>
      </c>
      <c r="C294" s="1">
        <v>63.14</v>
      </c>
      <c r="D294" s="1">
        <v>7</v>
      </c>
      <c r="E294" s="1">
        <v>25</v>
      </c>
      <c r="F294" s="1">
        <v>73.09</v>
      </c>
      <c r="G294" s="1">
        <v>0</v>
      </c>
      <c r="H294" s="1">
        <v>1</v>
      </c>
      <c r="I294" s="1">
        <v>0</v>
      </c>
      <c r="J294" s="1">
        <v>2</v>
      </c>
      <c r="K294" s="1">
        <v>64.650000000000006</v>
      </c>
      <c r="L294" s="1">
        <v>61.02</v>
      </c>
    </row>
    <row r="295" spans="1:12" ht="15.75" customHeight="1">
      <c r="A295" s="7">
        <v>294</v>
      </c>
      <c r="B295" s="1" t="s">
        <v>428</v>
      </c>
      <c r="C295" s="1">
        <v>63.06</v>
      </c>
      <c r="D295" s="1">
        <v>11</v>
      </c>
      <c r="E295" s="1">
        <v>19</v>
      </c>
      <c r="F295" s="1">
        <v>66.88</v>
      </c>
      <c r="G295" s="1">
        <v>0</v>
      </c>
      <c r="H295" s="1">
        <v>0</v>
      </c>
      <c r="I295" s="1">
        <v>0</v>
      </c>
      <c r="J295" s="1">
        <v>1</v>
      </c>
      <c r="K295" s="1">
        <v>63.06</v>
      </c>
      <c r="L295" s="1">
        <v>62.84</v>
      </c>
    </row>
    <row r="296" spans="1:12" ht="15.75" customHeight="1">
      <c r="A296" s="7">
        <v>295</v>
      </c>
      <c r="B296" s="1" t="s">
        <v>423</v>
      </c>
      <c r="C296" s="1">
        <v>63.06</v>
      </c>
      <c r="D296" s="1">
        <v>11</v>
      </c>
      <c r="E296" s="1">
        <v>14</v>
      </c>
      <c r="F296" s="1">
        <v>69.08</v>
      </c>
      <c r="G296" s="1">
        <v>0</v>
      </c>
      <c r="H296" s="1">
        <v>2</v>
      </c>
      <c r="I296" s="1">
        <v>0</v>
      </c>
      <c r="J296" s="1">
        <v>5</v>
      </c>
      <c r="K296" s="1">
        <v>65.02</v>
      </c>
      <c r="L296" s="1">
        <v>60.17</v>
      </c>
    </row>
    <row r="297" spans="1:12" ht="15.75" customHeight="1">
      <c r="A297" s="7">
        <v>296</v>
      </c>
      <c r="B297" s="1" t="s">
        <v>431</v>
      </c>
      <c r="C297" s="1">
        <v>62.88</v>
      </c>
      <c r="D297" s="1">
        <v>9</v>
      </c>
      <c r="E297" s="1">
        <v>21</v>
      </c>
      <c r="F297" s="1">
        <v>70.459999999999994</v>
      </c>
      <c r="G297" s="1">
        <v>0</v>
      </c>
      <c r="H297" s="1">
        <v>1</v>
      </c>
      <c r="I297" s="1">
        <v>0</v>
      </c>
      <c r="J297" s="1">
        <v>2</v>
      </c>
      <c r="K297" s="1">
        <v>63.21</v>
      </c>
      <c r="L297" s="1">
        <v>62.3</v>
      </c>
    </row>
    <row r="298" spans="1:12" ht="15.75" customHeight="1">
      <c r="A298" s="7">
        <v>297</v>
      </c>
      <c r="B298" s="1" t="s">
        <v>460</v>
      </c>
      <c r="C298" s="1">
        <v>62.85</v>
      </c>
      <c r="D298" s="1">
        <v>7</v>
      </c>
      <c r="E298" s="1">
        <v>24</v>
      </c>
      <c r="F298" s="1">
        <v>71.260000000000005</v>
      </c>
      <c r="G298" s="1">
        <v>0</v>
      </c>
      <c r="H298" s="1">
        <v>1</v>
      </c>
      <c r="I298" s="1">
        <v>0</v>
      </c>
      <c r="J298" s="1">
        <v>2</v>
      </c>
      <c r="K298" s="1">
        <v>61.42</v>
      </c>
      <c r="L298" s="1">
        <v>63.91</v>
      </c>
    </row>
    <row r="299" spans="1:12" ht="15.75" customHeight="1">
      <c r="A299" s="7">
        <v>298</v>
      </c>
      <c r="B299" s="1" t="s">
        <v>282</v>
      </c>
      <c r="C299" s="1">
        <v>62.81</v>
      </c>
      <c r="D299" s="1">
        <v>9</v>
      </c>
      <c r="E299" s="1">
        <v>20</v>
      </c>
      <c r="F299" s="1">
        <v>68.05</v>
      </c>
      <c r="G299" s="1">
        <v>0</v>
      </c>
      <c r="H299" s="1">
        <v>0</v>
      </c>
      <c r="I299" s="1">
        <v>0</v>
      </c>
      <c r="J299" s="1">
        <v>0</v>
      </c>
      <c r="K299" s="1">
        <v>61.9</v>
      </c>
      <c r="L299" s="1">
        <v>63.44</v>
      </c>
    </row>
    <row r="300" spans="1:12" ht="15.75" customHeight="1">
      <c r="A300" s="7">
        <v>299</v>
      </c>
      <c r="B300" s="1" t="s">
        <v>352</v>
      </c>
      <c r="C300" s="1">
        <v>62.8</v>
      </c>
      <c r="D300" s="1">
        <v>8</v>
      </c>
      <c r="E300" s="1">
        <v>21</v>
      </c>
      <c r="F300" s="1">
        <v>69.58</v>
      </c>
      <c r="G300" s="1">
        <v>0</v>
      </c>
      <c r="H300" s="1">
        <v>1</v>
      </c>
      <c r="I300" s="1">
        <v>0</v>
      </c>
      <c r="J300" s="1">
        <v>1</v>
      </c>
      <c r="K300" s="1">
        <v>62.32</v>
      </c>
      <c r="L300" s="1">
        <v>63.05</v>
      </c>
    </row>
    <row r="301" spans="1:12" ht="15.75" customHeight="1">
      <c r="A301" s="7">
        <v>300</v>
      </c>
      <c r="B301" s="1" t="s">
        <v>449</v>
      </c>
      <c r="C301" s="1">
        <v>62.65</v>
      </c>
      <c r="D301" s="1">
        <v>10</v>
      </c>
      <c r="E301" s="1">
        <v>20</v>
      </c>
      <c r="F301" s="1">
        <v>68</v>
      </c>
      <c r="G301" s="1">
        <v>0</v>
      </c>
      <c r="H301" s="1">
        <v>0</v>
      </c>
      <c r="I301" s="1">
        <v>0</v>
      </c>
      <c r="J301" s="1">
        <v>0</v>
      </c>
      <c r="K301" s="1">
        <v>62.75</v>
      </c>
      <c r="L301" s="1">
        <v>62.32</v>
      </c>
    </row>
    <row r="302" spans="1:12" ht="15.75" customHeight="1">
      <c r="A302" s="7">
        <v>301</v>
      </c>
      <c r="B302" s="1" t="s">
        <v>102</v>
      </c>
      <c r="C302" s="1">
        <v>62.57</v>
      </c>
      <c r="D302" s="1">
        <v>6</v>
      </c>
      <c r="E302" s="1">
        <v>25</v>
      </c>
      <c r="F302" s="1">
        <v>72.34</v>
      </c>
      <c r="G302" s="1">
        <v>0</v>
      </c>
      <c r="H302" s="1">
        <v>1</v>
      </c>
      <c r="I302" s="1">
        <v>0</v>
      </c>
      <c r="J302" s="1">
        <v>2</v>
      </c>
      <c r="K302" s="1">
        <v>61.89</v>
      </c>
      <c r="L302" s="1">
        <v>63</v>
      </c>
    </row>
    <row r="303" spans="1:12" ht="15.75" customHeight="1">
      <c r="A303" s="7">
        <v>302</v>
      </c>
      <c r="B303" s="1" t="s">
        <v>236</v>
      </c>
      <c r="C303" s="1">
        <v>62.48</v>
      </c>
      <c r="D303" s="1">
        <v>13</v>
      </c>
      <c r="E303" s="1">
        <v>18</v>
      </c>
      <c r="F303" s="1">
        <v>65.58</v>
      </c>
      <c r="G303" s="1">
        <v>0</v>
      </c>
      <c r="H303" s="1">
        <v>0</v>
      </c>
      <c r="I303" s="1">
        <v>0</v>
      </c>
      <c r="J303" s="1">
        <v>1</v>
      </c>
      <c r="K303" s="1">
        <v>63.16</v>
      </c>
      <c r="L303" s="1">
        <v>61.49</v>
      </c>
    </row>
    <row r="304" spans="1:12" ht="15.75" customHeight="1">
      <c r="A304" s="7">
        <v>303</v>
      </c>
      <c r="B304" s="1" t="s">
        <v>354</v>
      </c>
      <c r="C304" s="1">
        <v>62.3</v>
      </c>
      <c r="D304" s="1">
        <v>7</v>
      </c>
      <c r="E304" s="1">
        <v>23</v>
      </c>
      <c r="F304" s="1">
        <v>70.2</v>
      </c>
      <c r="G304" s="1">
        <v>0</v>
      </c>
      <c r="H304" s="1">
        <v>1</v>
      </c>
      <c r="I304" s="1">
        <v>0</v>
      </c>
      <c r="J304" s="1">
        <v>2</v>
      </c>
      <c r="K304" s="1">
        <v>61.94</v>
      </c>
      <c r="L304" s="1">
        <v>62.44</v>
      </c>
    </row>
    <row r="305" spans="1:12" ht="15.75" customHeight="1">
      <c r="A305" s="7">
        <v>304</v>
      </c>
      <c r="B305" s="1" t="s">
        <v>228</v>
      </c>
      <c r="C305" s="1">
        <v>62.2</v>
      </c>
      <c r="D305" s="1">
        <v>13</v>
      </c>
      <c r="E305" s="1">
        <v>14</v>
      </c>
      <c r="F305" s="1">
        <v>65.05</v>
      </c>
      <c r="G305" s="1">
        <v>0</v>
      </c>
      <c r="H305" s="1">
        <v>1</v>
      </c>
      <c r="I305" s="1">
        <v>0</v>
      </c>
      <c r="J305" s="1">
        <v>2</v>
      </c>
      <c r="K305" s="1">
        <v>63.24</v>
      </c>
      <c r="L305" s="1">
        <v>60.74</v>
      </c>
    </row>
    <row r="306" spans="1:12" ht="15.75" customHeight="1">
      <c r="A306" s="7">
        <v>305</v>
      </c>
      <c r="B306" s="1" t="s">
        <v>265</v>
      </c>
      <c r="C306" s="1">
        <v>62.18</v>
      </c>
      <c r="D306" s="1">
        <v>10</v>
      </c>
      <c r="E306" s="1">
        <v>20</v>
      </c>
      <c r="F306" s="1">
        <v>68.739999999999995</v>
      </c>
      <c r="G306" s="1">
        <v>0</v>
      </c>
      <c r="H306" s="1">
        <v>1</v>
      </c>
      <c r="I306" s="1">
        <v>0</v>
      </c>
      <c r="J306" s="1">
        <v>4</v>
      </c>
      <c r="K306" s="1">
        <v>62.13</v>
      </c>
      <c r="L306" s="1">
        <v>62.01</v>
      </c>
    </row>
    <row r="307" spans="1:12" ht="15.75" customHeight="1">
      <c r="A307" s="7">
        <v>306</v>
      </c>
      <c r="B307" s="1" t="s">
        <v>143</v>
      </c>
      <c r="C307" s="1">
        <v>62.03</v>
      </c>
      <c r="D307" s="1">
        <v>10</v>
      </c>
      <c r="E307" s="1">
        <v>20</v>
      </c>
      <c r="F307" s="1">
        <v>68.19</v>
      </c>
      <c r="G307" s="1">
        <v>0</v>
      </c>
      <c r="H307" s="1">
        <v>1</v>
      </c>
      <c r="I307" s="1">
        <v>0</v>
      </c>
      <c r="J307" s="1">
        <v>2</v>
      </c>
      <c r="K307" s="1">
        <v>62.84</v>
      </c>
      <c r="L307" s="1">
        <v>60.86</v>
      </c>
    </row>
    <row r="308" spans="1:12" ht="15.75" customHeight="1">
      <c r="A308" s="7">
        <v>307</v>
      </c>
      <c r="B308" s="1" t="s">
        <v>216</v>
      </c>
      <c r="C308" s="1">
        <v>62.02</v>
      </c>
      <c r="D308" s="1">
        <v>9</v>
      </c>
      <c r="E308" s="1">
        <v>19</v>
      </c>
      <c r="F308" s="1">
        <v>68.45</v>
      </c>
      <c r="G308" s="1">
        <v>0</v>
      </c>
      <c r="H308" s="1">
        <v>0</v>
      </c>
      <c r="I308" s="1">
        <v>0</v>
      </c>
      <c r="J308" s="1">
        <v>0</v>
      </c>
      <c r="K308" s="1">
        <v>62.02</v>
      </c>
      <c r="L308" s="1">
        <v>61.8</v>
      </c>
    </row>
    <row r="309" spans="1:12" ht="15.75" customHeight="1">
      <c r="A309" s="7">
        <v>308</v>
      </c>
      <c r="B309" s="1" t="s">
        <v>301</v>
      </c>
      <c r="C309" s="1">
        <v>61.82</v>
      </c>
      <c r="D309" s="1">
        <v>8</v>
      </c>
      <c r="E309" s="1">
        <v>20</v>
      </c>
      <c r="F309" s="1">
        <v>69.23</v>
      </c>
      <c r="G309" s="1">
        <v>0</v>
      </c>
      <c r="H309" s="1">
        <v>0</v>
      </c>
      <c r="I309" s="1">
        <v>0</v>
      </c>
      <c r="J309" s="1">
        <v>1</v>
      </c>
      <c r="K309" s="1">
        <v>60.62</v>
      </c>
      <c r="L309" s="1">
        <v>62.68</v>
      </c>
    </row>
    <row r="310" spans="1:12" ht="15.75" customHeight="1">
      <c r="A310" s="7">
        <v>309</v>
      </c>
      <c r="B310" s="1" t="s">
        <v>240</v>
      </c>
      <c r="C310" s="1">
        <v>61.81</v>
      </c>
      <c r="D310" s="1">
        <v>7</v>
      </c>
      <c r="E310" s="1">
        <v>22</v>
      </c>
      <c r="F310" s="1">
        <v>70.69</v>
      </c>
      <c r="G310" s="1">
        <v>0</v>
      </c>
      <c r="H310" s="1">
        <v>1</v>
      </c>
      <c r="I310" s="1">
        <v>0</v>
      </c>
      <c r="J310" s="1">
        <v>2</v>
      </c>
      <c r="K310" s="1">
        <v>62.21</v>
      </c>
      <c r="L310" s="1">
        <v>61.15</v>
      </c>
    </row>
    <row r="311" spans="1:12" ht="15.75" customHeight="1">
      <c r="A311" s="7">
        <v>310</v>
      </c>
      <c r="B311" s="1" t="s">
        <v>342</v>
      </c>
      <c r="C311" s="1">
        <v>61.76</v>
      </c>
      <c r="D311" s="1">
        <v>13</v>
      </c>
      <c r="E311" s="1">
        <v>16</v>
      </c>
      <c r="F311" s="1">
        <v>65.03</v>
      </c>
      <c r="G311" s="1">
        <v>0</v>
      </c>
      <c r="H311" s="1">
        <v>2</v>
      </c>
      <c r="I311" s="1">
        <v>0</v>
      </c>
      <c r="J311" s="1">
        <v>3</v>
      </c>
      <c r="K311" s="1">
        <v>60.11</v>
      </c>
      <c r="L311" s="1">
        <v>62.95</v>
      </c>
    </row>
    <row r="312" spans="1:12" ht="15.75" customHeight="1">
      <c r="A312" s="7">
        <v>311</v>
      </c>
      <c r="B312" s="1" t="s">
        <v>456</v>
      </c>
      <c r="C312" s="1">
        <v>61.32</v>
      </c>
      <c r="D312" s="1">
        <v>4</v>
      </c>
      <c r="E312" s="1">
        <v>19</v>
      </c>
      <c r="F312" s="1">
        <v>73.63</v>
      </c>
      <c r="G312" s="1">
        <v>0</v>
      </c>
      <c r="H312" s="1">
        <v>1</v>
      </c>
      <c r="I312" s="1">
        <v>0</v>
      </c>
      <c r="J312" s="1">
        <v>2</v>
      </c>
      <c r="K312" s="1">
        <v>62.95</v>
      </c>
      <c r="L312" s="1">
        <v>58.89</v>
      </c>
    </row>
    <row r="313" spans="1:12" ht="15.75" customHeight="1">
      <c r="A313" s="7">
        <v>312</v>
      </c>
      <c r="B313" s="1" t="s">
        <v>344</v>
      </c>
      <c r="C313" s="1">
        <v>61.26</v>
      </c>
      <c r="D313" s="1">
        <v>6</v>
      </c>
      <c r="E313" s="1">
        <v>24</v>
      </c>
      <c r="F313" s="1">
        <v>71.38</v>
      </c>
      <c r="G313" s="1">
        <v>0</v>
      </c>
      <c r="H313" s="1">
        <v>2</v>
      </c>
      <c r="I313" s="1">
        <v>0</v>
      </c>
      <c r="J313" s="1">
        <v>3</v>
      </c>
      <c r="K313" s="1">
        <v>60.78</v>
      </c>
      <c r="L313" s="1">
        <v>61.51</v>
      </c>
    </row>
    <row r="314" spans="1:12" ht="15.75" customHeight="1">
      <c r="A314" s="7">
        <v>313</v>
      </c>
      <c r="B314" s="1" t="s">
        <v>406</v>
      </c>
      <c r="C314" s="1">
        <v>61.11</v>
      </c>
      <c r="D314" s="1">
        <v>7</v>
      </c>
      <c r="E314" s="1">
        <v>26</v>
      </c>
      <c r="F314" s="1">
        <v>71.03</v>
      </c>
      <c r="G314" s="1">
        <v>0</v>
      </c>
      <c r="H314" s="1">
        <v>1</v>
      </c>
      <c r="I314" s="1">
        <v>0</v>
      </c>
      <c r="J314" s="1">
        <v>3</v>
      </c>
      <c r="K314" s="1">
        <v>60.95</v>
      </c>
      <c r="L314" s="1">
        <v>61.05</v>
      </c>
    </row>
    <row r="315" spans="1:12" ht="15.75" customHeight="1">
      <c r="A315" s="7">
        <v>314</v>
      </c>
      <c r="B315" s="1" t="s">
        <v>312</v>
      </c>
      <c r="C315" s="1">
        <v>61.07</v>
      </c>
      <c r="D315" s="1">
        <v>8</v>
      </c>
      <c r="E315" s="1">
        <v>22</v>
      </c>
      <c r="F315" s="1">
        <v>68.39</v>
      </c>
      <c r="G315" s="1">
        <v>0</v>
      </c>
      <c r="H315" s="1">
        <v>0</v>
      </c>
      <c r="I315" s="1">
        <v>0</v>
      </c>
      <c r="J315" s="1">
        <v>1</v>
      </c>
      <c r="K315" s="1">
        <v>61.55</v>
      </c>
      <c r="L315" s="1">
        <v>60.31</v>
      </c>
    </row>
    <row r="316" spans="1:12" ht="15.75" customHeight="1">
      <c r="A316" s="7">
        <v>315</v>
      </c>
      <c r="B316" s="1" t="s">
        <v>362</v>
      </c>
      <c r="C316" s="1">
        <v>60.9</v>
      </c>
      <c r="D316" s="1">
        <v>6</v>
      </c>
      <c r="E316" s="1">
        <v>20</v>
      </c>
      <c r="F316" s="1">
        <v>68.98</v>
      </c>
      <c r="G316" s="1">
        <v>0</v>
      </c>
      <c r="H316" s="1">
        <v>0</v>
      </c>
      <c r="I316" s="1">
        <v>0</v>
      </c>
      <c r="J316" s="1">
        <v>1</v>
      </c>
      <c r="K316" s="1">
        <v>61.01</v>
      </c>
      <c r="L316" s="1">
        <v>60.55</v>
      </c>
    </row>
    <row r="317" spans="1:12" ht="15.75" customHeight="1">
      <c r="A317" s="7">
        <v>316</v>
      </c>
      <c r="B317" s="1" t="s">
        <v>341</v>
      </c>
      <c r="C317" s="1">
        <v>60.74</v>
      </c>
      <c r="D317" s="1">
        <v>6</v>
      </c>
      <c r="E317" s="1">
        <v>21</v>
      </c>
      <c r="F317" s="1">
        <v>68.77</v>
      </c>
      <c r="G317" s="1">
        <v>0</v>
      </c>
      <c r="H317" s="1">
        <v>0</v>
      </c>
      <c r="I317" s="1">
        <v>0</v>
      </c>
      <c r="J317" s="1">
        <v>1</v>
      </c>
      <c r="K317" s="1">
        <v>60.56</v>
      </c>
      <c r="L317" s="1">
        <v>60.71</v>
      </c>
    </row>
    <row r="318" spans="1:12" ht="15.75" customHeight="1">
      <c r="A318" s="7">
        <v>317</v>
      </c>
      <c r="B318" s="1" t="s">
        <v>281</v>
      </c>
      <c r="C318" s="1">
        <v>60.68</v>
      </c>
      <c r="D318" s="1">
        <v>8</v>
      </c>
      <c r="E318" s="1">
        <v>20</v>
      </c>
      <c r="F318" s="1">
        <v>69.87</v>
      </c>
      <c r="G318" s="1">
        <v>0</v>
      </c>
      <c r="H318" s="1">
        <v>1</v>
      </c>
      <c r="I318" s="1">
        <v>0</v>
      </c>
      <c r="J318" s="1">
        <v>2</v>
      </c>
      <c r="K318" s="1">
        <v>62.08</v>
      </c>
      <c r="L318" s="1">
        <v>58.6</v>
      </c>
    </row>
    <row r="319" spans="1:12" ht="15.75" customHeight="1">
      <c r="A319" s="7">
        <v>318</v>
      </c>
      <c r="B319" s="1" t="s">
        <v>387</v>
      </c>
      <c r="C319" s="1">
        <v>60.67</v>
      </c>
      <c r="D319" s="1">
        <v>6</v>
      </c>
      <c r="E319" s="1">
        <v>19</v>
      </c>
      <c r="F319" s="1">
        <v>69.930000000000007</v>
      </c>
      <c r="G319" s="1">
        <v>0</v>
      </c>
      <c r="H319" s="1">
        <v>0</v>
      </c>
      <c r="I319" s="1">
        <v>0</v>
      </c>
      <c r="J319" s="1">
        <v>0</v>
      </c>
      <c r="K319" s="1">
        <v>61.66</v>
      </c>
      <c r="L319" s="1">
        <v>59.23</v>
      </c>
    </row>
    <row r="320" spans="1:12" ht="15.75" customHeight="1">
      <c r="A320" s="7">
        <v>319</v>
      </c>
      <c r="B320" s="1" t="s">
        <v>389</v>
      </c>
      <c r="C320" s="1">
        <v>60.27</v>
      </c>
      <c r="D320" s="1">
        <v>13</v>
      </c>
      <c r="E320" s="1">
        <v>18</v>
      </c>
      <c r="F320" s="1">
        <v>67.28</v>
      </c>
      <c r="G320" s="1">
        <v>0</v>
      </c>
      <c r="H320" s="1">
        <v>2</v>
      </c>
      <c r="I320" s="1">
        <v>0</v>
      </c>
      <c r="J320" s="1">
        <v>4</v>
      </c>
      <c r="K320" s="1">
        <v>60.41</v>
      </c>
      <c r="L320" s="1">
        <v>59.89</v>
      </c>
    </row>
    <row r="321" spans="1:12" ht="15.75" customHeight="1">
      <c r="A321" s="7">
        <v>320</v>
      </c>
      <c r="B321" s="1" t="s">
        <v>404</v>
      </c>
      <c r="C321" s="1">
        <v>60.22</v>
      </c>
      <c r="D321" s="1">
        <v>7</v>
      </c>
      <c r="E321" s="1">
        <v>23</v>
      </c>
      <c r="F321" s="1">
        <v>70.39</v>
      </c>
      <c r="G321" s="1">
        <v>0</v>
      </c>
      <c r="H321" s="1">
        <v>2</v>
      </c>
      <c r="I321" s="1">
        <v>0</v>
      </c>
      <c r="J321" s="1">
        <v>5</v>
      </c>
      <c r="K321" s="1">
        <v>59.84</v>
      </c>
      <c r="L321" s="1">
        <v>60.37</v>
      </c>
    </row>
    <row r="322" spans="1:12" ht="15.75" customHeight="1">
      <c r="A322" s="7">
        <v>321</v>
      </c>
      <c r="B322" s="1" t="s">
        <v>299</v>
      </c>
      <c r="C322" s="1">
        <v>60.2</v>
      </c>
      <c r="D322" s="1">
        <v>8</v>
      </c>
      <c r="E322" s="1">
        <v>19</v>
      </c>
      <c r="F322" s="1">
        <v>67.06</v>
      </c>
      <c r="G322" s="1">
        <v>0</v>
      </c>
      <c r="H322" s="1">
        <v>0</v>
      </c>
      <c r="I322" s="1">
        <v>0</v>
      </c>
      <c r="J322" s="1">
        <v>1</v>
      </c>
      <c r="K322" s="1">
        <v>60.16</v>
      </c>
      <c r="L322" s="1">
        <v>60.03</v>
      </c>
    </row>
    <row r="323" spans="1:12" ht="15.75" customHeight="1">
      <c r="A323" s="7">
        <v>322</v>
      </c>
      <c r="B323" s="1" t="s">
        <v>157</v>
      </c>
      <c r="C323" s="1">
        <v>60.17</v>
      </c>
      <c r="D323" s="1">
        <v>3</v>
      </c>
      <c r="E323" s="1">
        <v>25</v>
      </c>
      <c r="F323" s="1">
        <v>74.23</v>
      </c>
      <c r="G323" s="1">
        <v>0</v>
      </c>
      <c r="H323" s="1">
        <v>3</v>
      </c>
      <c r="I323" s="1">
        <v>0</v>
      </c>
      <c r="J323" s="1">
        <v>3</v>
      </c>
      <c r="K323" s="1">
        <v>60.29</v>
      </c>
      <c r="L323" s="1">
        <v>59.81</v>
      </c>
    </row>
    <row r="324" spans="1:12" ht="15.75" customHeight="1">
      <c r="A324" s="7">
        <v>323</v>
      </c>
      <c r="B324" s="1" t="s">
        <v>152</v>
      </c>
      <c r="C324" s="1">
        <v>60.11</v>
      </c>
      <c r="D324" s="1">
        <v>3</v>
      </c>
      <c r="E324" s="1">
        <v>28</v>
      </c>
      <c r="F324" s="1">
        <v>74.760000000000005</v>
      </c>
      <c r="G324" s="1">
        <v>0</v>
      </c>
      <c r="H324" s="1">
        <v>3</v>
      </c>
      <c r="I324" s="1">
        <v>0</v>
      </c>
      <c r="J324" s="1">
        <v>7</v>
      </c>
      <c r="K324" s="1">
        <v>60.52</v>
      </c>
      <c r="L324" s="1">
        <v>59.41</v>
      </c>
    </row>
    <row r="325" spans="1:12" ht="15.75" customHeight="1">
      <c r="A325" s="7">
        <v>324</v>
      </c>
      <c r="B325" s="1" t="s">
        <v>396</v>
      </c>
      <c r="C325" s="1">
        <v>60.06</v>
      </c>
      <c r="D325" s="1">
        <v>10</v>
      </c>
      <c r="E325" s="1">
        <v>21</v>
      </c>
      <c r="F325" s="1">
        <v>68.28</v>
      </c>
      <c r="G325" s="1">
        <v>0</v>
      </c>
      <c r="H325" s="1">
        <v>0</v>
      </c>
      <c r="I325" s="1">
        <v>0</v>
      </c>
      <c r="J325" s="1">
        <v>3</v>
      </c>
      <c r="K325" s="1">
        <v>61.82</v>
      </c>
      <c r="L325" s="1">
        <v>57.25</v>
      </c>
    </row>
    <row r="326" spans="1:12" ht="15.75" customHeight="1">
      <c r="A326" s="7">
        <v>325</v>
      </c>
      <c r="B326" s="1" t="s">
        <v>379</v>
      </c>
      <c r="C326" s="1">
        <v>59.3</v>
      </c>
      <c r="D326" s="1">
        <v>8</v>
      </c>
      <c r="E326" s="1">
        <v>23</v>
      </c>
      <c r="F326" s="1">
        <v>67.41</v>
      </c>
      <c r="G326" s="1">
        <v>0</v>
      </c>
      <c r="H326" s="1">
        <v>1</v>
      </c>
      <c r="I326" s="1">
        <v>0</v>
      </c>
      <c r="J326" s="1">
        <v>1</v>
      </c>
      <c r="K326" s="1">
        <v>59.32</v>
      </c>
      <c r="L326" s="1">
        <v>59.05</v>
      </c>
    </row>
    <row r="327" spans="1:12" ht="15.75" customHeight="1">
      <c r="A327" s="7">
        <v>326</v>
      </c>
      <c r="B327" s="1" t="s">
        <v>256</v>
      </c>
      <c r="C327" s="1">
        <v>59.29</v>
      </c>
      <c r="D327" s="1">
        <v>8</v>
      </c>
      <c r="E327" s="1">
        <v>21</v>
      </c>
      <c r="F327" s="1">
        <v>68.650000000000006</v>
      </c>
      <c r="G327" s="1">
        <v>0</v>
      </c>
      <c r="H327" s="1">
        <v>1</v>
      </c>
      <c r="I327" s="1">
        <v>0</v>
      </c>
      <c r="J327" s="1">
        <v>2</v>
      </c>
      <c r="K327" s="1">
        <v>60.09</v>
      </c>
      <c r="L327" s="1">
        <v>58.08</v>
      </c>
    </row>
    <row r="328" spans="1:12" ht="15.75" customHeight="1">
      <c r="A328" s="7">
        <v>327</v>
      </c>
      <c r="B328" s="1" t="s">
        <v>462</v>
      </c>
      <c r="C328" s="1">
        <v>58.95</v>
      </c>
      <c r="D328" s="1">
        <v>6</v>
      </c>
      <c r="E328" s="1">
        <v>23</v>
      </c>
      <c r="F328" s="1">
        <v>68.25</v>
      </c>
      <c r="G328" s="1">
        <v>0</v>
      </c>
      <c r="H328" s="1">
        <v>0</v>
      </c>
      <c r="I328" s="1">
        <v>0</v>
      </c>
      <c r="J328" s="1">
        <v>0</v>
      </c>
      <c r="K328" s="1">
        <v>58.83</v>
      </c>
      <c r="L328" s="1">
        <v>58.85</v>
      </c>
    </row>
    <row r="329" spans="1:12" ht="15.75" customHeight="1">
      <c r="A329" s="7">
        <v>328</v>
      </c>
      <c r="B329" s="1" t="s">
        <v>261</v>
      </c>
      <c r="C329" s="1">
        <v>58.92</v>
      </c>
      <c r="D329" s="1">
        <v>8</v>
      </c>
      <c r="E329" s="1">
        <v>23</v>
      </c>
      <c r="F329" s="1">
        <v>67.39</v>
      </c>
      <c r="G329" s="1">
        <v>0</v>
      </c>
      <c r="H329" s="1">
        <v>0</v>
      </c>
      <c r="I329" s="1">
        <v>0</v>
      </c>
      <c r="J329" s="1">
        <v>1</v>
      </c>
      <c r="K329" s="1">
        <v>59.93</v>
      </c>
      <c r="L329" s="1">
        <v>57.4</v>
      </c>
    </row>
    <row r="330" spans="1:12" ht="15.75" customHeight="1">
      <c r="A330" s="7">
        <v>329</v>
      </c>
      <c r="B330" s="1" t="s">
        <v>151</v>
      </c>
      <c r="C330" s="1">
        <v>58.89</v>
      </c>
      <c r="D330" s="1">
        <v>4</v>
      </c>
      <c r="E330" s="1">
        <v>25</v>
      </c>
      <c r="F330" s="1">
        <v>70.5</v>
      </c>
      <c r="G330" s="1">
        <v>0</v>
      </c>
      <c r="H330" s="1">
        <v>0</v>
      </c>
      <c r="I330" s="1">
        <v>0</v>
      </c>
      <c r="J330" s="1">
        <v>0</v>
      </c>
      <c r="K330" s="1">
        <v>59.45</v>
      </c>
      <c r="L330" s="1">
        <v>58.01</v>
      </c>
    </row>
    <row r="331" spans="1:12" ht="15.75" customHeight="1">
      <c r="A331" s="7">
        <v>330</v>
      </c>
      <c r="B331" s="1" t="s">
        <v>418</v>
      </c>
      <c r="C331" s="1">
        <v>58.49</v>
      </c>
      <c r="D331" s="1">
        <v>4</v>
      </c>
      <c r="E331" s="1">
        <v>25</v>
      </c>
      <c r="F331" s="1">
        <v>72.17</v>
      </c>
      <c r="G331" s="1">
        <v>0</v>
      </c>
      <c r="H331" s="1">
        <v>2</v>
      </c>
      <c r="I331" s="1">
        <v>0</v>
      </c>
      <c r="J331" s="1">
        <v>4</v>
      </c>
      <c r="K331" s="1">
        <v>57.63</v>
      </c>
      <c r="L331" s="1">
        <v>59.06</v>
      </c>
    </row>
    <row r="332" spans="1:12" ht="15.75" customHeight="1">
      <c r="A332" s="7">
        <v>331</v>
      </c>
      <c r="B332" s="1" t="s">
        <v>350</v>
      </c>
      <c r="C332" s="1">
        <v>58.43</v>
      </c>
      <c r="D332" s="1">
        <v>7</v>
      </c>
      <c r="E332" s="1">
        <v>23</v>
      </c>
      <c r="F332" s="1">
        <v>68.78</v>
      </c>
      <c r="G332" s="1">
        <v>0</v>
      </c>
      <c r="H332" s="1">
        <v>1</v>
      </c>
      <c r="I332" s="1">
        <v>0</v>
      </c>
      <c r="J332" s="1">
        <v>1</v>
      </c>
      <c r="K332" s="1">
        <v>59.54</v>
      </c>
      <c r="L332" s="1">
        <v>56.72</v>
      </c>
    </row>
    <row r="333" spans="1:12" ht="15.75" customHeight="1">
      <c r="A333" s="7">
        <v>332</v>
      </c>
      <c r="B333" s="1" t="s">
        <v>451</v>
      </c>
      <c r="C333" s="1">
        <v>58.37</v>
      </c>
      <c r="D333" s="1">
        <v>7</v>
      </c>
      <c r="E333" s="1">
        <v>22</v>
      </c>
      <c r="F333" s="1">
        <v>69.02</v>
      </c>
      <c r="G333" s="1">
        <v>0</v>
      </c>
      <c r="H333" s="1">
        <v>1</v>
      </c>
      <c r="I333" s="1">
        <v>0</v>
      </c>
      <c r="J333" s="1">
        <v>3</v>
      </c>
      <c r="K333" s="1">
        <v>60.1</v>
      </c>
      <c r="L333" s="1">
        <v>55.48</v>
      </c>
    </row>
    <row r="334" spans="1:12" ht="15.75" customHeight="1">
      <c r="A334" s="7">
        <v>333</v>
      </c>
      <c r="B334" s="1" t="s">
        <v>457</v>
      </c>
      <c r="C334" s="1">
        <v>58.31</v>
      </c>
      <c r="D334" s="1">
        <v>6</v>
      </c>
      <c r="E334" s="1">
        <v>17</v>
      </c>
      <c r="F334" s="1">
        <v>66.63</v>
      </c>
      <c r="G334" s="1">
        <v>0</v>
      </c>
      <c r="H334" s="1">
        <v>0</v>
      </c>
      <c r="I334" s="1">
        <v>0</v>
      </c>
      <c r="J334" s="1">
        <v>1</v>
      </c>
      <c r="K334" s="1">
        <v>57.32</v>
      </c>
      <c r="L334" s="1">
        <v>58.98</v>
      </c>
    </row>
    <row r="335" spans="1:12" ht="15.75" customHeight="1">
      <c r="A335" s="7">
        <v>334</v>
      </c>
      <c r="B335" s="1" t="s">
        <v>108</v>
      </c>
      <c r="C335" s="1">
        <v>58.21</v>
      </c>
      <c r="D335" s="1">
        <v>4</v>
      </c>
      <c r="E335" s="1">
        <v>24</v>
      </c>
      <c r="F335" s="1">
        <v>70.03</v>
      </c>
      <c r="G335" s="1">
        <v>0</v>
      </c>
      <c r="H335" s="1">
        <v>0</v>
      </c>
      <c r="I335" s="1">
        <v>0</v>
      </c>
      <c r="J335" s="1">
        <v>1</v>
      </c>
      <c r="K335" s="1">
        <v>58.4</v>
      </c>
      <c r="L335" s="1">
        <v>57.77</v>
      </c>
    </row>
    <row r="336" spans="1:12" ht="15.75" customHeight="1">
      <c r="A336" s="7">
        <v>335</v>
      </c>
      <c r="B336" s="1" t="s">
        <v>186</v>
      </c>
      <c r="C336" s="1">
        <v>56.94</v>
      </c>
      <c r="D336" s="1">
        <v>6</v>
      </c>
      <c r="E336" s="1">
        <v>22</v>
      </c>
      <c r="F336" s="1">
        <v>66.650000000000006</v>
      </c>
      <c r="G336" s="1">
        <v>0</v>
      </c>
      <c r="H336" s="1">
        <v>0</v>
      </c>
      <c r="I336" s="1">
        <v>0</v>
      </c>
      <c r="J336" s="1">
        <v>0</v>
      </c>
      <c r="K336" s="1">
        <v>57.98</v>
      </c>
      <c r="L336" s="1">
        <v>55.32</v>
      </c>
    </row>
    <row r="337" spans="1:12" ht="15.75" customHeight="1">
      <c r="A337" s="7">
        <v>336</v>
      </c>
      <c r="B337" s="1" t="s">
        <v>326</v>
      </c>
      <c r="C337" s="1">
        <v>56.86</v>
      </c>
      <c r="D337" s="1">
        <v>7</v>
      </c>
      <c r="E337" s="1">
        <v>25</v>
      </c>
      <c r="F337" s="1">
        <v>67.5</v>
      </c>
      <c r="G337" s="1">
        <v>0</v>
      </c>
      <c r="H337" s="1">
        <v>4</v>
      </c>
      <c r="I337" s="1">
        <v>0</v>
      </c>
      <c r="J337" s="1">
        <v>4</v>
      </c>
      <c r="K337" s="1">
        <v>53.6</v>
      </c>
      <c r="L337" s="1">
        <v>58.73</v>
      </c>
    </row>
    <row r="338" spans="1:12" ht="15.75" customHeight="1">
      <c r="A338" s="7">
        <v>337</v>
      </c>
      <c r="B338" s="1" t="s">
        <v>287</v>
      </c>
      <c r="C338" s="1">
        <v>56.86</v>
      </c>
      <c r="D338" s="1">
        <v>2</v>
      </c>
      <c r="E338" s="1">
        <v>27</v>
      </c>
      <c r="F338" s="1">
        <v>71.36</v>
      </c>
      <c r="G338" s="1">
        <v>0</v>
      </c>
      <c r="H338" s="1">
        <v>0</v>
      </c>
      <c r="I338" s="1">
        <v>0</v>
      </c>
      <c r="J338" s="1">
        <v>0</v>
      </c>
      <c r="K338" s="1">
        <v>57.01</v>
      </c>
      <c r="L338" s="1">
        <v>56.48</v>
      </c>
    </row>
    <row r="339" spans="1:12" ht="15.75" customHeight="1">
      <c r="A339" s="7">
        <v>338</v>
      </c>
      <c r="B339" s="1" t="s">
        <v>486</v>
      </c>
      <c r="C339" s="1">
        <v>56.13</v>
      </c>
      <c r="D339" s="1">
        <v>6</v>
      </c>
      <c r="E339" s="1">
        <v>22</v>
      </c>
      <c r="F339" s="1">
        <v>66.81</v>
      </c>
      <c r="G339" s="1">
        <v>0</v>
      </c>
      <c r="H339" s="1">
        <v>1</v>
      </c>
      <c r="I339" s="1">
        <v>0</v>
      </c>
      <c r="J339" s="1">
        <v>1</v>
      </c>
      <c r="K339" s="1">
        <v>57.32</v>
      </c>
      <c r="L339" s="1">
        <v>54.2</v>
      </c>
    </row>
    <row r="340" spans="1:12" ht="15.75" customHeight="1">
      <c r="A340" s="7">
        <v>339</v>
      </c>
      <c r="B340" s="1" t="s">
        <v>450</v>
      </c>
      <c r="C340" s="1">
        <v>55.9</v>
      </c>
      <c r="D340" s="1">
        <v>2</v>
      </c>
      <c r="E340" s="1">
        <v>27</v>
      </c>
      <c r="F340" s="1">
        <v>69.91</v>
      </c>
      <c r="G340" s="1">
        <v>0</v>
      </c>
      <c r="H340" s="1">
        <v>0</v>
      </c>
      <c r="I340" s="1">
        <v>0</v>
      </c>
      <c r="J340" s="1">
        <v>1</v>
      </c>
      <c r="K340" s="1">
        <v>53.89</v>
      </c>
      <c r="L340" s="1">
        <v>57.18</v>
      </c>
    </row>
    <row r="341" spans="1:12" ht="15.75" customHeight="1">
      <c r="A341" s="7">
        <v>340</v>
      </c>
      <c r="B341" s="1" t="s">
        <v>446</v>
      </c>
      <c r="C341" s="1">
        <v>55.79</v>
      </c>
      <c r="D341" s="1">
        <v>8</v>
      </c>
      <c r="E341" s="1">
        <v>21</v>
      </c>
      <c r="F341" s="1">
        <v>63.33</v>
      </c>
      <c r="G341" s="1">
        <v>0</v>
      </c>
      <c r="H341" s="1">
        <v>0</v>
      </c>
      <c r="I341" s="1">
        <v>0</v>
      </c>
      <c r="J341" s="1">
        <v>1</v>
      </c>
      <c r="K341" s="1">
        <v>54.18</v>
      </c>
      <c r="L341" s="1">
        <v>56.86</v>
      </c>
    </row>
    <row r="342" spans="1:12" ht="15.75" customHeight="1">
      <c r="A342" s="7">
        <v>341</v>
      </c>
      <c r="B342" s="1" t="s">
        <v>467</v>
      </c>
      <c r="C342" s="1">
        <v>55.78</v>
      </c>
      <c r="D342" s="1">
        <v>7</v>
      </c>
      <c r="E342" s="1">
        <v>25</v>
      </c>
      <c r="F342" s="1">
        <v>67.53</v>
      </c>
      <c r="G342" s="1">
        <v>0</v>
      </c>
      <c r="H342" s="1">
        <v>2</v>
      </c>
      <c r="I342" s="1">
        <v>0</v>
      </c>
      <c r="J342" s="1">
        <v>3</v>
      </c>
      <c r="K342" s="1">
        <v>53.58</v>
      </c>
      <c r="L342" s="1">
        <v>57.15</v>
      </c>
    </row>
    <row r="343" spans="1:12" ht="15.75" customHeight="1">
      <c r="A343" s="7">
        <v>342</v>
      </c>
      <c r="B343" s="1" t="s">
        <v>468</v>
      </c>
      <c r="C343" s="1">
        <v>54.99</v>
      </c>
      <c r="D343" s="1">
        <v>7</v>
      </c>
      <c r="E343" s="1">
        <v>23</v>
      </c>
      <c r="F343" s="1">
        <v>64.94</v>
      </c>
      <c r="G343" s="1">
        <v>0</v>
      </c>
      <c r="H343" s="1">
        <v>1</v>
      </c>
      <c r="I343" s="1">
        <v>0</v>
      </c>
      <c r="J343" s="1">
        <v>1</v>
      </c>
      <c r="K343" s="1">
        <v>56.16</v>
      </c>
      <c r="L343" s="1">
        <v>53.02</v>
      </c>
    </row>
    <row r="344" spans="1:12" ht="15.75" customHeight="1">
      <c r="A344" s="7">
        <v>343</v>
      </c>
      <c r="B344" s="1" t="s">
        <v>368</v>
      </c>
      <c r="C344" s="1">
        <v>54.82</v>
      </c>
      <c r="D344" s="1">
        <v>7</v>
      </c>
      <c r="E344" s="1">
        <v>17</v>
      </c>
      <c r="F344" s="1">
        <v>63.05</v>
      </c>
      <c r="G344" s="1">
        <v>0</v>
      </c>
      <c r="H344" s="1">
        <v>0</v>
      </c>
      <c r="I344" s="1">
        <v>0</v>
      </c>
      <c r="J344" s="1">
        <v>0</v>
      </c>
      <c r="K344" s="1">
        <v>53.55</v>
      </c>
      <c r="L344" s="1">
        <v>55.66</v>
      </c>
    </row>
    <row r="345" spans="1:12" ht="15.75" customHeight="1">
      <c r="A345" s="7">
        <v>344</v>
      </c>
      <c r="B345" s="1" t="s">
        <v>254</v>
      </c>
      <c r="C345" s="1">
        <v>52.23</v>
      </c>
      <c r="D345" s="1">
        <v>3</v>
      </c>
      <c r="E345" s="1">
        <v>26</v>
      </c>
      <c r="F345" s="1">
        <v>70.23</v>
      </c>
      <c r="G345" s="1">
        <v>0</v>
      </c>
      <c r="H345" s="1">
        <v>1</v>
      </c>
      <c r="I345" s="1">
        <v>0</v>
      </c>
      <c r="J345" s="1">
        <v>4</v>
      </c>
      <c r="K345" s="1">
        <v>52.83</v>
      </c>
      <c r="L345" s="1">
        <v>51.22</v>
      </c>
    </row>
    <row r="346" spans="1:12" ht="15.75" customHeight="1">
      <c r="A346" s="7">
        <v>345</v>
      </c>
      <c r="B346" s="1" t="s">
        <v>252</v>
      </c>
      <c r="C346" s="1">
        <v>51.69</v>
      </c>
      <c r="D346" s="1">
        <v>5</v>
      </c>
      <c r="E346" s="1">
        <v>23</v>
      </c>
      <c r="F346" s="1">
        <v>64.64</v>
      </c>
      <c r="G346" s="1">
        <v>0</v>
      </c>
      <c r="H346" s="1">
        <v>1</v>
      </c>
      <c r="I346" s="1">
        <v>0</v>
      </c>
      <c r="J346" s="1">
        <v>2</v>
      </c>
      <c r="K346" s="1">
        <v>50.84</v>
      </c>
      <c r="L346" s="1">
        <v>52.22</v>
      </c>
    </row>
    <row r="347" spans="1:12" ht="15.75" customHeight="1">
      <c r="A347" s="7">
        <v>346</v>
      </c>
      <c r="B347" s="1" t="s">
        <v>307</v>
      </c>
      <c r="C347" s="1">
        <v>50.73</v>
      </c>
      <c r="D347" s="1">
        <v>4</v>
      </c>
      <c r="E347" s="1">
        <v>24</v>
      </c>
      <c r="F347" s="1">
        <v>64.88</v>
      </c>
      <c r="G347" s="1">
        <v>0</v>
      </c>
      <c r="H347" s="1">
        <v>1</v>
      </c>
      <c r="I347" s="1">
        <v>0</v>
      </c>
      <c r="J347" s="1">
        <v>2</v>
      </c>
      <c r="K347" s="1">
        <v>49.53</v>
      </c>
      <c r="L347" s="1">
        <v>51.49</v>
      </c>
    </row>
    <row r="348" spans="1:12" ht="15.75" customHeight="1">
      <c r="A348" s="7">
        <v>347</v>
      </c>
      <c r="B348" s="1" t="s">
        <v>454</v>
      </c>
      <c r="C348" s="1">
        <v>47.92</v>
      </c>
      <c r="D348" s="1">
        <v>1</v>
      </c>
      <c r="E348" s="1">
        <v>30</v>
      </c>
      <c r="F348" s="1">
        <v>65.64</v>
      </c>
      <c r="G348" s="1">
        <v>0</v>
      </c>
      <c r="H348" s="1">
        <v>0</v>
      </c>
      <c r="I348" s="1">
        <v>0</v>
      </c>
      <c r="J348" s="1">
        <v>1</v>
      </c>
      <c r="K348" s="1">
        <v>47.62</v>
      </c>
      <c r="L348" s="1">
        <v>48.01</v>
      </c>
    </row>
    <row r="349" spans="1:12" ht="15.75" customHeight="1"/>
    <row r="350" spans="1:12" ht="15.75" customHeight="1"/>
    <row r="351" spans="1:12" ht="15.75" customHeight="1"/>
    <row r="352" spans="1:1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topLeftCell="A94" workbookViewId="0">
      <selection activeCell="L116" sqref="L116"/>
    </sheetView>
  </sheetViews>
  <sheetFormatPr baseColWidth="10" defaultColWidth="14.5" defaultRowHeight="15" customHeight="1"/>
  <cols>
    <col min="1" max="26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409</v>
      </c>
      <c r="H1" s="1" t="s">
        <v>5</v>
      </c>
      <c r="I1" s="1" t="s">
        <v>6</v>
      </c>
      <c r="J1" s="1" t="s">
        <v>7</v>
      </c>
      <c r="K1" s="1" t="s">
        <v>430</v>
      </c>
      <c r="L1" s="1" t="s">
        <v>8</v>
      </c>
    </row>
    <row r="2" spans="1:12">
      <c r="A2" s="6">
        <v>1</v>
      </c>
      <c r="B2" s="1" t="s">
        <v>24</v>
      </c>
      <c r="C2" s="1">
        <v>98.67</v>
      </c>
      <c r="D2" s="1">
        <v>36</v>
      </c>
      <c r="E2" s="1">
        <v>3</v>
      </c>
      <c r="F2" s="1">
        <v>79.13</v>
      </c>
      <c r="G2" s="1">
        <v>6</v>
      </c>
      <c r="H2" s="1">
        <v>1</v>
      </c>
      <c r="I2" s="1">
        <v>16</v>
      </c>
      <c r="J2" s="1">
        <v>2</v>
      </c>
      <c r="K2" s="1">
        <v>101.55</v>
      </c>
      <c r="L2" s="1">
        <v>96.95</v>
      </c>
    </row>
    <row r="3" spans="1:12">
      <c r="A3" s="6">
        <v>2</v>
      </c>
      <c r="B3" s="1" t="s">
        <v>34</v>
      </c>
      <c r="C3" s="1">
        <v>96.1</v>
      </c>
      <c r="D3" s="1">
        <v>38</v>
      </c>
      <c r="E3" s="1">
        <v>2</v>
      </c>
      <c r="F3" s="1">
        <v>77.13</v>
      </c>
      <c r="G3" s="1">
        <v>4</v>
      </c>
      <c r="H3" s="1">
        <v>2</v>
      </c>
      <c r="I3" s="1">
        <v>10</v>
      </c>
      <c r="J3" s="1">
        <v>2</v>
      </c>
      <c r="K3" s="1">
        <v>100.38</v>
      </c>
      <c r="L3" s="1">
        <v>94.02</v>
      </c>
    </row>
    <row r="4" spans="1:12">
      <c r="A4" s="6">
        <v>3</v>
      </c>
      <c r="B4" s="1" t="s">
        <v>53</v>
      </c>
      <c r="C4" s="1">
        <v>95.89</v>
      </c>
      <c r="D4" s="1">
        <v>36</v>
      </c>
      <c r="E4" s="1">
        <v>3</v>
      </c>
      <c r="F4" s="1">
        <v>79.290000000000006</v>
      </c>
      <c r="G4" s="1">
        <v>8</v>
      </c>
      <c r="H4" s="1">
        <v>2</v>
      </c>
      <c r="I4" s="1">
        <v>13</v>
      </c>
      <c r="J4" s="1">
        <v>2</v>
      </c>
      <c r="K4" s="1">
        <v>96.85</v>
      </c>
      <c r="L4" s="1">
        <v>94.87</v>
      </c>
    </row>
    <row r="5" spans="1:12">
      <c r="A5" s="6">
        <v>4</v>
      </c>
      <c r="B5" s="1" t="s">
        <v>16</v>
      </c>
      <c r="C5" s="1">
        <v>94.55</v>
      </c>
      <c r="D5" s="1">
        <v>34</v>
      </c>
      <c r="E5" s="1">
        <v>4</v>
      </c>
      <c r="F5" s="1">
        <v>79.14</v>
      </c>
      <c r="G5" s="1">
        <v>9</v>
      </c>
      <c r="H5" s="1">
        <v>2</v>
      </c>
      <c r="I5" s="1">
        <v>16</v>
      </c>
      <c r="J5" s="1">
        <v>3</v>
      </c>
      <c r="K5" s="1">
        <v>96.22</v>
      </c>
      <c r="L5" s="1">
        <v>93.13</v>
      </c>
    </row>
    <row r="6" spans="1:12">
      <c r="A6" s="6">
        <v>5</v>
      </c>
      <c r="B6" s="1" t="s">
        <v>80</v>
      </c>
      <c r="C6" s="1">
        <v>91.88</v>
      </c>
      <c r="D6" s="1">
        <v>31</v>
      </c>
      <c r="E6" s="1">
        <v>5</v>
      </c>
      <c r="F6" s="1">
        <v>77.95</v>
      </c>
      <c r="G6" s="1">
        <v>6</v>
      </c>
      <c r="H6" s="1">
        <v>3</v>
      </c>
      <c r="I6" s="1">
        <v>7</v>
      </c>
      <c r="J6" s="1">
        <v>5</v>
      </c>
      <c r="K6" s="1">
        <v>91.27</v>
      </c>
      <c r="L6" s="1">
        <v>92.3</v>
      </c>
    </row>
    <row r="7" spans="1:12">
      <c r="A7" s="6">
        <v>6</v>
      </c>
      <c r="B7" s="1" t="s">
        <v>20</v>
      </c>
      <c r="C7" s="1">
        <v>90.68</v>
      </c>
      <c r="D7" s="1">
        <v>30</v>
      </c>
      <c r="E7" s="1">
        <v>7</v>
      </c>
      <c r="F7" s="1">
        <v>79.87</v>
      </c>
      <c r="G7" s="1">
        <v>5</v>
      </c>
      <c r="H7" s="1">
        <v>5</v>
      </c>
      <c r="I7" s="1">
        <v>14</v>
      </c>
      <c r="J7" s="1">
        <v>5</v>
      </c>
      <c r="K7" s="1">
        <v>93.39</v>
      </c>
      <c r="L7" s="1">
        <v>88.75</v>
      </c>
    </row>
    <row r="8" spans="1:12">
      <c r="A8" s="6">
        <v>7</v>
      </c>
      <c r="B8" s="1" t="s">
        <v>32</v>
      </c>
      <c r="C8" s="1">
        <v>90.49</v>
      </c>
      <c r="D8" s="1">
        <v>28</v>
      </c>
      <c r="E8" s="1">
        <v>6</v>
      </c>
      <c r="F8" s="1">
        <v>78.98</v>
      </c>
      <c r="G8" s="1">
        <v>5</v>
      </c>
      <c r="H8" s="1">
        <v>4</v>
      </c>
      <c r="I8" s="1">
        <v>7</v>
      </c>
      <c r="J8" s="1">
        <v>5</v>
      </c>
      <c r="K8" s="1">
        <v>89.62</v>
      </c>
      <c r="L8" s="1">
        <v>91.29</v>
      </c>
    </row>
    <row r="9" spans="1:12">
      <c r="A9" s="6">
        <v>8</v>
      </c>
      <c r="B9" s="1" t="s">
        <v>263</v>
      </c>
      <c r="C9" s="1">
        <v>90.44</v>
      </c>
      <c r="D9" s="1">
        <v>27</v>
      </c>
      <c r="E9" s="1">
        <v>9</v>
      </c>
      <c r="F9" s="1">
        <v>79.36</v>
      </c>
      <c r="G9" s="1">
        <v>7</v>
      </c>
      <c r="H9" s="1">
        <v>3</v>
      </c>
      <c r="I9" s="1">
        <v>10</v>
      </c>
      <c r="J9" s="1">
        <v>7</v>
      </c>
      <c r="K9" s="1">
        <v>89.98</v>
      </c>
      <c r="L9" s="1">
        <v>90.67</v>
      </c>
    </row>
    <row r="10" spans="1:12">
      <c r="A10" s="6">
        <v>9</v>
      </c>
      <c r="B10" s="1" t="s">
        <v>26</v>
      </c>
      <c r="C10" s="1">
        <v>90.18</v>
      </c>
      <c r="D10" s="1">
        <v>30</v>
      </c>
      <c r="E10" s="1">
        <v>5</v>
      </c>
      <c r="F10" s="1">
        <v>79.739999999999995</v>
      </c>
      <c r="G10" s="1">
        <v>5</v>
      </c>
      <c r="H10" s="1">
        <v>2</v>
      </c>
      <c r="I10" s="1">
        <v>13</v>
      </c>
      <c r="J10" s="1">
        <v>4</v>
      </c>
      <c r="K10" s="1">
        <v>92.86</v>
      </c>
      <c r="L10" s="1">
        <v>88.25</v>
      </c>
    </row>
    <row r="11" spans="1:12">
      <c r="A11" s="6">
        <v>10</v>
      </c>
      <c r="B11" s="1" t="s">
        <v>215</v>
      </c>
      <c r="C11" s="1">
        <v>90.13</v>
      </c>
      <c r="D11" s="1">
        <v>28</v>
      </c>
      <c r="E11" s="1">
        <v>6</v>
      </c>
      <c r="F11" s="1">
        <v>78.89</v>
      </c>
      <c r="G11" s="1">
        <v>5</v>
      </c>
      <c r="H11" s="1">
        <v>5</v>
      </c>
      <c r="I11" s="1">
        <v>8</v>
      </c>
      <c r="J11" s="1">
        <v>5</v>
      </c>
      <c r="K11" s="1">
        <v>90.39</v>
      </c>
      <c r="L11" s="1">
        <v>89.6</v>
      </c>
    </row>
    <row r="12" spans="1:12">
      <c r="A12" s="7">
        <v>11</v>
      </c>
      <c r="B12" s="1" t="s">
        <v>35</v>
      </c>
      <c r="C12" s="1">
        <v>89.64</v>
      </c>
      <c r="D12" s="1">
        <v>30</v>
      </c>
      <c r="E12" s="1">
        <v>7</v>
      </c>
      <c r="F12" s="1">
        <v>77.430000000000007</v>
      </c>
      <c r="G12" s="1">
        <v>2</v>
      </c>
      <c r="H12" s="1">
        <v>2</v>
      </c>
      <c r="I12" s="1">
        <v>8</v>
      </c>
      <c r="J12" s="1">
        <v>2</v>
      </c>
      <c r="K12" s="1">
        <v>89.81</v>
      </c>
      <c r="L12" s="1">
        <v>89.19</v>
      </c>
    </row>
    <row r="13" spans="1:12">
      <c r="A13" s="7">
        <v>12</v>
      </c>
      <c r="B13" s="1" t="s">
        <v>148</v>
      </c>
      <c r="C13" s="1">
        <v>89.6</v>
      </c>
      <c r="D13" s="1">
        <v>28</v>
      </c>
      <c r="E13" s="1">
        <v>7</v>
      </c>
      <c r="F13" s="1">
        <v>75.5</v>
      </c>
      <c r="G13" s="1">
        <v>2</v>
      </c>
      <c r="H13" s="1">
        <v>4</v>
      </c>
      <c r="I13" s="1">
        <v>3</v>
      </c>
      <c r="J13" s="1">
        <v>4</v>
      </c>
      <c r="K13" s="1">
        <v>90.36</v>
      </c>
      <c r="L13" s="1">
        <v>88.67</v>
      </c>
    </row>
    <row r="14" spans="1:12">
      <c r="A14" s="7">
        <v>13</v>
      </c>
      <c r="B14" s="1" t="s">
        <v>98</v>
      </c>
      <c r="C14" s="1">
        <v>89.41</v>
      </c>
      <c r="D14" s="1">
        <v>28</v>
      </c>
      <c r="E14" s="1">
        <v>8</v>
      </c>
      <c r="F14" s="1">
        <v>78.650000000000006</v>
      </c>
      <c r="G14" s="1">
        <v>4</v>
      </c>
      <c r="H14" s="1">
        <v>4</v>
      </c>
      <c r="I14" s="1">
        <v>9</v>
      </c>
      <c r="J14" s="1">
        <v>6</v>
      </c>
      <c r="K14" s="1">
        <v>90.07</v>
      </c>
      <c r="L14" s="1">
        <v>88.55</v>
      </c>
    </row>
    <row r="15" spans="1:12">
      <c r="A15" s="7">
        <v>14</v>
      </c>
      <c r="B15" s="1" t="s">
        <v>91</v>
      </c>
      <c r="C15" s="1">
        <v>89.16</v>
      </c>
      <c r="D15" s="1">
        <v>26</v>
      </c>
      <c r="E15" s="1">
        <v>9</v>
      </c>
      <c r="F15" s="1">
        <v>78.45</v>
      </c>
      <c r="G15" s="1">
        <v>1</v>
      </c>
      <c r="H15" s="1">
        <v>6</v>
      </c>
      <c r="I15" s="1">
        <v>8</v>
      </c>
      <c r="J15" s="1">
        <v>8</v>
      </c>
      <c r="K15" s="1">
        <v>88.83</v>
      </c>
      <c r="L15" s="1">
        <v>89.22</v>
      </c>
    </row>
    <row r="16" spans="1:12">
      <c r="A16" s="7">
        <v>15</v>
      </c>
      <c r="B16" s="1" t="s">
        <v>50</v>
      </c>
      <c r="C16" s="1">
        <v>88.58</v>
      </c>
      <c r="D16" s="1">
        <v>27</v>
      </c>
      <c r="E16" s="1">
        <v>9</v>
      </c>
      <c r="F16" s="1">
        <v>78.94</v>
      </c>
      <c r="G16" s="1">
        <v>5</v>
      </c>
      <c r="H16" s="1">
        <v>6</v>
      </c>
      <c r="I16" s="1">
        <v>7</v>
      </c>
      <c r="J16" s="1">
        <v>7</v>
      </c>
      <c r="K16" s="1">
        <v>89.16</v>
      </c>
      <c r="L16" s="1">
        <v>87.79</v>
      </c>
    </row>
    <row r="17" spans="1:12">
      <c r="A17" s="7">
        <v>16</v>
      </c>
      <c r="B17" s="1" t="s">
        <v>41</v>
      </c>
      <c r="C17" s="1">
        <v>88.05</v>
      </c>
      <c r="D17" s="1">
        <v>25</v>
      </c>
      <c r="E17" s="1">
        <v>11</v>
      </c>
      <c r="F17" s="1">
        <v>78.489999999999995</v>
      </c>
      <c r="G17" s="1">
        <v>3</v>
      </c>
      <c r="H17" s="1">
        <v>7</v>
      </c>
      <c r="I17" s="1">
        <v>5</v>
      </c>
      <c r="J17" s="1">
        <v>10</v>
      </c>
      <c r="K17" s="1">
        <v>86.64</v>
      </c>
      <c r="L17" s="1">
        <v>89.7</v>
      </c>
    </row>
    <row r="18" spans="1:12">
      <c r="A18" s="7">
        <v>17</v>
      </c>
      <c r="B18" s="1" t="s">
        <v>30</v>
      </c>
      <c r="C18" s="1">
        <v>87.69</v>
      </c>
      <c r="D18" s="1">
        <v>24</v>
      </c>
      <c r="E18" s="1">
        <v>10</v>
      </c>
      <c r="F18" s="1">
        <v>78.3</v>
      </c>
      <c r="G18" s="1">
        <v>4</v>
      </c>
      <c r="H18" s="1">
        <v>8</v>
      </c>
      <c r="I18" s="1">
        <v>5</v>
      </c>
      <c r="J18" s="1">
        <v>9</v>
      </c>
      <c r="K18" s="1">
        <v>86.55</v>
      </c>
      <c r="L18" s="1">
        <v>88.84</v>
      </c>
    </row>
    <row r="19" spans="1:12">
      <c r="A19" s="7">
        <v>18</v>
      </c>
      <c r="B19" s="1" t="s">
        <v>38</v>
      </c>
      <c r="C19" s="1">
        <v>87.1</v>
      </c>
      <c r="D19" s="1">
        <v>24</v>
      </c>
      <c r="E19" s="1">
        <v>11</v>
      </c>
      <c r="F19" s="1">
        <v>78.3</v>
      </c>
      <c r="G19" s="1">
        <v>2</v>
      </c>
      <c r="H19" s="1">
        <v>4</v>
      </c>
      <c r="I19" s="1">
        <v>6</v>
      </c>
      <c r="J19" s="1">
        <v>9</v>
      </c>
      <c r="K19" s="1">
        <v>86.16</v>
      </c>
      <c r="L19" s="1">
        <v>87.95</v>
      </c>
    </row>
    <row r="20" spans="1:12">
      <c r="A20" s="7">
        <v>19</v>
      </c>
      <c r="B20" s="1" t="s">
        <v>82</v>
      </c>
      <c r="C20" s="1">
        <v>86.95</v>
      </c>
      <c r="D20" s="1">
        <v>26</v>
      </c>
      <c r="E20" s="1">
        <v>10</v>
      </c>
      <c r="F20" s="1">
        <v>79.069999999999993</v>
      </c>
      <c r="G20" s="1">
        <v>6</v>
      </c>
      <c r="H20" s="1">
        <v>5</v>
      </c>
      <c r="I20" s="1">
        <v>7</v>
      </c>
      <c r="J20" s="1">
        <v>8</v>
      </c>
      <c r="K20" s="1">
        <v>86.9</v>
      </c>
      <c r="L20" s="1">
        <v>86.72</v>
      </c>
    </row>
    <row r="21" spans="1:12" ht="15.75" customHeight="1">
      <c r="A21" s="7">
        <v>20</v>
      </c>
      <c r="B21" s="1" t="s">
        <v>146</v>
      </c>
      <c r="C21" s="1">
        <v>86.56</v>
      </c>
      <c r="D21" s="1">
        <v>30</v>
      </c>
      <c r="E21" s="1">
        <v>4</v>
      </c>
      <c r="F21" s="1">
        <v>75.42</v>
      </c>
      <c r="G21" s="1">
        <v>1</v>
      </c>
      <c r="H21" s="1">
        <v>2</v>
      </c>
      <c r="I21" s="1">
        <v>2</v>
      </c>
      <c r="J21" s="1">
        <v>2</v>
      </c>
      <c r="K21" s="1">
        <v>88.91</v>
      </c>
      <c r="L21" s="1">
        <v>84.64</v>
      </c>
    </row>
    <row r="22" spans="1:12" ht="15.75" customHeight="1">
      <c r="A22" s="7">
        <v>21</v>
      </c>
      <c r="B22" s="1" t="s">
        <v>71</v>
      </c>
      <c r="C22" s="1">
        <v>86.25</v>
      </c>
      <c r="D22" s="1">
        <v>24</v>
      </c>
      <c r="E22" s="1">
        <v>13</v>
      </c>
      <c r="F22" s="1">
        <v>78.599999999999994</v>
      </c>
      <c r="G22" s="1">
        <v>1</v>
      </c>
      <c r="H22" s="1">
        <v>9</v>
      </c>
      <c r="I22" s="1">
        <v>6</v>
      </c>
      <c r="J22" s="1">
        <v>10</v>
      </c>
      <c r="K22" s="1">
        <v>85.82</v>
      </c>
      <c r="L22" s="1">
        <v>86.42</v>
      </c>
    </row>
    <row r="23" spans="1:12" ht="15.75" customHeight="1">
      <c r="A23" s="7">
        <v>22</v>
      </c>
      <c r="B23" s="1" t="s">
        <v>156</v>
      </c>
      <c r="C23" s="1">
        <v>86.18</v>
      </c>
      <c r="D23" s="1">
        <v>25</v>
      </c>
      <c r="E23" s="1">
        <v>8</v>
      </c>
      <c r="F23" s="1">
        <v>76.87</v>
      </c>
      <c r="G23" s="1">
        <v>3</v>
      </c>
      <c r="H23" s="1">
        <v>5</v>
      </c>
      <c r="I23" s="1">
        <v>6</v>
      </c>
      <c r="J23" s="1">
        <v>7</v>
      </c>
      <c r="K23" s="1">
        <v>86.22</v>
      </c>
      <c r="L23" s="1">
        <v>85.86</v>
      </c>
    </row>
    <row r="24" spans="1:12" ht="15.75" customHeight="1">
      <c r="A24" s="7">
        <v>23</v>
      </c>
      <c r="B24" s="1" t="s">
        <v>73</v>
      </c>
      <c r="C24" s="1">
        <v>86.18</v>
      </c>
      <c r="D24" s="1">
        <v>23</v>
      </c>
      <c r="E24" s="1">
        <v>10</v>
      </c>
      <c r="F24" s="1">
        <v>79.11</v>
      </c>
      <c r="G24" s="1">
        <v>1</v>
      </c>
      <c r="H24" s="1">
        <v>4</v>
      </c>
      <c r="I24" s="1">
        <v>5</v>
      </c>
      <c r="J24" s="1">
        <v>7</v>
      </c>
      <c r="K24" s="1">
        <v>84.86</v>
      </c>
      <c r="L24" s="1">
        <v>87.6</v>
      </c>
    </row>
    <row r="25" spans="1:12" ht="15.75" customHeight="1">
      <c r="A25" s="7">
        <v>24</v>
      </c>
      <c r="B25" s="1" t="s">
        <v>77</v>
      </c>
      <c r="C25" s="1">
        <v>85.93</v>
      </c>
      <c r="D25" s="1">
        <v>26</v>
      </c>
      <c r="E25" s="1">
        <v>5</v>
      </c>
      <c r="F25" s="1">
        <v>75.97</v>
      </c>
      <c r="G25" s="1">
        <v>1</v>
      </c>
      <c r="H25" s="1">
        <v>0</v>
      </c>
      <c r="I25" s="1">
        <v>1</v>
      </c>
      <c r="J25" s="1">
        <v>2</v>
      </c>
      <c r="K25" s="1">
        <v>86.88</v>
      </c>
      <c r="L25" s="1">
        <v>84.83</v>
      </c>
    </row>
    <row r="26" spans="1:12" ht="15.75" customHeight="1">
      <c r="A26" s="7">
        <v>25</v>
      </c>
      <c r="B26" s="1" t="s">
        <v>37</v>
      </c>
      <c r="C26" s="1">
        <v>85.78</v>
      </c>
      <c r="D26" s="1">
        <v>25</v>
      </c>
      <c r="E26" s="1">
        <v>8</v>
      </c>
      <c r="F26" s="1">
        <v>77.02</v>
      </c>
      <c r="G26" s="1">
        <v>3</v>
      </c>
      <c r="H26" s="1">
        <v>4</v>
      </c>
      <c r="I26" s="1">
        <v>4</v>
      </c>
      <c r="J26" s="1">
        <v>6</v>
      </c>
      <c r="K26" s="1">
        <v>85.12</v>
      </c>
      <c r="L26" s="1">
        <v>86.22</v>
      </c>
    </row>
    <row r="27" spans="1:12" ht="15.75" customHeight="1">
      <c r="A27" s="7">
        <v>26</v>
      </c>
      <c r="B27" s="1" t="s">
        <v>56</v>
      </c>
      <c r="C27" s="1">
        <v>85.44</v>
      </c>
      <c r="D27" s="1">
        <v>21</v>
      </c>
      <c r="E27" s="1">
        <v>12</v>
      </c>
      <c r="F27" s="1">
        <v>80.02</v>
      </c>
      <c r="G27" s="1">
        <v>2</v>
      </c>
      <c r="H27" s="1">
        <v>7</v>
      </c>
      <c r="I27" s="1">
        <v>6</v>
      </c>
      <c r="J27" s="1">
        <v>9</v>
      </c>
      <c r="K27" s="1">
        <v>84.75</v>
      </c>
      <c r="L27" s="1">
        <v>85.92</v>
      </c>
    </row>
    <row r="28" spans="1:12" ht="15.75" customHeight="1">
      <c r="A28" s="7">
        <v>27</v>
      </c>
      <c r="B28" s="1" t="s">
        <v>27</v>
      </c>
      <c r="C28" s="1">
        <v>85.43</v>
      </c>
      <c r="D28" s="1">
        <v>25</v>
      </c>
      <c r="E28" s="1">
        <v>9</v>
      </c>
      <c r="F28" s="1">
        <v>76.81</v>
      </c>
      <c r="G28" s="1">
        <v>5</v>
      </c>
      <c r="H28" s="1">
        <v>5</v>
      </c>
      <c r="I28" s="1">
        <v>6</v>
      </c>
      <c r="J28" s="1">
        <v>5</v>
      </c>
      <c r="K28" s="1">
        <v>85.62</v>
      </c>
      <c r="L28" s="1">
        <v>84.97</v>
      </c>
    </row>
    <row r="29" spans="1:12" ht="15.75" customHeight="1">
      <c r="A29" s="7">
        <v>28</v>
      </c>
      <c r="B29" s="1" t="s">
        <v>22</v>
      </c>
      <c r="C29" s="1">
        <v>85.32</v>
      </c>
      <c r="D29" s="1">
        <v>24</v>
      </c>
      <c r="E29" s="1">
        <v>9</v>
      </c>
      <c r="F29" s="1">
        <v>77.739999999999995</v>
      </c>
      <c r="G29" s="1">
        <v>6</v>
      </c>
      <c r="H29" s="1">
        <v>4</v>
      </c>
      <c r="I29" s="1">
        <v>6</v>
      </c>
      <c r="J29" s="1">
        <v>6</v>
      </c>
      <c r="K29" s="1">
        <v>84.67</v>
      </c>
      <c r="L29" s="1">
        <v>85.76</v>
      </c>
    </row>
    <row r="30" spans="1:12" ht="15.75" customHeight="1">
      <c r="A30" s="7">
        <v>29</v>
      </c>
      <c r="B30" s="1" t="s">
        <v>18</v>
      </c>
      <c r="C30" s="1">
        <v>85.23</v>
      </c>
      <c r="D30" s="1">
        <v>25</v>
      </c>
      <c r="E30" s="1">
        <v>8</v>
      </c>
      <c r="F30" s="1">
        <v>74.45</v>
      </c>
      <c r="G30" s="1">
        <v>0</v>
      </c>
      <c r="H30" s="1">
        <v>4</v>
      </c>
      <c r="I30" s="1">
        <v>4</v>
      </c>
      <c r="J30" s="1">
        <v>6</v>
      </c>
      <c r="K30" s="1">
        <v>84.3</v>
      </c>
      <c r="L30" s="1">
        <v>86.04</v>
      </c>
    </row>
    <row r="31" spans="1:12" ht="15.75" customHeight="1">
      <c r="A31" s="7">
        <v>30</v>
      </c>
      <c r="B31" s="1" t="s">
        <v>44</v>
      </c>
      <c r="C31" s="1">
        <v>84.91</v>
      </c>
      <c r="D31" s="1">
        <v>20</v>
      </c>
      <c r="E31" s="1">
        <v>12</v>
      </c>
      <c r="F31" s="1">
        <v>78.45</v>
      </c>
      <c r="G31" s="1">
        <v>2</v>
      </c>
      <c r="H31" s="1">
        <v>6</v>
      </c>
      <c r="I31" s="1">
        <v>5</v>
      </c>
      <c r="J31" s="1">
        <v>9</v>
      </c>
      <c r="K31" s="1">
        <v>83.65</v>
      </c>
      <c r="L31" s="1">
        <v>86.2</v>
      </c>
    </row>
    <row r="32" spans="1:12" ht="15.75" customHeight="1">
      <c r="A32" s="7">
        <v>31</v>
      </c>
      <c r="B32" s="1" t="s">
        <v>75</v>
      </c>
      <c r="C32" s="1">
        <v>84.35</v>
      </c>
      <c r="D32" s="1">
        <v>23</v>
      </c>
      <c r="E32" s="1">
        <v>11</v>
      </c>
      <c r="F32" s="1">
        <v>77.040000000000006</v>
      </c>
      <c r="G32" s="1">
        <v>0</v>
      </c>
      <c r="H32" s="1">
        <v>3</v>
      </c>
      <c r="I32" s="1">
        <v>4</v>
      </c>
      <c r="J32" s="1">
        <v>7</v>
      </c>
      <c r="K32" s="1">
        <v>83.35</v>
      </c>
      <c r="L32" s="1">
        <v>85.24</v>
      </c>
    </row>
    <row r="33" spans="1:12" ht="15.75" customHeight="1">
      <c r="A33" s="7">
        <v>32</v>
      </c>
      <c r="B33" s="1" t="s">
        <v>76</v>
      </c>
      <c r="C33" s="1">
        <v>84.22</v>
      </c>
      <c r="D33" s="1">
        <v>23</v>
      </c>
      <c r="E33" s="1">
        <v>12</v>
      </c>
      <c r="F33" s="1">
        <v>79.02</v>
      </c>
      <c r="G33" s="1">
        <v>2</v>
      </c>
      <c r="H33" s="1">
        <v>7</v>
      </c>
      <c r="I33" s="1">
        <v>6</v>
      </c>
      <c r="J33" s="1">
        <v>10</v>
      </c>
      <c r="K33" s="1">
        <v>85.25</v>
      </c>
      <c r="L33" s="1">
        <v>83.04</v>
      </c>
    </row>
    <row r="34" spans="1:12" ht="15.75" customHeight="1">
      <c r="A34" s="7">
        <v>33</v>
      </c>
      <c r="B34" s="1" t="s">
        <v>42</v>
      </c>
      <c r="C34" s="1">
        <v>84.04</v>
      </c>
      <c r="D34" s="1">
        <v>23</v>
      </c>
      <c r="E34" s="1">
        <v>12</v>
      </c>
      <c r="F34" s="1">
        <v>78.03</v>
      </c>
      <c r="G34" s="1">
        <v>2</v>
      </c>
      <c r="H34" s="1">
        <v>2</v>
      </c>
      <c r="I34" s="1">
        <v>8</v>
      </c>
      <c r="J34" s="1">
        <v>5</v>
      </c>
      <c r="K34" s="1">
        <v>83.88</v>
      </c>
      <c r="L34" s="1">
        <v>83.92</v>
      </c>
    </row>
    <row r="35" spans="1:12" ht="15.75" customHeight="1">
      <c r="A35" s="7">
        <v>34</v>
      </c>
      <c r="B35" s="1" t="s">
        <v>205</v>
      </c>
      <c r="C35" s="1">
        <v>84.03</v>
      </c>
      <c r="D35" s="1">
        <v>27</v>
      </c>
      <c r="E35" s="1">
        <v>7</v>
      </c>
      <c r="F35" s="1">
        <v>72.650000000000006</v>
      </c>
      <c r="G35" s="1">
        <v>1</v>
      </c>
      <c r="H35" s="1">
        <v>2</v>
      </c>
      <c r="I35" s="1">
        <v>2</v>
      </c>
      <c r="J35" s="1">
        <v>3</v>
      </c>
      <c r="K35" s="1">
        <v>84.95</v>
      </c>
      <c r="L35" s="1">
        <v>82.94</v>
      </c>
    </row>
    <row r="36" spans="1:12" ht="15.75" customHeight="1">
      <c r="A36" s="7">
        <v>35</v>
      </c>
      <c r="B36" s="1" t="s">
        <v>55</v>
      </c>
      <c r="C36" s="1">
        <v>83.99</v>
      </c>
      <c r="D36" s="1">
        <v>22</v>
      </c>
      <c r="E36" s="1">
        <v>11</v>
      </c>
      <c r="F36" s="1">
        <v>77.319999999999993</v>
      </c>
      <c r="G36" s="1">
        <v>2</v>
      </c>
      <c r="H36" s="1">
        <v>4</v>
      </c>
      <c r="I36" s="1">
        <v>5</v>
      </c>
      <c r="J36" s="1">
        <v>5</v>
      </c>
      <c r="K36" s="1">
        <v>83.65</v>
      </c>
      <c r="L36" s="1">
        <v>84.07</v>
      </c>
    </row>
    <row r="37" spans="1:12" ht="15.75" customHeight="1">
      <c r="A37" s="7">
        <v>36</v>
      </c>
      <c r="B37" s="1" t="s">
        <v>25</v>
      </c>
      <c r="C37" s="1">
        <v>83.92</v>
      </c>
      <c r="D37" s="1">
        <v>18</v>
      </c>
      <c r="E37" s="1">
        <v>15</v>
      </c>
      <c r="F37" s="1">
        <v>81.67</v>
      </c>
      <c r="G37" s="1">
        <v>3</v>
      </c>
      <c r="H37" s="1">
        <v>8</v>
      </c>
      <c r="I37" s="1">
        <v>5</v>
      </c>
      <c r="J37" s="1">
        <v>11</v>
      </c>
      <c r="K37" s="1">
        <v>82.52</v>
      </c>
      <c r="L37" s="1">
        <v>85.41</v>
      </c>
    </row>
    <row r="38" spans="1:12" ht="15.75" customHeight="1">
      <c r="A38" s="7">
        <v>37</v>
      </c>
      <c r="B38" s="1" t="s">
        <v>83</v>
      </c>
      <c r="C38" s="1">
        <v>83.63</v>
      </c>
      <c r="D38" s="1">
        <v>24</v>
      </c>
      <c r="E38" s="1">
        <v>12</v>
      </c>
      <c r="F38" s="1">
        <v>74.599999999999994</v>
      </c>
      <c r="G38" s="1">
        <v>0</v>
      </c>
      <c r="H38" s="1">
        <v>3</v>
      </c>
      <c r="I38" s="1">
        <v>1</v>
      </c>
      <c r="J38" s="1">
        <v>8</v>
      </c>
      <c r="K38" s="1">
        <v>82.32</v>
      </c>
      <c r="L38" s="1">
        <v>84.95</v>
      </c>
    </row>
    <row r="39" spans="1:12" ht="15.75" customHeight="1">
      <c r="A39" s="7">
        <v>38</v>
      </c>
      <c r="B39" s="1" t="s">
        <v>92</v>
      </c>
      <c r="C39" s="1">
        <v>83.58</v>
      </c>
      <c r="D39" s="1">
        <v>27</v>
      </c>
      <c r="E39" s="1">
        <v>8</v>
      </c>
      <c r="F39" s="1">
        <v>73.89</v>
      </c>
      <c r="G39" s="1">
        <v>1</v>
      </c>
      <c r="H39" s="1">
        <v>3</v>
      </c>
      <c r="I39" s="1">
        <v>4</v>
      </c>
      <c r="J39" s="1">
        <v>5</v>
      </c>
      <c r="K39" s="1">
        <v>83.12</v>
      </c>
      <c r="L39" s="1">
        <v>83.79</v>
      </c>
    </row>
    <row r="40" spans="1:12" ht="15.75" customHeight="1">
      <c r="A40" s="7">
        <v>39</v>
      </c>
      <c r="B40" s="1" t="s">
        <v>132</v>
      </c>
      <c r="C40" s="1">
        <v>83.34</v>
      </c>
      <c r="D40" s="1">
        <v>24</v>
      </c>
      <c r="E40" s="1">
        <v>11</v>
      </c>
      <c r="F40" s="1">
        <v>76.260000000000005</v>
      </c>
      <c r="G40" s="1">
        <v>1</v>
      </c>
      <c r="H40" s="1">
        <v>2</v>
      </c>
      <c r="I40" s="1">
        <v>8</v>
      </c>
      <c r="J40" s="1">
        <v>4</v>
      </c>
      <c r="K40" s="1">
        <v>83.06</v>
      </c>
      <c r="L40" s="1">
        <v>83.35</v>
      </c>
    </row>
    <row r="41" spans="1:12" ht="15.75" customHeight="1">
      <c r="A41" s="7">
        <v>40</v>
      </c>
      <c r="B41" s="1" t="s">
        <v>69</v>
      </c>
      <c r="C41" s="1">
        <v>83.25</v>
      </c>
      <c r="D41" s="1">
        <v>22</v>
      </c>
      <c r="E41" s="1">
        <v>13</v>
      </c>
      <c r="F41" s="1">
        <v>78.680000000000007</v>
      </c>
      <c r="G41" s="1">
        <v>3</v>
      </c>
      <c r="H41" s="1">
        <v>7</v>
      </c>
      <c r="I41" s="1">
        <v>4</v>
      </c>
      <c r="J41" s="1">
        <v>7</v>
      </c>
      <c r="K41" s="1">
        <v>84.15</v>
      </c>
      <c r="L41" s="1">
        <v>82.16</v>
      </c>
    </row>
    <row r="42" spans="1:12" ht="15.75" customHeight="1">
      <c r="A42" s="7">
        <v>41</v>
      </c>
      <c r="B42" s="1" t="s">
        <v>221</v>
      </c>
      <c r="C42" s="1">
        <v>83.05</v>
      </c>
      <c r="D42" s="1">
        <v>25</v>
      </c>
      <c r="E42" s="1">
        <v>11</v>
      </c>
      <c r="F42" s="1">
        <v>76.510000000000005</v>
      </c>
      <c r="G42" s="1">
        <v>0</v>
      </c>
      <c r="H42" s="1">
        <v>2</v>
      </c>
      <c r="I42" s="1">
        <v>2</v>
      </c>
      <c r="J42" s="1">
        <v>3</v>
      </c>
      <c r="K42" s="1">
        <v>84.19</v>
      </c>
      <c r="L42" s="1">
        <v>81.78</v>
      </c>
    </row>
    <row r="43" spans="1:12" ht="15.75" customHeight="1">
      <c r="A43" s="7">
        <v>42</v>
      </c>
      <c r="B43" s="1" t="s">
        <v>135</v>
      </c>
      <c r="C43" s="1">
        <v>83.05</v>
      </c>
      <c r="D43" s="1">
        <v>26</v>
      </c>
      <c r="E43" s="1">
        <v>8</v>
      </c>
      <c r="F43" s="1">
        <v>74.81</v>
      </c>
      <c r="G43" s="1">
        <v>0</v>
      </c>
      <c r="H43" s="1">
        <v>2</v>
      </c>
      <c r="I43" s="1">
        <v>3</v>
      </c>
      <c r="J43" s="1">
        <v>5</v>
      </c>
      <c r="K43" s="1">
        <v>83.96</v>
      </c>
      <c r="L43" s="1">
        <v>81.96</v>
      </c>
    </row>
    <row r="44" spans="1:12" ht="15.75" customHeight="1">
      <c r="A44" s="7">
        <v>43</v>
      </c>
      <c r="B44" s="1" t="s">
        <v>31</v>
      </c>
      <c r="C44" s="1">
        <v>82.76</v>
      </c>
      <c r="D44" s="1">
        <v>20</v>
      </c>
      <c r="E44" s="1">
        <v>11</v>
      </c>
      <c r="F44" s="1">
        <v>77.56</v>
      </c>
      <c r="G44" s="1">
        <v>2</v>
      </c>
      <c r="H44" s="1">
        <v>5</v>
      </c>
      <c r="I44" s="1">
        <v>4</v>
      </c>
      <c r="J44" s="1">
        <v>9</v>
      </c>
      <c r="K44" s="1">
        <v>82.78</v>
      </c>
      <c r="L44" s="1">
        <v>82.45</v>
      </c>
    </row>
    <row r="45" spans="1:12" ht="15.75" customHeight="1">
      <c r="A45" s="7">
        <v>44</v>
      </c>
      <c r="B45" s="1" t="s">
        <v>85</v>
      </c>
      <c r="C45" s="1">
        <v>82.63</v>
      </c>
      <c r="D45" s="1">
        <v>26</v>
      </c>
      <c r="E45" s="1">
        <v>8</v>
      </c>
      <c r="F45" s="1">
        <v>76.61</v>
      </c>
      <c r="G45" s="1">
        <v>1</v>
      </c>
      <c r="H45" s="1">
        <v>1</v>
      </c>
      <c r="I45" s="1">
        <v>4</v>
      </c>
      <c r="J45" s="1">
        <v>5</v>
      </c>
      <c r="K45" s="1">
        <v>84.26</v>
      </c>
      <c r="L45" s="1">
        <v>81.010000000000005</v>
      </c>
    </row>
    <row r="46" spans="1:12" ht="15.75" customHeight="1">
      <c r="A46" s="7">
        <v>45</v>
      </c>
      <c r="B46" s="1" t="s">
        <v>36</v>
      </c>
      <c r="C46" s="1">
        <v>82.44</v>
      </c>
      <c r="D46" s="1">
        <v>24</v>
      </c>
      <c r="E46" s="1">
        <v>7</v>
      </c>
      <c r="F46" s="1">
        <v>72.5</v>
      </c>
      <c r="G46" s="1">
        <v>1</v>
      </c>
      <c r="H46" s="1">
        <v>1</v>
      </c>
      <c r="I46" s="1">
        <v>3</v>
      </c>
      <c r="J46" s="1">
        <v>3</v>
      </c>
      <c r="K46" s="1">
        <v>81.849999999999994</v>
      </c>
      <c r="L46" s="1">
        <v>82.79</v>
      </c>
    </row>
    <row r="47" spans="1:12" ht="15.75" customHeight="1">
      <c r="A47" s="7">
        <v>46</v>
      </c>
      <c r="B47" s="1" t="s">
        <v>70</v>
      </c>
      <c r="C47" s="1">
        <v>82.2</v>
      </c>
      <c r="D47" s="1">
        <v>18</v>
      </c>
      <c r="E47" s="1">
        <v>14</v>
      </c>
      <c r="F47" s="1">
        <v>79.5</v>
      </c>
      <c r="G47" s="1">
        <v>1</v>
      </c>
      <c r="H47" s="1">
        <v>6</v>
      </c>
      <c r="I47" s="1">
        <v>4</v>
      </c>
      <c r="J47" s="1">
        <v>11</v>
      </c>
      <c r="K47" s="1">
        <v>81.23</v>
      </c>
      <c r="L47" s="1">
        <v>83.01</v>
      </c>
    </row>
    <row r="48" spans="1:12" ht="15.75" customHeight="1">
      <c r="A48" s="7">
        <v>47</v>
      </c>
      <c r="B48" s="1" t="s">
        <v>96</v>
      </c>
      <c r="C48" s="1">
        <v>82.11</v>
      </c>
      <c r="D48" s="1">
        <v>21</v>
      </c>
      <c r="E48" s="1">
        <v>14</v>
      </c>
      <c r="F48" s="1">
        <v>77.849999999999994</v>
      </c>
      <c r="G48" s="1">
        <v>0</v>
      </c>
      <c r="H48" s="1">
        <v>5</v>
      </c>
      <c r="I48" s="1">
        <v>1</v>
      </c>
      <c r="J48" s="1">
        <v>8</v>
      </c>
      <c r="K48" s="1">
        <v>80.540000000000006</v>
      </c>
      <c r="L48" s="1">
        <v>83.78</v>
      </c>
    </row>
    <row r="49" spans="1:12" ht="15.75" customHeight="1">
      <c r="A49" s="7">
        <v>48</v>
      </c>
      <c r="B49" s="1" t="s">
        <v>93</v>
      </c>
      <c r="C49" s="1">
        <v>81.91</v>
      </c>
      <c r="D49" s="1">
        <v>23</v>
      </c>
      <c r="E49" s="1">
        <v>11</v>
      </c>
      <c r="F49" s="1">
        <v>76.959999999999994</v>
      </c>
      <c r="G49" s="1">
        <v>2</v>
      </c>
      <c r="H49" s="1">
        <v>4</v>
      </c>
      <c r="I49" s="1">
        <v>2</v>
      </c>
      <c r="J49" s="1">
        <v>5</v>
      </c>
      <c r="K49" s="1">
        <v>83.49</v>
      </c>
      <c r="L49" s="1">
        <v>80.31</v>
      </c>
    </row>
    <row r="50" spans="1:12" ht="15.75" customHeight="1">
      <c r="A50" s="7">
        <v>49</v>
      </c>
      <c r="B50" s="1" t="s">
        <v>119</v>
      </c>
      <c r="C50" s="1">
        <v>81.900000000000006</v>
      </c>
      <c r="D50" s="1">
        <v>20</v>
      </c>
      <c r="E50" s="1">
        <v>13</v>
      </c>
      <c r="F50" s="1">
        <v>76.36</v>
      </c>
      <c r="G50" s="1">
        <v>1</v>
      </c>
      <c r="H50" s="1">
        <v>4</v>
      </c>
      <c r="I50" s="1">
        <v>4</v>
      </c>
      <c r="J50" s="1">
        <v>8</v>
      </c>
      <c r="K50" s="1">
        <v>81.290000000000006</v>
      </c>
      <c r="L50" s="1">
        <v>82.27</v>
      </c>
    </row>
    <row r="51" spans="1:12" ht="15.75" customHeight="1">
      <c r="A51" s="7">
        <v>50</v>
      </c>
      <c r="B51" s="1" t="s">
        <v>114</v>
      </c>
      <c r="C51" s="1">
        <v>81.88</v>
      </c>
      <c r="D51" s="1">
        <v>24</v>
      </c>
      <c r="E51" s="1">
        <v>9</v>
      </c>
      <c r="F51" s="1">
        <v>73.150000000000006</v>
      </c>
      <c r="G51" s="1">
        <v>0</v>
      </c>
      <c r="H51" s="1">
        <v>0</v>
      </c>
      <c r="I51" s="1">
        <v>1</v>
      </c>
      <c r="J51" s="1">
        <v>4</v>
      </c>
      <c r="K51" s="1">
        <v>79.64</v>
      </c>
      <c r="L51" s="1">
        <v>84.67</v>
      </c>
    </row>
    <row r="52" spans="1:12" ht="15.75" customHeight="1">
      <c r="A52" s="7">
        <v>51</v>
      </c>
      <c r="B52" s="1" t="s">
        <v>88</v>
      </c>
      <c r="C52" s="1">
        <v>81.75</v>
      </c>
      <c r="D52" s="1">
        <v>28</v>
      </c>
      <c r="E52" s="1">
        <v>7</v>
      </c>
      <c r="F52" s="1">
        <v>74.010000000000005</v>
      </c>
      <c r="G52" s="1">
        <v>0</v>
      </c>
      <c r="H52" s="1">
        <v>2</v>
      </c>
      <c r="I52" s="1">
        <v>1</v>
      </c>
      <c r="J52" s="1">
        <v>3</v>
      </c>
      <c r="K52" s="1">
        <v>83.84</v>
      </c>
      <c r="L52" s="1">
        <v>79.8</v>
      </c>
    </row>
    <row r="53" spans="1:12" ht="15.75" customHeight="1">
      <c r="A53" s="7">
        <v>52</v>
      </c>
      <c r="B53" s="1" t="s">
        <v>122</v>
      </c>
      <c r="C53" s="1">
        <v>81.739999999999995</v>
      </c>
      <c r="D53" s="1">
        <v>21</v>
      </c>
      <c r="E53" s="1">
        <v>14</v>
      </c>
      <c r="F53" s="1">
        <v>78.489999999999995</v>
      </c>
      <c r="G53" s="1">
        <v>2</v>
      </c>
      <c r="H53" s="1">
        <v>6</v>
      </c>
      <c r="I53" s="1">
        <v>3</v>
      </c>
      <c r="J53" s="1">
        <v>11</v>
      </c>
      <c r="K53" s="1">
        <v>81.28</v>
      </c>
      <c r="L53" s="1">
        <v>81.93</v>
      </c>
    </row>
    <row r="54" spans="1:12" ht="15.75" customHeight="1">
      <c r="A54" s="7">
        <v>53</v>
      </c>
      <c r="B54" s="1" t="s">
        <v>90</v>
      </c>
      <c r="C54" s="1">
        <v>81.48</v>
      </c>
      <c r="D54" s="1">
        <v>21</v>
      </c>
      <c r="E54" s="1">
        <v>13</v>
      </c>
      <c r="F54" s="1">
        <v>76.91</v>
      </c>
      <c r="G54" s="1">
        <v>2</v>
      </c>
      <c r="H54" s="1">
        <v>5</v>
      </c>
      <c r="I54" s="1">
        <v>6</v>
      </c>
      <c r="J54" s="1">
        <v>10</v>
      </c>
      <c r="K54" s="1">
        <v>81.260000000000005</v>
      </c>
      <c r="L54" s="1">
        <v>81.42</v>
      </c>
    </row>
    <row r="55" spans="1:12" ht="15.75" customHeight="1">
      <c r="A55" s="7">
        <v>54</v>
      </c>
      <c r="B55" s="1" t="s">
        <v>441</v>
      </c>
      <c r="C55" s="1">
        <v>81.33</v>
      </c>
      <c r="D55" s="1">
        <v>21</v>
      </c>
      <c r="E55" s="1">
        <v>13</v>
      </c>
      <c r="F55" s="1">
        <v>76.92</v>
      </c>
      <c r="G55" s="1">
        <v>2</v>
      </c>
      <c r="H55" s="1">
        <v>1</v>
      </c>
      <c r="I55" s="1">
        <v>5</v>
      </c>
      <c r="J55" s="1">
        <v>4</v>
      </c>
      <c r="K55" s="1">
        <v>80.73</v>
      </c>
      <c r="L55" s="1">
        <v>81.680000000000007</v>
      </c>
    </row>
    <row r="56" spans="1:12" ht="15.75" customHeight="1">
      <c r="A56" s="7">
        <v>55</v>
      </c>
      <c r="B56" s="1" t="s">
        <v>39</v>
      </c>
      <c r="C56" s="1">
        <v>81.209999999999994</v>
      </c>
      <c r="D56" s="1">
        <v>18</v>
      </c>
      <c r="E56" s="1">
        <v>13</v>
      </c>
      <c r="F56" s="1">
        <v>77.2</v>
      </c>
      <c r="G56" s="1">
        <v>1</v>
      </c>
      <c r="H56" s="1">
        <v>5</v>
      </c>
      <c r="I56" s="1">
        <v>5</v>
      </c>
      <c r="J56" s="1">
        <v>8</v>
      </c>
      <c r="K56" s="1">
        <v>80.47</v>
      </c>
      <c r="L56" s="1">
        <v>81.73</v>
      </c>
    </row>
    <row r="57" spans="1:12" ht="15.75" customHeight="1">
      <c r="A57" s="7">
        <v>56</v>
      </c>
      <c r="B57" s="1" t="s">
        <v>81</v>
      </c>
      <c r="C57" s="1">
        <v>80.97</v>
      </c>
      <c r="D57" s="1">
        <v>23</v>
      </c>
      <c r="E57" s="1">
        <v>11</v>
      </c>
      <c r="F57" s="1">
        <v>74.790000000000006</v>
      </c>
      <c r="G57" s="1">
        <v>0</v>
      </c>
      <c r="H57" s="1">
        <v>2</v>
      </c>
      <c r="I57" s="1">
        <v>0</v>
      </c>
      <c r="J57" s="1">
        <v>3</v>
      </c>
      <c r="K57" s="1">
        <v>80.34</v>
      </c>
      <c r="L57" s="1">
        <v>81.36</v>
      </c>
    </row>
    <row r="58" spans="1:12" ht="15.75" customHeight="1">
      <c r="A58" s="7">
        <v>57</v>
      </c>
      <c r="B58" s="1" t="s">
        <v>142</v>
      </c>
      <c r="C58" s="1">
        <v>80.89</v>
      </c>
      <c r="D58" s="1">
        <v>24</v>
      </c>
      <c r="E58" s="1">
        <v>7</v>
      </c>
      <c r="F58" s="1">
        <v>71.95</v>
      </c>
      <c r="G58" s="1">
        <v>0</v>
      </c>
      <c r="H58" s="1">
        <v>1</v>
      </c>
      <c r="I58" s="1">
        <v>3</v>
      </c>
      <c r="J58" s="1">
        <v>3</v>
      </c>
      <c r="K58" s="1">
        <v>81.38</v>
      </c>
      <c r="L58" s="1">
        <v>80.14</v>
      </c>
    </row>
    <row r="59" spans="1:12" ht="15.75" customHeight="1">
      <c r="A59" s="7">
        <v>58</v>
      </c>
      <c r="B59" s="1" t="s">
        <v>297</v>
      </c>
      <c r="C59" s="1">
        <v>80.89</v>
      </c>
      <c r="D59" s="1">
        <v>24</v>
      </c>
      <c r="E59" s="1">
        <v>10</v>
      </c>
      <c r="F59" s="1">
        <v>75.64</v>
      </c>
      <c r="G59" s="1">
        <v>0</v>
      </c>
      <c r="H59" s="1">
        <v>4</v>
      </c>
      <c r="I59" s="1">
        <v>0</v>
      </c>
      <c r="J59" s="1">
        <v>5</v>
      </c>
      <c r="K59" s="1">
        <v>81.72</v>
      </c>
      <c r="L59" s="1">
        <v>79.84</v>
      </c>
    </row>
    <row r="60" spans="1:12" ht="15.75" customHeight="1">
      <c r="A60" s="7">
        <v>59</v>
      </c>
      <c r="B60" s="1" t="s">
        <v>29</v>
      </c>
      <c r="C60" s="1">
        <v>80.709999999999994</v>
      </c>
      <c r="D60" s="1">
        <v>21</v>
      </c>
      <c r="E60" s="1">
        <v>11</v>
      </c>
      <c r="F60" s="1">
        <v>75.989999999999995</v>
      </c>
      <c r="G60" s="1">
        <v>0</v>
      </c>
      <c r="H60" s="1">
        <v>4</v>
      </c>
      <c r="I60" s="1">
        <v>1</v>
      </c>
      <c r="J60" s="1">
        <v>5</v>
      </c>
      <c r="K60" s="1">
        <v>81.510000000000005</v>
      </c>
      <c r="L60" s="1">
        <v>79.7</v>
      </c>
    </row>
    <row r="61" spans="1:12" ht="15.75" customHeight="1">
      <c r="A61" s="7">
        <v>60</v>
      </c>
      <c r="B61" s="1" t="s">
        <v>283</v>
      </c>
      <c r="C61" s="1">
        <v>80.64</v>
      </c>
      <c r="D61" s="1">
        <v>17</v>
      </c>
      <c r="E61" s="1">
        <v>16</v>
      </c>
      <c r="F61" s="1">
        <v>79.34</v>
      </c>
      <c r="G61" s="1">
        <v>1</v>
      </c>
      <c r="H61" s="1">
        <v>7</v>
      </c>
      <c r="I61" s="1">
        <v>3</v>
      </c>
      <c r="J61" s="1">
        <v>13</v>
      </c>
      <c r="K61" s="1">
        <v>79.92</v>
      </c>
      <c r="L61" s="1">
        <v>81.13</v>
      </c>
    </row>
    <row r="62" spans="1:12" ht="15.75" customHeight="1">
      <c r="A62" s="7">
        <v>61</v>
      </c>
      <c r="B62" s="1" t="s">
        <v>14</v>
      </c>
      <c r="C62" s="1">
        <v>80.599999999999994</v>
      </c>
      <c r="D62" s="1">
        <v>24</v>
      </c>
      <c r="E62" s="1">
        <v>10</v>
      </c>
      <c r="F62" s="1">
        <v>72.13</v>
      </c>
      <c r="G62" s="1">
        <v>0</v>
      </c>
      <c r="H62" s="1">
        <v>2</v>
      </c>
      <c r="I62" s="1">
        <v>0</v>
      </c>
      <c r="J62" s="1">
        <v>4</v>
      </c>
      <c r="K62" s="1">
        <v>80.2</v>
      </c>
      <c r="L62" s="1">
        <v>80.739999999999995</v>
      </c>
    </row>
    <row r="63" spans="1:12" ht="15.75" customHeight="1">
      <c r="A63" s="7">
        <v>62</v>
      </c>
      <c r="B63" s="1" t="s">
        <v>74</v>
      </c>
      <c r="C63" s="1">
        <v>80.52</v>
      </c>
      <c r="D63" s="1">
        <v>16</v>
      </c>
      <c r="E63" s="1">
        <v>16</v>
      </c>
      <c r="F63" s="1">
        <v>78.239999999999995</v>
      </c>
      <c r="G63" s="1">
        <v>1</v>
      </c>
      <c r="H63" s="1">
        <v>4</v>
      </c>
      <c r="I63" s="1">
        <v>4</v>
      </c>
      <c r="J63" s="1">
        <v>11</v>
      </c>
      <c r="K63" s="1">
        <v>78.66</v>
      </c>
      <c r="L63" s="1">
        <v>82.54</v>
      </c>
    </row>
    <row r="64" spans="1:12" ht="15.75" customHeight="1">
      <c r="A64" s="7">
        <v>63</v>
      </c>
      <c r="B64" s="1" t="s">
        <v>155</v>
      </c>
      <c r="C64" s="1">
        <v>80.48</v>
      </c>
      <c r="D64" s="1">
        <v>15</v>
      </c>
      <c r="E64" s="1">
        <v>17</v>
      </c>
      <c r="F64" s="1">
        <v>80.13</v>
      </c>
      <c r="G64" s="1">
        <v>2</v>
      </c>
      <c r="H64" s="1">
        <v>6</v>
      </c>
      <c r="I64" s="1">
        <v>3</v>
      </c>
      <c r="J64" s="1">
        <v>11</v>
      </c>
      <c r="K64" s="1">
        <v>79.209999999999994</v>
      </c>
      <c r="L64" s="1">
        <v>81.64</v>
      </c>
    </row>
    <row r="65" spans="1:12" ht="15.75" customHeight="1">
      <c r="A65" s="7">
        <v>64</v>
      </c>
      <c r="B65" s="1" t="s">
        <v>270</v>
      </c>
      <c r="C65" s="1">
        <v>80.41</v>
      </c>
      <c r="D65" s="1">
        <v>21</v>
      </c>
      <c r="E65" s="1">
        <v>12</v>
      </c>
      <c r="F65" s="1">
        <v>75.099999999999994</v>
      </c>
      <c r="G65" s="1">
        <v>0</v>
      </c>
      <c r="H65" s="1">
        <v>1</v>
      </c>
      <c r="I65" s="1">
        <v>1</v>
      </c>
      <c r="J65" s="1">
        <v>4</v>
      </c>
      <c r="K65" s="1">
        <v>79.349999999999994</v>
      </c>
      <c r="L65" s="1">
        <v>81.33</v>
      </c>
    </row>
    <row r="66" spans="1:12" ht="15.75" customHeight="1">
      <c r="A66" s="7">
        <v>65</v>
      </c>
      <c r="B66" s="1" t="s">
        <v>130</v>
      </c>
      <c r="C66" s="1">
        <v>80.400000000000006</v>
      </c>
      <c r="D66" s="1">
        <v>24</v>
      </c>
      <c r="E66" s="1">
        <v>11</v>
      </c>
      <c r="F66" s="1">
        <v>73.06</v>
      </c>
      <c r="G66" s="1">
        <v>0</v>
      </c>
      <c r="H66" s="1">
        <v>0</v>
      </c>
      <c r="I66" s="1">
        <v>0</v>
      </c>
      <c r="J66" s="1">
        <v>2</v>
      </c>
      <c r="K66" s="1">
        <v>80.3</v>
      </c>
      <c r="L66" s="1">
        <v>80.23</v>
      </c>
    </row>
    <row r="67" spans="1:12" ht="15.75" customHeight="1">
      <c r="A67" s="7">
        <v>66</v>
      </c>
      <c r="B67" s="1" t="s">
        <v>43</v>
      </c>
      <c r="C67" s="1">
        <v>80.290000000000006</v>
      </c>
      <c r="D67" s="1">
        <v>19</v>
      </c>
      <c r="E67" s="1">
        <v>15</v>
      </c>
      <c r="F67" s="1">
        <v>77.13</v>
      </c>
      <c r="G67" s="1">
        <v>1</v>
      </c>
      <c r="H67" s="1">
        <v>4</v>
      </c>
      <c r="I67" s="1">
        <v>1</v>
      </c>
      <c r="J67" s="1">
        <v>7</v>
      </c>
      <c r="K67" s="1">
        <v>79.39</v>
      </c>
      <c r="L67" s="1">
        <v>80.98</v>
      </c>
    </row>
    <row r="68" spans="1:12" ht="15.75" customHeight="1">
      <c r="A68" s="7">
        <v>67</v>
      </c>
      <c r="B68" s="1" t="s">
        <v>184</v>
      </c>
      <c r="C68" s="1">
        <v>80.180000000000007</v>
      </c>
      <c r="D68" s="1">
        <v>19</v>
      </c>
      <c r="E68" s="1">
        <v>15</v>
      </c>
      <c r="F68" s="1">
        <v>78.209999999999994</v>
      </c>
      <c r="G68" s="1">
        <v>1</v>
      </c>
      <c r="H68" s="1">
        <v>6</v>
      </c>
      <c r="I68" s="1">
        <v>4</v>
      </c>
      <c r="J68" s="1">
        <v>7</v>
      </c>
      <c r="K68" s="1">
        <v>79.39</v>
      </c>
      <c r="L68" s="1">
        <v>80.760000000000005</v>
      </c>
    </row>
    <row r="69" spans="1:12" ht="15.75" customHeight="1">
      <c r="A69" s="7">
        <v>68</v>
      </c>
      <c r="B69" s="1" t="s">
        <v>134</v>
      </c>
      <c r="C69" s="1">
        <v>80.150000000000006</v>
      </c>
      <c r="D69" s="1">
        <v>21</v>
      </c>
      <c r="E69" s="1">
        <v>13</v>
      </c>
      <c r="F69" s="1">
        <v>77.180000000000007</v>
      </c>
      <c r="G69" s="1">
        <v>1</v>
      </c>
      <c r="H69" s="1">
        <v>3</v>
      </c>
      <c r="I69" s="1">
        <v>2</v>
      </c>
      <c r="J69" s="1">
        <v>6</v>
      </c>
      <c r="K69" s="1">
        <v>80.64</v>
      </c>
      <c r="L69" s="1">
        <v>79.400000000000006</v>
      </c>
    </row>
    <row r="70" spans="1:12" ht="15.75" customHeight="1">
      <c r="A70" s="7">
        <v>69</v>
      </c>
      <c r="B70" s="1" t="s">
        <v>165</v>
      </c>
      <c r="C70" s="1">
        <v>80.05</v>
      </c>
      <c r="D70" s="1">
        <v>18</v>
      </c>
      <c r="E70" s="1">
        <v>15</v>
      </c>
      <c r="F70" s="1">
        <v>77.94</v>
      </c>
      <c r="G70" s="1">
        <v>1</v>
      </c>
      <c r="H70" s="1">
        <v>3</v>
      </c>
      <c r="I70" s="1">
        <v>4</v>
      </c>
      <c r="J70" s="1">
        <v>4</v>
      </c>
      <c r="K70" s="1">
        <v>79.86</v>
      </c>
      <c r="L70" s="1">
        <v>79.95</v>
      </c>
    </row>
    <row r="71" spans="1:12" ht="15.75" customHeight="1">
      <c r="A71" s="7">
        <v>70</v>
      </c>
      <c r="B71" s="1" t="s">
        <v>397</v>
      </c>
      <c r="C71" s="1">
        <v>80.040000000000006</v>
      </c>
      <c r="D71" s="1">
        <v>23</v>
      </c>
      <c r="E71" s="1">
        <v>7</v>
      </c>
      <c r="F71" s="1">
        <v>70.78</v>
      </c>
      <c r="G71" s="1">
        <v>0</v>
      </c>
      <c r="H71" s="1">
        <v>1</v>
      </c>
      <c r="I71" s="1">
        <v>1</v>
      </c>
      <c r="J71" s="1">
        <v>1</v>
      </c>
      <c r="K71" s="1">
        <v>78.819999999999993</v>
      </c>
      <c r="L71" s="1">
        <v>81.14</v>
      </c>
    </row>
    <row r="72" spans="1:12" ht="15.75" customHeight="1">
      <c r="A72" s="7">
        <v>71</v>
      </c>
      <c r="B72" s="1" t="s">
        <v>337</v>
      </c>
      <c r="C72" s="1">
        <v>79.88</v>
      </c>
      <c r="D72" s="1">
        <v>25</v>
      </c>
      <c r="E72" s="1">
        <v>14</v>
      </c>
      <c r="F72" s="1">
        <v>73.8</v>
      </c>
      <c r="G72" s="1">
        <v>0</v>
      </c>
      <c r="H72" s="1">
        <v>3</v>
      </c>
      <c r="I72" s="1">
        <v>0</v>
      </c>
      <c r="J72" s="1">
        <v>4</v>
      </c>
      <c r="K72" s="1">
        <v>80</v>
      </c>
      <c r="L72" s="1">
        <v>79.48</v>
      </c>
    </row>
    <row r="73" spans="1:12" ht="15.75" customHeight="1">
      <c r="A73" s="7">
        <v>72</v>
      </c>
      <c r="B73" s="1" t="s">
        <v>65</v>
      </c>
      <c r="C73" s="1">
        <v>79.8</v>
      </c>
      <c r="D73" s="1">
        <v>16</v>
      </c>
      <c r="E73" s="1">
        <v>16</v>
      </c>
      <c r="F73" s="1">
        <v>79.38</v>
      </c>
      <c r="G73" s="1">
        <v>2</v>
      </c>
      <c r="H73" s="1">
        <v>6</v>
      </c>
      <c r="I73" s="1">
        <v>4</v>
      </c>
      <c r="J73" s="1">
        <v>10</v>
      </c>
      <c r="K73" s="1">
        <v>79.53</v>
      </c>
      <c r="L73" s="1">
        <v>79.790000000000006</v>
      </c>
    </row>
    <row r="74" spans="1:12" ht="15.75" customHeight="1">
      <c r="A74" s="7">
        <v>73</v>
      </c>
      <c r="B74" s="1" t="s">
        <v>46</v>
      </c>
      <c r="C74" s="1">
        <v>79.77</v>
      </c>
      <c r="D74" s="1">
        <v>16</v>
      </c>
      <c r="E74" s="1">
        <v>19</v>
      </c>
      <c r="F74" s="1">
        <v>79.58</v>
      </c>
      <c r="G74" s="1">
        <v>0</v>
      </c>
      <c r="H74" s="1">
        <v>0</v>
      </c>
      <c r="I74" s="1">
        <v>1</v>
      </c>
      <c r="J74" s="1">
        <v>13</v>
      </c>
      <c r="K74" s="1">
        <v>77.87</v>
      </c>
      <c r="L74" s="1">
        <v>81.790000000000006</v>
      </c>
    </row>
    <row r="75" spans="1:12" ht="15.75" customHeight="1">
      <c r="A75" s="7">
        <v>74</v>
      </c>
      <c r="B75" s="1" t="s">
        <v>105</v>
      </c>
      <c r="C75" s="1">
        <v>79.73</v>
      </c>
      <c r="D75" s="1">
        <v>17</v>
      </c>
      <c r="E75" s="1">
        <v>13</v>
      </c>
      <c r="F75" s="1">
        <v>76.45</v>
      </c>
      <c r="G75" s="1">
        <v>1</v>
      </c>
      <c r="H75" s="1">
        <v>2</v>
      </c>
      <c r="I75" s="1">
        <v>4</v>
      </c>
      <c r="J75" s="1">
        <v>4</v>
      </c>
      <c r="K75" s="1">
        <v>79.02</v>
      </c>
      <c r="L75" s="1">
        <v>80.209999999999994</v>
      </c>
    </row>
    <row r="76" spans="1:12" ht="15.75" customHeight="1">
      <c r="A76" s="7">
        <v>75</v>
      </c>
      <c r="B76" s="1" t="s">
        <v>488</v>
      </c>
      <c r="C76" s="1">
        <v>79.72</v>
      </c>
      <c r="D76" s="1">
        <v>24</v>
      </c>
      <c r="E76" s="1">
        <v>8</v>
      </c>
      <c r="F76" s="1">
        <v>71.66</v>
      </c>
      <c r="G76" s="1">
        <v>0</v>
      </c>
      <c r="H76" s="1">
        <v>0</v>
      </c>
      <c r="I76" s="1">
        <v>0</v>
      </c>
      <c r="J76" s="1">
        <v>2</v>
      </c>
      <c r="K76" s="1">
        <v>79.37</v>
      </c>
      <c r="L76" s="1">
        <v>79.790000000000006</v>
      </c>
    </row>
    <row r="77" spans="1:12" ht="15.75" customHeight="1">
      <c r="A77" s="7">
        <v>76</v>
      </c>
      <c r="B77" s="1" t="s">
        <v>64</v>
      </c>
      <c r="C77" s="1">
        <v>79.59</v>
      </c>
      <c r="D77" s="1">
        <v>15</v>
      </c>
      <c r="E77" s="1">
        <v>15</v>
      </c>
      <c r="F77" s="1">
        <v>79.260000000000005</v>
      </c>
      <c r="G77" s="1">
        <v>2</v>
      </c>
      <c r="H77" s="1">
        <v>5</v>
      </c>
      <c r="I77" s="1">
        <v>4</v>
      </c>
      <c r="J77" s="1">
        <v>11</v>
      </c>
      <c r="K77" s="1">
        <v>79.64</v>
      </c>
      <c r="L77" s="1">
        <v>79.260000000000005</v>
      </c>
    </row>
    <row r="78" spans="1:12" ht="15.75" customHeight="1">
      <c r="A78" s="7">
        <v>77</v>
      </c>
      <c r="B78" s="1" t="s">
        <v>100</v>
      </c>
      <c r="C78" s="1">
        <v>79.569999999999993</v>
      </c>
      <c r="D78" s="1">
        <v>23</v>
      </c>
      <c r="E78" s="1">
        <v>9</v>
      </c>
      <c r="F78" s="1">
        <v>73.08</v>
      </c>
      <c r="G78" s="1">
        <v>0</v>
      </c>
      <c r="H78" s="1">
        <v>3</v>
      </c>
      <c r="I78" s="1">
        <v>0</v>
      </c>
      <c r="J78" s="1">
        <v>4</v>
      </c>
      <c r="K78" s="1">
        <v>79.069999999999993</v>
      </c>
      <c r="L78" s="1">
        <v>79.8</v>
      </c>
    </row>
    <row r="79" spans="1:12" ht="15.75" customHeight="1">
      <c r="A79" s="7">
        <v>78</v>
      </c>
      <c r="B79" s="1" t="s">
        <v>182</v>
      </c>
      <c r="C79" s="1">
        <v>79.56</v>
      </c>
      <c r="D79" s="1">
        <v>20</v>
      </c>
      <c r="E79" s="1">
        <v>14</v>
      </c>
      <c r="F79" s="1">
        <v>76.47</v>
      </c>
      <c r="G79" s="1">
        <v>2</v>
      </c>
      <c r="H79" s="1">
        <v>7</v>
      </c>
      <c r="I79" s="1">
        <v>2</v>
      </c>
      <c r="J79" s="1">
        <v>9</v>
      </c>
      <c r="K79" s="1">
        <v>78.069999999999993</v>
      </c>
      <c r="L79" s="1">
        <v>81.010000000000005</v>
      </c>
    </row>
    <row r="80" spans="1:12" ht="15.75" customHeight="1">
      <c r="A80" s="7">
        <v>79</v>
      </c>
      <c r="B80" s="1" t="s">
        <v>58</v>
      </c>
      <c r="C80" s="1">
        <v>79.03</v>
      </c>
      <c r="D80" s="1">
        <v>15</v>
      </c>
      <c r="E80" s="1">
        <v>16</v>
      </c>
      <c r="F80" s="1">
        <v>78.569999999999993</v>
      </c>
      <c r="G80" s="1">
        <v>0</v>
      </c>
      <c r="H80" s="1">
        <v>8</v>
      </c>
      <c r="I80" s="1">
        <v>3</v>
      </c>
      <c r="J80" s="1">
        <v>10</v>
      </c>
      <c r="K80" s="1">
        <v>78.63</v>
      </c>
      <c r="L80" s="1">
        <v>79.16</v>
      </c>
    </row>
    <row r="81" spans="1:12" ht="15.75" customHeight="1">
      <c r="A81" s="7">
        <v>80</v>
      </c>
      <c r="B81" s="1" t="s">
        <v>110</v>
      </c>
      <c r="C81" s="1">
        <v>78.930000000000007</v>
      </c>
      <c r="D81" s="1">
        <v>21</v>
      </c>
      <c r="E81" s="1">
        <v>17</v>
      </c>
      <c r="F81" s="1">
        <v>76.150000000000006</v>
      </c>
      <c r="G81" s="1">
        <v>1</v>
      </c>
      <c r="H81" s="1">
        <v>3</v>
      </c>
      <c r="I81" s="1">
        <v>1</v>
      </c>
      <c r="J81" s="1">
        <v>4</v>
      </c>
      <c r="K81" s="1">
        <v>79.64</v>
      </c>
      <c r="L81" s="1">
        <v>77.97</v>
      </c>
    </row>
    <row r="82" spans="1:12" ht="15.75" customHeight="1">
      <c r="A82" s="7">
        <v>81</v>
      </c>
      <c r="B82" s="1" t="s">
        <v>111</v>
      </c>
      <c r="C82" s="1">
        <v>78.81</v>
      </c>
      <c r="D82" s="1">
        <v>17</v>
      </c>
      <c r="E82" s="1">
        <v>15</v>
      </c>
      <c r="F82" s="1">
        <v>75.77</v>
      </c>
      <c r="G82" s="1">
        <v>0</v>
      </c>
      <c r="H82" s="1">
        <v>0</v>
      </c>
      <c r="I82" s="1">
        <v>2</v>
      </c>
      <c r="J82" s="1">
        <v>8</v>
      </c>
      <c r="K82" s="1">
        <v>76.77</v>
      </c>
      <c r="L82" s="1">
        <v>80.97</v>
      </c>
    </row>
    <row r="83" spans="1:12" ht="15.75" customHeight="1">
      <c r="A83" s="7">
        <v>82</v>
      </c>
      <c r="B83" s="1" t="s">
        <v>163</v>
      </c>
      <c r="C83" s="1">
        <v>78.760000000000005</v>
      </c>
      <c r="D83" s="1">
        <v>20</v>
      </c>
      <c r="E83" s="1">
        <v>14</v>
      </c>
      <c r="F83" s="1">
        <v>76.569999999999993</v>
      </c>
      <c r="G83" s="1">
        <v>2</v>
      </c>
      <c r="H83" s="1">
        <v>1</v>
      </c>
      <c r="I83" s="1">
        <v>3</v>
      </c>
      <c r="J83" s="1">
        <v>4</v>
      </c>
      <c r="K83" s="1">
        <v>79.150000000000006</v>
      </c>
      <c r="L83" s="1">
        <v>78.099999999999994</v>
      </c>
    </row>
    <row r="84" spans="1:12" ht="15.75" customHeight="1">
      <c r="A84" s="7">
        <v>83</v>
      </c>
      <c r="B84" s="1" t="s">
        <v>131</v>
      </c>
      <c r="C84" s="1">
        <v>78.66</v>
      </c>
      <c r="D84" s="1">
        <v>16</v>
      </c>
      <c r="E84" s="1">
        <v>17</v>
      </c>
      <c r="F84" s="1">
        <v>77.989999999999995</v>
      </c>
      <c r="G84" s="1">
        <v>1</v>
      </c>
      <c r="H84" s="1">
        <v>7</v>
      </c>
      <c r="I84" s="1">
        <v>3</v>
      </c>
      <c r="J84" s="1">
        <v>11</v>
      </c>
      <c r="K84" s="1">
        <v>77.34</v>
      </c>
      <c r="L84" s="1">
        <v>79.84</v>
      </c>
    </row>
    <row r="85" spans="1:12" ht="15.75" customHeight="1">
      <c r="A85" s="7">
        <v>84</v>
      </c>
      <c r="B85" s="1" t="s">
        <v>170</v>
      </c>
      <c r="C85" s="1">
        <v>78.53</v>
      </c>
      <c r="D85" s="1">
        <v>17</v>
      </c>
      <c r="E85" s="1">
        <v>13</v>
      </c>
      <c r="F85" s="1">
        <v>73.88</v>
      </c>
      <c r="G85" s="1">
        <v>0</v>
      </c>
      <c r="H85" s="1">
        <v>4</v>
      </c>
      <c r="I85" s="1">
        <v>1</v>
      </c>
      <c r="J85" s="1">
        <v>5</v>
      </c>
      <c r="K85" s="1">
        <v>76.569999999999993</v>
      </c>
      <c r="L85" s="1">
        <v>80.56</v>
      </c>
    </row>
    <row r="86" spans="1:12" ht="15.75" customHeight="1">
      <c r="A86" s="7">
        <v>85</v>
      </c>
      <c r="B86" s="1" t="s">
        <v>285</v>
      </c>
      <c r="C86" s="1">
        <v>78.430000000000007</v>
      </c>
      <c r="D86" s="1">
        <v>17</v>
      </c>
      <c r="E86" s="1">
        <v>16</v>
      </c>
      <c r="F86" s="1">
        <v>77.819999999999993</v>
      </c>
      <c r="G86" s="1">
        <v>1</v>
      </c>
      <c r="H86" s="1">
        <v>2</v>
      </c>
      <c r="I86" s="1">
        <v>2</v>
      </c>
      <c r="J86" s="1">
        <v>4</v>
      </c>
      <c r="K86" s="1">
        <v>78.150000000000006</v>
      </c>
      <c r="L86" s="1">
        <v>78.44</v>
      </c>
    </row>
    <row r="87" spans="1:12" ht="15.75" customHeight="1">
      <c r="A87" s="7">
        <v>86</v>
      </c>
      <c r="B87" s="1" t="s">
        <v>190</v>
      </c>
      <c r="C87" s="1">
        <v>78.28</v>
      </c>
      <c r="D87" s="1">
        <v>16</v>
      </c>
      <c r="E87" s="1">
        <v>17</v>
      </c>
      <c r="F87" s="1">
        <v>78.010000000000005</v>
      </c>
      <c r="G87" s="1">
        <v>0</v>
      </c>
      <c r="H87" s="1">
        <v>4</v>
      </c>
      <c r="I87" s="1">
        <v>4</v>
      </c>
      <c r="J87" s="1">
        <v>11</v>
      </c>
      <c r="K87" s="1">
        <v>78.040000000000006</v>
      </c>
      <c r="L87" s="1">
        <v>78.239999999999995</v>
      </c>
    </row>
    <row r="88" spans="1:12" ht="15.75" customHeight="1">
      <c r="A88" s="7">
        <v>87</v>
      </c>
      <c r="B88" s="1" t="s">
        <v>264</v>
      </c>
      <c r="C88" s="1">
        <v>78.16</v>
      </c>
      <c r="D88" s="1">
        <v>23</v>
      </c>
      <c r="E88" s="1">
        <v>11</v>
      </c>
      <c r="F88" s="1">
        <v>72.2</v>
      </c>
      <c r="G88" s="1">
        <v>1</v>
      </c>
      <c r="H88" s="1">
        <v>1</v>
      </c>
      <c r="I88" s="1">
        <v>2</v>
      </c>
      <c r="J88" s="1">
        <v>2</v>
      </c>
      <c r="K88" s="1">
        <v>78.849999999999994</v>
      </c>
      <c r="L88" s="1">
        <v>77.22</v>
      </c>
    </row>
    <row r="89" spans="1:12" ht="15.75" customHeight="1">
      <c r="A89" s="7">
        <v>88</v>
      </c>
      <c r="B89" s="1" t="s">
        <v>227</v>
      </c>
      <c r="C89" s="1">
        <v>78.11</v>
      </c>
      <c r="D89" s="1">
        <v>19</v>
      </c>
      <c r="E89" s="1">
        <v>13</v>
      </c>
      <c r="F89" s="1">
        <v>76.209999999999994</v>
      </c>
      <c r="G89" s="1">
        <v>1</v>
      </c>
      <c r="H89" s="1">
        <v>3</v>
      </c>
      <c r="I89" s="1">
        <v>1</v>
      </c>
      <c r="J89" s="1">
        <v>4</v>
      </c>
      <c r="K89" s="1">
        <v>79.34</v>
      </c>
      <c r="L89" s="1">
        <v>76.7</v>
      </c>
    </row>
    <row r="90" spans="1:12" ht="15.75" customHeight="1">
      <c r="A90" s="7">
        <v>89</v>
      </c>
      <c r="B90" s="1" t="s">
        <v>12</v>
      </c>
      <c r="C90" s="1">
        <v>78.099999999999994</v>
      </c>
      <c r="D90" s="1">
        <v>17</v>
      </c>
      <c r="E90" s="1">
        <v>16</v>
      </c>
      <c r="F90" s="1">
        <v>76.849999999999994</v>
      </c>
      <c r="G90" s="1">
        <v>0</v>
      </c>
      <c r="H90" s="1">
        <v>4</v>
      </c>
      <c r="I90" s="1">
        <v>4</v>
      </c>
      <c r="J90" s="1">
        <v>10</v>
      </c>
      <c r="K90" s="1">
        <v>77.400000000000006</v>
      </c>
      <c r="L90" s="1">
        <v>78.55</v>
      </c>
    </row>
    <row r="91" spans="1:12" ht="15.75" customHeight="1">
      <c r="A91" s="7">
        <v>90</v>
      </c>
      <c r="B91" s="1" t="s">
        <v>181</v>
      </c>
      <c r="C91" s="1">
        <v>77.81</v>
      </c>
      <c r="D91" s="1">
        <v>23</v>
      </c>
      <c r="E91" s="1">
        <v>9</v>
      </c>
      <c r="F91" s="1">
        <v>70.44</v>
      </c>
      <c r="G91" s="1">
        <v>0</v>
      </c>
      <c r="H91" s="1">
        <v>1</v>
      </c>
      <c r="I91" s="1">
        <v>0</v>
      </c>
      <c r="J91" s="1">
        <v>3</v>
      </c>
      <c r="K91" s="1">
        <v>77.510000000000005</v>
      </c>
      <c r="L91" s="1">
        <v>77.84</v>
      </c>
    </row>
    <row r="92" spans="1:12" ht="15.75" customHeight="1">
      <c r="A92" s="7">
        <v>91</v>
      </c>
      <c r="B92" s="1" t="s">
        <v>217</v>
      </c>
      <c r="C92" s="1">
        <v>77.78</v>
      </c>
      <c r="D92" s="1">
        <v>21</v>
      </c>
      <c r="E92" s="1">
        <v>10</v>
      </c>
      <c r="F92" s="1">
        <v>73.709999999999994</v>
      </c>
      <c r="G92" s="1">
        <v>1</v>
      </c>
      <c r="H92" s="1">
        <v>1</v>
      </c>
      <c r="I92" s="1">
        <v>1</v>
      </c>
      <c r="J92" s="1">
        <v>1</v>
      </c>
      <c r="K92" s="1">
        <v>80.03</v>
      </c>
      <c r="L92" s="1">
        <v>75.55</v>
      </c>
    </row>
    <row r="93" spans="1:12" ht="15.75" customHeight="1">
      <c r="A93" s="7">
        <v>92</v>
      </c>
      <c r="B93" s="1" t="s">
        <v>161</v>
      </c>
      <c r="C93" s="1">
        <v>77.73</v>
      </c>
      <c r="D93" s="1">
        <v>23</v>
      </c>
      <c r="E93" s="1">
        <v>11</v>
      </c>
      <c r="F93" s="1">
        <v>72.66</v>
      </c>
      <c r="G93" s="1">
        <v>0</v>
      </c>
      <c r="H93" s="1">
        <v>1</v>
      </c>
      <c r="I93" s="1">
        <v>2</v>
      </c>
      <c r="J93" s="1">
        <v>2</v>
      </c>
      <c r="K93" s="1">
        <v>77.73</v>
      </c>
      <c r="L93" s="1">
        <v>77.44</v>
      </c>
    </row>
    <row r="94" spans="1:12" ht="15.75" customHeight="1">
      <c r="A94" s="7">
        <v>93</v>
      </c>
      <c r="B94" s="1" t="s">
        <v>185</v>
      </c>
      <c r="C94" s="1">
        <v>77.7</v>
      </c>
      <c r="D94" s="1">
        <v>22</v>
      </c>
      <c r="E94" s="1">
        <v>6</v>
      </c>
      <c r="F94" s="1">
        <v>69.569999999999993</v>
      </c>
      <c r="G94" s="1">
        <v>0</v>
      </c>
      <c r="H94" s="1">
        <v>0</v>
      </c>
      <c r="I94" s="1">
        <v>1</v>
      </c>
      <c r="J94" s="1">
        <v>1</v>
      </c>
      <c r="K94" s="1">
        <v>79.260000000000005</v>
      </c>
      <c r="L94" s="1">
        <v>76</v>
      </c>
    </row>
    <row r="95" spans="1:12" ht="15.75" customHeight="1">
      <c r="A95" s="7">
        <v>94</v>
      </c>
      <c r="B95" s="1" t="s">
        <v>295</v>
      </c>
      <c r="C95" s="1">
        <v>77.680000000000007</v>
      </c>
      <c r="D95" s="1">
        <v>20</v>
      </c>
      <c r="E95" s="1">
        <v>14</v>
      </c>
      <c r="F95" s="1">
        <v>75.260000000000005</v>
      </c>
      <c r="G95" s="1">
        <v>0</v>
      </c>
      <c r="H95" s="1">
        <v>4</v>
      </c>
      <c r="I95" s="1">
        <v>0</v>
      </c>
      <c r="J95" s="1">
        <v>5</v>
      </c>
      <c r="K95" s="1">
        <v>79.010000000000005</v>
      </c>
      <c r="L95" s="1">
        <v>76.17</v>
      </c>
    </row>
    <row r="96" spans="1:12" ht="15.75" customHeight="1">
      <c r="A96" s="7">
        <v>95</v>
      </c>
      <c r="B96" s="1" t="s">
        <v>439</v>
      </c>
      <c r="C96" s="1">
        <v>77.66</v>
      </c>
      <c r="D96" s="1">
        <v>15</v>
      </c>
      <c r="E96" s="1">
        <v>16</v>
      </c>
      <c r="F96" s="1">
        <v>78.510000000000005</v>
      </c>
      <c r="G96" s="1">
        <v>1</v>
      </c>
      <c r="H96" s="1">
        <v>7</v>
      </c>
      <c r="I96" s="1">
        <v>4</v>
      </c>
      <c r="J96" s="1">
        <v>8</v>
      </c>
      <c r="K96" s="1">
        <v>78.34</v>
      </c>
      <c r="L96" s="1">
        <v>76.73</v>
      </c>
    </row>
    <row r="97" spans="1:12" ht="15.75" customHeight="1">
      <c r="A97" s="7">
        <v>96</v>
      </c>
      <c r="B97" s="1" t="s">
        <v>347</v>
      </c>
      <c r="C97" s="1">
        <v>77.569999999999993</v>
      </c>
      <c r="D97" s="1">
        <v>20</v>
      </c>
      <c r="E97" s="1">
        <v>12</v>
      </c>
      <c r="F97" s="1">
        <v>73.55</v>
      </c>
      <c r="G97" s="1">
        <v>1</v>
      </c>
      <c r="H97" s="1">
        <v>0</v>
      </c>
      <c r="I97" s="1">
        <v>1</v>
      </c>
      <c r="J97" s="1">
        <v>1</v>
      </c>
      <c r="K97" s="1">
        <v>77.56</v>
      </c>
      <c r="L97" s="1">
        <v>77.31</v>
      </c>
    </row>
    <row r="98" spans="1:12" ht="15.75" customHeight="1">
      <c r="A98" s="7">
        <v>97</v>
      </c>
      <c r="B98" s="1" t="s">
        <v>47</v>
      </c>
      <c r="C98" s="1">
        <v>77.540000000000006</v>
      </c>
      <c r="D98" s="1">
        <v>19</v>
      </c>
      <c r="E98" s="1">
        <v>13</v>
      </c>
      <c r="F98" s="1">
        <v>74.75</v>
      </c>
      <c r="G98" s="1">
        <v>0</v>
      </c>
      <c r="H98" s="1">
        <v>0</v>
      </c>
      <c r="I98" s="1">
        <v>2</v>
      </c>
      <c r="J98" s="1">
        <v>8</v>
      </c>
      <c r="K98" s="1">
        <v>76.89</v>
      </c>
      <c r="L98" s="1">
        <v>77.930000000000007</v>
      </c>
    </row>
    <row r="99" spans="1:12" ht="15.75" customHeight="1">
      <c r="A99" s="7">
        <v>98</v>
      </c>
      <c r="B99" s="1" t="s">
        <v>477</v>
      </c>
      <c r="C99" s="1">
        <v>77.5</v>
      </c>
      <c r="D99" s="1">
        <v>20</v>
      </c>
      <c r="E99" s="1">
        <v>13</v>
      </c>
      <c r="F99" s="1">
        <v>74.849999999999994</v>
      </c>
      <c r="G99" s="1">
        <v>0</v>
      </c>
      <c r="H99" s="1">
        <v>1</v>
      </c>
      <c r="I99" s="1">
        <v>0</v>
      </c>
      <c r="J99" s="1">
        <v>2</v>
      </c>
      <c r="K99" s="1">
        <v>77.760000000000005</v>
      </c>
      <c r="L99" s="1">
        <v>76.959999999999994</v>
      </c>
    </row>
    <row r="100" spans="1:12" ht="15.75" customHeight="1">
      <c r="A100" s="7">
        <v>99</v>
      </c>
      <c r="B100" s="1" t="s">
        <v>49</v>
      </c>
      <c r="C100" s="1">
        <v>77.150000000000006</v>
      </c>
      <c r="D100" s="1">
        <v>17</v>
      </c>
      <c r="E100" s="1">
        <v>16</v>
      </c>
      <c r="F100" s="1">
        <v>76.41</v>
      </c>
      <c r="G100" s="1">
        <v>0</v>
      </c>
      <c r="H100" s="1">
        <v>5</v>
      </c>
      <c r="I100" s="1">
        <v>1</v>
      </c>
      <c r="J100" s="1">
        <v>8</v>
      </c>
      <c r="K100" s="1">
        <v>76.97</v>
      </c>
      <c r="L100" s="1">
        <v>77.040000000000006</v>
      </c>
    </row>
    <row r="101" spans="1:12" ht="15.75" customHeight="1">
      <c r="A101" s="7">
        <v>100</v>
      </c>
      <c r="B101" s="1" t="s">
        <v>151</v>
      </c>
      <c r="C101" s="1">
        <v>77</v>
      </c>
      <c r="D101" s="1">
        <v>19</v>
      </c>
      <c r="E101" s="1">
        <v>12</v>
      </c>
      <c r="F101" s="1">
        <v>72.8</v>
      </c>
      <c r="G101" s="1">
        <v>0</v>
      </c>
      <c r="H101" s="1">
        <v>3</v>
      </c>
      <c r="I101" s="1">
        <v>0</v>
      </c>
      <c r="J101" s="1">
        <v>4</v>
      </c>
      <c r="K101" s="1">
        <v>76.8</v>
      </c>
      <c r="L101" s="1">
        <v>76.92</v>
      </c>
    </row>
    <row r="102" spans="1:12" ht="15.75" customHeight="1">
      <c r="A102" s="7">
        <v>101</v>
      </c>
      <c r="B102" s="1" t="s">
        <v>171</v>
      </c>
      <c r="C102" s="1">
        <v>76.97</v>
      </c>
      <c r="D102" s="1">
        <v>16</v>
      </c>
      <c r="E102" s="1">
        <v>16</v>
      </c>
      <c r="F102" s="1">
        <v>76.08</v>
      </c>
      <c r="G102" s="1">
        <v>1</v>
      </c>
      <c r="H102" s="1">
        <v>1</v>
      </c>
      <c r="I102" s="1">
        <v>1</v>
      </c>
      <c r="J102" s="1">
        <v>3</v>
      </c>
      <c r="K102" s="1">
        <v>76.67</v>
      </c>
      <c r="L102" s="1">
        <v>76.989999999999995</v>
      </c>
    </row>
    <row r="103" spans="1:12" ht="15.75" customHeight="1">
      <c r="A103" s="7">
        <v>102</v>
      </c>
      <c r="B103" s="1" t="s">
        <v>199</v>
      </c>
      <c r="C103" s="1">
        <v>76.83</v>
      </c>
      <c r="D103" s="1">
        <v>14</v>
      </c>
      <c r="E103" s="1">
        <v>18</v>
      </c>
      <c r="F103" s="1">
        <v>77.17</v>
      </c>
      <c r="G103" s="1">
        <v>0</v>
      </c>
      <c r="H103" s="1">
        <v>4</v>
      </c>
      <c r="I103" s="1">
        <v>2</v>
      </c>
      <c r="J103" s="1">
        <v>11</v>
      </c>
      <c r="K103" s="1">
        <v>75.78</v>
      </c>
      <c r="L103" s="1">
        <v>77.67</v>
      </c>
    </row>
    <row r="104" spans="1:12" ht="15.75" customHeight="1">
      <c r="A104" s="7">
        <v>103</v>
      </c>
      <c r="B104" s="1" t="s">
        <v>84</v>
      </c>
      <c r="C104" s="1">
        <v>76.819999999999993</v>
      </c>
      <c r="D104" s="1">
        <v>17</v>
      </c>
      <c r="E104" s="1">
        <v>15</v>
      </c>
      <c r="F104" s="1">
        <v>76.62</v>
      </c>
      <c r="G104" s="1">
        <v>1</v>
      </c>
      <c r="H104" s="1">
        <v>7</v>
      </c>
      <c r="I104" s="1">
        <v>1</v>
      </c>
      <c r="J104" s="1">
        <v>10</v>
      </c>
      <c r="K104" s="1">
        <v>77.59</v>
      </c>
      <c r="L104" s="1">
        <v>75.790000000000006</v>
      </c>
    </row>
    <row r="105" spans="1:12" ht="15.75" customHeight="1">
      <c r="A105" s="7">
        <v>104</v>
      </c>
      <c r="B105" s="1" t="s">
        <v>269</v>
      </c>
      <c r="C105" s="1">
        <v>76.790000000000006</v>
      </c>
      <c r="D105" s="1">
        <v>21</v>
      </c>
      <c r="E105" s="1">
        <v>14</v>
      </c>
      <c r="F105" s="1">
        <v>73.52</v>
      </c>
      <c r="G105" s="1">
        <v>0</v>
      </c>
      <c r="H105" s="1">
        <v>0</v>
      </c>
      <c r="I105" s="1">
        <v>4</v>
      </c>
      <c r="J105" s="1">
        <v>7</v>
      </c>
      <c r="K105" s="1">
        <v>77.88</v>
      </c>
      <c r="L105" s="1">
        <v>75.47</v>
      </c>
    </row>
    <row r="106" spans="1:12" ht="15.75" customHeight="1">
      <c r="A106" s="7">
        <v>105</v>
      </c>
      <c r="B106" s="1" t="s">
        <v>310</v>
      </c>
      <c r="C106" s="1">
        <v>76.709999999999994</v>
      </c>
      <c r="D106" s="1">
        <v>17</v>
      </c>
      <c r="E106" s="1">
        <v>15</v>
      </c>
      <c r="F106" s="1">
        <v>74.989999999999995</v>
      </c>
      <c r="G106" s="1">
        <v>0</v>
      </c>
      <c r="H106" s="1">
        <v>3</v>
      </c>
      <c r="I106" s="1">
        <v>0</v>
      </c>
      <c r="J106" s="1">
        <v>3</v>
      </c>
      <c r="K106" s="1">
        <v>76.89</v>
      </c>
      <c r="L106" s="1">
        <v>76.25</v>
      </c>
    </row>
    <row r="107" spans="1:12" ht="15.75" customHeight="1">
      <c r="A107" s="7">
        <v>106</v>
      </c>
      <c r="B107" s="1" t="s">
        <v>279</v>
      </c>
      <c r="C107" s="1">
        <v>76.400000000000006</v>
      </c>
      <c r="D107" s="1">
        <v>20</v>
      </c>
      <c r="E107" s="1">
        <v>12</v>
      </c>
      <c r="F107" s="1">
        <v>72.2</v>
      </c>
      <c r="G107" s="1">
        <v>0</v>
      </c>
      <c r="H107" s="1">
        <v>3</v>
      </c>
      <c r="I107" s="1">
        <v>1</v>
      </c>
      <c r="J107" s="1">
        <v>5</v>
      </c>
      <c r="K107" s="1">
        <v>75.78</v>
      </c>
      <c r="L107" s="1">
        <v>76.760000000000005</v>
      </c>
    </row>
    <row r="108" spans="1:12" ht="15.75" customHeight="1">
      <c r="A108" s="7">
        <v>107</v>
      </c>
      <c r="B108" s="1" t="s">
        <v>72</v>
      </c>
      <c r="C108" s="1">
        <v>76.400000000000006</v>
      </c>
      <c r="D108" s="1">
        <v>13</v>
      </c>
      <c r="E108" s="1">
        <v>19</v>
      </c>
      <c r="F108" s="1">
        <v>79.489999999999995</v>
      </c>
      <c r="G108" s="1">
        <v>3</v>
      </c>
      <c r="H108" s="1">
        <v>7</v>
      </c>
      <c r="I108" s="1">
        <v>4</v>
      </c>
      <c r="J108" s="1">
        <v>9</v>
      </c>
      <c r="K108" s="1">
        <v>76.19</v>
      </c>
      <c r="L108" s="1">
        <v>76.33</v>
      </c>
    </row>
    <row r="109" spans="1:12" ht="15.75" customHeight="1">
      <c r="A109" s="7">
        <v>108</v>
      </c>
      <c r="B109" s="1" t="s">
        <v>212</v>
      </c>
      <c r="C109" s="1">
        <v>76.28</v>
      </c>
      <c r="D109" s="1">
        <v>17</v>
      </c>
      <c r="E109" s="1">
        <v>14</v>
      </c>
      <c r="F109" s="1">
        <v>75.37</v>
      </c>
      <c r="G109" s="1">
        <v>0</v>
      </c>
      <c r="H109" s="1">
        <v>2</v>
      </c>
      <c r="I109" s="1">
        <v>1</v>
      </c>
      <c r="J109" s="1">
        <v>2</v>
      </c>
      <c r="K109" s="1">
        <v>77.099999999999994</v>
      </c>
      <c r="L109" s="1">
        <v>75.2</v>
      </c>
    </row>
    <row r="110" spans="1:12" ht="15.75" customHeight="1">
      <c r="A110" s="7">
        <v>109</v>
      </c>
      <c r="B110" s="1" t="s">
        <v>162</v>
      </c>
      <c r="C110" s="1">
        <v>76.28</v>
      </c>
      <c r="D110" s="1">
        <v>15</v>
      </c>
      <c r="E110" s="1">
        <v>14</v>
      </c>
      <c r="F110" s="1">
        <v>74.849999999999994</v>
      </c>
      <c r="G110" s="1">
        <v>0</v>
      </c>
      <c r="H110" s="1">
        <v>3</v>
      </c>
      <c r="I110" s="1">
        <v>0</v>
      </c>
      <c r="J110" s="1">
        <v>4</v>
      </c>
      <c r="K110" s="1">
        <v>75.010000000000005</v>
      </c>
      <c r="L110" s="1">
        <v>77.34</v>
      </c>
    </row>
    <row r="111" spans="1:12" ht="15.75" customHeight="1">
      <c r="A111" s="7">
        <v>110</v>
      </c>
      <c r="B111" s="1" t="s">
        <v>223</v>
      </c>
      <c r="C111" s="1">
        <v>76.22</v>
      </c>
      <c r="D111" s="1">
        <v>19</v>
      </c>
      <c r="E111" s="1">
        <v>14</v>
      </c>
      <c r="F111" s="1">
        <v>73.5</v>
      </c>
      <c r="G111" s="1">
        <v>0</v>
      </c>
      <c r="H111" s="1">
        <v>2</v>
      </c>
      <c r="I111" s="1">
        <v>0</v>
      </c>
      <c r="J111" s="1">
        <v>4</v>
      </c>
      <c r="K111" s="1">
        <v>74.819999999999993</v>
      </c>
      <c r="L111" s="1">
        <v>77.430000000000007</v>
      </c>
    </row>
    <row r="112" spans="1:12" ht="15.75" customHeight="1">
      <c r="A112" s="7">
        <v>111</v>
      </c>
      <c r="B112" s="1" t="s">
        <v>79</v>
      </c>
      <c r="C112" s="1">
        <v>76.209999999999994</v>
      </c>
      <c r="D112" s="1">
        <v>24</v>
      </c>
      <c r="E112" s="1">
        <v>9</v>
      </c>
      <c r="F112" s="1">
        <v>70.489999999999995</v>
      </c>
      <c r="G112" s="1">
        <v>0</v>
      </c>
      <c r="H112" s="1">
        <v>2</v>
      </c>
      <c r="I112" s="1">
        <v>1</v>
      </c>
      <c r="J112" s="1">
        <v>2</v>
      </c>
      <c r="K112" s="1">
        <v>77.040000000000006</v>
      </c>
      <c r="L112" s="1">
        <v>75.13</v>
      </c>
    </row>
    <row r="113" spans="1:12" ht="15.75" customHeight="1">
      <c r="A113" s="7">
        <v>112</v>
      </c>
      <c r="B113" s="1" t="s">
        <v>169</v>
      </c>
      <c r="C113" s="1">
        <v>76.2</v>
      </c>
      <c r="D113" s="1">
        <v>14</v>
      </c>
      <c r="E113" s="1">
        <v>17</v>
      </c>
      <c r="F113" s="1">
        <v>77.95</v>
      </c>
      <c r="G113" s="1">
        <v>0</v>
      </c>
      <c r="H113" s="1">
        <v>6</v>
      </c>
      <c r="I113" s="1">
        <v>1</v>
      </c>
      <c r="J113" s="1">
        <v>10</v>
      </c>
      <c r="K113" s="1">
        <v>76.12</v>
      </c>
      <c r="L113" s="1">
        <v>75.989999999999995</v>
      </c>
    </row>
    <row r="114" spans="1:12" ht="15.75" customHeight="1">
      <c r="A114" s="7">
        <v>113</v>
      </c>
      <c r="B114" s="1" t="s">
        <v>208</v>
      </c>
      <c r="C114" s="1">
        <v>76.09</v>
      </c>
      <c r="D114" s="1">
        <v>21</v>
      </c>
      <c r="E114" s="1">
        <v>6</v>
      </c>
      <c r="F114" s="1">
        <v>68.86</v>
      </c>
      <c r="G114" s="1">
        <v>0</v>
      </c>
      <c r="H114" s="1">
        <v>2</v>
      </c>
      <c r="I114" s="1">
        <v>0</v>
      </c>
      <c r="J114" s="1">
        <v>2</v>
      </c>
      <c r="K114" s="1">
        <v>78.400000000000006</v>
      </c>
      <c r="L114" s="1">
        <v>73.73</v>
      </c>
    </row>
    <row r="115" spans="1:12" ht="15.75" customHeight="1">
      <c r="A115" s="7">
        <v>114</v>
      </c>
      <c r="B115" s="1" t="s">
        <v>139</v>
      </c>
      <c r="C115" s="1">
        <v>75.97</v>
      </c>
      <c r="D115" s="1">
        <v>22</v>
      </c>
      <c r="E115" s="1">
        <v>9</v>
      </c>
      <c r="F115" s="1">
        <v>70.94</v>
      </c>
      <c r="G115" s="1">
        <v>0</v>
      </c>
      <c r="H115" s="1">
        <v>2</v>
      </c>
      <c r="I115" s="1">
        <v>1</v>
      </c>
      <c r="J115" s="1">
        <v>3</v>
      </c>
      <c r="K115" s="1">
        <v>77.17</v>
      </c>
      <c r="L115" s="1">
        <v>74.540000000000006</v>
      </c>
    </row>
    <row r="116" spans="1:12" ht="15.75" customHeight="1">
      <c r="A116" s="7">
        <v>115</v>
      </c>
      <c r="B116" s="1" t="s">
        <v>61</v>
      </c>
      <c r="C116" s="1">
        <v>75.87</v>
      </c>
      <c r="D116" s="1">
        <v>15</v>
      </c>
      <c r="E116" s="1">
        <v>16</v>
      </c>
      <c r="F116" s="1">
        <v>76.73</v>
      </c>
      <c r="G116" s="1">
        <v>2</v>
      </c>
      <c r="H116" s="1">
        <v>5</v>
      </c>
      <c r="I116" s="1">
        <v>3</v>
      </c>
      <c r="J116" s="1">
        <v>7</v>
      </c>
      <c r="K116" s="1">
        <v>76.010000000000005</v>
      </c>
      <c r="L116" s="1">
        <v>75.45</v>
      </c>
    </row>
    <row r="117" spans="1:12" ht="15.75" customHeight="1">
      <c r="A117" s="7">
        <v>116</v>
      </c>
      <c r="B117" s="1" t="s">
        <v>113</v>
      </c>
      <c r="C117" s="1">
        <v>75.84</v>
      </c>
      <c r="D117" s="1">
        <v>20</v>
      </c>
      <c r="E117" s="1">
        <v>12</v>
      </c>
      <c r="F117" s="1">
        <v>72.489999999999995</v>
      </c>
      <c r="G117" s="1">
        <v>0</v>
      </c>
      <c r="H117" s="1">
        <v>1</v>
      </c>
      <c r="I117" s="1">
        <v>0</v>
      </c>
      <c r="J117" s="1">
        <v>2</v>
      </c>
      <c r="K117" s="1">
        <v>74.91</v>
      </c>
      <c r="L117" s="1">
        <v>76.52</v>
      </c>
    </row>
    <row r="118" spans="1:12" ht="15.75" customHeight="1">
      <c r="A118" s="7">
        <v>117</v>
      </c>
      <c r="B118" s="1" t="s">
        <v>160</v>
      </c>
      <c r="C118" s="1">
        <v>75.84</v>
      </c>
      <c r="D118" s="1">
        <v>11</v>
      </c>
      <c r="E118" s="1">
        <v>19</v>
      </c>
      <c r="F118" s="1">
        <v>79.27</v>
      </c>
      <c r="G118" s="1">
        <v>0</v>
      </c>
      <c r="H118" s="1">
        <v>9</v>
      </c>
      <c r="I118" s="1">
        <v>1</v>
      </c>
      <c r="J118" s="1">
        <v>13</v>
      </c>
      <c r="K118" s="1">
        <v>75.03</v>
      </c>
      <c r="L118" s="1">
        <v>76.39</v>
      </c>
    </row>
    <row r="119" spans="1:12" ht="15.75" customHeight="1">
      <c r="A119" s="7">
        <v>118</v>
      </c>
      <c r="B119" s="1" t="s">
        <v>57</v>
      </c>
      <c r="C119" s="1">
        <v>75.8</v>
      </c>
      <c r="D119" s="1">
        <v>23</v>
      </c>
      <c r="E119" s="1">
        <v>11</v>
      </c>
      <c r="F119" s="1">
        <v>70.12</v>
      </c>
      <c r="G119" s="1">
        <v>0</v>
      </c>
      <c r="H119" s="1">
        <v>0</v>
      </c>
      <c r="I119" s="1">
        <v>0</v>
      </c>
      <c r="J119" s="1">
        <v>1</v>
      </c>
      <c r="K119" s="1">
        <v>75.22</v>
      </c>
      <c r="L119" s="1">
        <v>76.099999999999994</v>
      </c>
    </row>
    <row r="120" spans="1:12" ht="15.75" customHeight="1">
      <c r="A120" s="7">
        <v>119</v>
      </c>
      <c r="B120" s="1" t="s">
        <v>240</v>
      </c>
      <c r="C120" s="1">
        <v>75.709999999999994</v>
      </c>
      <c r="D120" s="1">
        <v>18</v>
      </c>
      <c r="E120" s="1">
        <v>12</v>
      </c>
      <c r="F120" s="1">
        <v>72.8</v>
      </c>
      <c r="G120" s="1">
        <v>0</v>
      </c>
      <c r="H120" s="1">
        <v>2</v>
      </c>
      <c r="I120" s="1">
        <v>0</v>
      </c>
      <c r="J120" s="1">
        <v>3</v>
      </c>
      <c r="K120" s="1">
        <v>76.16</v>
      </c>
      <c r="L120" s="1">
        <v>74.98</v>
      </c>
    </row>
    <row r="121" spans="1:12" ht="15.75" customHeight="1">
      <c r="A121" s="7">
        <v>120</v>
      </c>
      <c r="B121" s="1" t="s">
        <v>210</v>
      </c>
      <c r="C121" s="1">
        <v>75.7</v>
      </c>
      <c r="D121" s="1">
        <v>20</v>
      </c>
      <c r="E121" s="1">
        <v>14</v>
      </c>
      <c r="F121" s="1">
        <v>71.150000000000006</v>
      </c>
      <c r="G121" s="1">
        <v>0</v>
      </c>
      <c r="H121" s="1">
        <v>4</v>
      </c>
      <c r="I121" s="1">
        <v>1</v>
      </c>
      <c r="J121" s="1">
        <v>5</v>
      </c>
      <c r="K121" s="1">
        <v>73.63</v>
      </c>
      <c r="L121" s="1">
        <v>77.680000000000007</v>
      </c>
    </row>
    <row r="122" spans="1:12" ht="15.75" customHeight="1">
      <c r="A122" s="7">
        <v>121</v>
      </c>
      <c r="B122" s="1" t="s">
        <v>52</v>
      </c>
      <c r="C122" s="1">
        <v>75.66</v>
      </c>
      <c r="D122" s="1">
        <v>13</v>
      </c>
      <c r="E122" s="1">
        <v>18</v>
      </c>
      <c r="F122" s="1">
        <v>77.599999999999994</v>
      </c>
      <c r="G122" s="1">
        <v>0</v>
      </c>
      <c r="H122" s="1">
        <v>6</v>
      </c>
      <c r="I122" s="1">
        <v>2</v>
      </c>
      <c r="J122" s="1">
        <v>11</v>
      </c>
      <c r="K122" s="1">
        <v>74.94</v>
      </c>
      <c r="L122" s="1">
        <v>76.11</v>
      </c>
    </row>
    <row r="123" spans="1:12" ht="15.75" customHeight="1">
      <c r="A123" s="7">
        <v>122</v>
      </c>
      <c r="B123" s="1" t="s">
        <v>309</v>
      </c>
      <c r="C123" s="1">
        <v>75.64</v>
      </c>
      <c r="D123" s="1">
        <v>21</v>
      </c>
      <c r="E123" s="1">
        <v>10</v>
      </c>
      <c r="F123" s="1">
        <v>71.39</v>
      </c>
      <c r="G123" s="1">
        <v>0</v>
      </c>
      <c r="H123" s="1">
        <v>3</v>
      </c>
      <c r="I123" s="1">
        <v>0</v>
      </c>
      <c r="J123" s="1">
        <v>3</v>
      </c>
      <c r="K123" s="1">
        <v>75.81</v>
      </c>
      <c r="L123" s="1">
        <v>75.17</v>
      </c>
    </row>
    <row r="124" spans="1:12" ht="15.75" customHeight="1">
      <c r="A124" s="7">
        <v>123</v>
      </c>
      <c r="B124" s="1" t="s">
        <v>124</v>
      </c>
      <c r="C124" s="1">
        <v>75.599999999999994</v>
      </c>
      <c r="D124" s="1">
        <v>19</v>
      </c>
      <c r="E124" s="1">
        <v>8</v>
      </c>
      <c r="F124" s="1">
        <v>69.64</v>
      </c>
      <c r="G124" s="1">
        <v>0</v>
      </c>
      <c r="H124" s="1">
        <v>0</v>
      </c>
      <c r="I124" s="1">
        <v>0</v>
      </c>
      <c r="J124" s="1">
        <v>0</v>
      </c>
      <c r="K124" s="1">
        <v>76.09</v>
      </c>
      <c r="L124" s="1">
        <v>74.83</v>
      </c>
    </row>
    <row r="125" spans="1:12" ht="15.75" customHeight="1">
      <c r="A125" s="7">
        <v>124</v>
      </c>
      <c r="B125" s="1" t="s">
        <v>286</v>
      </c>
      <c r="C125" s="1">
        <v>75.53</v>
      </c>
      <c r="D125" s="1">
        <v>26</v>
      </c>
      <c r="E125" s="1">
        <v>8</v>
      </c>
      <c r="F125" s="1">
        <v>67.84</v>
      </c>
      <c r="G125" s="1">
        <v>0</v>
      </c>
      <c r="H125" s="1">
        <v>0</v>
      </c>
      <c r="I125" s="1">
        <v>0</v>
      </c>
      <c r="J125" s="1">
        <v>0</v>
      </c>
      <c r="K125" s="1">
        <v>76.3</v>
      </c>
      <c r="L125" s="1">
        <v>74.489999999999995</v>
      </c>
    </row>
    <row r="126" spans="1:12" ht="15.75" customHeight="1">
      <c r="A126" s="7">
        <v>125</v>
      </c>
      <c r="B126" s="1" t="s">
        <v>442</v>
      </c>
      <c r="C126" s="1">
        <v>75.41</v>
      </c>
      <c r="D126" s="1">
        <v>16</v>
      </c>
      <c r="E126" s="1">
        <v>15</v>
      </c>
      <c r="F126" s="1">
        <v>73.290000000000006</v>
      </c>
      <c r="G126" s="1">
        <v>0</v>
      </c>
      <c r="H126" s="1">
        <v>1</v>
      </c>
      <c r="I126" s="1">
        <v>0</v>
      </c>
      <c r="J126" s="1">
        <v>5</v>
      </c>
      <c r="K126" s="1">
        <v>73.959999999999994</v>
      </c>
      <c r="L126" s="1">
        <v>76.650000000000006</v>
      </c>
    </row>
    <row r="127" spans="1:12" ht="15.75" customHeight="1">
      <c r="A127" s="7">
        <v>126</v>
      </c>
      <c r="B127" s="1" t="s">
        <v>158</v>
      </c>
      <c r="C127" s="1">
        <v>75.37</v>
      </c>
      <c r="D127" s="1">
        <v>12</v>
      </c>
      <c r="E127" s="1">
        <v>18</v>
      </c>
      <c r="F127" s="1">
        <v>77.23</v>
      </c>
      <c r="G127" s="1">
        <v>0</v>
      </c>
      <c r="H127" s="1">
        <v>2</v>
      </c>
      <c r="I127" s="1">
        <v>2</v>
      </c>
      <c r="J127" s="1">
        <v>9</v>
      </c>
      <c r="K127" s="1">
        <v>74.34</v>
      </c>
      <c r="L127" s="1">
        <v>76.150000000000006</v>
      </c>
    </row>
    <row r="128" spans="1:12" ht="15.75" customHeight="1">
      <c r="A128" s="7">
        <v>127</v>
      </c>
      <c r="B128" s="1" t="s">
        <v>248</v>
      </c>
      <c r="C128" s="1">
        <v>75.290000000000006</v>
      </c>
      <c r="D128" s="1">
        <v>23</v>
      </c>
      <c r="E128" s="1">
        <v>11</v>
      </c>
      <c r="F128" s="1">
        <v>70.03</v>
      </c>
      <c r="G128" s="1">
        <v>0</v>
      </c>
      <c r="H128" s="1">
        <v>0</v>
      </c>
      <c r="I128" s="1">
        <v>0</v>
      </c>
      <c r="J128" s="1">
        <v>1</v>
      </c>
      <c r="K128" s="1">
        <v>75.75</v>
      </c>
      <c r="L128" s="1">
        <v>74.56</v>
      </c>
    </row>
    <row r="129" spans="1:12" ht="15.75" customHeight="1">
      <c r="A129" s="7">
        <v>128</v>
      </c>
      <c r="B129" s="1" t="s">
        <v>138</v>
      </c>
      <c r="C129" s="1">
        <v>75.28</v>
      </c>
      <c r="D129" s="1">
        <v>24</v>
      </c>
      <c r="E129" s="1">
        <v>9</v>
      </c>
      <c r="F129" s="1">
        <v>69.319999999999993</v>
      </c>
      <c r="G129" s="1">
        <v>0</v>
      </c>
      <c r="H129" s="1">
        <v>2</v>
      </c>
      <c r="I129" s="1">
        <v>0</v>
      </c>
      <c r="J129" s="1">
        <v>2</v>
      </c>
      <c r="K129" s="1">
        <v>76.33</v>
      </c>
      <c r="L129" s="1">
        <v>73.98</v>
      </c>
    </row>
    <row r="130" spans="1:12" ht="15.75" customHeight="1">
      <c r="A130" s="7">
        <v>129</v>
      </c>
      <c r="B130" s="1" t="s">
        <v>118</v>
      </c>
      <c r="C130" s="1">
        <v>75.25</v>
      </c>
      <c r="D130" s="1">
        <v>15</v>
      </c>
      <c r="E130" s="1">
        <v>15</v>
      </c>
      <c r="F130" s="1">
        <v>75.73</v>
      </c>
      <c r="G130" s="1">
        <v>0</v>
      </c>
      <c r="H130" s="1">
        <v>2</v>
      </c>
      <c r="I130" s="1">
        <v>1</v>
      </c>
      <c r="J130" s="1">
        <v>6</v>
      </c>
      <c r="K130" s="1">
        <v>76.48</v>
      </c>
      <c r="L130" s="1">
        <v>73.8</v>
      </c>
    </row>
    <row r="131" spans="1:12" ht="15.75" customHeight="1">
      <c r="A131" s="7">
        <v>130</v>
      </c>
      <c r="B131" s="1" t="s">
        <v>198</v>
      </c>
      <c r="C131" s="1">
        <v>75.180000000000007</v>
      </c>
      <c r="D131" s="1">
        <v>18</v>
      </c>
      <c r="E131" s="1">
        <v>16</v>
      </c>
      <c r="F131" s="1">
        <v>73.48</v>
      </c>
      <c r="G131" s="1">
        <v>0</v>
      </c>
      <c r="H131" s="1">
        <v>4</v>
      </c>
      <c r="I131" s="1">
        <v>1</v>
      </c>
      <c r="J131" s="1">
        <v>4</v>
      </c>
      <c r="K131" s="1">
        <v>74.72</v>
      </c>
      <c r="L131" s="1">
        <v>75.349999999999994</v>
      </c>
    </row>
    <row r="132" spans="1:12" ht="15.75" customHeight="1">
      <c r="A132" s="7">
        <v>131</v>
      </c>
      <c r="B132" s="1" t="s">
        <v>373</v>
      </c>
      <c r="C132" s="1">
        <v>75.13</v>
      </c>
      <c r="D132" s="1">
        <v>19</v>
      </c>
      <c r="E132" s="1">
        <v>10</v>
      </c>
      <c r="F132" s="1">
        <v>70.319999999999993</v>
      </c>
      <c r="G132" s="1">
        <v>0</v>
      </c>
      <c r="H132" s="1">
        <v>0</v>
      </c>
      <c r="I132" s="1">
        <v>0</v>
      </c>
      <c r="J132" s="1">
        <v>1</v>
      </c>
      <c r="K132" s="1">
        <v>75.56</v>
      </c>
      <c r="L132" s="1">
        <v>74.42</v>
      </c>
    </row>
    <row r="133" spans="1:12" ht="15.75" customHeight="1">
      <c r="A133" s="7">
        <v>132</v>
      </c>
      <c r="B133" s="1" t="s">
        <v>188</v>
      </c>
      <c r="C133" s="1">
        <v>75.12</v>
      </c>
      <c r="D133" s="1">
        <v>12</v>
      </c>
      <c r="E133" s="1">
        <v>19</v>
      </c>
      <c r="F133" s="1">
        <v>77.069999999999993</v>
      </c>
      <c r="G133" s="1">
        <v>0</v>
      </c>
      <c r="H133" s="1">
        <v>6</v>
      </c>
      <c r="I133" s="1">
        <v>0</v>
      </c>
      <c r="J133" s="1">
        <v>8</v>
      </c>
      <c r="K133" s="1">
        <v>73.7</v>
      </c>
      <c r="L133" s="1">
        <v>76.31</v>
      </c>
    </row>
    <row r="134" spans="1:12" ht="15.75" customHeight="1">
      <c r="A134" s="7">
        <v>133</v>
      </c>
      <c r="B134" s="1" t="s">
        <v>296</v>
      </c>
      <c r="C134" s="1">
        <v>75</v>
      </c>
      <c r="D134" s="1">
        <v>19</v>
      </c>
      <c r="E134" s="1">
        <v>10</v>
      </c>
      <c r="F134" s="1">
        <v>70.849999999999994</v>
      </c>
      <c r="G134" s="1">
        <v>0</v>
      </c>
      <c r="H134" s="1">
        <v>0</v>
      </c>
      <c r="I134" s="1">
        <v>0</v>
      </c>
      <c r="J134" s="1">
        <v>0</v>
      </c>
      <c r="K134" s="1">
        <v>75.489999999999995</v>
      </c>
      <c r="L134" s="1">
        <v>74.239999999999995</v>
      </c>
    </row>
    <row r="135" spans="1:12" ht="15.75" customHeight="1">
      <c r="A135" s="7">
        <v>134</v>
      </c>
      <c r="B135" s="1" t="s">
        <v>489</v>
      </c>
      <c r="C135" s="1">
        <v>74.98</v>
      </c>
      <c r="D135" s="1">
        <v>23</v>
      </c>
      <c r="E135" s="1">
        <v>9</v>
      </c>
      <c r="F135" s="1">
        <v>69.569999999999993</v>
      </c>
      <c r="G135" s="1">
        <v>0</v>
      </c>
      <c r="H135" s="1">
        <v>3</v>
      </c>
      <c r="I135" s="1">
        <v>0</v>
      </c>
      <c r="J135" s="1">
        <v>3</v>
      </c>
      <c r="K135" s="1">
        <v>75.989999999999995</v>
      </c>
      <c r="L135" s="1">
        <v>73.72</v>
      </c>
    </row>
    <row r="136" spans="1:12" ht="15.75" customHeight="1">
      <c r="A136" s="7">
        <v>135</v>
      </c>
      <c r="B136" s="1" t="s">
        <v>87</v>
      </c>
      <c r="C136" s="1">
        <v>74.959999999999994</v>
      </c>
      <c r="D136" s="1">
        <v>11</v>
      </c>
      <c r="E136" s="1">
        <v>20</v>
      </c>
      <c r="F136" s="1">
        <v>78.930000000000007</v>
      </c>
      <c r="G136" s="1">
        <v>0</v>
      </c>
      <c r="H136" s="1">
        <v>6</v>
      </c>
      <c r="I136" s="1">
        <v>3</v>
      </c>
      <c r="J136" s="1">
        <v>12</v>
      </c>
      <c r="K136" s="1">
        <v>73.599999999999994</v>
      </c>
      <c r="L136" s="1">
        <v>76.09</v>
      </c>
    </row>
    <row r="137" spans="1:12" ht="15.75" customHeight="1">
      <c r="A137" s="7">
        <v>136</v>
      </c>
      <c r="B137" s="1" t="s">
        <v>120</v>
      </c>
      <c r="C137" s="1">
        <v>74.849999999999994</v>
      </c>
      <c r="D137" s="1">
        <v>14</v>
      </c>
      <c r="E137" s="1">
        <v>16</v>
      </c>
      <c r="F137" s="1">
        <v>76.819999999999993</v>
      </c>
      <c r="G137" s="1">
        <v>0</v>
      </c>
      <c r="H137" s="1">
        <v>4</v>
      </c>
      <c r="I137" s="1">
        <v>0</v>
      </c>
      <c r="J137" s="1">
        <v>5</v>
      </c>
      <c r="K137" s="1">
        <v>76.099999999999994</v>
      </c>
      <c r="L137" s="1">
        <v>73.37</v>
      </c>
    </row>
    <row r="138" spans="1:12" ht="15.75" customHeight="1">
      <c r="A138" s="7">
        <v>137</v>
      </c>
      <c r="B138" s="1" t="s">
        <v>405</v>
      </c>
      <c r="C138" s="1">
        <v>74.8</v>
      </c>
      <c r="D138" s="1">
        <v>15</v>
      </c>
      <c r="E138" s="1">
        <v>15</v>
      </c>
      <c r="F138" s="1">
        <v>75.37</v>
      </c>
      <c r="G138" s="1">
        <v>0</v>
      </c>
      <c r="H138" s="1">
        <v>5</v>
      </c>
      <c r="I138" s="1">
        <v>0</v>
      </c>
      <c r="J138" s="1">
        <v>6</v>
      </c>
      <c r="K138" s="1">
        <v>75.64</v>
      </c>
      <c r="L138" s="1">
        <v>73.69</v>
      </c>
    </row>
    <row r="139" spans="1:12" ht="15.75" customHeight="1">
      <c r="A139" s="7">
        <v>138</v>
      </c>
      <c r="B139" s="1" t="s">
        <v>86</v>
      </c>
      <c r="C139" s="1">
        <v>74.37</v>
      </c>
      <c r="D139" s="1">
        <v>17</v>
      </c>
      <c r="E139" s="1">
        <v>11</v>
      </c>
      <c r="F139" s="1">
        <v>70.819999999999993</v>
      </c>
      <c r="G139" s="1">
        <v>0</v>
      </c>
      <c r="H139" s="1">
        <v>1</v>
      </c>
      <c r="I139" s="1">
        <v>0</v>
      </c>
      <c r="J139" s="1">
        <v>3</v>
      </c>
      <c r="K139" s="1">
        <v>73.930000000000007</v>
      </c>
      <c r="L139" s="1">
        <v>74.52</v>
      </c>
    </row>
    <row r="140" spans="1:12" ht="15.75" customHeight="1">
      <c r="A140" s="7">
        <v>139</v>
      </c>
      <c r="B140" s="1" t="s">
        <v>216</v>
      </c>
      <c r="C140" s="1">
        <v>74.34</v>
      </c>
      <c r="D140" s="1">
        <v>19</v>
      </c>
      <c r="E140" s="1">
        <v>10</v>
      </c>
      <c r="F140" s="1">
        <v>70.180000000000007</v>
      </c>
      <c r="G140" s="1">
        <v>0</v>
      </c>
      <c r="H140" s="1">
        <v>1</v>
      </c>
      <c r="I140" s="1">
        <v>0</v>
      </c>
      <c r="J140" s="1">
        <v>2</v>
      </c>
      <c r="K140" s="1">
        <v>74.94</v>
      </c>
      <c r="L140" s="1">
        <v>73.459999999999994</v>
      </c>
    </row>
    <row r="141" spans="1:12" ht="15.75" customHeight="1">
      <c r="A141" s="7">
        <v>140</v>
      </c>
      <c r="B141" s="1" t="s">
        <v>99</v>
      </c>
      <c r="C141" s="1">
        <v>74.33</v>
      </c>
      <c r="D141" s="1">
        <v>11</v>
      </c>
      <c r="E141" s="1">
        <v>19</v>
      </c>
      <c r="F141" s="1">
        <v>78.569999999999993</v>
      </c>
      <c r="G141" s="1">
        <v>0</v>
      </c>
      <c r="H141" s="1">
        <v>9</v>
      </c>
      <c r="I141" s="1">
        <v>0</v>
      </c>
      <c r="J141" s="1">
        <v>13</v>
      </c>
      <c r="K141" s="1">
        <v>73.86</v>
      </c>
      <c r="L141" s="1">
        <v>74.510000000000005</v>
      </c>
    </row>
    <row r="142" spans="1:12" ht="15.75" customHeight="1">
      <c r="A142" s="7">
        <v>141</v>
      </c>
      <c r="B142" s="1" t="s">
        <v>178</v>
      </c>
      <c r="C142" s="1">
        <v>74.2</v>
      </c>
      <c r="D142" s="1">
        <v>16</v>
      </c>
      <c r="E142" s="1">
        <v>15</v>
      </c>
      <c r="F142" s="1">
        <v>75.19</v>
      </c>
      <c r="G142" s="1">
        <v>0</v>
      </c>
      <c r="H142" s="1">
        <v>2</v>
      </c>
      <c r="I142" s="1">
        <v>2</v>
      </c>
      <c r="J142" s="1">
        <v>3</v>
      </c>
      <c r="K142" s="1">
        <v>75.09</v>
      </c>
      <c r="L142" s="1">
        <v>73.05</v>
      </c>
    </row>
    <row r="143" spans="1:12" ht="15.75" customHeight="1">
      <c r="A143" s="7">
        <v>142</v>
      </c>
      <c r="B143" s="1" t="s">
        <v>308</v>
      </c>
      <c r="C143" s="1">
        <v>74.19</v>
      </c>
      <c r="D143" s="1">
        <v>18</v>
      </c>
      <c r="E143" s="1">
        <v>14</v>
      </c>
      <c r="F143" s="1">
        <v>72.400000000000006</v>
      </c>
      <c r="G143" s="1">
        <v>0</v>
      </c>
      <c r="H143" s="1">
        <v>0</v>
      </c>
      <c r="I143" s="1">
        <v>0</v>
      </c>
      <c r="J143" s="1">
        <v>2</v>
      </c>
      <c r="K143" s="1">
        <v>74.77</v>
      </c>
      <c r="L143" s="1">
        <v>73.33</v>
      </c>
    </row>
    <row r="144" spans="1:12" ht="15.75" customHeight="1">
      <c r="A144" s="7">
        <v>143</v>
      </c>
      <c r="B144" s="1" t="s">
        <v>45</v>
      </c>
      <c r="C144" s="1">
        <v>74.14</v>
      </c>
      <c r="D144" s="1">
        <v>14</v>
      </c>
      <c r="E144" s="1">
        <v>16</v>
      </c>
      <c r="F144" s="1">
        <v>75.27</v>
      </c>
      <c r="G144" s="1">
        <v>0</v>
      </c>
      <c r="H144" s="1">
        <v>3</v>
      </c>
      <c r="I144" s="1">
        <v>2</v>
      </c>
      <c r="J144" s="1">
        <v>10</v>
      </c>
      <c r="K144" s="1">
        <v>74.459999999999994</v>
      </c>
      <c r="L144" s="1">
        <v>73.53</v>
      </c>
    </row>
    <row r="145" spans="1:12" ht="15.75" customHeight="1">
      <c r="A145" s="7">
        <v>144</v>
      </c>
      <c r="B145" s="1" t="s">
        <v>127</v>
      </c>
      <c r="C145" s="1">
        <v>74.099999999999994</v>
      </c>
      <c r="D145" s="1">
        <v>14</v>
      </c>
      <c r="E145" s="1">
        <v>14</v>
      </c>
      <c r="F145" s="1">
        <v>74.36</v>
      </c>
      <c r="G145" s="1">
        <v>0</v>
      </c>
      <c r="H145" s="1">
        <v>3</v>
      </c>
      <c r="I145" s="1">
        <v>0</v>
      </c>
      <c r="J145" s="1">
        <v>3</v>
      </c>
      <c r="K145" s="1">
        <v>73.790000000000006</v>
      </c>
      <c r="L145" s="1">
        <v>74.12</v>
      </c>
    </row>
    <row r="146" spans="1:12" ht="15.75" customHeight="1">
      <c r="A146" s="7">
        <v>145</v>
      </c>
      <c r="B146" s="1" t="s">
        <v>247</v>
      </c>
      <c r="C146" s="1">
        <v>73.98</v>
      </c>
      <c r="D146" s="1">
        <v>20</v>
      </c>
      <c r="E146" s="1">
        <v>10</v>
      </c>
      <c r="F146" s="1">
        <v>69.5</v>
      </c>
      <c r="G146" s="1">
        <v>0</v>
      </c>
      <c r="H146" s="1">
        <v>0</v>
      </c>
      <c r="I146" s="1">
        <v>0</v>
      </c>
      <c r="J146" s="1">
        <v>1</v>
      </c>
      <c r="K146" s="1">
        <v>74.650000000000006</v>
      </c>
      <c r="L146" s="1">
        <v>73.040000000000006</v>
      </c>
    </row>
    <row r="147" spans="1:12" ht="15.75" customHeight="1">
      <c r="A147" s="7">
        <v>146</v>
      </c>
      <c r="B147" s="1" t="s">
        <v>234</v>
      </c>
      <c r="C147" s="1">
        <v>73.94</v>
      </c>
      <c r="D147" s="1">
        <v>17</v>
      </c>
      <c r="E147" s="1">
        <v>13</v>
      </c>
      <c r="F147" s="1">
        <v>72.19</v>
      </c>
      <c r="G147" s="1">
        <v>0</v>
      </c>
      <c r="H147" s="1">
        <v>2</v>
      </c>
      <c r="I147" s="1">
        <v>1</v>
      </c>
      <c r="J147" s="1">
        <v>2</v>
      </c>
      <c r="K147" s="1">
        <v>74.23</v>
      </c>
      <c r="L147" s="1">
        <v>73.36</v>
      </c>
    </row>
    <row r="148" spans="1:12" ht="15.75" customHeight="1">
      <c r="A148" s="7">
        <v>147</v>
      </c>
      <c r="B148" s="1" t="s">
        <v>201</v>
      </c>
      <c r="C148" s="1">
        <v>73.69</v>
      </c>
      <c r="D148" s="1">
        <v>16</v>
      </c>
      <c r="E148" s="1">
        <v>13</v>
      </c>
      <c r="F148" s="1">
        <v>73.06</v>
      </c>
      <c r="G148" s="1">
        <v>0</v>
      </c>
      <c r="H148" s="1">
        <v>4</v>
      </c>
      <c r="I148" s="1">
        <v>0</v>
      </c>
      <c r="J148" s="1">
        <v>4</v>
      </c>
      <c r="K148" s="1">
        <v>74.8</v>
      </c>
      <c r="L148" s="1">
        <v>72.319999999999993</v>
      </c>
    </row>
    <row r="149" spans="1:12" ht="15.75" customHeight="1">
      <c r="A149" s="7">
        <v>148</v>
      </c>
      <c r="B149" s="1" t="s">
        <v>54</v>
      </c>
      <c r="C149" s="1">
        <v>73.56</v>
      </c>
      <c r="D149" s="1">
        <v>10</v>
      </c>
      <c r="E149" s="1">
        <v>22</v>
      </c>
      <c r="F149" s="1">
        <v>79.510000000000005</v>
      </c>
      <c r="G149" s="1">
        <v>1</v>
      </c>
      <c r="H149" s="1">
        <v>0</v>
      </c>
      <c r="I149" s="1">
        <v>1</v>
      </c>
      <c r="J149" s="1">
        <v>13</v>
      </c>
      <c r="K149" s="1">
        <v>72.12</v>
      </c>
      <c r="L149" s="1">
        <v>74.75</v>
      </c>
    </row>
    <row r="150" spans="1:12" ht="15.75" customHeight="1">
      <c r="A150" s="7">
        <v>149</v>
      </c>
      <c r="B150" s="1" t="s">
        <v>51</v>
      </c>
      <c r="C150" s="1">
        <v>73.52</v>
      </c>
      <c r="D150" s="1">
        <v>13</v>
      </c>
      <c r="E150" s="1">
        <v>19</v>
      </c>
      <c r="F150" s="1">
        <v>76.03</v>
      </c>
      <c r="G150" s="1">
        <v>2</v>
      </c>
      <c r="H150" s="1">
        <v>7</v>
      </c>
      <c r="I150" s="1">
        <v>2</v>
      </c>
      <c r="J150" s="1">
        <v>9</v>
      </c>
      <c r="K150" s="1">
        <v>72.81</v>
      </c>
      <c r="L150" s="1">
        <v>73.959999999999994</v>
      </c>
    </row>
    <row r="151" spans="1:12" ht="15.75" customHeight="1">
      <c r="A151" s="7">
        <v>150</v>
      </c>
      <c r="B151" s="1" t="s">
        <v>485</v>
      </c>
      <c r="C151" s="1">
        <v>73.400000000000006</v>
      </c>
      <c r="D151" s="1">
        <v>21</v>
      </c>
      <c r="E151" s="1">
        <v>12</v>
      </c>
      <c r="F151" s="1">
        <v>70.239999999999995</v>
      </c>
      <c r="G151" s="1">
        <v>0</v>
      </c>
      <c r="H151" s="1">
        <v>2</v>
      </c>
      <c r="I151" s="1">
        <v>0</v>
      </c>
      <c r="J151" s="1">
        <v>3</v>
      </c>
      <c r="K151" s="1">
        <v>74.73</v>
      </c>
      <c r="L151" s="1">
        <v>71.81</v>
      </c>
    </row>
    <row r="152" spans="1:12" ht="15.75" customHeight="1">
      <c r="A152" s="7">
        <v>151</v>
      </c>
      <c r="B152" s="1" t="s">
        <v>231</v>
      </c>
      <c r="C152" s="1">
        <v>73.37</v>
      </c>
      <c r="D152" s="1">
        <v>14</v>
      </c>
      <c r="E152" s="1">
        <v>17</v>
      </c>
      <c r="F152" s="1">
        <v>74.38</v>
      </c>
      <c r="G152" s="1">
        <v>0</v>
      </c>
      <c r="H152" s="1">
        <v>1</v>
      </c>
      <c r="I152" s="1">
        <v>1</v>
      </c>
      <c r="J152" s="1">
        <v>4</v>
      </c>
      <c r="K152" s="1">
        <v>73.63</v>
      </c>
      <c r="L152" s="1">
        <v>72.83</v>
      </c>
    </row>
    <row r="153" spans="1:12" ht="15.75" customHeight="1">
      <c r="A153" s="7">
        <v>152</v>
      </c>
      <c r="B153" s="1" t="s">
        <v>272</v>
      </c>
      <c r="C153" s="1">
        <v>73.290000000000006</v>
      </c>
      <c r="D153" s="1">
        <v>19</v>
      </c>
      <c r="E153" s="1">
        <v>11</v>
      </c>
      <c r="F153" s="1">
        <v>70.260000000000005</v>
      </c>
      <c r="G153" s="1">
        <v>0</v>
      </c>
      <c r="H153" s="1">
        <v>1</v>
      </c>
      <c r="I153" s="1">
        <v>1</v>
      </c>
      <c r="J153" s="1">
        <v>3</v>
      </c>
      <c r="K153" s="1">
        <v>73.38</v>
      </c>
      <c r="L153" s="1">
        <v>72.91</v>
      </c>
    </row>
    <row r="154" spans="1:12" ht="15.75" customHeight="1">
      <c r="A154" s="7">
        <v>153</v>
      </c>
      <c r="B154" s="1" t="s">
        <v>133</v>
      </c>
      <c r="C154" s="1">
        <v>73.22</v>
      </c>
      <c r="D154" s="1">
        <v>16</v>
      </c>
      <c r="E154" s="1">
        <v>15</v>
      </c>
      <c r="F154" s="1">
        <v>74</v>
      </c>
      <c r="G154" s="1">
        <v>0</v>
      </c>
      <c r="H154" s="1">
        <v>2</v>
      </c>
      <c r="I154" s="1">
        <v>0</v>
      </c>
      <c r="J154" s="1">
        <v>3</v>
      </c>
      <c r="K154" s="1">
        <v>73.709999999999994</v>
      </c>
      <c r="L154" s="1">
        <v>72.44</v>
      </c>
    </row>
    <row r="155" spans="1:12" ht="15.75" customHeight="1">
      <c r="A155" s="7">
        <v>154</v>
      </c>
      <c r="B155" s="1" t="s">
        <v>193</v>
      </c>
      <c r="C155" s="1">
        <v>73.180000000000007</v>
      </c>
      <c r="D155" s="1">
        <v>20</v>
      </c>
      <c r="E155" s="1">
        <v>13</v>
      </c>
      <c r="F155" s="1">
        <v>71.03</v>
      </c>
      <c r="G155" s="1">
        <v>0</v>
      </c>
      <c r="H155" s="1">
        <v>1</v>
      </c>
      <c r="I155" s="1">
        <v>0</v>
      </c>
      <c r="J155" s="1">
        <v>1</v>
      </c>
      <c r="K155" s="1">
        <v>74.3</v>
      </c>
      <c r="L155" s="1">
        <v>71.790000000000006</v>
      </c>
    </row>
    <row r="156" spans="1:12" ht="15.75" customHeight="1">
      <c r="A156" s="7">
        <v>155</v>
      </c>
      <c r="B156" s="1" t="s">
        <v>251</v>
      </c>
      <c r="C156" s="1">
        <v>73.099999999999994</v>
      </c>
      <c r="D156" s="1">
        <v>14</v>
      </c>
      <c r="E156" s="1">
        <v>13</v>
      </c>
      <c r="F156" s="1">
        <v>71.290000000000006</v>
      </c>
      <c r="G156" s="1">
        <v>0</v>
      </c>
      <c r="H156" s="1">
        <v>0</v>
      </c>
      <c r="I156" s="1">
        <v>0</v>
      </c>
      <c r="J156" s="1">
        <v>1</v>
      </c>
      <c r="K156" s="1">
        <v>70.95</v>
      </c>
      <c r="L156" s="1">
        <v>75.010000000000005</v>
      </c>
    </row>
    <row r="157" spans="1:12" ht="15.75" customHeight="1">
      <c r="A157" s="7">
        <v>156</v>
      </c>
      <c r="B157" s="1" t="s">
        <v>378</v>
      </c>
      <c r="C157" s="1">
        <v>72.98</v>
      </c>
      <c r="D157" s="1">
        <v>24</v>
      </c>
      <c r="E157" s="1">
        <v>11</v>
      </c>
      <c r="F157" s="1">
        <v>69.040000000000006</v>
      </c>
      <c r="G157" s="1">
        <v>0</v>
      </c>
      <c r="H157" s="1">
        <v>2</v>
      </c>
      <c r="I157" s="1">
        <v>0</v>
      </c>
      <c r="J157" s="1">
        <v>3</v>
      </c>
      <c r="K157" s="1">
        <v>74.39</v>
      </c>
      <c r="L157" s="1">
        <v>71.3</v>
      </c>
    </row>
    <row r="158" spans="1:12" ht="15.75" customHeight="1">
      <c r="A158" s="7">
        <v>157</v>
      </c>
      <c r="B158" s="1" t="s">
        <v>191</v>
      </c>
      <c r="C158" s="1">
        <v>72.97</v>
      </c>
      <c r="D158" s="1">
        <v>19</v>
      </c>
      <c r="E158" s="1">
        <v>10</v>
      </c>
      <c r="F158" s="1">
        <v>69.73</v>
      </c>
      <c r="G158" s="1">
        <v>0</v>
      </c>
      <c r="H158" s="1">
        <v>3</v>
      </c>
      <c r="I158" s="1">
        <v>0</v>
      </c>
      <c r="J158" s="1">
        <v>4</v>
      </c>
      <c r="K158" s="1">
        <v>73.06</v>
      </c>
      <c r="L158" s="1">
        <v>72.59</v>
      </c>
    </row>
    <row r="159" spans="1:12" ht="15.75" customHeight="1">
      <c r="A159" s="7">
        <v>158</v>
      </c>
      <c r="B159" s="1" t="s">
        <v>448</v>
      </c>
      <c r="C159" s="1">
        <v>72.91</v>
      </c>
      <c r="D159" s="1">
        <v>15</v>
      </c>
      <c r="E159" s="1">
        <v>14</v>
      </c>
      <c r="F159" s="1">
        <v>72.84</v>
      </c>
      <c r="G159" s="1">
        <v>0</v>
      </c>
      <c r="H159" s="1">
        <v>2</v>
      </c>
      <c r="I159" s="1">
        <v>1</v>
      </c>
      <c r="J159" s="1">
        <v>2</v>
      </c>
      <c r="K159" s="1">
        <v>72.12</v>
      </c>
      <c r="L159" s="1">
        <v>73.42</v>
      </c>
    </row>
    <row r="160" spans="1:12" ht="15.75" customHeight="1">
      <c r="A160" s="7">
        <v>159</v>
      </c>
      <c r="B160" s="1" t="s">
        <v>275</v>
      </c>
      <c r="C160" s="1">
        <v>72.78</v>
      </c>
      <c r="D160" s="1">
        <v>13</v>
      </c>
      <c r="E160" s="1">
        <v>16</v>
      </c>
      <c r="F160" s="1">
        <v>75.27</v>
      </c>
      <c r="G160" s="1">
        <v>0</v>
      </c>
      <c r="H160" s="1">
        <v>5</v>
      </c>
      <c r="I160" s="1">
        <v>0</v>
      </c>
      <c r="J160" s="1">
        <v>5</v>
      </c>
      <c r="K160" s="1">
        <v>74.11</v>
      </c>
      <c r="L160" s="1">
        <v>71.17</v>
      </c>
    </row>
    <row r="161" spans="1:12" ht="15.75" customHeight="1">
      <c r="A161" s="7">
        <v>160</v>
      </c>
      <c r="B161" s="1" t="s">
        <v>213</v>
      </c>
      <c r="C161" s="1">
        <v>72.73</v>
      </c>
      <c r="D161" s="1">
        <v>14</v>
      </c>
      <c r="E161" s="1">
        <v>14</v>
      </c>
      <c r="F161" s="1">
        <v>72.73</v>
      </c>
      <c r="G161" s="1">
        <v>0</v>
      </c>
      <c r="H161" s="1">
        <v>1</v>
      </c>
      <c r="I161" s="1">
        <v>1</v>
      </c>
      <c r="J161" s="1">
        <v>6</v>
      </c>
      <c r="K161" s="1">
        <v>72.150000000000006</v>
      </c>
      <c r="L161" s="1">
        <v>73.02</v>
      </c>
    </row>
    <row r="162" spans="1:12" ht="15.75" customHeight="1">
      <c r="A162" s="7">
        <v>161</v>
      </c>
      <c r="B162" s="1" t="s">
        <v>400</v>
      </c>
      <c r="C162" s="1">
        <v>72.61</v>
      </c>
      <c r="D162" s="1">
        <v>15</v>
      </c>
      <c r="E162" s="1">
        <v>11</v>
      </c>
      <c r="F162" s="1">
        <v>70.42</v>
      </c>
      <c r="G162" s="1">
        <v>0</v>
      </c>
      <c r="H162" s="1">
        <v>0</v>
      </c>
      <c r="I162" s="1">
        <v>0</v>
      </c>
      <c r="J162" s="1">
        <v>2</v>
      </c>
      <c r="K162" s="1">
        <v>72.73</v>
      </c>
      <c r="L162" s="1">
        <v>72.2</v>
      </c>
    </row>
    <row r="163" spans="1:12" ht="15.75" customHeight="1">
      <c r="A163" s="7">
        <v>162</v>
      </c>
      <c r="B163" s="1" t="s">
        <v>157</v>
      </c>
      <c r="C163" s="1">
        <v>72.53</v>
      </c>
      <c r="D163" s="1">
        <v>11</v>
      </c>
      <c r="E163" s="1">
        <v>17</v>
      </c>
      <c r="F163" s="1">
        <v>75.819999999999993</v>
      </c>
      <c r="G163" s="1">
        <v>0</v>
      </c>
      <c r="H163" s="1">
        <v>2</v>
      </c>
      <c r="I163" s="1">
        <v>1</v>
      </c>
      <c r="J163" s="1">
        <v>3</v>
      </c>
      <c r="K163" s="1">
        <v>72.66</v>
      </c>
      <c r="L163" s="1">
        <v>72.12</v>
      </c>
    </row>
    <row r="164" spans="1:12" ht="15.75" customHeight="1">
      <c r="A164" s="7">
        <v>163</v>
      </c>
      <c r="B164" s="1" t="s">
        <v>370</v>
      </c>
      <c r="C164" s="1">
        <v>72.42</v>
      </c>
      <c r="D164" s="1">
        <v>13</v>
      </c>
      <c r="E164" s="1">
        <v>16</v>
      </c>
      <c r="F164" s="1">
        <v>74.680000000000007</v>
      </c>
      <c r="G164" s="1">
        <v>0</v>
      </c>
      <c r="H164" s="1">
        <v>0</v>
      </c>
      <c r="I164" s="1">
        <v>0</v>
      </c>
      <c r="J164" s="1">
        <v>0</v>
      </c>
      <c r="K164" s="1">
        <v>73.48</v>
      </c>
      <c r="L164" s="1">
        <v>71.09</v>
      </c>
    </row>
    <row r="165" spans="1:12" ht="15.75" customHeight="1">
      <c r="A165" s="7">
        <v>164</v>
      </c>
      <c r="B165" s="1" t="s">
        <v>353</v>
      </c>
      <c r="C165" s="1">
        <v>72.37</v>
      </c>
      <c r="D165" s="1">
        <v>19</v>
      </c>
      <c r="E165" s="1">
        <v>14</v>
      </c>
      <c r="F165" s="1">
        <v>70.930000000000007</v>
      </c>
      <c r="G165" s="1">
        <v>0</v>
      </c>
      <c r="H165" s="1">
        <v>1</v>
      </c>
      <c r="I165" s="1">
        <v>0</v>
      </c>
      <c r="J165" s="1">
        <v>2</v>
      </c>
      <c r="K165" s="1">
        <v>73.42</v>
      </c>
      <c r="L165" s="1">
        <v>71.040000000000006</v>
      </c>
    </row>
    <row r="166" spans="1:12" ht="15.75" customHeight="1">
      <c r="A166" s="7">
        <v>165</v>
      </c>
      <c r="B166" s="1" t="s">
        <v>123</v>
      </c>
      <c r="C166" s="1">
        <v>72.349999999999994</v>
      </c>
      <c r="D166" s="1">
        <v>11</v>
      </c>
      <c r="E166" s="1">
        <v>20</v>
      </c>
      <c r="F166" s="1">
        <v>75.31</v>
      </c>
      <c r="G166" s="1">
        <v>0</v>
      </c>
      <c r="H166" s="1">
        <v>2</v>
      </c>
      <c r="I166" s="1">
        <v>0</v>
      </c>
      <c r="J166" s="1">
        <v>3</v>
      </c>
      <c r="K166" s="1">
        <v>71.540000000000006</v>
      </c>
      <c r="L166" s="1">
        <v>72.88</v>
      </c>
    </row>
    <row r="167" spans="1:12" ht="15.75" customHeight="1">
      <c r="A167" s="7">
        <v>166</v>
      </c>
      <c r="B167" s="1" t="s">
        <v>94</v>
      </c>
      <c r="C167" s="1">
        <v>72.34</v>
      </c>
      <c r="D167" s="1">
        <v>16</v>
      </c>
      <c r="E167" s="1">
        <v>17</v>
      </c>
      <c r="F167" s="1">
        <v>72.16</v>
      </c>
      <c r="G167" s="1">
        <v>0</v>
      </c>
      <c r="H167" s="1">
        <v>2</v>
      </c>
      <c r="I167" s="1">
        <v>0</v>
      </c>
      <c r="J167" s="1">
        <v>3</v>
      </c>
      <c r="K167" s="1">
        <v>71.930000000000007</v>
      </c>
      <c r="L167" s="1">
        <v>72.459999999999994</v>
      </c>
    </row>
    <row r="168" spans="1:12" ht="15.75" customHeight="1">
      <c r="A168" s="7">
        <v>167</v>
      </c>
      <c r="B168" s="1" t="s">
        <v>164</v>
      </c>
      <c r="C168" s="1">
        <v>72.31</v>
      </c>
      <c r="D168" s="1">
        <v>16</v>
      </c>
      <c r="E168" s="1">
        <v>15</v>
      </c>
      <c r="F168" s="1">
        <v>73.37</v>
      </c>
      <c r="G168" s="1">
        <v>0</v>
      </c>
      <c r="H168" s="1">
        <v>2</v>
      </c>
      <c r="I168" s="1">
        <v>0</v>
      </c>
      <c r="J168" s="1">
        <v>5</v>
      </c>
      <c r="K168" s="1">
        <v>73.09</v>
      </c>
      <c r="L168" s="1">
        <v>71.25</v>
      </c>
    </row>
    <row r="169" spans="1:12" ht="15.75" customHeight="1">
      <c r="A169" s="7">
        <v>168</v>
      </c>
      <c r="B169" s="1" t="s">
        <v>294</v>
      </c>
      <c r="C169" s="1">
        <v>72.3</v>
      </c>
      <c r="D169" s="1">
        <v>17</v>
      </c>
      <c r="E169" s="1">
        <v>12</v>
      </c>
      <c r="F169" s="1">
        <v>70.2</v>
      </c>
      <c r="G169" s="1">
        <v>0</v>
      </c>
      <c r="H169" s="1">
        <v>1</v>
      </c>
      <c r="I169" s="1">
        <v>0</v>
      </c>
      <c r="J169" s="1">
        <v>1</v>
      </c>
      <c r="K169" s="1">
        <v>73.069999999999993</v>
      </c>
      <c r="L169" s="1">
        <v>71.25</v>
      </c>
    </row>
    <row r="170" spans="1:12" ht="15.75" customHeight="1">
      <c r="A170" s="7">
        <v>169</v>
      </c>
      <c r="B170" s="1" t="s">
        <v>331</v>
      </c>
      <c r="C170" s="1">
        <v>72.180000000000007</v>
      </c>
      <c r="D170" s="1">
        <v>14</v>
      </c>
      <c r="E170" s="1">
        <v>17</v>
      </c>
      <c r="F170" s="1">
        <v>73.22</v>
      </c>
      <c r="G170" s="1">
        <v>0</v>
      </c>
      <c r="H170" s="1">
        <v>0</v>
      </c>
      <c r="I170" s="1">
        <v>0</v>
      </c>
      <c r="J170" s="1">
        <v>1</v>
      </c>
      <c r="K170" s="1">
        <v>71.650000000000006</v>
      </c>
      <c r="L170" s="1">
        <v>72.42</v>
      </c>
    </row>
    <row r="171" spans="1:12" ht="15.75" customHeight="1">
      <c r="A171" s="7">
        <v>170</v>
      </c>
      <c r="B171" s="1" t="s">
        <v>150</v>
      </c>
      <c r="C171" s="1">
        <v>72.13</v>
      </c>
      <c r="D171" s="1">
        <v>17</v>
      </c>
      <c r="E171" s="1">
        <v>16</v>
      </c>
      <c r="F171" s="1">
        <v>71.150000000000006</v>
      </c>
      <c r="G171" s="1">
        <v>0</v>
      </c>
      <c r="H171" s="1">
        <v>1</v>
      </c>
      <c r="I171" s="1">
        <v>0</v>
      </c>
      <c r="J171" s="1">
        <v>2</v>
      </c>
      <c r="K171" s="1">
        <v>72</v>
      </c>
      <c r="L171" s="1">
        <v>71.97</v>
      </c>
    </row>
    <row r="172" spans="1:12" ht="15.75" customHeight="1">
      <c r="A172" s="7">
        <v>171</v>
      </c>
      <c r="B172" s="1" t="s">
        <v>436</v>
      </c>
      <c r="C172" s="1">
        <v>72.12</v>
      </c>
      <c r="D172" s="1">
        <v>18</v>
      </c>
      <c r="E172" s="1">
        <v>13</v>
      </c>
      <c r="F172" s="1">
        <v>70.290000000000006</v>
      </c>
      <c r="G172" s="1">
        <v>0</v>
      </c>
      <c r="H172" s="1">
        <v>0</v>
      </c>
      <c r="I172" s="1">
        <v>0</v>
      </c>
      <c r="J172" s="1">
        <v>2</v>
      </c>
      <c r="K172" s="1">
        <v>72.81</v>
      </c>
      <c r="L172" s="1">
        <v>71.150000000000006</v>
      </c>
    </row>
    <row r="173" spans="1:12" ht="15.75" customHeight="1">
      <c r="A173" s="7">
        <v>172</v>
      </c>
      <c r="B173" s="1" t="s">
        <v>383</v>
      </c>
      <c r="C173" s="1">
        <v>72.06</v>
      </c>
      <c r="D173" s="1">
        <v>15</v>
      </c>
      <c r="E173" s="1">
        <v>14</v>
      </c>
      <c r="F173" s="1">
        <v>70.94</v>
      </c>
      <c r="G173" s="1">
        <v>0</v>
      </c>
      <c r="H173" s="1">
        <v>0</v>
      </c>
      <c r="I173" s="1">
        <v>0</v>
      </c>
      <c r="J173" s="1">
        <v>1</v>
      </c>
      <c r="K173" s="1">
        <v>71.8</v>
      </c>
      <c r="L173" s="1">
        <v>72.03</v>
      </c>
    </row>
    <row r="174" spans="1:12" ht="15.75" customHeight="1">
      <c r="A174" s="7">
        <v>173</v>
      </c>
      <c r="B174" s="1" t="s">
        <v>375</v>
      </c>
      <c r="C174" s="1">
        <v>71.959999999999994</v>
      </c>
      <c r="D174" s="1">
        <v>21</v>
      </c>
      <c r="E174" s="1">
        <v>11</v>
      </c>
      <c r="F174" s="1">
        <v>67.34</v>
      </c>
      <c r="G174" s="1">
        <v>0</v>
      </c>
      <c r="H174" s="1">
        <v>0</v>
      </c>
      <c r="I174" s="1">
        <v>0</v>
      </c>
      <c r="J174" s="1">
        <v>3</v>
      </c>
      <c r="K174" s="1">
        <v>73.02</v>
      </c>
      <c r="L174" s="1">
        <v>70.599999999999994</v>
      </c>
    </row>
    <row r="175" spans="1:12" ht="15.75" customHeight="1">
      <c r="A175" s="7">
        <v>174</v>
      </c>
      <c r="B175" s="1" t="s">
        <v>376</v>
      </c>
      <c r="C175" s="1">
        <v>71.86</v>
      </c>
      <c r="D175" s="1">
        <v>17</v>
      </c>
      <c r="E175" s="1">
        <v>13</v>
      </c>
      <c r="F175" s="1">
        <v>70.62</v>
      </c>
      <c r="G175" s="1">
        <v>0</v>
      </c>
      <c r="H175" s="1">
        <v>0</v>
      </c>
      <c r="I175" s="1">
        <v>0</v>
      </c>
      <c r="J175" s="1">
        <v>1</v>
      </c>
      <c r="K175" s="1">
        <v>72.84</v>
      </c>
      <c r="L175" s="1">
        <v>70.59</v>
      </c>
    </row>
    <row r="176" spans="1:12" ht="15.75" customHeight="1">
      <c r="A176" s="7">
        <v>175</v>
      </c>
      <c r="B176" s="1" t="s">
        <v>224</v>
      </c>
      <c r="C176" s="1">
        <v>71.819999999999993</v>
      </c>
      <c r="D176" s="1">
        <v>9</v>
      </c>
      <c r="E176" s="1">
        <v>17</v>
      </c>
      <c r="F176" s="1">
        <v>76.25</v>
      </c>
      <c r="G176" s="1">
        <v>0</v>
      </c>
      <c r="H176" s="1">
        <v>3</v>
      </c>
      <c r="I176" s="1">
        <v>1</v>
      </c>
      <c r="J176" s="1">
        <v>5</v>
      </c>
      <c r="K176" s="1">
        <v>71.61</v>
      </c>
      <c r="L176" s="1">
        <v>71.739999999999995</v>
      </c>
    </row>
    <row r="177" spans="1:12" ht="15.75" customHeight="1">
      <c r="A177" s="7">
        <v>176</v>
      </c>
      <c r="B177" s="1" t="s">
        <v>435</v>
      </c>
      <c r="C177" s="1">
        <v>71.430000000000007</v>
      </c>
      <c r="D177" s="1">
        <v>18</v>
      </c>
      <c r="E177" s="1">
        <v>11</v>
      </c>
      <c r="F177" s="1">
        <v>69.62</v>
      </c>
      <c r="G177" s="1">
        <v>0</v>
      </c>
      <c r="H177" s="1">
        <v>0</v>
      </c>
      <c r="I177" s="1">
        <v>0</v>
      </c>
      <c r="J177" s="1">
        <v>2</v>
      </c>
      <c r="K177" s="1">
        <v>72.819999999999993</v>
      </c>
      <c r="L177" s="1">
        <v>69.72</v>
      </c>
    </row>
    <row r="178" spans="1:12" ht="15.75" customHeight="1">
      <c r="A178" s="7">
        <v>177</v>
      </c>
      <c r="B178" s="1" t="s">
        <v>112</v>
      </c>
      <c r="C178" s="1">
        <v>71.25</v>
      </c>
      <c r="D178" s="1">
        <v>13</v>
      </c>
      <c r="E178" s="1">
        <v>16</v>
      </c>
      <c r="F178" s="1">
        <v>72.53</v>
      </c>
      <c r="G178" s="1">
        <v>0</v>
      </c>
      <c r="H178" s="1">
        <v>1</v>
      </c>
      <c r="I178" s="1">
        <v>0</v>
      </c>
      <c r="J178" s="1">
        <v>6</v>
      </c>
      <c r="K178" s="1">
        <v>69.88</v>
      </c>
      <c r="L178" s="1">
        <v>72.31</v>
      </c>
    </row>
    <row r="179" spans="1:12" ht="15.75" customHeight="1">
      <c r="A179" s="7">
        <v>178</v>
      </c>
      <c r="B179" s="1" t="s">
        <v>356</v>
      </c>
      <c r="C179" s="1">
        <v>71.17</v>
      </c>
      <c r="D179" s="1">
        <v>23</v>
      </c>
      <c r="E179" s="1">
        <v>8</v>
      </c>
      <c r="F179" s="1">
        <v>66.739999999999995</v>
      </c>
      <c r="G179" s="1">
        <v>0</v>
      </c>
      <c r="H179" s="1">
        <v>0</v>
      </c>
      <c r="I179" s="1">
        <v>0</v>
      </c>
      <c r="J179" s="1">
        <v>1</v>
      </c>
      <c r="K179" s="1">
        <v>74.36</v>
      </c>
      <c r="L179" s="1">
        <v>67.55</v>
      </c>
    </row>
    <row r="180" spans="1:12" ht="15.75" customHeight="1">
      <c r="A180" s="7">
        <v>179</v>
      </c>
      <c r="B180" s="1" t="s">
        <v>346</v>
      </c>
      <c r="C180" s="1">
        <v>71.040000000000006</v>
      </c>
      <c r="D180" s="1">
        <v>15</v>
      </c>
      <c r="E180" s="1">
        <v>16</v>
      </c>
      <c r="F180" s="1">
        <v>72.430000000000007</v>
      </c>
      <c r="G180" s="1">
        <v>0</v>
      </c>
      <c r="H180" s="1">
        <v>1</v>
      </c>
      <c r="I180" s="1">
        <v>0</v>
      </c>
      <c r="J180" s="1">
        <v>1</v>
      </c>
      <c r="K180" s="1">
        <v>72.08</v>
      </c>
      <c r="L180" s="1">
        <v>69.7</v>
      </c>
    </row>
    <row r="181" spans="1:12" ht="15.75" customHeight="1">
      <c r="A181" s="7">
        <v>180</v>
      </c>
      <c r="B181" s="1" t="s">
        <v>313</v>
      </c>
      <c r="C181" s="1">
        <v>71.010000000000005</v>
      </c>
      <c r="D181" s="1">
        <v>19</v>
      </c>
      <c r="E181" s="1">
        <v>15</v>
      </c>
      <c r="F181" s="1">
        <v>69.760000000000005</v>
      </c>
      <c r="G181" s="1">
        <v>0</v>
      </c>
      <c r="H181" s="1">
        <v>1</v>
      </c>
      <c r="I181" s="1">
        <v>0</v>
      </c>
      <c r="J181" s="1">
        <v>3</v>
      </c>
      <c r="K181" s="1">
        <v>71.680000000000007</v>
      </c>
      <c r="L181" s="1">
        <v>70.040000000000006</v>
      </c>
    </row>
    <row r="182" spans="1:12" ht="15.75" customHeight="1">
      <c r="A182" s="7">
        <v>181</v>
      </c>
      <c r="B182" s="1" t="s">
        <v>40</v>
      </c>
      <c r="C182" s="1">
        <v>70.91</v>
      </c>
      <c r="D182" s="1">
        <v>13</v>
      </c>
      <c r="E182" s="1">
        <v>16</v>
      </c>
      <c r="F182" s="1">
        <v>72.239999999999995</v>
      </c>
      <c r="G182" s="1">
        <v>0</v>
      </c>
      <c r="H182" s="1">
        <v>1</v>
      </c>
      <c r="I182" s="1">
        <v>1</v>
      </c>
      <c r="J182" s="1">
        <v>8</v>
      </c>
      <c r="K182" s="1">
        <v>70.2</v>
      </c>
      <c r="L182" s="1">
        <v>71.33</v>
      </c>
    </row>
    <row r="183" spans="1:12" ht="15.75" customHeight="1">
      <c r="A183" s="7">
        <v>182</v>
      </c>
      <c r="B183" s="1" t="s">
        <v>424</v>
      </c>
      <c r="C183" s="1">
        <v>70.88</v>
      </c>
      <c r="D183" s="1">
        <v>14</v>
      </c>
      <c r="E183" s="1">
        <v>15</v>
      </c>
      <c r="F183" s="1">
        <v>71.67</v>
      </c>
      <c r="G183" s="1">
        <v>0</v>
      </c>
      <c r="H183" s="1">
        <v>1</v>
      </c>
      <c r="I183" s="1">
        <v>0</v>
      </c>
      <c r="J183" s="1">
        <v>2</v>
      </c>
      <c r="K183" s="1">
        <v>70.599999999999994</v>
      </c>
      <c r="L183" s="1">
        <v>70.88</v>
      </c>
    </row>
    <row r="184" spans="1:12" ht="15.75" customHeight="1">
      <c r="A184" s="7">
        <v>183</v>
      </c>
      <c r="B184" s="1" t="s">
        <v>102</v>
      </c>
      <c r="C184" s="1">
        <v>70.63</v>
      </c>
      <c r="D184" s="1">
        <v>11</v>
      </c>
      <c r="E184" s="1">
        <v>19</v>
      </c>
      <c r="F184" s="1">
        <v>75.760000000000005</v>
      </c>
      <c r="G184" s="1">
        <v>0</v>
      </c>
      <c r="H184" s="1">
        <v>1</v>
      </c>
      <c r="I184" s="1">
        <v>0</v>
      </c>
      <c r="J184" s="1">
        <v>4</v>
      </c>
      <c r="K184" s="1">
        <v>71.91</v>
      </c>
      <c r="L184" s="1">
        <v>69.02</v>
      </c>
    </row>
    <row r="185" spans="1:12" ht="15.75" customHeight="1">
      <c r="A185" s="7">
        <v>184</v>
      </c>
      <c r="B185" s="1" t="s">
        <v>344</v>
      </c>
      <c r="C185" s="1">
        <v>70.59</v>
      </c>
      <c r="D185" s="1">
        <v>14</v>
      </c>
      <c r="E185" s="1">
        <v>17</v>
      </c>
      <c r="F185" s="1">
        <v>72.150000000000006</v>
      </c>
      <c r="G185" s="1">
        <v>0</v>
      </c>
      <c r="H185" s="1">
        <v>1</v>
      </c>
      <c r="I185" s="1">
        <v>0</v>
      </c>
      <c r="J185" s="1">
        <v>1</v>
      </c>
      <c r="K185" s="1">
        <v>70.69</v>
      </c>
      <c r="L185" s="1">
        <v>70.2</v>
      </c>
    </row>
    <row r="186" spans="1:12" ht="15.75" customHeight="1">
      <c r="A186" s="7">
        <v>185</v>
      </c>
      <c r="B186" s="1" t="s">
        <v>249</v>
      </c>
      <c r="C186" s="1">
        <v>70.37</v>
      </c>
      <c r="D186" s="1">
        <v>10</v>
      </c>
      <c r="E186" s="1">
        <v>19</v>
      </c>
      <c r="F186" s="1">
        <v>75.23</v>
      </c>
      <c r="G186" s="1">
        <v>0</v>
      </c>
      <c r="H186" s="1">
        <v>2</v>
      </c>
      <c r="I186" s="1">
        <v>0</v>
      </c>
      <c r="J186" s="1">
        <v>3</v>
      </c>
      <c r="K186" s="1">
        <v>71.28</v>
      </c>
      <c r="L186" s="1">
        <v>69.16</v>
      </c>
    </row>
    <row r="187" spans="1:12" ht="15.75" customHeight="1">
      <c r="A187" s="7">
        <v>186</v>
      </c>
      <c r="B187" s="1" t="s">
        <v>315</v>
      </c>
      <c r="C187" s="1">
        <v>70.36</v>
      </c>
      <c r="D187" s="1">
        <v>13</v>
      </c>
      <c r="E187" s="1">
        <v>17</v>
      </c>
      <c r="F187" s="1">
        <v>73.239999999999995</v>
      </c>
      <c r="G187" s="1">
        <v>0</v>
      </c>
      <c r="H187" s="1">
        <v>0</v>
      </c>
      <c r="I187" s="1">
        <v>0</v>
      </c>
      <c r="J187" s="1">
        <v>0</v>
      </c>
      <c r="K187" s="1">
        <v>71.62</v>
      </c>
      <c r="L187" s="1">
        <v>68.77</v>
      </c>
    </row>
    <row r="188" spans="1:12" ht="15.75" customHeight="1">
      <c r="A188" s="7">
        <v>187</v>
      </c>
      <c r="B188" s="1" t="s">
        <v>229</v>
      </c>
      <c r="C188" s="1">
        <v>70.33</v>
      </c>
      <c r="D188" s="1">
        <v>15</v>
      </c>
      <c r="E188" s="1">
        <v>13</v>
      </c>
      <c r="F188" s="1">
        <v>69.31</v>
      </c>
      <c r="G188" s="1">
        <v>0</v>
      </c>
      <c r="H188" s="1">
        <v>0</v>
      </c>
      <c r="I188" s="1">
        <v>0</v>
      </c>
      <c r="J188" s="1">
        <v>2</v>
      </c>
      <c r="K188" s="1">
        <v>69.5</v>
      </c>
      <c r="L188" s="1">
        <v>70.849999999999994</v>
      </c>
    </row>
    <row r="189" spans="1:12" ht="15.75" customHeight="1">
      <c r="A189" s="7">
        <v>188</v>
      </c>
      <c r="B189" s="1" t="s">
        <v>369</v>
      </c>
      <c r="C189" s="1">
        <v>70.31</v>
      </c>
      <c r="D189" s="1">
        <v>13</v>
      </c>
      <c r="E189" s="1">
        <v>18</v>
      </c>
      <c r="F189" s="1">
        <v>73.099999999999994</v>
      </c>
      <c r="G189" s="1">
        <v>0</v>
      </c>
      <c r="H189" s="1">
        <v>3</v>
      </c>
      <c r="I189" s="1">
        <v>0</v>
      </c>
      <c r="J189" s="1">
        <v>4</v>
      </c>
      <c r="K189" s="1">
        <v>70.45</v>
      </c>
      <c r="L189" s="1">
        <v>69.87</v>
      </c>
    </row>
    <row r="190" spans="1:12" ht="15.75" customHeight="1">
      <c r="A190" s="7">
        <v>189</v>
      </c>
      <c r="B190" s="1" t="s">
        <v>302</v>
      </c>
      <c r="C190" s="1">
        <v>70.290000000000006</v>
      </c>
      <c r="D190" s="1">
        <v>14</v>
      </c>
      <c r="E190" s="1">
        <v>16</v>
      </c>
      <c r="F190" s="1">
        <v>71.989999999999995</v>
      </c>
      <c r="G190" s="1">
        <v>0</v>
      </c>
      <c r="H190" s="1">
        <v>1</v>
      </c>
      <c r="I190" s="1">
        <v>0</v>
      </c>
      <c r="J190" s="1">
        <v>1</v>
      </c>
      <c r="K190" s="1">
        <v>71</v>
      </c>
      <c r="L190" s="1">
        <v>69.28</v>
      </c>
    </row>
    <row r="191" spans="1:12" ht="15.75" customHeight="1">
      <c r="A191" s="7">
        <v>190</v>
      </c>
      <c r="B191" s="1" t="s">
        <v>60</v>
      </c>
      <c r="C191" s="1">
        <v>70.28</v>
      </c>
      <c r="D191" s="1">
        <v>7</v>
      </c>
      <c r="E191" s="1">
        <v>22</v>
      </c>
      <c r="F191" s="1">
        <v>78.209999999999994</v>
      </c>
      <c r="G191" s="1">
        <v>0</v>
      </c>
      <c r="H191" s="1">
        <v>9</v>
      </c>
      <c r="I191" s="1">
        <v>0</v>
      </c>
      <c r="J191" s="1">
        <v>11</v>
      </c>
      <c r="K191" s="1">
        <v>68.58</v>
      </c>
      <c r="L191" s="1">
        <v>71.63</v>
      </c>
    </row>
    <row r="192" spans="1:12" ht="15.75" customHeight="1">
      <c r="A192" s="7">
        <v>191</v>
      </c>
      <c r="B192" s="1" t="s">
        <v>312</v>
      </c>
      <c r="C192" s="1">
        <v>70.180000000000007</v>
      </c>
      <c r="D192" s="1">
        <v>15</v>
      </c>
      <c r="E192" s="1">
        <v>15</v>
      </c>
      <c r="F192" s="1">
        <v>69.62</v>
      </c>
      <c r="G192" s="1">
        <v>0</v>
      </c>
      <c r="H192" s="1">
        <v>1</v>
      </c>
      <c r="I192" s="1">
        <v>0</v>
      </c>
      <c r="J192" s="1">
        <v>2</v>
      </c>
      <c r="K192" s="1">
        <v>70.17</v>
      </c>
      <c r="L192" s="1">
        <v>69.91</v>
      </c>
    </row>
    <row r="193" spans="1:12" ht="15.75" customHeight="1">
      <c r="A193" s="7">
        <v>192</v>
      </c>
      <c r="B193" s="1" t="s">
        <v>273</v>
      </c>
      <c r="C193" s="1">
        <v>70.040000000000006</v>
      </c>
      <c r="D193" s="1">
        <v>14</v>
      </c>
      <c r="E193" s="1">
        <v>17</v>
      </c>
      <c r="F193" s="1">
        <v>72.13</v>
      </c>
      <c r="G193" s="1">
        <v>0</v>
      </c>
      <c r="H193" s="1">
        <v>0</v>
      </c>
      <c r="I193" s="1">
        <v>0</v>
      </c>
      <c r="J193" s="1">
        <v>0</v>
      </c>
      <c r="K193" s="1">
        <v>70.88</v>
      </c>
      <c r="L193" s="1">
        <v>68.89</v>
      </c>
    </row>
    <row r="194" spans="1:12" ht="15.75" customHeight="1">
      <c r="A194" s="7">
        <v>193</v>
      </c>
      <c r="B194" s="1" t="s">
        <v>203</v>
      </c>
      <c r="C194" s="1">
        <v>69.97</v>
      </c>
      <c r="D194" s="1">
        <v>10</v>
      </c>
      <c r="E194" s="1">
        <v>18</v>
      </c>
      <c r="F194" s="1">
        <v>73.97</v>
      </c>
      <c r="G194" s="1">
        <v>0</v>
      </c>
      <c r="H194" s="1">
        <v>0</v>
      </c>
      <c r="I194" s="1">
        <v>0</v>
      </c>
      <c r="J194" s="1">
        <v>6</v>
      </c>
      <c r="K194" s="1">
        <v>68.92</v>
      </c>
      <c r="L194" s="1">
        <v>70.709999999999994</v>
      </c>
    </row>
    <row r="195" spans="1:12" ht="15.75" customHeight="1">
      <c r="A195" s="7">
        <v>194</v>
      </c>
      <c r="B195" s="1" t="s">
        <v>380</v>
      </c>
      <c r="C195" s="1">
        <v>69.86</v>
      </c>
      <c r="D195" s="1">
        <v>18</v>
      </c>
      <c r="E195" s="1">
        <v>12</v>
      </c>
      <c r="F195" s="1">
        <v>67.52</v>
      </c>
      <c r="G195" s="1">
        <v>0</v>
      </c>
      <c r="H195" s="1">
        <v>0</v>
      </c>
      <c r="I195" s="1">
        <v>0</v>
      </c>
      <c r="J195" s="1">
        <v>0</v>
      </c>
      <c r="K195" s="1">
        <v>71.58</v>
      </c>
      <c r="L195" s="1">
        <v>67.760000000000005</v>
      </c>
    </row>
    <row r="196" spans="1:12" ht="15.75" customHeight="1">
      <c r="A196" s="7">
        <v>195</v>
      </c>
      <c r="B196" s="1" t="s">
        <v>143</v>
      </c>
      <c r="C196" s="1">
        <v>69.849999999999994</v>
      </c>
      <c r="D196" s="1">
        <v>18</v>
      </c>
      <c r="E196" s="1">
        <v>14</v>
      </c>
      <c r="F196" s="1">
        <v>68.98</v>
      </c>
      <c r="G196" s="1">
        <v>0</v>
      </c>
      <c r="H196" s="1">
        <v>1</v>
      </c>
      <c r="I196" s="1">
        <v>0</v>
      </c>
      <c r="J196" s="1">
        <v>1</v>
      </c>
      <c r="K196" s="1">
        <v>70.900000000000006</v>
      </c>
      <c r="L196" s="1">
        <v>68.48</v>
      </c>
    </row>
    <row r="197" spans="1:12" ht="15.75" customHeight="1">
      <c r="A197" s="7">
        <v>196</v>
      </c>
      <c r="B197" s="1" t="s">
        <v>335</v>
      </c>
      <c r="C197" s="1">
        <v>69.819999999999993</v>
      </c>
      <c r="D197" s="1">
        <v>13</v>
      </c>
      <c r="E197" s="1">
        <v>13</v>
      </c>
      <c r="F197" s="1">
        <v>69.56</v>
      </c>
      <c r="G197" s="1">
        <v>0</v>
      </c>
      <c r="H197" s="1">
        <v>0</v>
      </c>
      <c r="I197" s="1">
        <v>0</v>
      </c>
      <c r="J197" s="1">
        <v>1</v>
      </c>
      <c r="K197" s="1">
        <v>69.959999999999994</v>
      </c>
      <c r="L197" s="1">
        <v>69.400000000000006</v>
      </c>
    </row>
    <row r="198" spans="1:12" ht="15.75" customHeight="1">
      <c r="A198" s="7">
        <v>197</v>
      </c>
      <c r="B198" s="1" t="s">
        <v>59</v>
      </c>
      <c r="C198" s="1">
        <v>69.760000000000005</v>
      </c>
      <c r="D198" s="1">
        <v>11</v>
      </c>
      <c r="E198" s="1">
        <v>20</v>
      </c>
      <c r="F198" s="1">
        <v>76.180000000000007</v>
      </c>
      <c r="G198" s="1">
        <v>1</v>
      </c>
      <c r="H198" s="1">
        <v>7</v>
      </c>
      <c r="I198" s="1">
        <v>2</v>
      </c>
      <c r="J198" s="1">
        <v>10</v>
      </c>
      <c r="K198" s="1">
        <v>70.430000000000007</v>
      </c>
      <c r="L198" s="1">
        <v>68.790000000000006</v>
      </c>
    </row>
    <row r="199" spans="1:12" ht="15.75" customHeight="1">
      <c r="A199" s="7">
        <v>198</v>
      </c>
      <c r="B199" s="1" t="s">
        <v>300</v>
      </c>
      <c r="C199" s="1">
        <v>69.709999999999994</v>
      </c>
      <c r="D199" s="1">
        <v>17</v>
      </c>
      <c r="E199" s="1">
        <v>13</v>
      </c>
      <c r="F199" s="1">
        <v>69.290000000000006</v>
      </c>
      <c r="G199" s="1">
        <v>0</v>
      </c>
      <c r="H199" s="1">
        <v>2</v>
      </c>
      <c r="I199" s="1">
        <v>0</v>
      </c>
      <c r="J199" s="1">
        <v>3</v>
      </c>
      <c r="K199" s="1">
        <v>70.319999999999993</v>
      </c>
      <c r="L199" s="1">
        <v>68.8</v>
      </c>
    </row>
    <row r="200" spans="1:12" ht="15.75" customHeight="1">
      <c r="A200" s="7">
        <v>199</v>
      </c>
      <c r="B200" s="1" t="s">
        <v>364</v>
      </c>
      <c r="C200" s="1">
        <v>69.63</v>
      </c>
      <c r="D200" s="1">
        <v>18</v>
      </c>
      <c r="E200" s="1">
        <v>14</v>
      </c>
      <c r="F200" s="1">
        <v>68.5</v>
      </c>
      <c r="G200" s="1">
        <v>0</v>
      </c>
      <c r="H200" s="1">
        <v>0</v>
      </c>
      <c r="I200" s="1">
        <v>0</v>
      </c>
      <c r="J200" s="1">
        <v>0</v>
      </c>
      <c r="K200" s="1">
        <v>70.7</v>
      </c>
      <c r="L200" s="1">
        <v>68.22</v>
      </c>
    </row>
    <row r="201" spans="1:12" ht="15.75" customHeight="1">
      <c r="A201" s="7">
        <v>200</v>
      </c>
      <c r="B201" s="1" t="s">
        <v>242</v>
      </c>
      <c r="C201" s="1">
        <v>69.59</v>
      </c>
      <c r="D201" s="1">
        <v>12</v>
      </c>
      <c r="E201" s="1">
        <v>16</v>
      </c>
      <c r="F201" s="1">
        <v>73.69</v>
      </c>
      <c r="G201" s="1">
        <v>0</v>
      </c>
      <c r="H201" s="1">
        <v>4</v>
      </c>
      <c r="I201" s="1">
        <v>1</v>
      </c>
      <c r="J201" s="1">
        <v>5</v>
      </c>
      <c r="K201" s="1">
        <v>70.8</v>
      </c>
      <c r="L201" s="1">
        <v>68.040000000000006</v>
      </c>
    </row>
    <row r="202" spans="1:12" ht="15.75" customHeight="1">
      <c r="A202" s="7">
        <v>201</v>
      </c>
      <c r="B202" s="1" t="s">
        <v>444</v>
      </c>
      <c r="C202" s="1">
        <v>69.58</v>
      </c>
      <c r="D202" s="1">
        <v>15</v>
      </c>
      <c r="E202" s="1">
        <v>15</v>
      </c>
      <c r="F202" s="1">
        <v>68.44</v>
      </c>
      <c r="G202" s="1">
        <v>0</v>
      </c>
      <c r="H202" s="1">
        <v>1</v>
      </c>
      <c r="I202" s="1">
        <v>0</v>
      </c>
      <c r="J202" s="1">
        <v>1</v>
      </c>
      <c r="K202" s="1">
        <v>67.86</v>
      </c>
      <c r="L202" s="1">
        <v>70.92</v>
      </c>
    </row>
    <row r="203" spans="1:12" ht="15.75" customHeight="1">
      <c r="A203" s="7">
        <v>202</v>
      </c>
      <c r="B203" s="1" t="s">
        <v>266</v>
      </c>
      <c r="C203" s="1">
        <v>69.28</v>
      </c>
      <c r="D203" s="1">
        <v>15</v>
      </c>
      <c r="E203" s="1">
        <v>16</v>
      </c>
      <c r="F203" s="1">
        <v>69.489999999999995</v>
      </c>
      <c r="G203" s="1">
        <v>0</v>
      </c>
      <c r="H203" s="1">
        <v>1</v>
      </c>
      <c r="I203" s="1">
        <v>0</v>
      </c>
      <c r="J203" s="1">
        <v>4</v>
      </c>
      <c r="K203" s="1">
        <v>67.73</v>
      </c>
      <c r="L203" s="1">
        <v>70.459999999999994</v>
      </c>
    </row>
    <row r="204" spans="1:12" ht="15.75" customHeight="1">
      <c r="A204" s="7">
        <v>203</v>
      </c>
      <c r="B204" s="1" t="s">
        <v>453</v>
      </c>
      <c r="C204" s="1">
        <v>69.2</v>
      </c>
      <c r="D204" s="1">
        <v>11</v>
      </c>
      <c r="E204" s="1">
        <v>18</v>
      </c>
      <c r="F204" s="1">
        <v>73.97</v>
      </c>
      <c r="G204" s="1">
        <v>0</v>
      </c>
      <c r="H204" s="1">
        <v>3</v>
      </c>
      <c r="I204" s="1">
        <v>0</v>
      </c>
      <c r="J204" s="1">
        <v>4</v>
      </c>
      <c r="K204" s="1">
        <v>68.55</v>
      </c>
      <c r="L204" s="1">
        <v>69.540000000000006</v>
      </c>
    </row>
    <row r="205" spans="1:12" ht="15.75" customHeight="1">
      <c r="A205" s="7">
        <v>204</v>
      </c>
      <c r="B205" s="1" t="s">
        <v>136</v>
      </c>
      <c r="C205" s="1">
        <v>69.19</v>
      </c>
      <c r="D205" s="1">
        <v>16</v>
      </c>
      <c r="E205" s="1">
        <v>15</v>
      </c>
      <c r="F205" s="1">
        <v>68.25</v>
      </c>
      <c r="G205" s="1">
        <v>0</v>
      </c>
      <c r="H205" s="1">
        <v>0</v>
      </c>
      <c r="I205" s="1">
        <v>0</v>
      </c>
      <c r="J205" s="1">
        <v>1</v>
      </c>
      <c r="K205" s="1">
        <v>68.47</v>
      </c>
      <c r="L205" s="1">
        <v>69.61</v>
      </c>
    </row>
    <row r="206" spans="1:12" ht="15.75" customHeight="1">
      <c r="A206" s="7">
        <v>205</v>
      </c>
      <c r="B206" s="1" t="s">
        <v>225</v>
      </c>
      <c r="C206" s="1">
        <v>69.19</v>
      </c>
      <c r="D206" s="1">
        <v>12</v>
      </c>
      <c r="E206" s="1">
        <v>16</v>
      </c>
      <c r="F206" s="1">
        <v>70.099999999999994</v>
      </c>
      <c r="G206" s="1">
        <v>0</v>
      </c>
      <c r="H206" s="1">
        <v>1</v>
      </c>
      <c r="I206" s="1">
        <v>0</v>
      </c>
      <c r="J206" s="1">
        <v>2</v>
      </c>
      <c r="K206" s="1">
        <v>67.06</v>
      </c>
      <c r="L206" s="1">
        <v>70.88</v>
      </c>
    </row>
    <row r="207" spans="1:12" ht="15.75" customHeight="1">
      <c r="A207" s="7">
        <v>206</v>
      </c>
      <c r="B207" s="1" t="s">
        <v>341</v>
      </c>
      <c r="C207" s="1">
        <v>69.12</v>
      </c>
      <c r="D207" s="1">
        <v>13</v>
      </c>
      <c r="E207" s="1">
        <v>14</v>
      </c>
      <c r="F207" s="1">
        <v>68.430000000000007</v>
      </c>
      <c r="G207" s="1">
        <v>0</v>
      </c>
      <c r="H207" s="1">
        <v>0</v>
      </c>
      <c r="I207" s="1">
        <v>0</v>
      </c>
      <c r="J207" s="1">
        <v>2</v>
      </c>
      <c r="K207" s="1">
        <v>67.48</v>
      </c>
      <c r="L207" s="1">
        <v>70.38</v>
      </c>
    </row>
    <row r="208" spans="1:12" ht="15.75" customHeight="1">
      <c r="A208" s="7">
        <v>207</v>
      </c>
      <c r="B208" s="1" t="s">
        <v>220</v>
      </c>
      <c r="C208" s="1">
        <v>68.97</v>
      </c>
      <c r="D208" s="1">
        <v>16</v>
      </c>
      <c r="E208" s="1">
        <v>14</v>
      </c>
      <c r="F208" s="1">
        <v>66.91</v>
      </c>
      <c r="G208" s="1">
        <v>0</v>
      </c>
      <c r="H208" s="1">
        <v>0</v>
      </c>
      <c r="I208" s="1">
        <v>0</v>
      </c>
      <c r="J208" s="1">
        <v>0</v>
      </c>
      <c r="K208" s="1">
        <v>68.91</v>
      </c>
      <c r="L208" s="1">
        <v>68.739999999999995</v>
      </c>
    </row>
    <row r="209" spans="1:12" ht="15.75" customHeight="1">
      <c r="A209" s="7">
        <v>208</v>
      </c>
      <c r="B209" s="1" t="s">
        <v>176</v>
      </c>
      <c r="C209" s="1">
        <v>68.84</v>
      </c>
      <c r="D209" s="1">
        <v>7</v>
      </c>
      <c r="E209" s="1">
        <v>21</v>
      </c>
      <c r="F209" s="1">
        <v>76.52</v>
      </c>
      <c r="G209" s="1">
        <v>0</v>
      </c>
      <c r="H209" s="1">
        <v>4</v>
      </c>
      <c r="I209" s="1">
        <v>0</v>
      </c>
      <c r="J209" s="1">
        <v>4</v>
      </c>
      <c r="K209" s="1">
        <v>68.75</v>
      </c>
      <c r="L209" s="1">
        <v>68.64</v>
      </c>
    </row>
    <row r="210" spans="1:12" ht="15.75" customHeight="1">
      <c r="A210" s="7">
        <v>209</v>
      </c>
      <c r="B210" s="1" t="s">
        <v>214</v>
      </c>
      <c r="C210" s="1">
        <v>68.61</v>
      </c>
      <c r="D210" s="1">
        <v>14</v>
      </c>
      <c r="E210" s="1">
        <v>16</v>
      </c>
      <c r="F210" s="1">
        <v>68.69</v>
      </c>
      <c r="G210" s="1">
        <v>0</v>
      </c>
      <c r="H210" s="1">
        <v>0</v>
      </c>
      <c r="I210" s="1">
        <v>0</v>
      </c>
      <c r="J210" s="1">
        <v>2</v>
      </c>
      <c r="K210" s="1">
        <v>67.42</v>
      </c>
      <c r="L210" s="1">
        <v>69.459999999999994</v>
      </c>
    </row>
    <row r="211" spans="1:12" ht="15.75" customHeight="1">
      <c r="A211" s="7">
        <v>210</v>
      </c>
      <c r="B211" s="1" t="s">
        <v>154</v>
      </c>
      <c r="C211" s="1">
        <v>68.61</v>
      </c>
      <c r="D211" s="1">
        <v>13</v>
      </c>
      <c r="E211" s="1">
        <v>17</v>
      </c>
      <c r="F211" s="1">
        <v>70.34</v>
      </c>
      <c r="G211" s="1">
        <v>0</v>
      </c>
      <c r="H211" s="1">
        <v>0</v>
      </c>
      <c r="I211" s="1">
        <v>0</v>
      </c>
      <c r="J211" s="1">
        <v>0</v>
      </c>
      <c r="K211" s="1">
        <v>68.88</v>
      </c>
      <c r="L211" s="1">
        <v>68.040000000000006</v>
      </c>
    </row>
    <row r="212" spans="1:12" ht="15.75" customHeight="1">
      <c r="A212" s="7">
        <v>211</v>
      </c>
      <c r="B212" s="1" t="s">
        <v>230</v>
      </c>
      <c r="C212" s="1">
        <v>68.540000000000006</v>
      </c>
      <c r="D212" s="1">
        <v>9</v>
      </c>
      <c r="E212" s="1">
        <v>20</v>
      </c>
      <c r="F212" s="1">
        <v>73.849999999999994</v>
      </c>
      <c r="G212" s="1">
        <v>0</v>
      </c>
      <c r="H212" s="1">
        <v>1</v>
      </c>
      <c r="I212" s="1">
        <v>0</v>
      </c>
      <c r="J212" s="1">
        <v>2</v>
      </c>
      <c r="K212" s="1">
        <v>67.78</v>
      </c>
      <c r="L212" s="1">
        <v>68.98</v>
      </c>
    </row>
    <row r="213" spans="1:12" ht="15.75" customHeight="1">
      <c r="A213" s="7">
        <v>212</v>
      </c>
      <c r="B213" s="1" t="s">
        <v>62</v>
      </c>
      <c r="C213" s="1">
        <v>68.5</v>
      </c>
      <c r="D213" s="1">
        <v>15</v>
      </c>
      <c r="E213" s="1">
        <v>18</v>
      </c>
      <c r="F213" s="1">
        <v>70.64</v>
      </c>
      <c r="G213" s="1">
        <v>0</v>
      </c>
      <c r="H213" s="1">
        <v>1</v>
      </c>
      <c r="I213" s="1">
        <v>0</v>
      </c>
      <c r="J213" s="1">
        <v>3</v>
      </c>
      <c r="K213" s="1">
        <v>68.66</v>
      </c>
      <c r="L213" s="1">
        <v>68.040000000000006</v>
      </c>
    </row>
    <row r="214" spans="1:12" ht="15.75" customHeight="1">
      <c r="A214" s="7">
        <v>213</v>
      </c>
      <c r="B214" s="1" t="s">
        <v>233</v>
      </c>
      <c r="C214" s="1">
        <v>68.489999999999995</v>
      </c>
      <c r="D214" s="1">
        <v>16</v>
      </c>
      <c r="E214" s="1">
        <v>13</v>
      </c>
      <c r="F214" s="1">
        <v>67.22</v>
      </c>
      <c r="G214" s="1">
        <v>0</v>
      </c>
      <c r="H214" s="1">
        <v>0</v>
      </c>
      <c r="I214" s="1">
        <v>0</v>
      </c>
      <c r="J214" s="1">
        <v>2</v>
      </c>
      <c r="K214" s="1">
        <v>68.02</v>
      </c>
      <c r="L214" s="1">
        <v>68.67</v>
      </c>
    </row>
    <row r="215" spans="1:12" ht="15.75" customHeight="1">
      <c r="A215" s="7">
        <v>214</v>
      </c>
      <c r="B215" s="1" t="s">
        <v>166</v>
      </c>
      <c r="C215" s="1">
        <v>68.31</v>
      </c>
      <c r="D215" s="1">
        <v>13</v>
      </c>
      <c r="E215" s="1">
        <v>15</v>
      </c>
      <c r="F215" s="1">
        <v>69.459999999999994</v>
      </c>
      <c r="G215" s="1">
        <v>0</v>
      </c>
      <c r="H215" s="1">
        <v>0</v>
      </c>
      <c r="I215" s="1">
        <v>0</v>
      </c>
      <c r="J215" s="1">
        <v>1</v>
      </c>
      <c r="K215" s="1">
        <v>67.75</v>
      </c>
      <c r="L215" s="1">
        <v>68.569999999999993</v>
      </c>
    </row>
    <row r="216" spans="1:12" ht="15.75" customHeight="1">
      <c r="A216" s="7">
        <v>215</v>
      </c>
      <c r="B216" s="1" t="s">
        <v>174</v>
      </c>
      <c r="C216" s="1">
        <v>68.290000000000006</v>
      </c>
      <c r="D216" s="1">
        <v>12</v>
      </c>
      <c r="E216" s="1">
        <v>19</v>
      </c>
      <c r="F216" s="1">
        <v>70.89</v>
      </c>
      <c r="G216" s="1">
        <v>0</v>
      </c>
      <c r="H216" s="1">
        <v>1</v>
      </c>
      <c r="I216" s="1">
        <v>0</v>
      </c>
      <c r="J216" s="1">
        <v>4</v>
      </c>
      <c r="K216" s="1">
        <v>66.3</v>
      </c>
      <c r="L216" s="1">
        <v>69.81</v>
      </c>
    </row>
    <row r="217" spans="1:12" ht="15.75" customHeight="1">
      <c r="A217" s="7">
        <v>216</v>
      </c>
      <c r="B217" s="1" t="s">
        <v>117</v>
      </c>
      <c r="C217" s="1">
        <v>68.23</v>
      </c>
      <c r="D217" s="1">
        <v>12</v>
      </c>
      <c r="E217" s="1">
        <v>18</v>
      </c>
      <c r="F217" s="1">
        <v>71.03</v>
      </c>
      <c r="G217" s="1">
        <v>0</v>
      </c>
      <c r="H217" s="1">
        <v>0</v>
      </c>
      <c r="I217" s="1">
        <v>0</v>
      </c>
      <c r="J217" s="1">
        <v>1</v>
      </c>
      <c r="K217" s="1">
        <v>68.48</v>
      </c>
      <c r="L217" s="1">
        <v>67.69</v>
      </c>
    </row>
    <row r="218" spans="1:12" ht="15.75" customHeight="1">
      <c r="A218" s="7">
        <v>217</v>
      </c>
      <c r="B218" s="1" t="s">
        <v>388</v>
      </c>
      <c r="C218" s="1">
        <v>68.11</v>
      </c>
      <c r="D218" s="1">
        <v>8</v>
      </c>
      <c r="E218" s="1">
        <v>21</v>
      </c>
      <c r="F218" s="1">
        <v>74.94</v>
      </c>
      <c r="G218" s="1">
        <v>0</v>
      </c>
      <c r="H218" s="1">
        <v>3</v>
      </c>
      <c r="I218" s="1">
        <v>0</v>
      </c>
      <c r="J218" s="1">
        <v>3</v>
      </c>
      <c r="K218" s="1">
        <v>68.010000000000005</v>
      </c>
      <c r="L218" s="1">
        <v>67.930000000000007</v>
      </c>
    </row>
    <row r="219" spans="1:12" ht="15.75" customHeight="1">
      <c r="A219" s="7">
        <v>218</v>
      </c>
      <c r="B219" s="1" t="s">
        <v>487</v>
      </c>
      <c r="C219" s="1">
        <v>68.069999999999993</v>
      </c>
      <c r="D219" s="1">
        <v>13</v>
      </c>
      <c r="E219" s="1">
        <v>14</v>
      </c>
      <c r="F219" s="1">
        <v>68.150000000000006</v>
      </c>
      <c r="G219" s="1">
        <v>0</v>
      </c>
      <c r="H219" s="1">
        <v>1</v>
      </c>
      <c r="I219" s="1">
        <v>0</v>
      </c>
      <c r="J219" s="1">
        <v>1</v>
      </c>
      <c r="K219" s="1">
        <v>68.010000000000005</v>
      </c>
      <c r="L219" s="1">
        <v>67.849999999999994</v>
      </c>
    </row>
    <row r="220" spans="1:12" ht="15.75" customHeight="1">
      <c r="A220" s="7">
        <v>219</v>
      </c>
      <c r="B220" s="1" t="s">
        <v>452</v>
      </c>
      <c r="C220" s="1">
        <v>68.06</v>
      </c>
      <c r="D220" s="1">
        <v>14</v>
      </c>
      <c r="E220" s="1">
        <v>16</v>
      </c>
      <c r="F220" s="1">
        <v>68.290000000000006</v>
      </c>
      <c r="G220" s="1">
        <v>0</v>
      </c>
      <c r="H220" s="1">
        <v>0</v>
      </c>
      <c r="I220" s="1">
        <v>0</v>
      </c>
      <c r="J220" s="1">
        <v>1</v>
      </c>
      <c r="K220" s="1">
        <v>67.39</v>
      </c>
      <c r="L220" s="1">
        <v>68.41</v>
      </c>
    </row>
    <row r="221" spans="1:12" ht="15.75" customHeight="1">
      <c r="A221" s="7">
        <v>220</v>
      </c>
      <c r="B221" s="1" t="s">
        <v>484</v>
      </c>
      <c r="C221" s="1">
        <v>68.040000000000006</v>
      </c>
      <c r="D221" s="1">
        <v>15</v>
      </c>
      <c r="E221" s="1">
        <v>15</v>
      </c>
      <c r="F221" s="1">
        <v>68.02</v>
      </c>
      <c r="G221" s="1">
        <v>0</v>
      </c>
      <c r="H221" s="1">
        <v>1</v>
      </c>
      <c r="I221" s="1">
        <v>0</v>
      </c>
      <c r="J221" s="1">
        <v>1</v>
      </c>
      <c r="K221" s="1">
        <v>67.97</v>
      </c>
      <c r="L221" s="1">
        <v>67.819999999999993</v>
      </c>
    </row>
    <row r="222" spans="1:12" ht="15.75" customHeight="1">
      <c r="A222" s="7">
        <v>221</v>
      </c>
      <c r="B222" s="1" t="s">
        <v>103</v>
      </c>
      <c r="C222" s="1">
        <v>68</v>
      </c>
      <c r="D222" s="1">
        <v>12</v>
      </c>
      <c r="E222" s="1">
        <v>15</v>
      </c>
      <c r="F222" s="1">
        <v>71.28</v>
      </c>
      <c r="G222" s="1">
        <v>0</v>
      </c>
      <c r="H222" s="1">
        <v>3</v>
      </c>
      <c r="I222" s="1">
        <v>0</v>
      </c>
      <c r="J222" s="1">
        <v>4</v>
      </c>
      <c r="K222" s="1">
        <v>68.14</v>
      </c>
      <c r="L222" s="1">
        <v>67.58</v>
      </c>
    </row>
    <row r="223" spans="1:12" ht="15.75" customHeight="1">
      <c r="A223" s="7">
        <v>222</v>
      </c>
      <c r="B223" s="1" t="s">
        <v>399</v>
      </c>
      <c r="C223" s="1">
        <v>67.88</v>
      </c>
      <c r="D223" s="1">
        <v>17</v>
      </c>
      <c r="E223" s="1">
        <v>11</v>
      </c>
      <c r="F223" s="1">
        <v>63.79</v>
      </c>
      <c r="G223" s="1">
        <v>0</v>
      </c>
      <c r="H223" s="1">
        <v>0</v>
      </c>
      <c r="I223" s="1">
        <v>0</v>
      </c>
      <c r="J223" s="1">
        <v>1</v>
      </c>
      <c r="K223" s="1">
        <v>66.55</v>
      </c>
      <c r="L223" s="1">
        <v>68.84</v>
      </c>
    </row>
    <row r="224" spans="1:12" ht="15.75" customHeight="1">
      <c r="A224" s="7">
        <v>223</v>
      </c>
      <c r="B224" s="1" t="s">
        <v>406</v>
      </c>
      <c r="C224" s="1">
        <v>67.849999999999994</v>
      </c>
      <c r="D224" s="1">
        <v>18</v>
      </c>
      <c r="E224" s="1">
        <v>16</v>
      </c>
      <c r="F224" s="1">
        <v>69.040000000000006</v>
      </c>
      <c r="G224" s="1">
        <v>0</v>
      </c>
      <c r="H224" s="1">
        <v>1</v>
      </c>
      <c r="I224" s="1">
        <v>0</v>
      </c>
      <c r="J224" s="1">
        <v>3</v>
      </c>
      <c r="K224" s="1">
        <v>68.91</v>
      </c>
      <c r="L224" s="1">
        <v>66.430000000000007</v>
      </c>
    </row>
    <row r="225" spans="1:12" ht="15.75" customHeight="1">
      <c r="A225" s="7">
        <v>224</v>
      </c>
      <c r="B225" s="1" t="s">
        <v>175</v>
      </c>
      <c r="C225" s="1">
        <v>67.8</v>
      </c>
      <c r="D225" s="1">
        <v>11</v>
      </c>
      <c r="E225" s="1">
        <v>18</v>
      </c>
      <c r="F225" s="1">
        <v>71.8</v>
      </c>
      <c r="G225" s="1">
        <v>0</v>
      </c>
      <c r="H225" s="1">
        <v>0</v>
      </c>
      <c r="I225" s="1">
        <v>0</v>
      </c>
      <c r="J225" s="1">
        <v>2</v>
      </c>
      <c r="K225" s="1">
        <v>67.09</v>
      </c>
      <c r="L225" s="1">
        <v>68.209999999999994</v>
      </c>
    </row>
    <row r="226" spans="1:12" ht="15.75" customHeight="1">
      <c r="A226" s="7">
        <v>225</v>
      </c>
      <c r="B226" s="1" t="s">
        <v>354</v>
      </c>
      <c r="C226" s="1">
        <v>67.77</v>
      </c>
      <c r="D226" s="1">
        <v>12</v>
      </c>
      <c r="E226" s="1">
        <v>19</v>
      </c>
      <c r="F226" s="1">
        <v>71.040000000000006</v>
      </c>
      <c r="G226" s="1">
        <v>0</v>
      </c>
      <c r="H226" s="1">
        <v>0</v>
      </c>
      <c r="I226" s="1">
        <v>0</v>
      </c>
      <c r="J226" s="1">
        <v>1</v>
      </c>
      <c r="K226" s="1">
        <v>68.25</v>
      </c>
      <c r="L226" s="1">
        <v>66.989999999999995</v>
      </c>
    </row>
    <row r="227" spans="1:12" ht="15.75" customHeight="1">
      <c r="A227" s="7">
        <v>226</v>
      </c>
      <c r="B227" s="1" t="s">
        <v>197</v>
      </c>
      <c r="C227" s="1">
        <v>67.75</v>
      </c>
      <c r="D227" s="1">
        <v>9</v>
      </c>
      <c r="E227" s="1">
        <v>18</v>
      </c>
      <c r="F227" s="1">
        <v>73.44</v>
      </c>
      <c r="G227" s="1">
        <v>0</v>
      </c>
      <c r="H227" s="1">
        <v>2</v>
      </c>
      <c r="I227" s="1">
        <v>0</v>
      </c>
      <c r="J227" s="1">
        <v>2</v>
      </c>
      <c r="K227" s="1">
        <v>67.69</v>
      </c>
      <c r="L227" s="1">
        <v>67.53</v>
      </c>
    </row>
    <row r="228" spans="1:12" ht="15.75" customHeight="1">
      <c r="A228" s="7">
        <v>227</v>
      </c>
      <c r="B228" s="1" t="s">
        <v>159</v>
      </c>
      <c r="C228" s="1">
        <v>67.72</v>
      </c>
      <c r="D228" s="1">
        <v>13</v>
      </c>
      <c r="E228" s="1">
        <v>18</v>
      </c>
      <c r="F228" s="1">
        <v>70.739999999999995</v>
      </c>
      <c r="G228" s="1">
        <v>0</v>
      </c>
      <c r="H228" s="1">
        <v>0</v>
      </c>
      <c r="I228" s="1">
        <v>0</v>
      </c>
      <c r="J228" s="1">
        <v>0</v>
      </c>
      <c r="K228" s="1">
        <v>68.64</v>
      </c>
      <c r="L228" s="1">
        <v>66.45</v>
      </c>
    </row>
    <row r="229" spans="1:12" ht="15.75" customHeight="1">
      <c r="A229" s="7">
        <v>228</v>
      </c>
      <c r="B229" s="1" t="s">
        <v>115</v>
      </c>
      <c r="C229" s="1">
        <v>67.67</v>
      </c>
      <c r="D229" s="1">
        <v>13</v>
      </c>
      <c r="E229" s="1">
        <v>16</v>
      </c>
      <c r="F229" s="1">
        <v>68.52</v>
      </c>
      <c r="G229" s="1">
        <v>0</v>
      </c>
      <c r="H229" s="1">
        <v>0</v>
      </c>
      <c r="I229" s="1">
        <v>0</v>
      </c>
      <c r="J229" s="1">
        <v>1</v>
      </c>
      <c r="K229" s="1">
        <v>66.040000000000006</v>
      </c>
      <c r="L229" s="1">
        <v>68.88</v>
      </c>
    </row>
    <row r="230" spans="1:12" ht="15.75" customHeight="1">
      <c r="A230" s="7">
        <v>229</v>
      </c>
      <c r="B230" s="1" t="s">
        <v>258</v>
      </c>
      <c r="C230" s="1">
        <v>67.63</v>
      </c>
      <c r="D230" s="1">
        <v>15</v>
      </c>
      <c r="E230" s="1">
        <v>15</v>
      </c>
      <c r="F230" s="1">
        <v>67.739999999999995</v>
      </c>
      <c r="G230" s="1">
        <v>0</v>
      </c>
      <c r="H230" s="1">
        <v>0</v>
      </c>
      <c r="I230" s="1">
        <v>0</v>
      </c>
      <c r="J230" s="1">
        <v>1</v>
      </c>
      <c r="K230" s="1">
        <v>68.06</v>
      </c>
      <c r="L230" s="1">
        <v>66.91</v>
      </c>
    </row>
    <row r="231" spans="1:12" ht="15.75" customHeight="1">
      <c r="A231" s="7">
        <v>230</v>
      </c>
      <c r="B231" s="1" t="s">
        <v>226</v>
      </c>
      <c r="C231" s="1">
        <v>67.48</v>
      </c>
      <c r="D231" s="1">
        <v>12</v>
      </c>
      <c r="E231" s="1">
        <v>20</v>
      </c>
      <c r="F231" s="1">
        <v>71.540000000000006</v>
      </c>
      <c r="G231" s="1">
        <v>0</v>
      </c>
      <c r="H231" s="1">
        <v>0</v>
      </c>
      <c r="I231" s="1">
        <v>0</v>
      </c>
      <c r="J231" s="1">
        <v>0</v>
      </c>
      <c r="K231" s="1">
        <v>68.39</v>
      </c>
      <c r="L231" s="1">
        <v>66.23</v>
      </c>
    </row>
    <row r="232" spans="1:12" ht="15.75" customHeight="1">
      <c r="A232" s="7">
        <v>231</v>
      </c>
      <c r="B232" s="1" t="s">
        <v>466</v>
      </c>
      <c r="C232" s="1">
        <v>67.38</v>
      </c>
      <c r="D232" s="1">
        <v>14</v>
      </c>
      <c r="E232" s="1">
        <v>16</v>
      </c>
      <c r="F232" s="1">
        <v>68.14</v>
      </c>
      <c r="G232" s="1">
        <v>0</v>
      </c>
      <c r="H232" s="1">
        <v>0</v>
      </c>
      <c r="I232" s="1">
        <v>0</v>
      </c>
      <c r="J232" s="1">
        <v>0</v>
      </c>
      <c r="K232" s="1">
        <v>66.77</v>
      </c>
      <c r="L232" s="1">
        <v>67.680000000000007</v>
      </c>
    </row>
    <row r="233" spans="1:12" ht="15.75" customHeight="1">
      <c r="A233" s="7">
        <v>232</v>
      </c>
      <c r="B233" s="1" t="s">
        <v>106</v>
      </c>
      <c r="C233" s="1">
        <v>67.34</v>
      </c>
      <c r="D233" s="1">
        <v>12</v>
      </c>
      <c r="E233" s="1">
        <v>20</v>
      </c>
      <c r="F233" s="1">
        <v>71.53</v>
      </c>
      <c r="G233" s="1">
        <v>0</v>
      </c>
      <c r="H233" s="1">
        <v>2</v>
      </c>
      <c r="I233" s="1">
        <v>0</v>
      </c>
      <c r="J233" s="1">
        <v>3</v>
      </c>
      <c r="K233" s="1">
        <v>66.63</v>
      </c>
      <c r="L233" s="1">
        <v>67.739999999999995</v>
      </c>
    </row>
    <row r="234" spans="1:12" ht="15.75" customHeight="1">
      <c r="A234" s="7">
        <v>233</v>
      </c>
      <c r="B234" s="1" t="s">
        <v>245</v>
      </c>
      <c r="C234" s="1">
        <v>67.33</v>
      </c>
      <c r="D234" s="1">
        <v>10</v>
      </c>
      <c r="E234" s="1">
        <v>21</v>
      </c>
      <c r="F234" s="1">
        <v>73.87</v>
      </c>
      <c r="G234" s="1">
        <v>0</v>
      </c>
      <c r="H234" s="1">
        <v>1</v>
      </c>
      <c r="I234" s="1">
        <v>0</v>
      </c>
      <c r="J234" s="1">
        <v>7</v>
      </c>
      <c r="K234" s="1">
        <v>67.349999999999994</v>
      </c>
      <c r="L234" s="1">
        <v>67.03</v>
      </c>
    </row>
    <row r="235" spans="1:12" ht="15.75" customHeight="1">
      <c r="A235" s="7">
        <v>234</v>
      </c>
      <c r="B235" s="1" t="s">
        <v>187</v>
      </c>
      <c r="C235" s="1">
        <v>67.290000000000006</v>
      </c>
      <c r="D235" s="1">
        <v>10</v>
      </c>
      <c r="E235" s="1">
        <v>19</v>
      </c>
      <c r="F235" s="1">
        <v>72</v>
      </c>
      <c r="G235" s="1">
        <v>0</v>
      </c>
      <c r="H235" s="1">
        <v>0</v>
      </c>
      <c r="I235" s="1">
        <v>0</v>
      </c>
      <c r="J235" s="1">
        <v>3</v>
      </c>
      <c r="K235" s="1">
        <v>67.02</v>
      </c>
      <c r="L235" s="1">
        <v>67.27</v>
      </c>
    </row>
    <row r="236" spans="1:12" ht="15.75" customHeight="1">
      <c r="A236" s="7">
        <v>235</v>
      </c>
      <c r="B236" s="1" t="s">
        <v>351</v>
      </c>
      <c r="C236" s="1">
        <v>67.239999999999995</v>
      </c>
      <c r="D236" s="1">
        <v>10</v>
      </c>
      <c r="E236" s="1">
        <v>19</v>
      </c>
      <c r="F236" s="1">
        <v>71.900000000000006</v>
      </c>
      <c r="G236" s="1">
        <v>0</v>
      </c>
      <c r="H236" s="1">
        <v>0</v>
      </c>
      <c r="I236" s="1">
        <v>0</v>
      </c>
      <c r="J236" s="1">
        <v>2</v>
      </c>
      <c r="K236" s="1">
        <v>66.73</v>
      </c>
      <c r="L236" s="1">
        <v>67.45</v>
      </c>
    </row>
    <row r="237" spans="1:12" ht="15.75" customHeight="1">
      <c r="A237" s="7">
        <v>236</v>
      </c>
      <c r="B237" s="1" t="s">
        <v>479</v>
      </c>
      <c r="C237" s="1">
        <v>67.209999999999994</v>
      </c>
      <c r="D237" s="1">
        <v>14</v>
      </c>
      <c r="E237" s="1">
        <v>17</v>
      </c>
      <c r="F237" s="1">
        <v>69.290000000000006</v>
      </c>
      <c r="G237" s="1">
        <v>0</v>
      </c>
      <c r="H237" s="1">
        <v>1</v>
      </c>
      <c r="I237" s="1">
        <v>0</v>
      </c>
      <c r="J237" s="1">
        <v>2</v>
      </c>
      <c r="K237" s="1">
        <v>66.989999999999995</v>
      </c>
      <c r="L237" s="1">
        <v>67.14</v>
      </c>
    </row>
    <row r="238" spans="1:12" ht="15.75" customHeight="1">
      <c r="A238" s="7">
        <v>237</v>
      </c>
      <c r="B238" s="1" t="s">
        <v>281</v>
      </c>
      <c r="C238" s="1">
        <v>67.099999999999994</v>
      </c>
      <c r="D238" s="1">
        <v>12</v>
      </c>
      <c r="E238" s="1">
        <v>17</v>
      </c>
      <c r="F238" s="1">
        <v>72.05</v>
      </c>
      <c r="G238" s="1">
        <v>0</v>
      </c>
      <c r="H238" s="1">
        <v>1</v>
      </c>
      <c r="I238" s="1">
        <v>0</v>
      </c>
      <c r="J238" s="1">
        <v>2</v>
      </c>
      <c r="K238" s="1">
        <v>69.3</v>
      </c>
      <c r="L238" s="1">
        <v>64.23</v>
      </c>
    </row>
    <row r="239" spans="1:12" ht="15.75" customHeight="1">
      <c r="A239" s="7">
        <v>238</v>
      </c>
      <c r="B239" s="1" t="s">
        <v>429</v>
      </c>
      <c r="C239" s="1">
        <v>67.099999999999994</v>
      </c>
      <c r="D239" s="1">
        <v>6</v>
      </c>
      <c r="E239" s="1">
        <v>23</v>
      </c>
      <c r="F239" s="1">
        <v>75.290000000000006</v>
      </c>
      <c r="G239" s="1">
        <v>0</v>
      </c>
      <c r="H239" s="1">
        <v>3</v>
      </c>
      <c r="I239" s="1">
        <v>0</v>
      </c>
      <c r="J239" s="1">
        <v>3</v>
      </c>
      <c r="K239" s="1">
        <v>66.77</v>
      </c>
      <c r="L239" s="1">
        <v>67.13</v>
      </c>
    </row>
    <row r="240" spans="1:12" ht="15.75" customHeight="1">
      <c r="A240" s="7">
        <v>239</v>
      </c>
      <c r="B240" s="1" t="s">
        <v>385</v>
      </c>
      <c r="C240" s="1">
        <v>66.989999999999995</v>
      </c>
      <c r="D240" s="1">
        <v>13</v>
      </c>
      <c r="E240" s="1">
        <v>15</v>
      </c>
      <c r="F240" s="1">
        <v>68.47</v>
      </c>
      <c r="G240" s="1">
        <v>0</v>
      </c>
      <c r="H240" s="1">
        <v>1</v>
      </c>
      <c r="I240" s="1">
        <v>0</v>
      </c>
      <c r="J240" s="1">
        <v>2</v>
      </c>
      <c r="K240" s="1">
        <v>67.34</v>
      </c>
      <c r="L240" s="1">
        <v>66.36</v>
      </c>
    </row>
    <row r="241" spans="1:12" ht="15.75" customHeight="1">
      <c r="A241" s="7">
        <v>240</v>
      </c>
      <c r="B241" s="1" t="s">
        <v>207</v>
      </c>
      <c r="C241" s="1">
        <v>66.900000000000006</v>
      </c>
      <c r="D241" s="1">
        <v>8</v>
      </c>
      <c r="E241" s="1">
        <v>22</v>
      </c>
      <c r="F241" s="1">
        <v>74.260000000000005</v>
      </c>
      <c r="G241" s="1">
        <v>0</v>
      </c>
      <c r="H241" s="1">
        <v>1</v>
      </c>
      <c r="I241" s="1">
        <v>0</v>
      </c>
      <c r="J241" s="1">
        <v>4</v>
      </c>
      <c r="K241" s="1">
        <v>66.31</v>
      </c>
      <c r="L241" s="1">
        <v>67.180000000000007</v>
      </c>
    </row>
    <row r="242" spans="1:12" ht="15.75" customHeight="1">
      <c r="A242" s="7">
        <v>241</v>
      </c>
      <c r="B242" s="1" t="s">
        <v>306</v>
      </c>
      <c r="C242" s="1">
        <v>66.88</v>
      </c>
      <c r="D242" s="1">
        <v>14</v>
      </c>
      <c r="E242" s="1">
        <v>15</v>
      </c>
      <c r="F242" s="1">
        <v>67.53</v>
      </c>
      <c r="G242" s="1">
        <v>0</v>
      </c>
      <c r="H242" s="1">
        <v>0</v>
      </c>
      <c r="I242" s="1">
        <v>0</v>
      </c>
      <c r="J242" s="1">
        <v>0</v>
      </c>
      <c r="K242" s="1">
        <v>67.430000000000007</v>
      </c>
      <c r="L242" s="1">
        <v>66.03</v>
      </c>
    </row>
    <row r="243" spans="1:12" ht="15.75" customHeight="1">
      <c r="A243" s="7">
        <v>242</v>
      </c>
      <c r="B243" s="1" t="s">
        <v>382</v>
      </c>
      <c r="C243" s="1">
        <v>66.77</v>
      </c>
      <c r="D243" s="1">
        <v>10</v>
      </c>
      <c r="E243" s="1">
        <v>16</v>
      </c>
      <c r="F243" s="1">
        <v>71.680000000000007</v>
      </c>
      <c r="G243" s="1">
        <v>0</v>
      </c>
      <c r="H243" s="1">
        <v>1</v>
      </c>
      <c r="I243" s="1">
        <v>0</v>
      </c>
      <c r="J243" s="1">
        <v>1</v>
      </c>
      <c r="K243" s="1">
        <v>68.08</v>
      </c>
      <c r="L243" s="1">
        <v>65.03</v>
      </c>
    </row>
    <row r="244" spans="1:12" ht="15.75" customHeight="1">
      <c r="A244" s="7">
        <v>243</v>
      </c>
      <c r="B244" s="1" t="s">
        <v>445</v>
      </c>
      <c r="C244" s="1">
        <v>66.709999999999994</v>
      </c>
      <c r="D244" s="1">
        <v>11</v>
      </c>
      <c r="E244" s="1">
        <v>18</v>
      </c>
      <c r="F244" s="1">
        <v>71.72</v>
      </c>
      <c r="G244" s="1">
        <v>0</v>
      </c>
      <c r="H244" s="1">
        <v>0</v>
      </c>
      <c r="I244" s="1">
        <v>0</v>
      </c>
      <c r="J244" s="1">
        <v>2</v>
      </c>
      <c r="K244" s="1">
        <v>67.8</v>
      </c>
      <c r="L244" s="1">
        <v>65.239999999999995</v>
      </c>
    </row>
    <row r="245" spans="1:12" ht="15.75" customHeight="1">
      <c r="A245" s="7">
        <v>244</v>
      </c>
      <c r="B245" s="1" t="s">
        <v>333</v>
      </c>
      <c r="C245" s="1">
        <v>66.67</v>
      </c>
      <c r="D245" s="1">
        <v>13</v>
      </c>
      <c r="E245" s="1">
        <v>17</v>
      </c>
      <c r="F245" s="1">
        <v>68.599999999999994</v>
      </c>
      <c r="G245" s="1">
        <v>0</v>
      </c>
      <c r="H245" s="1">
        <v>1</v>
      </c>
      <c r="I245" s="1">
        <v>0</v>
      </c>
      <c r="J245" s="1">
        <v>2</v>
      </c>
      <c r="K245" s="1">
        <v>65.67</v>
      </c>
      <c r="L245" s="1">
        <v>67.33</v>
      </c>
    </row>
    <row r="246" spans="1:12" ht="15.75" customHeight="1">
      <c r="A246" s="7">
        <v>245</v>
      </c>
      <c r="B246" s="1" t="s">
        <v>463</v>
      </c>
      <c r="C246" s="1">
        <v>66.66</v>
      </c>
      <c r="D246" s="1">
        <v>15</v>
      </c>
      <c r="E246" s="1">
        <v>16</v>
      </c>
      <c r="F246" s="1">
        <v>68.23</v>
      </c>
      <c r="G246" s="1">
        <v>0</v>
      </c>
      <c r="H246" s="1">
        <v>1</v>
      </c>
      <c r="I246" s="1">
        <v>0</v>
      </c>
      <c r="J246" s="1">
        <v>4</v>
      </c>
      <c r="K246" s="1">
        <v>66.13</v>
      </c>
      <c r="L246" s="1">
        <v>66.88</v>
      </c>
    </row>
    <row r="247" spans="1:12" ht="15.75" customHeight="1">
      <c r="A247" s="7">
        <v>246</v>
      </c>
      <c r="B247" s="1" t="s">
        <v>469</v>
      </c>
      <c r="C247" s="1">
        <v>66.650000000000006</v>
      </c>
      <c r="D247" s="1">
        <v>11</v>
      </c>
      <c r="E247" s="1">
        <v>19</v>
      </c>
      <c r="F247" s="1">
        <v>69.78</v>
      </c>
      <c r="G247" s="1">
        <v>0</v>
      </c>
      <c r="H247" s="1">
        <v>0</v>
      </c>
      <c r="I247" s="1">
        <v>0</v>
      </c>
      <c r="J247" s="1">
        <v>2</v>
      </c>
      <c r="K247" s="1">
        <v>65.37</v>
      </c>
      <c r="L247" s="1">
        <v>67.55</v>
      </c>
    </row>
    <row r="248" spans="1:12" ht="15.75" customHeight="1">
      <c r="A248" s="7">
        <v>247</v>
      </c>
      <c r="B248" s="1" t="s">
        <v>276</v>
      </c>
      <c r="C248" s="1">
        <v>66.599999999999994</v>
      </c>
      <c r="D248" s="1">
        <v>11</v>
      </c>
      <c r="E248" s="1">
        <v>16</v>
      </c>
      <c r="F248" s="1">
        <v>69.47</v>
      </c>
      <c r="G248" s="1">
        <v>0</v>
      </c>
      <c r="H248" s="1">
        <v>0</v>
      </c>
      <c r="I248" s="1">
        <v>0</v>
      </c>
      <c r="J248" s="1">
        <v>1</v>
      </c>
      <c r="K248" s="1">
        <v>65.849999999999994</v>
      </c>
      <c r="L248" s="1">
        <v>67.040000000000006</v>
      </c>
    </row>
    <row r="249" spans="1:12" ht="15.75" customHeight="1">
      <c r="A249" s="7">
        <v>248</v>
      </c>
      <c r="B249" s="1" t="s">
        <v>460</v>
      </c>
      <c r="C249" s="1">
        <v>66.55</v>
      </c>
      <c r="D249" s="1">
        <v>9</v>
      </c>
      <c r="E249" s="1">
        <v>21</v>
      </c>
      <c r="F249" s="1">
        <v>72.680000000000007</v>
      </c>
      <c r="G249" s="1">
        <v>0</v>
      </c>
      <c r="H249" s="1">
        <v>1</v>
      </c>
      <c r="I249" s="1">
        <v>0</v>
      </c>
      <c r="J249" s="1">
        <v>2</v>
      </c>
      <c r="K249" s="1">
        <v>65.03</v>
      </c>
      <c r="L249" s="1">
        <v>67.64</v>
      </c>
    </row>
    <row r="250" spans="1:12" ht="15.75" customHeight="1">
      <c r="A250" s="7">
        <v>249</v>
      </c>
      <c r="B250" s="1" t="s">
        <v>457</v>
      </c>
      <c r="C250" s="1">
        <v>66.44</v>
      </c>
      <c r="D250" s="1">
        <v>13</v>
      </c>
      <c r="E250" s="1">
        <v>13</v>
      </c>
      <c r="F250" s="1">
        <v>66.040000000000006</v>
      </c>
      <c r="G250" s="1">
        <v>0</v>
      </c>
      <c r="H250" s="1">
        <v>1</v>
      </c>
      <c r="I250" s="1">
        <v>0</v>
      </c>
      <c r="J250" s="1">
        <v>1</v>
      </c>
      <c r="K250" s="1">
        <v>66.05</v>
      </c>
      <c r="L250" s="1">
        <v>66.540000000000006</v>
      </c>
    </row>
    <row r="251" spans="1:12" ht="15.75" customHeight="1">
      <c r="A251" s="7">
        <v>250</v>
      </c>
      <c r="B251" s="1" t="s">
        <v>259</v>
      </c>
      <c r="C251" s="1">
        <v>66.349999999999994</v>
      </c>
      <c r="D251" s="1">
        <v>9</v>
      </c>
      <c r="E251" s="1">
        <v>21</v>
      </c>
      <c r="F251" s="1">
        <v>72.59</v>
      </c>
      <c r="G251" s="1">
        <v>0</v>
      </c>
      <c r="H251" s="1">
        <v>3</v>
      </c>
      <c r="I251" s="1">
        <v>0</v>
      </c>
      <c r="J251" s="1">
        <v>3</v>
      </c>
      <c r="K251" s="1">
        <v>66.040000000000006</v>
      </c>
      <c r="L251" s="1">
        <v>66.37</v>
      </c>
    </row>
    <row r="252" spans="1:12" ht="15.75" customHeight="1">
      <c r="A252" s="7">
        <v>251</v>
      </c>
      <c r="B252" s="1" t="s">
        <v>194</v>
      </c>
      <c r="C252" s="1">
        <v>66.34</v>
      </c>
      <c r="D252" s="1">
        <v>6</v>
      </c>
      <c r="E252" s="1">
        <v>24</v>
      </c>
      <c r="F252" s="1">
        <v>74.290000000000006</v>
      </c>
      <c r="G252" s="1">
        <v>0</v>
      </c>
      <c r="H252" s="1">
        <v>2</v>
      </c>
      <c r="I252" s="1">
        <v>0</v>
      </c>
      <c r="J252" s="1">
        <v>3</v>
      </c>
      <c r="K252" s="1">
        <v>64.75</v>
      </c>
      <c r="L252" s="1">
        <v>67.48</v>
      </c>
    </row>
    <row r="253" spans="1:12" ht="15.75" customHeight="1">
      <c r="A253" s="7">
        <v>252</v>
      </c>
      <c r="B253" s="1" t="s">
        <v>211</v>
      </c>
      <c r="C253" s="1">
        <v>66.31</v>
      </c>
      <c r="D253" s="1">
        <v>6</v>
      </c>
      <c r="E253" s="1">
        <v>24</v>
      </c>
      <c r="F253" s="1">
        <v>77.69</v>
      </c>
      <c r="G253" s="1">
        <v>0</v>
      </c>
      <c r="H253" s="1">
        <v>6</v>
      </c>
      <c r="I253" s="1">
        <v>0</v>
      </c>
      <c r="J253" s="1">
        <v>13</v>
      </c>
      <c r="K253" s="1">
        <v>64.209999999999994</v>
      </c>
      <c r="L253" s="1">
        <v>67.849999999999994</v>
      </c>
    </row>
    <row r="254" spans="1:12" ht="15.75" customHeight="1">
      <c r="A254" s="7">
        <v>253</v>
      </c>
      <c r="B254" s="1" t="s">
        <v>343</v>
      </c>
      <c r="C254" s="1">
        <v>66.290000000000006</v>
      </c>
      <c r="D254" s="1">
        <v>9</v>
      </c>
      <c r="E254" s="1">
        <v>21</v>
      </c>
      <c r="F254" s="1">
        <v>73.16</v>
      </c>
      <c r="G254" s="1">
        <v>0</v>
      </c>
      <c r="H254" s="1">
        <v>1</v>
      </c>
      <c r="I254" s="1">
        <v>0</v>
      </c>
      <c r="J254" s="1">
        <v>3</v>
      </c>
      <c r="K254" s="1">
        <v>66.150000000000006</v>
      </c>
      <c r="L254" s="1">
        <v>66.150000000000006</v>
      </c>
    </row>
    <row r="255" spans="1:12" ht="15.75" customHeight="1">
      <c r="A255" s="7">
        <v>254</v>
      </c>
      <c r="B255" s="1" t="s">
        <v>149</v>
      </c>
      <c r="C255" s="1">
        <v>66.290000000000006</v>
      </c>
      <c r="D255" s="1">
        <v>13</v>
      </c>
      <c r="E255" s="1">
        <v>19</v>
      </c>
      <c r="F255" s="1">
        <v>70.56</v>
      </c>
      <c r="G255" s="1">
        <v>0</v>
      </c>
      <c r="H255" s="1">
        <v>1</v>
      </c>
      <c r="I255" s="1">
        <v>0</v>
      </c>
      <c r="J255" s="1">
        <v>1</v>
      </c>
      <c r="K255" s="1">
        <v>66.78</v>
      </c>
      <c r="L255" s="1">
        <v>65.5</v>
      </c>
    </row>
    <row r="256" spans="1:12" ht="15.75" customHeight="1">
      <c r="A256" s="7">
        <v>255</v>
      </c>
      <c r="B256" s="1" t="s">
        <v>323</v>
      </c>
      <c r="C256" s="1">
        <v>66.27</v>
      </c>
      <c r="D256" s="1">
        <v>12</v>
      </c>
      <c r="E256" s="1">
        <v>19</v>
      </c>
      <c r="F256" s="1">
        <v>69.27</v>
      </c>
      <c r="G256" s="1">
        <v>0</v>
      </c>
      <c r="H256" s="1">
        <v>0</v>
      </c>
      <c r="I256" s="1">
        <v>0</v>
      </c>
      <c r="J256" s="1">
        <v>0</v>
      </c>
      <c r="K256" s="1">
        <v>66.06</v>
      </c>
      <c r="L256" s="1">
        <v>66.2</v>
      </c>
    </row>
    <row r="257" spans="1:12" ht="15.75" customHeight="1">
      <c r="A257" s="7">
        <v>256</v>
      </c>
      <c r="B257" s="1" t="s">
        <v>404</v>
      </c>
      <c r="C257" s="1">
        <v>66.22</v>
      </c>
      <c r="D257" s="1">
        <v>12</v>
      </c>
      <c r="E257" s="1">
        <v>16</v>
      </c>
      <c r="F257" s="1">
        <v>69.709999999999994</v>
      </c>
      <c r="G257" s="1">
        <v>0</v>
      </c>
      <c r="H257" s="1">
        <v>1</v>
      </c>
      <c r="I257" s="1">
        <v>0</v>
      </c>
      <c r="J257" s="1">
        <v>3</v>
      </c>
      <c r="K257" s="1">
        <v>67.540000000000006</v>
      </c>
      <c r="L257" s="1">
        <v>64.45</v>
      </c>
    </row>
    <row r="258" spans="1:12" ht="15.75" customHeight="1">
      <c r="A258" s="7">
        <v>257</v>
      </c>
      <c r="B258" s="1" t="s">
        <v>428</v>
      </c>
      <c r="C258" s="1">
        <v>66.17</v>
      </c>
      <c r="D258" s="1">
        <v>14</v>
      </c>
      <c r="E258" s="1">
        <v>16</v>
      </c>
      <c r="F258" s="1">
        <v>68.44</v>
      </c>
      <c r="G258" s="1">
        <v>0</v>
      </c>
      <c r="H258" s="1">
        <v>0</v>
      </c>
      <c r="I258" s="1">
        <v>0</v>
      </c>
      <c r="J258" s="1">
        <v>0</v>
      </c>
      <c r="K258" s="1">
        <v>67.73</v>
      </c>
      <c r="L258" s="1">
        <v>64.11</v>
      </c>
    </row>
    <row r="259" spans="1:12" ht="15.75" customHeight="1">
      <c r="A259" s="7">
        <v>258</v>
      </c>
      <c r="B259" s="1" t="s">
        <v>461</v>
      </c>
      <c r="C259" s="1">
        <v>66.08</v>
      </c>
      <c r="D259" s="1">
        <v>7</v>
      </c>
      <c r="E259" s="1">
        <v>21</v>
      </c>
      <c r="F259" s="1">
        <v>74.319999999999993</v>
      </c>
      <c r="G259" s="1">
        <v>0</v>
      </c>
      <c r="H259" s="1">
        <v>2</v>
      </c>
      <c r="I259" s="1">
        <v>0</v>
      </c>
      <c r="J259" s="1">
        <v>6</v>
      </c>
      <c r="K259" s="1">
        <v>64.86</v>
      </c>
      <c r="L259" s="1">
        <v>66.91</v>
      </c>
    </row>
    <row r="260" spans="1:12" ht="15.75" customHeight="1">
      <c r="A260" s="7">
        <v>259</v>
      </c>
      <c r="B260" s="1" t="s">
        <v>359</v>
      </c>
      <c r="C260" s="1">
        <v>66.05</v>
      </c>
      <c r="D260" s="1">
        <v>8</v>
      </c>
      <c r="E260" s="1">
        <v>17</v>
      </c>
      <c r="F260" s="1">
        <v>73.56</v>
      </c>
      <c r="G260" s="1">
        <v>0</v>
      </c>
      <c r="H260" s="1">
        <v>3</v>
      </c>
      <c r="I260" s="1">
        <v>0</v>
      </c>
      <c r="J260" s="1">
        <v>3</v>
      </c>
      <c r="K260" s="1">
        <v>67.08</v>
      </c>
      <c r="L260" s="1">
        <v>64.63</v>
      </c>
    </row>
    <row r="261" spans="1:12" ht="15.75" customHeight="1">
      <c r="A261" s="7">
        <v>260</v>
      </c>
      <c r="B261" s="1" t="s">
        <v>301</v>
      </c>
      <c r="C261" s="1">
        <v>66.03</v>
      </c>
      <c r="D261" s="1">
        <v>10</v>
      </c>
      <c r="E261" s="1">
        <v>18</v>
      </c>
      <c r="F261" s="1">
        <v>71.87</v>
      </c>
      <c r="G261" s="1">
        <v>0</v>
      </c>
      <c r="H261" s="1">
        <v>1</v>
      </c>
      <c r="I261" s="1">
        <v>0</v>
      </c>
      <c r="J261" s="1">
        <v>2</v>
      </c>
      <c r="K261" s="1">
        <v>65.78</v>
      </c>
      <c r="L261" s="1">
        <v>65.989999999999995</v>
      </c>
    </row>
    <row r="262" spans="1:12" ht="15.75" customHeight="1">
      <c r="A262" s="7">
        <v>261</v>
      </c>
      <c r="B262" s="1" t="s">
        <v>483</v>
      </c>
      <c r="C262" s="1">
        <v>65.92</v>
      </c>
      <c r="D262" s="1">
        <v>9</v>
      </c>
      <c r="E262" s="1">
        <v>17</v>
      </c>
      <c r="F262" s="1">
        <v>72.099999999999994</v>
      </c>
      <c r="G262" s="1">
        <v>0</v>
      </c>
      <c r="H262" s="1">
        <v>1</v>
      </c>
      <c r="I262" s="1">
        <v>0</v>
      </c>
      <c r="J262" s="1">
        <v>2</v>
      </c>
      <c r="K262" s="1">
        <v>67.010000000000005</v>
      </c>
      <c r="L262" s="1">
        <v>64.42</v>
      </c>
    </row>
    <row r="263" spans="1:12" ht="15.75" customHeight="1">
      <c r="A263" s="7">
        <v>262</v>
      </c>
      <c r="B263" s="1" t="s">
        <v>145</v>
      </c>
      <c r="C263" s="1">
        <v>65.88</v>
      </c>
      <c r="D263" s="1">
        <v>6</v>
      </c>
      <c r="E263" s="1">
        <v>24</v>
      </c>
      <c r="F263" s="1">
        <v>75.540000000000006</v>
      </c>
      <c r="G263" s="1">
        <v>0</v>
      </c>
      <c r="H263" s="1">
        <v>1</v>
      </c>
      <c r="I263" s="1">
        <v>0</v>
      </c>
      <c r="J263" s="1">
        <v>8</v>
      </c>
      <c r="K263" s="1">
        <v>64.319999999999993</v>
      </c>
      <c r="L263" s="1">
        <v>66.98</v>
      </c>
    </row>
    <row r="264" spans="1:12" ht="15.75" customHeight="1">
      <c r="A264" s="7">
        <v>263</v>
      </c>
      <c r="B264" s="1" t="s">
        <v>447</v>
      </c>
      <c r="C264" s="1">
        <v>65.78</v>
      </c>
      <c r="D264" s="1">
        <v>8</v>
      </c>
      <c r="E264" s="1">
        <v>20</v>
      </c>
      <c r="F264" s="1">
        <v>72.39</v>
      </c>
      <c r="G264" s="1">
        <v>0</v>
      </c>
      <c r="H264" s="1">
        <v>0</v>
      </c>
      <c r="I264" s="1">
        <v>0</v>
      </c>
      <c r="J264" s="1">
        <v>4</v>
      </c>
      <c r="K264" s="1">
        <v>65.33</v>
      </c>
      <c r="L264" s="1">
        <v>65.930000000000007</v>
      </c>
    </row>
    <row r="265" spans="1:12" ht="15.75" customHeight="1">
      <c r="A265" s="7">
        <v>264</v>
      </c>
      <c r="B265" s="1" t="s">
        <v>318</v>
      </c>
      <c r="C265" s="1">
        <v>65.760000000000005</v>
      </c>
      <c r="D265" s="1">
        <v>9</v>
      </c>
      <c r="E265" s="1">
        <v>21</v>
      </c>
      <c r="F265" s="1">
        <v>70.98</v>
      </c>
      <c r="G265" s="1">
        <v>0</v>
      </c>
      <c r="H265" s="1">
        <v>0</v>
      </c>
      <c r="I265" s="1">
        <v>0</v>
      </c>
      <c r="J265" s="1">
        <v>0</v>
      </c>
      <c r="K265" s="1">
        <v>65.510000000000005</v>
      </c>
      <c r="L265" s="1">
        <v>65.72</v>
      </c>
    </row>
    <row r="266" spans="1:12" ht="15.75" customHeight="1">
      <c r="A266" s="7">
        <v>265</v>
      </c>
      <c r="B266" s="1" t="s">
        <v>121</v>
      </c>
      <c r="C266" s="1">
        <v>65.73</v>
      </c>
      <c r="D266" s="1">
        <v>9</v>
      </c>
      <c r="E266" s="1">
        <v>21</v>
      </c>
      <c r="F266" s="1">
        <v>72.23</v>
      </c>
      <c r="G266" s="1">
        <v>0</v>
      </c>
      <c r="H266" s="1">
        <v>1</v>
      </c>
      <c r="I266" s="1">
        <v>0</v>
      </c>
      <c r="J266" s="1">
        <v>7</v>
      </c>
      <c r="K266" s="1">
        <v>64.83</v>
      </c>
      <c r="L266" s="1">
        <v>66.28</v>
      </c>
    </row>
    <row r="267" spans="1:12" ht="15.75" customHeight="1">
      <c r="A267" s="7">
        <v>266</v>
      </c>
      <c r="B267" s="1" t="s">
        <v>458</v>
      </c>
      <c r="C267" s="1">
        <v>65.59</v>
      </c>
      <c r="D267" s="1">
        <v>9</v>
      </c>
      <c r="E267" s="1">
        <v>20</v>
      </c>
      <c r="F267" s="1">
        <v>71.48</v>
      </c>
      <c r="G267" s="1">
        <v>0</v>
      </c>
      <c r="H267" s="1">
        <v>0</v>
      </c>
      <c r="I267" s="1">
        <v>0</v>
      </c>
      <c r="J267" s="1">
        <v>1</v>
      </c>
      <c r="K267" s="1">
        <v>66.010000000000005</v>
      </c>
      <c r="L267" s="1">
        <v>64.87</v>
      </c>
    </row>
    <row r="268" spans="1:12" ht="15.75" customHeight="1">
      <c r="A268" s="7">
        <v>267</v>
      </c>
      <c r="B268" s="1" t="s">
        <v>481</v>
      </c>
      <c r="C268" s="1">
        <v>65.459999999999994</v>
      </c>
      <c r="D268" s="1">
        <v>9</v>
      </c>
      <c r="E268" s="1">
        <v>21</v>
      </c>
      <c r="F268" s="1">
        <v>72.290000000000006</v>
      </c>
      <c r="G268" s="1">
        <v>0</v>
      </c>
      <c r="H268" s="1">
        <v>0</v>
      </c>
      <c r="I268" s="1">
        <v>0</v>
      </c>
      <c r="J268" s="1">
        <v>1</v>
      </c>
      <c r="K268" s="1">
        <v>65.16</v>
      </c>
      <c r="L268" s="1">
        <v>65.48</v>
      </c>
    </row>
    <row r="269" spans="1:12" ht="15.75" customHeight="1">
      <c r="A269" s="7">
        <v>268</v>
      </c>
      <c r="B269" s="1" t="s">
        <v>235</v>
      </c>
      <c r="C269" s="1">
        <v>65.37</v>
      </c>
      <c r="D269" s="1">
        <v>10</v>
      </c>
      <c r="E269" s="1">
        <v>16</v>
      </c>
      <c r="F269" s="1">
        <v>69.62</v>
      </c>
      <c r="G269" s="1">
        <v>0</v>
      </c>
      <c r="H269" s="1">
        <v>2</v>
      </c>
      <c r="I269" s="1">
        <v>0</v>
      </c>
      <c r="J269" s="1">
        <v>2</v>
      </c>
      <c r="K269" s="1">
        <v>65.650000000000006</v>
      </c>
      <c r="L269" s="1">
        <v>64.8</v>
      </c>
    </row>
    <row r="270" spans="1:12" ht="15.75" customHeight="1">
      <c r="A270" s="7">
        <v>269</v>
      </c>
      <c r="B270" s="1" t="s">
        <v>179</v>
      </c>
      <c r="C270" s="1">
        <v>65.319999999999993</v>
      </c>
      <c r="D270" s="1">
        <v>9</v>
      </c>
      <c r="E270" s="1">
        <v>19</v>
      </c>
      <c r="F270" s="1">
        <v>71.569999999999993</v>
      </c>
      <c r="G270" s="1">
        <v>0</v>
      </c>
      <c r="H270" s="1">
        <v>2</v>
      </c>
      <c r="I270" s="1">
        <v>0</v>
      </c>
      <c r="J270" s="1">
        <v>4</v>
      </c>
      <c r="K270" s="1">
        <v>64.08</v>
      </c>
      <c r="L270" s="1">
        <v>66.16</v>
      </c>
    </row>
    <row r="271" spans="1:12" ht="15.75" customHeight="1">
      <c r="A271" s="7">
        <v>270</v>
      </c>
      <c r="B271" s="1" t="s">
        <v>277</v>
      </c>
      <c r="C271" s="1">
        <v>65.209999999999994</v>
      </c>
      <c r="D271" s="1">
        <v>13</v>
      </c>
      <c r="E271" s="1">
        <v>15</v>
      </c>
      <c r="F271" s="1">
        <v>68.260000000000005</v>
      </c>
      <c r="G271" s="1">
        <v>0</v>
      </c>
      <c r="H271" s="1">
        <v>1</v>
      </c>
      <c r="I271" s="1">
        <v>0</v>
      </c>
      <c r="J271" s="1">
        <v>2</v>
      </c>
      <c r="K271" s="1">
        <v>65.84</v>
      </c>
      <c r="L271" s="1">
        <v>64.239999999999995</v>
      </c>
    </row>
    <row r="272" spans="1:12" ht="15.75" customHeight="1">
      <c r="A272" s="7">
        <v>271</v>
      </c>
      <c r="B272" s="1" t="s">
        <v>282</v>
      </c>
      <c r="C272" s="1">
        <v>65.19</v>
      </c>
      <c r="D272" s="1">
        <v>6</v>
      </c>
      <c r="E272" s="1">
        <v>22</v>
      </c>
      <c r="F272" s="1">
        <v>74.459999999999994</v>
      </c>
      <c r="G272" s="1">
        <v>0</v>
      </c>
      <c r="H272" s="1">
        <v>1</v>
      </c>
      <c r="I272" s="1">
        <v>0</v>
      </c>
      <c r="J272" s="1">
        <v>2</v>
      </c>
      <c r="K272" s="1">
        <v>65.62</v>
      </c>
      <c r="L272" s="1">
        <v>64.459999999999994</v>
      </c>
    </row>
    <row r="273" spans="1:12" ht="15.75" customHeight="1">
      <c r="A273" s="7">
        <v>272</v>
      </c>
      <c r="B273" s="1" t="s">
        <v>390</v>
      </c>
      <c r="C273" s="1">
        <v>65.13</v>
      </c>
      <c r="D273" s="1">
        <v>10</v>
      </c>
      <c r="E273" s="1">
        <v>15</v>
      </c>
      <c r="F273" s="1">
        <v>68.239999999999995</v>
      </c>
      <c r="G273" s="1">
        <v>0</v>
      </c>
      <c r="H273" s="1">
        <v>1</v>
      </c>
      <c r="I273" s="1">
        <v>0</v>
      </c>
      <c r="J273" s="1">
        <v>1</v>
      </c>
      <c r="K273" s="1">
        <v>64.739999999999995</v>
      </c>
      <c r="L273" s="1">
        <v>65.22</v>
      </c>
    </row>
    <row r="274" spans="1:12" ht="15.75" customHeight="1">
      <c r="A274" s="7">
        <v>273</v>
      </c>
      <c r="B274" s="1" t="s">
        <v>305</v>
      </c>
      <c r="C274" s="1">
        <v>65.09</v>
      </c>
      <c r="D274" s="1">
        <v>8</v>
      </c>
      <c r="E274" s="1">
        <v>20</v>
      </c>
      <c r="F274" s="1">
        <v>71.75</v>
      </c>
      <c r="G274" s="1">
        <v>0</v>
      </c>
      <c r="H274" s="1">
        <v>1</v>
      </c>
      <c r="I274" s="1">
        <v>0</v>
      </c>
      <c r="J274" s="1">
        <v>2</v>
      </c>
      <c r="K274" s="1">
        <v>64</v>
      </c>
      <c r="L274" s="1">
        <v>65.8</v>
      </c>
    </row>
    <row r="275" spans="1:12" ht="15.75" customHeight="1">
      <c r="A275" s="7">
        <v>274</v>
      </c>
      <c r="B275" s="1" t="s">
        <v>349</v>
      </c>
      <c r="C275" s="1">
        <v>65.08</v>
      </c>
      <c r="D275" s="1">
        <v>11</v>
      </c>
      <c r="E275" s="1">
        <v>19</v>
      </c>
      <c r="F275" s="1">
        <v>68.25</v>
      </c>
      <c r="G275" s="1">
        <v>0</v>
      </c>
      <c r="H275" s="1">
        <v>0</v>
      </c>
      <c r="I275" s="1">
        <v>0</v>
      </c>
      <c r="J275" s="1">
        <v>1</v>
      </c>
      <c r="K275" s="1">
        <v>63.57</v>
      </c>
      <c r="L275" s="1">
        <v>66.13</v>
      </c>
    </row>
    <row r="276" spans="1:12" ht="15.75" customHeight="1">
      <c r="A276" s="7">
        <v>275</v>
      </c>
      <c r="B276" s="1" t="s">
        <v>168</v>
      </c>
      <c r="C276" s="1">
        <v>65.06</v>
      </c>
      <c r="D276" s="1">
        <v>13</v>
      </c>
      <c r="E276" s="1">
        <v>18</v>
      </c>
      <c r="F276" s="1">
        <v>69.349999999999994</v>
      </c>
      <c r="G276" s="1">
        <v>0</v>
      </c>
      <c r="H276" s="1">
        <v>1</v>
      </c>
      <c r="I276" s="1">
        <v>0</v>
      </c>
      <c r="J276" s="1">
        <v>3</v>
      </c>
      <c r="K276" s="1">
        <v>66.650000000000006</v>
      </c>
      <c r="L276" s="1">
        <v>62.91</v>
      </c>
    </row>
    <row r="277" spans="1:12" ht="15.75" customHeight="1">
      <c r="A277" s="7">
        <v>276</v>
      </c>
      <c r="B277" s="1" t="s">
        <v>387</v>
      </c>
      <c r="C277" s="1">
        <v>65.05</v>
      </c>
      <c r="D277" s="1">
        <v>10</v>
      </c>
      <c r="E277" s="1">
        <v>16</v>
      </c>
      <c r="F277" s="1">
        <v>68.86</v>
      </c>
      <c r="G277" s="1">
        <v>0</v>
      </c>
      <c r="H277" s="1">
        <v>0</v>
      </c>
      <c r="I277" s="1">
        <v>0</v>
      </c>
      <c r="J277" s="1">
        <v>0</v>
      </c>
      <c r="K277" s="1">
        <v>65.3</v>
      </c>
      <c r="L277" s="1">
        <v>64.510000000000005</v>
      </c>
    </row>
    <row r="278" spans="1:12" ht="15.75" customHeight="1">
      <c r="A278" s="7">
        <v>277</v>
      </c>
      <c r="B278" s="1" t="s">
        <v>268</v>
      </c>
      <c r="C278" s="1">
        <v>65.040000000000006</v>
      </c>
      <c r="D278" s="1">
        <v>15</v>
      </c>
      <c r="E278" s="1">
        <v>16</v>
      </c>
      <c r="F278" s="1">
        <v>67.11</v>
      </c>
      <c r="G278" s="1">
        <v>0</v>
      </c>
      <c r="H278" s="1">
        <v>0</v>
      </c>
      <c r="I278" s="1">
        <v>0</v>
      </c>
      <c r="J278" s="1">
        <v>2</v>
      </c>
      <c r="K278" s="1">
        <v>65.73</v>
      </c>
      <c r="L278" s="1">
        <v>64.010000000000005</v>
      </c>
    </row>
    <row r="279" spans="1:12" ht="15.75" customHeight="1">
      <c r="A279" s="7">
        <v>278</v>
      </c>
      <c r="B279" s="1" t="s">
        <v>330</v>
      </c>
      <c r="C279" s="1">
        <v>65.040000000000006</v>
      </c>
      <c r="D279" s="1">
        <v>10</v>
      </c>
      <c r="E279" s="1">
        <v>15</v>
      </c>
      <c r="F279" s="1">
        <v>69.13</v>
      </c>
      <c r="G279" s="1">
        <v>0</v>
      </c>
      <c r="H279" s="1">
        <v>0</v>
      </c>
      <c r="I279" s="1">
        <v>0</v>
      </c>
      <c r="J279" s="1">
        <v>0</v>
      </c>
      <c r="K279" s="1">
        <v>65.290000000000006</v>
      </c>
      <c r="L279" s="1">
        <v>64.489999999999995</v>
      </c>
    </row>
    <row r="280" spans="1:12" ht="15.75" customHeight="1">
      <c r="A280" s="7">
        <v>279</v>
      </c>
      <c r="B280" s="1" t="s">
        <v>195</v>
      </c>
      <c r="C280" s="1">
        <v>64.78</v>
      </c>
      <c r="D280" s="1">
        <v>8</v>
      </c>
      <c r="E280" s="1">
        <v>20</v>
      </c>
      <c r="F280" s="1">
        <v>72.78</v>
      </c>
      <c r="G280" s="1">
        <v>0</v>
      </c>
      <c r="H280" s="1">
        <v>2</v>
      </c>
      <c r="I280" s="1">
        <v>0</v>
      </c>
      <c r="J280" s="1">
        <v>3</v>
      </c>
      <c r="K280" s="1">
        <v>64.11</v>
      </c>
      <c r="L280" s="1">
        <v>65.13</v>
      </c>
    </row>
    <row r="281" spans="1:12" ht="15.75" customHeight="1">
      <c r="A281" s="7">
        <v>280</v>
      </c>
      <c r="B281" s="1" t="s">
        <v>232</v>
      </c>
      <c r="C281" s="1">
        <v>64.52</v>
      </c>
      <c r="D281" s="1">
        <v>12</v>
      </c>
      <c r="E281" s="1">
        <v>16</v>
      </c>
      <c r="F281" s="1">
        <v>67.84</v>
      </c>
      <c r="G281" s="1">
        <v>0</v>
      </c>
      <c r="H281" s="1">
        <v>1</v>
      </c>
      <c r="I281" s="1">
        <v>0</v>
      </c>
      <c r="J281" s="1">
        <v>2</v>
      </c>
      <c r="K281" s="1">
        <v>64.58</v>
      </c>
      <c r="L281" s="1">
        <v>64.17</v>
      </c>
    </row>
    <row r="282" spans="1:12" ht="15.75" customHeight="1">
      <c r="A282" s="7">
        <v>281</v>
      </c>
      <c r="B282" s="1" t="s">
        <v>236</v>
      </c>
      <c r="C282" s="1">
        <v>64.28</v>
      </c>
      <c r="D282" s="1">
        <v>16</v>
      </c>
      <c r="E282" s="1">
        <v>15</v>
      </c>
      <c r="F282" s="1">
        <v>64.900000000000006</v>
      </c>
      <c r="G282" s="1">
        <v>0</v>
      </c>
      <c r="H282" s="1">
        <v>0</v>
      </c>
      <c r="I282" s="1">
        <v>0</v>
      </c>
      <c r="J282" s="1">
        <v>1</v>
      </c>
      <c r="K282" s="1">
        <v>66.05</v>
      </c>
      <c r="L282" s="1">
        <v>61.83</v>
      </c>
    </row>
    <row r="283" spans="1:12" ht="15.75" customHeight="1">
      <c r="A283" s="7">
        <v>282</v>
      </c>
      <c r="B283" s="1" t="s">
        <v>328</v>
      </c>
      <c r="C283" s="1">
        <v>64.2</v>
      </c>
      <c r="D283" s="1">
        <v>10</v>
      </c>
      <c r="E283" s="1">
        <v>19</v>
      </c>
      <c r="F283" s="1">
        <v>71.94</v>
      </c>
      <c r="G283" s="1">
        <v>0</v>
      </c>
      <c r="H283" s="1">
        <v>2</v>
      </c>
      <c r="I283" s="1">
        <v>0</v>
      </c>
      <c r="J283" s="1">
        <v>3</v>
      </c>
      <c r="K283" s="1">
        <v>65.42</v>
      </c>
      <c r="L283" s="1">
        <v>62.51</v>
      </c>
    </row>
    <row r="284" spans="1:12" ht="15.75" customHeight="1">
      <c r="A284" s="7">
        <v>283</v>
      </c>
      <c r="B284" s="1" t="s">
        <v>200</v>
      </c>
      <c r="C284" s="1">
        <v>64.17</v>
      </c>
      <c r="D284" s="1">
        <v>8</v>
      </c>
      <c r="E284" s="1">
        <v>22</v>
      </c>
      <c r="F284" s="1">
        <v>71.66</v>
      </c>
      <c r="G284" s="1">
        <v>0</v>
      </c>
      <c r="H284" s="1">
        <v>0</v>
      </c>
      <c r="I284" s="1">
        <v>0</v>
      </c>
      <c r="J284" s="1">
        <v>6</v>
      </c>
      <c r="K284" s="1">
        <v>63.64</v>
      </c>
      <c r="L284" s="1">
        <v>64.39</v>
      </c>
    </row>
    <row r="285" spans="1:12" ht="15.75" customHeight="1">
      <c r="A285" s="7">
        <v>284</v>
      </c>
      <c r="B285" s="1" t="s">
        <v>358</v>
      </c>
      <c r="C285" s="1">
        <v>63.94</v>
      </c>
      <c r="D285" s="1">
        <v>11</v>
      </c>
      <c r="E285" s="1">
        <v>16</v>
      </c>
      <c r="F285" s="1">
        <v>69.650000000000006</v>
      </c>
      <c r="G285" s="1">
        <v>0</v>
      </c>
      <c r="H285" s="1">
        <v>3</v>
      </c>
      <c r="I285" s="1">
        <v>0</v>
      </c>
      <c r="J285" s="1">
        <v>4</v>
      </c>
      <c r="K285" s="1">
        <v>66.099999999999994</v>
      </c>
      <c r="L285" s="1">
        <v>60.83</v>
      </c>
    </row>
    <row r="286" spans="1:12" ht="15.75" customHeight="1">
      <c r="A286" s="7">
        <v>285</v>
      </c>
      <c r="B286" s="1" t="s">
        <v>202</v>
      </c>
      <c r="C286" s="1">
        <v>63.89</v>
      </c>
      <c r="D286" s="1">
        <v>7</v>
      </c>
      <c r="E286" s="1">
        <v>21</v>
      </c>
      <c r="F286" s="1">
        <v>70.430000000000007</v>
      </c>
      <c r="G286" s="1">
        <v>0</v>
      </c>
      <c r="H286" s="1">
        <v>0</v>
      </c>
      <c r="I286" s="1">
        <v>0</v>
      </c>
      <c r="J286" s="1">
        <v>0</v>
      </c>
      <c r="K286" s="1">
        <v>62.05</v>
      </c>
      <c r="L286" s="1">
        <v>65.14</v>
      </c>
    </row>
    <row r="287" spans="1:12" ht="15.75" customHeight="1">
      <c r="A287" s="7">
        <v>286</v>
      </c>
      <c r="B287" s="1" t="s">
        <v>172</v>
      </c>
      <c r="C287" s="1">
        <v>63.63</v>
      </c>
      <c r="D287" s="1">
        <v>12</v>
      </c>
      <c r="E287" s="1">
        <v>16</v>
      </c>
      <c r="F287" s="1">
        <v>67.319999999999993</v>
      </c>
      <c r="G287" s="1">
        <v>0</v>
      </c>
      <c r="H287" s="1">
        <v>1</v>
      </c>
      <c r="I287" s="1">
        <v>0</v>
      </c>
      <c r="J287" s="1">
        <v>1</v>
      </c>
      <c r="K287" s="1">
        <v>64.400000000000006</v>
      </c>
      <c r="L287" s="1">
        <v>62.49</v>
      </c>
    </row>
    <row r="288" spans="1:12" ht="15.75" customHeight="1">
      <c r="A288" s="7">
        <v>287</v>
      </c>
      <c r="B288" s="1" t="s">
        <v>423</v>
      </c>
      <c r="C288" s="1">
        <v>63.42</v>
      </c>
      <c r="D288" s="1">
        <v>10</v>
      </c>
      <c r="E288" s="1">
        <v>17</v>
      </c>
      <c r="F288" s="1">
        <v>71.010000000000005</v>
      </c>
      <c r="G288" s="1">
        <v>0</v>
      </c>
      <c r="H288" s="1">
        <v>2</v>
      </c>
      <c r="I288" s="1">
        <v>0</v>
      </c>
      <c r="J288" s="1">
        <v>4</v>
      </c>
      <c r="K288" s="1">
        <v>65.34</v>
      </c>
      <c r="L288" s="1">
        <v>60.67</v>
      </c>
    </row>
    <row r="289" spans="1:12" ht="15.75" customHeight="1">
      <c r="A289" s="7">
        <v>288</v>
      </c>
      <c r="B289" s="1" t="s">
        <v>391</v>
      </c>
      <c r="C289" s="1">
        <v>63.31</v>
      </c>
      <c r="D289" s="1">
        <v>14</v>
      </c>
      <c r="E289" s="1">
        <v>21</v>
      </c>
      <c r="F289" s="1">
        <v>69.34</v>
      </c>
      <c r="G289" s="1">
        <v>0</v>
      </c>
      <c r="H289" s="1">
        <v>4</v>
      </c>
      <c r="I289" s="1">
        <v>0</v>
      </c>
      <c r="J289" s="1">
        <v>5</v>
      </c>
      <c r="K289" s="1">
        <v>65.27</v>
      </c>
      <c r="L289" s="1">
        <v>60.48</v>
      </c>
    </row>
    <row r="290" spans="1:12" ht="15.75" customHeight="1">
      <c r="A290" s="7">
        <v>289</v>
      </c>
      <c r="B290" s="1" t="s">
        <v>108</v>
      </c>
      <c r="C290" s="1">
        <v>63.22</v>
      </c>
      <c r="D290" s="1">
        <v>7</v>
      </c>
      <c r="E290" s="1">
        <v>23</v>
      </c>
      <c r="F290" s="1">
        <v>72.62</v>
      </c>
      <c r="G290" s="1">
        <v>0</v>
      </c>
      <c r="H290" s="1">
        <v>3</v>
      </c>
      <c r="I290" s="1">
        <v>0</v>
      </c>
      <c r="J290" s="1">
        <v>3</v>
      </c>
      <c r="K290" s="1">
        <v>63.77</v>
      </c>
      <c r="L290" s="1">
        <v>62.36</v>
      </c>
    </row>
    <row r="291" spans="1:12" ht="15.75" customHeight="1">
      <c r="A291" s="7">
        <v>290</v>
      </c>
      <c r="B291" s="1" t="s">
        <v>183</v>
      </c>
      <c r="C291" s="1">
        <v>63.1</v>
      </c>
      <c r="D291" s="1">
        <v>8</v>
      </c>
      <c r="E291" s="1">
        <v>21</v>
      </c>
      <c r="F291" s="1">
        <v>71.61</v>
      </c>
      <c r="G291" s="1">
        <v>0</v>
      </c>
      <c r="H291" s="1">
        <v>0</v>
      </c>
      <c r="I291" s="1">
        <v>0</v>
      </c>
      <c r="J291" s="1">
        <v>2</v>
      </c>
      <c r="K291" s="1">
        <v>63.52</v>
      </c>
      <c r="L291" s="1">
        <v>62.37</v>
      </c>
    </row>
    <row r="292" spans="1:12" ht="15.75" customHeight="1">
      <c r="A292" s="7">
        <v>291</v>
      </c>
      <c r="B292" s="1" t="s">
        <v>241</v>
      </c>
      <c r="C292" s="1">
        <v>63</v>
      </c>
      <c r="D292" s="1">
        <v>10</v>
      </c>
      <c r="E292" s="1">
        <v>19</v>
      </c>
      <c r="F292" s="1">
        <v>67.180000000000007</v>
      </c>
      <c r="G292" s="1">
        <v>0</v>
      </c>
      <c r="H292" s="1">
        <v>0</v>
      </c>
      <c r="I292" s="1">
        <v>1</v>
      </c>
      <c r="J292" s="1">
        <v>0</v>
      </c>
      <c r="K292" s="1">
        <v>61.68</v>
      </c>
      <c r="L292" s="1">
        <v>63.86</v>
      </c>
    </row>
    <row r="293" spans="1:12" ht="15.75" customHeight="1">
      <c r="A293" s="7">
        <v>292</v>
      </c>
      <c r="B293" s="1" t="s">
        <v>332</v>
      </c>
      <c r="C293" s="1">
        <v>62.93</v>
      </c>
      <c r="D293" s="1">
        <v>6</v>
      </c>
      <c r="E293" s="1">
        <v>24</v>
      </c>
      <c r="F293" s="1">
        <v>70.42</v>
      </c>
      <c r="G293" s="1">
        <v>0</v>
      </c>
      <c r="H293" s="1">
        <v>0</v>
      </c>
      <c r="I293" s="1">
        <v>0</v>
      </c>
      <c r="J293" s="1">
        <v>0</v>
      </c>
      <c r="K293" s="1">
        <v>61.01</v>
      </c>
      <c r="L293" s="1">
        <v>64.22</v>
      </c>
    </row>
    <row r="294" spans="1:12" ht="15.75" customHeight="1">
      <c r="A294" s="7">
        <v>293</v>
      </c>
      <c r="B294" s="1" t="s">
        <v>311</v>
      </c>
      <c r="C294" s="1">
        <v>62.88</v>
      </c>
      <c r="D294" s="1">
        <v>8</v>
      </c>
      <c r="E294" s="1">
        <v>20</v>
      </c>
      <c r="F294" s="1">
        <v>67.88</v>
      </c>
      <c r="G294" s="1">
        <v>0</v>
      </c>
      <c r="H294" s="1">
        <v>0</v>
      </c>
      <c r="I294" s="1">
        <v>0</v>
      </c>
      <c r="J294" s="1">
        <v>0</v>
      </c>
      <c r="K294" s="1">
        <v>61.08</v>
      </c>
      <c r="L294" s="1">
        <v>64.09</v>
      </c>
    </row>
    <row r="295" spans="1:12" ht="15.75" customHeight="1">
      <c r="A295" s="7">
        <v>294</v>
      </c>
      <c r="B295" s="1" t="s">
        <v>206</v>
      </c>
      <c r="C295" s="1">
        <v>62.86</v>
      </c>
      <c r="D295" s="1">
        <v>8</v>
      </c>
      <c r="E295" s="1">
        <v>22</v>
      </c>
      <c r="F295" s="1">
        <v>69.790000000000006</v>
      </c>
      <c r="G295" s="1">
        <v>0</v>
      </c>
      <c r="H295" s="1">
        <v>1</v>
      </c>
      <c r="I295" s="1">
        <v>0</v>
      </c>
      <c r="J295" s="1">
        <v>1</v>
      </c>
      <c r="K295" s="1">
        <v>62.43</v>
      </c>
      <c r="L295" s="1">
        <v>62.98</v>
      </c>
    </row>
    <row r="296" spans="1:12" ht="15.75" customHeight="1">
      <c r="A296" s="7">
        <v>295</v>
      </c>
      <c r="B296" s="1" t="s">
        <v>396</v>
      </c>
      <c r="C296" s="1">
        <v>62.73</v>
      </c>
      <c r="D296" s="1">
        <v>13</v>
      </c>
      <c r="E296" s="1">
        <v>17</v>
      </c>
      <c r="F296" s="1">
        <v>67.92</v>
      </c>
      <c r="G296" s="1">
        <v>0</v>
      </c>
      <c r="H296" s="1">
        <v>2</v>
      </c>
      <c r="I296" s="1">
        <v>0</v>
      </c>
      <c r="J296" s="1">
        <v>6</v>
      </c>
      <c r="K296" s="1">
        <v>64.900000000000006</v>
      </c>
      <c r="L296" s="1">
        <v>59.47</v>
      </c>
    </row>
    <row r="297" spans="1:12" ht="15.75" customHeight="1">
      <c r="A297" s="7">
        <v>296</v>
      </c>
      <c r="B297" s="1" t="s">
        <v>450</v>
      </c>
      <c r="C297" s="1">
        <v>62.35</v>
      </c>
      <c r="D297" s="1">
        <v>10</v>
      </c>
      <c r="E297" s="1">
        <v>19</v>
      </c>
      <c r="F297" s="1">
        <v>67.88</v>
      </c>
      <c r="G297" s="1">
        <v>0</v>
      </c>
      <c r="H297" s="1">
        <v>1</v>
      </c>
      <c r="I297" s="1">
        <v>0</v>
      </c>
      <c r="J297" s="1">
        <v>1</v>
      </c>
      <c r="K297" s="1">
        <v>61.91</v>
      </c>
      <c r="L297" s="1">
        <v>62.48</v>
      </c>
    </row>
    <row r="298" spans="1:12" ht="15.75" customHeight="1">
      <c r="A298" s="7">
        <v>297</v>
      </c>
      <c r="B298" s="1" t="s">
        <v>267</v>
      </c>
      <c r="C298" s="1">
        <v>62.29</v>
      </c>
      <c r="D298" s="1">
        <v>9</v>
      </c>
      <c r="E298" s="1">
        <v>20</v>
      </c>
      <c r="F298" s="1">
        <v>67.239999999999995</v>
      </c>
      <c r="G298" s="1">
        <v>0</v>
      </c>
      <c r="H298" s="1">
        <v>0</v>
      </c>
      <c r="I298" s="1">
        <v>0</v>
      </c>
      <c r="J298" s="1">
        <v>0</v>
      </c>
      <c r="K298" s="1">
        <v>61</v>
      </c>
      <c r="L298" s="1">
        <v>63.12</v>
      </c>
    </row>
    <row r="299" spans="1:12" ht="15.75" customHeight="1">
      <c r="A299" s="7">
        <v>298</v>
      </c>
      <c r="B299" s="1" t="s">
        <v>265</v>
      </c>
      <c r="C299" s="1">
        <v>62.26</v>
      </c>
      <c r="D299" s="1">
        <v>10</v>
      </c>
      <c r="E299" s="1">
        <v>21</v>
      </c>
      <c r="F299" s="1">
        <v>69.37</v>
      </c>
      <c r="G299" s="1">
        <v>0</v>
      </c>
      <c r="H299" s="1">
        <v>2</v>
      </c>
      <c r="I299" s="1">
        <v>0</v>
      </c>
      <c r="J299" s="1">
        <v>2</v>
      </c>
      <c r="K299" s="1">
        <v>62.55</v>
      </c>
      <c r="L299" s="1">
        <v>61.68</v>
      </c>
    </row>
    <row r="300" spans="1:12" ht="15.75" customHeight="1">
      <c r="A300" s="7">
        <v>299</v>
      </c>
      <c r="B300" s="1" t="s">
        <v>367</v>
      </c>
      <c r="C300" s="1">
        <v>62.15</v>
      </c>
      <c r="D300" s="1">
        <v>7</v>
      </c>
      <c r="E300" s="1">
        <v>21</v>
      </c>
      <c r="F300" s="1">
        <v>71.290000000000006</v>
      </c>
      <c r="G300" s="1">
        <v>0</v>
      </c>
      <c r="H300" s="1">
        <v>1</v>
      </c>
      <c r="I300" s="1">
        <v>0</v>
      </c>
      <c r="J300" s="1">
        <v>2</v>
      </c>
      <c r="K300" s="1">
        <v>61.66</v>
      </c>
      <c r="L300" s="1">
        <v>62.33</v>
      </c>
    </row>
    <row r="301" spans="1:12" ht="15.75" customHeight="1">
      <c r="A301" s="7">
        <v>300</v>
      </c>
      <c r="B301" s="1" t="s">
        <v>243</v>
      </c>
      <c r="C301" s="1">
        <v>62.14</v>
      </c>
      <c r="D301" s="1">
        <v>8</v>
      </c>
      <c r="E301" s="1">
        <v>20</v>
      </c>
      <c r="F301" s="1">
        <v>70.77</v>
      </c>
      <c r="G301" s="1">
        <v>0</v>
      </c>
      <c r="H301" s="1">
        <v>2</v>
      </c>
      <c r="I301" s="1">
        <v>0</v>
      </c>
      <c r="J301" s="1">
        <v>2</v>
      </c>
      <c r="K301" s="1">
        <v>62.35</v>
      </c>
      <c r="L301" s="1">
        <v>61.63</v>
      </c>
    </row>
    <row r="302" spans="1:12" ht="15.75" customHeight="1">
      <c r="A302" s="7">
        <v>301</v>
      </c>
      <c r="B302" s="1" t="s">
        <v>431</v>
      </c>
      <c r="C302" s="1">
        <v>61.9</v>
      </c>
      <c r="D302" s="1">
        <v>6</v>
      </c>
      <c r="E302" s="1">
        <v>22</v>
      </c>
      <c r="F302" s="1">
        <v>71.61</v>
      </c>
      <c r="G302" s="1">
        <v>0</v>
      </c>
      <c r="H302" s="1">
        <v>0</v>
      </c>
      <c r="I302" s="1">
        <v>0</v>
      </c>
      <c r="J302" s="1">
        <v>0</v>
      </c>
      <c r="K302" s="1">
        <v>60.84</v>
      </c>
      <c r="L302" s="1">
        <v>62.54</v>
      </c>
    </row>
    <row r="303" spans="1:12" ht="15.75" customHeight="1">
      <c r="A303" s="7">
        <v>302</v>
      </c>
      <c r="B303" s="1" t="s">
        <v>299</v>
      </c>
      <c r="C303" s="1">
        <v>61.87</v>
      </c>
      <c r="D303" s="1">
        <v>9</v>
      </c>
      <c r="E303" s="1">
        <v>18</v>
      </c>
      <c r="F303" s="1">
        <v>67.8</v>
      </c>
      <c r="G303" s="1">
        <v>0</v>
      </c>
      <c r="H303" s="1">
        <v>0</v>
      </c>
      <c r="I303" s="1">
        <v>0</v>
      </c>
      <c r="J303" s="1">
        <v>0</v>
      </c>
      <c r="K303" s="1">
        <v>62.88</v>
      </c>
      <c r="L303" s="1">
        <v>60.41</v>
      </c>
    </row>
    <row r="304" spans="1:12" ht="15.75" customHeight="1">
      <c r="A304" s="7">
        <v>303</v>
      </c>
      <c r="B304" s="1" t="s">
        <v>350</v>
      </c>
      <c r="C304" s="1">
        <v>61.85</v>
      </c>
      <c r="D304" s="1">
        <v>8</v>
      </c>
      <c r="E304" s="1">
        <v>20</v>
      </c>
      <c r="F304" s="1">
        <v>69.459999999999994</v>
      </c>
      <c r="G304" s="1">
        <v>0</v>
      </c>
      <c r="H304" s="1">
        <v>0</v>
      </c>
      <c r="I304" s="1">
        <v>0</v>
      </c>
      <c r="J304" s="1">
        <v>0</v>
      </c>
      <c r="K304" s="1">
        <v>62.2</v>
      </c>
      <c r="L304" s="1">
        <v>61.2</v>
      </c>
    </row>
    <row r="305" spans="1:12" ht="15.75" customHeight="1">
      <c r="A305" s="7">
        <v>304</v>
      </c>
      <c r="B305" s="1" t="s">
        <v>465</v>
      </c>
      <c r="C305" s="1">
        <v>61.62</v>
      </c>
      <c r="D305" s="1">
        <v>12</v>
      </c>
      <c r="E305" s="1">
        <v>20</v>
      </c>
      <c r="F305" s="1">
        <v>66.7</v>
      </c>
      <c r="G305" s="1">
        <v>0</v>
      </c>
      <c r="H305" s="1">
        <v>1</v>
      </c>
      <c r="I305" s="1">
        <v>0</v>
      </c>
      <c r="J305" s="1">
        <v>1</v>
      </c>
      <c r="K305" s="1">
        <v>63.13</v>
      </c>
      <c r="L305" s="1">
        <v>59.43</v>
      </c>
    </row>
    <row r="306" spans="1:12" ht="15.75" customHeight="1">
      <c r="A306" s="7">
        <v>305</v>
      </c>
      <c r="B306" s="1" t="s">
        <v>467</v>
      </c>
      <c r="C306" s="1">
        <v>61.56</v>
      </c>
      <c r="D306" s="1">
        <v>15</v>
      </c>
      <c r="E306" s="1">
        <v>16</v>
      </c>
      <c r="F306" s="1">
        <v>66.540000000000006</v>
      </c>
      <c r="G306" s="1">
        <v>0</v>
      </c>
      <c r="H306" s="1">
        <v>3</v>
      </c>
      <c r="I306" s="1">
        <v>0</v>
      </c>
      <c r="J306" s="1">
        <v>5</v>
      </c>
      <c r="K306" s="1">
        <v>63.66</v>
      </c>
      <c r="L306" s="1">
        <v>58.28</v>
      </c>
    </row>
    <row r="307" spans="1:12" ht="15.75" customHeight="1">
      <c r="A307" s="7">
        <v>306</v>
      </c>
      <c r="B307" s="1" t="s">
        <v>449</v>
      </c>
      <c r="C307" s="1">
        <v>61.52</v>
      </c>
      <c r="D307" s="1">
        <v>7</v>
      </c>
      <c r="E307" s="1">
        <v>22</v>
      </c>
      <c r="F307" s="1">
        <v>68.33</v>
      </c>
      <c r="G307" s="1">
        <v>0</v>
      </c>
      <c r="H307" s="1">
        <v>0</v>
      </c>
      <c r="I307" s="1">
        <v>0</v>
      </c>
      <c r="J307" s="1">
        <v>0</v>
      </c>
      <c r="K307" s="1">
        <v>60.67</v>
      </c>
      <c r="L307" s="1">
        <v>62</v>
      </c>
    </row>
    <row r="308" spans="1:12" ht="15.75" customHeight="1">
      <c r="A308" s="7">
        <v>307</v>
      </c>
      <c r="B308" s="1" t="s">
        <v>464</v>
      </c>
      <c r="C308" s="1">
        <v>61.49</v>
      </c>
      <c r="D308" s="1">
        <v>2</v>
      </c>
      <c r="E308" s="1">
        <v>25</v>
      </c>
      <c r="F308" s="1">
        <v>76.430000000000007</v>
      </c>
      <c r="G308" s="1">
        <v>0</v>
      </c>
      <c r="H308" s="1">
        <v>2</v>
      </c>
      <c r="I308" s="1">
        <v>0</v>
      </c>
      <c r="J308" s="1">
        <v>5</v>
      </c>
      <c r="K308" s="1">
        <v>57.53</v>
      </c>
      <c r="L308" s="1">
        <v>63.75</v>
      </c>
    </row>
    <row r="309" spans="1:12" ht="15.75" customHeight="1">
      <c r="A309" s="7">
        <v>308</v>
      </c>
      <c r="B309" s="1" t="s">
        <v>141</v>
      </c>
      <c r="C309" s="1">
        <v>61.24</v>
      </c>
      <c r="D309" s="1">
        <v>5</v>
      </c>
      <c r="E309" s="1">
        <v>22</v>
      </c>
      <c r="F309" s="1">
        <v>70.040000000000006</v>
      </c>
      <c r="G309" s="1">
        <v>0</v>
      </c>
      <c r="H309" s="1">
        <v>1</v>
      </c>
      <c r="I309" s="1">
        <v>0</v>
      </c>
      <c r="J309" s="1">
        <v>1</v>
      </c>
      <c r="K309" s="1">
        <v>59.77</v>
      </c>
      <c r="L309" s="1">
        <v>62.18</v>
      </c>
    </row>
    <row r="310" spans="1:12" ht="15.75" customHeight="1">
      <c r="A310" s="7">
        <v>309</v>
      </c>
      <c r="B310" s="1" t="s">
        <v>379</v>
      </c>
      <c r="C310" s="1">
        <v>61.04</v>
      </c>
      <c r="D310" s="1">
        <v>7</v>
      </c>
      <c r="E310" s="1">
        <v>24</v>
      </c>
      <c r="F310" s="1">
        <v>69.48</v>
      </c>
      <c r="G310" s="1">
        <v>0</v>
      </c>
      <c r="H310" s="1">
        <v>1</v>
      </c>
      <c r="I310" s="1">
        <v>0</v>
      </c>
      <c r="J310" s="1">
        <v>1</v>
      </c>
      <c r="K310" s="1">
        <v>60.91</v>
      </c>
      <c r="L310" s="1">
        <v>60.88</v>
      </c>
    </row>
    <row r="311" spans="1:12" ht="15.75" customHeight="1">
      <c r="A311" s="7">
        <v>310</v>
      </c>
      <c r="B311" s="1" t="s">
        <v>219</v>
      </c>
      <c r="C311" s="1">
        <v>61.04</v>
      </c>
      <c r="D311" s="1">
        <v>6</v>
      </c>
      <c r="E311" s="1">
        <v>25</v>
      </c>
      <c r="F311" s="1">
        <v>70.61</v>
      </c>
      <c r="G311" s="1">
        <v>0</v>
      </c>
      <c r="H311" s="1">
        <v>0</v>
      </c>
      <c r="I311" s="1">
        <v>0</v>
      </c>
      <c r="J311" s="1">
        <v>1</v>
      </c>
      <c r="K311" s="1">
        <v>60.19</v>
      </c>
      <c r="L311" s="1">
        <v>61.51</v>
      </c>
    </row>
    <row r="312" spans="1:12" ht="15.75" customHeight="1">
      <c r="A312" s="7">
        <v>311</v>
      </c>
      <c r="B312" s="1" t="s">
        <v>355</v>
      </c>
      <c r="C312" s="1">
        <v>60.88</v>
      </c>
      <c r="D312" s="1">
        <v>14</v>
      </c>
      <c r="E312" s="1">
        <v>20</v>
      </c>
      <c r="F312" s="1">
        <v>65.290000000000006</v>
      </c>
      <c r="G312" s="1">
        <v>0</v>
      </c>
      <c r="H312" s="1">
        <v>1</v>
      </c>
      <c r="I312" s="1">
        <v>0</v>
      </c>
      <c r="J312" s="1">
        <v>3</v>
      </c>
      <c r="K312" s="1">
        <v>61.42</v>
      </c>
      <c r="L312" s="1">
        <v>60.01</v>
      </c>
    </row>
    <row r="313" spans="1:12" ht="15.75" customHeight="1">
      <c r="A313" s="7">
        <v>312</v>
      </c>
      <c r="B313" s="1" t="s">
        <v>222</v>
      </c>
      <c r="C313" s="1">
        <v>60.87</v>
      </c>
      <c r="D313" s="1">
        <v>7</v>
      </c>
      <c r="E313" s="1">
        <v>22</v>
      </c>
      <c r="F313" s="1">
        <v>71.069999999999993</v>
      </c>
      <c r="G313" s="1">
        <v>0</v>
      </c>
      <c r="H313" s="1">
        <v>2</v>
      </c>
      <c r="I313" s="1">
        <v>0</v>
      </c>
      <c r="J313" s="1">
        <v>2</v>
      </c>
      <c r="K313" s="1">
        <v>61.2</v>
      </c>
      <c r="L313" s="1">
        <v>60.23</v>
      </c>
    </row>
    <row r="314" spans="1:12" ht="15.75" customHeight="1">
      <c r="A314" s="7">
        <v>313</v>
      </c>
      <c r="B314" s="1" t="s">
        <v>262</v>
      </c>
      <c r="C314" s="1">
        <v>60.85</v>
      </c>
      <c r="D314" s="1">
        <v>3</v>
      </c>
      <c r="E314" s="1">
        <v>27</v>
      </c>
      <c r="F314" s="1">
        <v>75.37</v>
      </c>
      <c r="G314" s="1">
        <v>0</v>
      </c>
      <c r="H314" s="1">
        <v>3</v>
      </c>
      <c r="I314" s="1">
        <v>0</v>
      </c>
      <c r="J314" s="1">
        <v>5</v>
      </c>
      <c r="K314" s="1">
        <v>59.18</v>
      </c>
      <c r="L314" s="1">
        <v>61.92</v>
      </c>
    </row>
    <row r="315" spans="1:12" ht="15.75" customHeight="1">
      <c r="A315" s="7">
        <v>314</v>
      </c>
      <c r="B315" s="1" t="s">
        <v>186</v>
      </c>
      <c r="C315" s="1">
        <v>60.76</v>
      </c>
      <c r="D315" s="1">
        <v>9</v>
      </c>
      <c r="E315" s="1">
        <v>20</v>
      </c>
      <c r="F315" s="1">
        <v>66.92</v>
      </c>
      <c r="G315" s="1">
        <v>0</v>
      </c>
      <c r="H315" s="1">
        <v>0</v>
      </c>
      <c r="I315" s="1">
        <v>0</v>
      </c>
      <c r="J315" s="1">
        <v>2</v>
      </c>
      <c r="K315" s="1">
        <v>60.29</v>
      </c>
      <c r="L315" s="1">
        <v>60.91</v>
      </c>
    </row>
    <row r="316" spans="1:12" ht="15.75" customHeight="1">
      <c r="A316" s="7">
        <v>315</v>
      </c>
      <c r="B316" s="1" t="s">
        <v>290</v>
      </c>
      <c r="C316" s="1">
        <v>60.54</v>
      </c>
      <c r="D316" s="1">
        <v>6</v>
      </c>
      <c r="E316" s="1">
        <v>25</v>
      </c>
      <c r="F316" s="1">
        <v>71.11</v>
      </c>
      <c r="G316" s="1">
        <v>0</v>
      </c>
      <c r="H316" s="1">
        <v>1</v>
      </c>
      <c r="I316" s="1">
        <v>0</v>
      </c>
      <c r="J316" s="1">
        <v>1</v>
      </c>
      <c r="K316" s="1">
        <v>61.06</v>
      </c>
      <c r="L316" s="1">
        <v>59.69</v>
      </c>
    </row>
    <row r="317" spans="1:12" ht="15.75" customHeight="1">
      <c r="A317" s="7">
        <v>316</v>
      </c>
      <c r="B317" s="1" t="s">
        <v>362</v>
      </c>
      <c r="C317" s="1">
        <v>60.5</v>
      </c>
      <c r="D317" s="1">
        <v>6</v>
      </c>
      <c r="E317" s="1">
        <v>20</v>
      </c>
      <c r="F317" s="1">
        <v>69.45</v>
      </c>
      <c r="G317" s="1">
        <v>0</v>
      </c>
      <c r="H317" s="1">
        <v>0</v>
      </c>
      <c r="I317" s="1">
        <v>0</v>
      </c>
      <c r="J317" s="1">
        <v>2</v>
      </c>
      <c r="K317" s="1">
        <v>59.91</v>
      </c>
      <c r="L317" s="1">
        <v>60.75</v>
      </c>
    </row>
    <row r="318" spans="1:12" ht="15.75" customHeight="1">
      <c r="A318" s="7">
        <v>317</v>
      </c>
      <c r="B318" s="1" t="s">
        <v>440</v>
      </c>
      <c r="C318" s="1">
        <v>60.36</v>
      </c>
      <c r="D318" s="1">
        <v>7</v>
      </c>
      <c r="E318" s="1">
        <v>23</v>
      </c>
      <c r="F318" s="1">
        <v>67.489999999999995</v>
      </c>
      <c r="G318" s="1">
        <v>0</v>
      </c>
      <c r="H318" s="1">
        <v>0</v>
      </c>
      <c r="I318" s="1">
        <v>0</v>
      </c>
      <c r="J318" s="1">
        <v>1</v>
      </c>
      <c r="K318" s="1">
        <v>58.4</v>
      </c>
      <c r="L318" s="1">
        <v>61.59</v>
      </c>
    </row>
    <row r="319" spans="1:12" ht="15.75" customHeight="1">
      <c r="A319" s="7">
        <v>318</v>
      </c>
      <c r="B319" s="1" t="s">
        <v>334</v>
      </c>
      <c r="C319" s="1">
        <v>60.27</v>
      </c>
      <c r="D319" s="1">
        <v>8</v>
      </c>
      <c r="E319" s="1">
        <v>21</v>
      </c>
      <c r="F319" s="1">
        <v>68.63</v>
      </c>
      <c r="G319" s="1">
        <v>0</v>
      </c>
      <c r="H319" s="1">
        <v>0</v>
      </c>
      <c r="I319" s="1">
        <v>0</v>
      </c>
      <c r="J319" s="1">
        <v>1</v>
      </c>
      <c r="K319" s="1">
        <v>60.79</v>
      </c>
      <c r="L319" s="1">
        <v>59.42</v>
      </c>
    </row>
    <row r="320" spans="1:12" ht="15.75" customHeight="1">
      <c r="A320" s="7">
        <v>319</v>
      </c>
      <c r="B320" s="1" t="s">
        <v>486</v>
      </c>
      <c r="C320" s="1">
        <v>60.25</v>
      </c>
      <c r="D320" s="1">
        <v>10</v>
      </c>
      <c r="E320" s="1">
        <v>18</v>
      </c>
      <c r="F320" s="1">
        <v>66.290000000000006</v>
      </c>
      <c r="G320" s="1">
        <v>0</v>
      </c>
      <c r="H320" s="1">
        <v>0</v>
      </c>
      <c r="I320" s="1">
        <v>0</v>
      </c>
      <c r="J320" s="1">
        <v>1</v>
      </c>
      <c r="K320" s="1">
        <v>62.04</v>
      </c>
      <c r="L320" s="1">
        <v>57.47</v>
      </c>
    </row>
    <row r="321" spans="1:12" ht="15.75" customHeight="1">
      <c r="A321" s="7">
        <v>320</v>
      </c>
      <c r="B321" s="1" t="s">
        <v>455</v>
      </c>
      <c r="C321" s="1">
        <v>59.9</v>
      </c>
      <c r="D321" s="1">
        <v>9</v>
      </c>
      <c r="E321" s="1">
        <v>20</v>
      </c>
      <c r="F321" s="1">
        <v>65.510000000000005</v>
      </c>
      <c r="G321" s="1">
        <v>0</v>
      </c>
      <c r="H321" s="1">
        <v>0</v>
      </c>
      <c r="I321" s="1">
        <v>0</v>
      </c>
      <c r="J321" s="1">
        <v>1</v>
      </c>
      <c r="K321" s="1">
        <v>60.5</v>
      </c>
      <c r="L321" s="1">
        <v>58.95</v>
      </c>
    </row>
    <row r="322" spans="1:12" ht="15.75" customHeight="1">
      <c r="A322" s="7">
        <v>321</v>
      </c>
      <c r="B322" s="1" t="s">
        <v>446</v>
      </c>
      <c r="C322" s="1">
        <v>59.71</v>
      </c>
      <c r="D322" s="1">
        <v>10</v>
      </c>
      <c r="E322" s="1">
        <v>18</v>
      </c>
      <c r="F322" s="1">
        <v>65.23</v>
      </c>
      <c r="G322" s="1">
        <v>0</v>
      </c>
      <c r="H322" s="1">
        <v>0</v>
      </c>
      <c r="I322" s="1">
        <v>0</v>
      </c>
      <c r="J322" s="1">
        <v>1</v>
      </c>
      <c r="K322" s="1">
        <v>59.67</v>
      </c>
      <c r="L322" s="1">
        <v>59.47</v>
      </c>
    </row>
    <row r="323" spans="1:12" ht="15.75" customHeight="1">
      <c r="A323" s="7">
        <v>322</v>
      </c>
      <c r="B323" s="1" t="s">
        <v>368</v>
      </c>
      <c r="C323" s="1">
        <v>59.58</v>
      </c>
      <c r="D323" s="1">
        <v>11</v>
      </c>
      <c r="E323" s="1">
        <v>15</v>
      </c>
      <c r="F323" s="1">
        <v>63.59</v>
      </c>
      <c r="G323" s="1">
        <v>0</v>
      </c>
      <c r="H323" s="1">
        <v>0</v>
      </c>
      <c r="I323" s="1">
        <v>0</v>
      </c>
      <c r="J323" s="1">
        <v>2</v>
      </c>
      <c r="K323" s="1">
        <v>60.24</v>
      </c>
      <c r="L323" s="1">
        <v>58.57</v>
      </c>
    </row>
    <row r="324" spans="1:12" ht="15.75" customHeight="1">
      <c r="A324" s="7">
        <v>323</v>
      </c>
      <c r="B324" s="1" t="s">
        <v>462</v>
      </c>
      <c r="C324" s="1">
        <v>59.57</v>
      </c>
      <c r="D324" s="1">
        <v>5</v>
      </c>
      <c r="E324" s="1">
        <v>23</v>
      </c>
      <c r="F324" s="1">
        <v>69.239999999999995</v>
      </c>
      <c r="G324" s="1">
        <v>0</v>
      </c>
      <c r="H324" s="1">
        <v>0</v>
      </c>
      <c r="I324" s="1">
        <v>0</v>
      </c>
      <c r="J324" s="1">
        <v>0</v>
      </c>
      <c r="K324" s="1">
        <v>58.75</v>
      </c>
      <c r="L324" s="1">
        <v>60.02</v>
      </c>
    </row>
    <row r="325" spans="1:12" ht="15.75" customHeight="1">
      <c r="A325" s="7">
        <v>324</v>
      </c>
      <c r="B325" s="1" t="s">
        <v>209</v>
      </c>
      <c r="C325" s="1">
        <v>58.96</v>
      </c>
      <c r="D325" s="1">
        <v>6</v>
      </c>
      <c r="E325" s="1">
        <v>24</v>
      </c>
      <c r="F325" s="1">
        <v>69.41</v>
      </c>
      <c r="G325" s="1">
        <v>0</v>
      </c>
      <c r="H325" s="1">
        <v>0</v>
      </c>
      <c r="I325" s="1">
        <v>0</v>
      </c>
      <c r="J325" s="1">
        <v>1</v>
      </c>
      <c r="K325" s="1">
        <v>58.66</v>
      </c>
      <c r="L325" s="1">
        <v>58.96</v>
      </c>
    </row>
    <row r="326" spans="1:12" ht="15.75" customHeight="1">
      <c r="A326" s="7">
        <v>325</v>
      </c>
      <c r="B326" s="1" t="s">
        <v>395</v>
      </c>
      <c r="C326" s="1">
        <v>58.83</v>
      </c>
      <c r="D326" s="1">
        <v>6</v>
      </c>
      <c r="E326" s="1">
        <v>22</v>
      </c>
      <c r="F326" s="1">
        <v>66.709999999999994</v>
      </c>
      <c r="G326" s="1">
        <v>0</v>
      </c>
      <c r="H326" s="1">
        <v>0</v>
      </c>
      <c r="I326" s="1">
        <v>0</v>
      </c>
      <c r="J326" s="1">
        <v>0</v>
      </c>
      <c r="K326" s="1">
        <v>57.63</v>
      </c>
      <c r="L326" s="1">
        <v>59.55</v>
      </c>
    </row>
    <row r="327" spans="1:12" ht="15.75" customHeight="1">
      <c r="A327" s="7">
        <v>326</v>
      </c>
      <c r="B327" s="1" t="s">
        <v>389</v>
      </c>
      <c r="C327" s="1">
        <v>58.77</v>
      </c>
      <c r="D327" s="1">
        <v>11</v>
      </c>
      <c r="E327" s="1">
        <v>18</v>
      </c>
      <c r="F327" s="1">
        <v>63.85</v>
      </c>
      <c r="G327" s="1">
        <v>0</v>
      </c>
      <c r="H327" s="1">
        <v>1</v>
      </c>
      <c r="I327" s="1">
        <v>0</v>
      </c>
      <c r="J327" s="1">
        <v>1</v>
      </c>
      <c r="K327" s="1">
        <v>59.16</v>
      </c>
      <c r="L327" s="1">
        <v>58.05</v>
      </c>
    </row>
    <row r="328" spans="1:12" ht="15.75" customHeight="1">
      <c r="A328" s="7">
        <v>327</v>
      </c>
      <c r="B328" s="1" t="s">
        <v>152</v>
      </c>
      <c r="C328" s="1">
        <v>58.55</v>
      </c>
      <c r="D328" s="1">
        <v>5</v>
      </c>
      <c r="E328" s="1">
        <v>26</v>
      </c>
      <c r="F328" s="1">
        <v>72.44</v>
      </c>
      <c r="G328" s="1">
        <v>0</v>
      </c>
      <c r="H328" s="1">
        <v>0</v>
      </c>
      <c r="I328" s="1">
        <v>0</v>
      </c>
      <c r="J328" s="1">
        <v>7</v>
      </c>
      <c r="K328" s="1">
        <v>59.97</v>
      </c>
      <c r="L328" s="1">
        <v>56.38</v>
      </c>
    </row>
    <row r="329" spans="1:12" ht="15.75" customHeight="1">
      <c r="A329" s="7">
        <v>328</v>
      </c>
      <c r="B329" s="1" t="s">
        <v>254</v>
      </c>
      <c r="C329" s="1">
        <v>58.39</v>
      </c>
      <c r="D329" s="1">
        <v>3</v>
      </c>
      <c r="E329" s="1">
        <v>23</v>
      </c>
      <c r="F329" s="1">
        <v>76.97</v>
      </c>
      <c r="G329" s="1">
        <v>0</v>
      </c>
      <c r="H329" s="1">
        <v>3</v>
      </c>
      <c r="I329" s="1">
        <v>0</v>
      </c>
      <c r="J329" s="1">
        <v>6</v>
      </c>
      <c r="K329" s="1">
        <v>61.23</v>
      </c>
      <c r="L329" s="1">
        <v>51.73</v>
      </c>
    </row>
    <row r="330" spans="1:12" ht="15.75" customHeight="1">
      <c r="A330" s="7">
        <v>329</v>
      </c>
      <c r="B330" s="1" t="s">
        <v>228</v>
      </c>
      <c r="C330" s="1">
        <v>58.1</v>
      </c>
      <c r="D330" s="1">
        <v>6</v>
      </c>
      <c r="E330" s="1">
        <v>22</v>
      </c>
      <c r="F330" s="1">
        <v>69.19</v>
      </c>
      <c r="G330" s="1">
        <v>0</v>
      </c>
      <c r="H330" s="1">
        <v>1</v>
      </c>
      <c r="I330" s="1">
        <v>0</v>
      </c>
      <c r="J330" s="1">
        <v>1</v>
      </c>
      <c r="K330" s="1">
        <v>58.62</v>
      </c>
      <c r="L330" s="1">
        <v>57.24</v>
      </c>
    </row>
    <row r="331" spans="1:12" ht="15.75" customHeight="1">
      <c r="A331" s="7">
        <v>330</v>
      </c>
      <c r="B331" s="1" t="s">
        <v>363</v>
      </c>
      <c r="C331" s="1">
        <v>57.6</v>
      </c>
      <c r="D331" s="1">
        <v>2</v>
      </c>
      <c r="E331" s="1">
        <v>24</v>
      </c>
      <c r="F331" s="1">
        <v>73.650000000000006</v>
      </c>
      <c r="G331" s="1">
        <v>0</v>
      </c>
      <c r="H331" s="1">
        <v>3</v>
      </c>
      <c r="I331" s="1">
        <v>0</v>
      </c>
      <c r="J331" s="1">
        <v>4</v>
      </c>
      <c r="K331" s="1">
        <v>56.62</v>
      </c>
      <c r="L331" s="1">
        <v>58.15</v>
      </c>
    </row>
    <row r="332" spans="1:12" ht="15.75" customHeight="1">
      <c r="A332" s="7">
        <v>331</v>
      </c>
      <c r="B332" s="1" t="s">
        <v>271</v>
      </c>
      <c r="C332" s="1">
        <v>57.6</v>
      </c>
      <c r="D332" s="1">
        <v>5</v>
      </c>
      <c r="E332" s="1">
        <v>22</v>
      </c>
      <c r="F332" s="1">
        <v>65.680000000000007</v>
      </c>
      <c r="G332" s="1">
        <v>0</v>
      </c>
      <c r="H332" s="1">
        <v>0</v>
      </c>
      <c r="I332" s="1">
        <v>0</v>
      </c>
      <c r="J332" s="1">
        <v>0</v>
      </c>
      <c r="K332" s="1">
        <v>55.91</v>
      </c>
      <c r="L332" s="1">
        <v>58.6</v>
      </c>
    </row>
    <row r="333" spans="1:12" ht="15.75" customHeight="1">
      <c r="A333" s="7">
        <v>332</v>
      </c>
      <c r="B333" s="1" t="s">
        <v>352</v>
      </c>
      <c r="C333" s="1">
        <v>57.54</v>
      </c>
      <c r="D333" s="1">
        <v>6</v>
      </c>
      <c r="E333" s="1">
        <v>23</v>
      </c>
      <c r="F333" s="1">
        <v>68.36</v>
      </c>
      <c r="G333" s="1">
        <v>0</v>
      </c>
      <c r="H333" s="1">
        <v>0</v>
      </c>
      <c r="I333" s="1">
        <v>0</v>
      </c>
      <c r="J333" s="1">
        <v>1</v>
      </c>
      <c r="K333" s="1">
        <v>57.67</v>
      </c>
      <c r="L333" s="1">
        <v>57.13</v>
      </c>
    </row>
    <row r="334" spans="1:12" ht="15.75" customHeight="1">
      <c r="A334" s="7">
        <v>333</v>
      </c>
      <c r="B334" s="1" t="s">
        <v>261</v>
      </c>
      <c r="C334" s="1">
        <v>56.76</v>
      </c>
      <c r="D334" s="1">
        <v>6</v>
      </c>
      <c r="E334" s="1">
        <v>26</v>
      </c>
      <c r="F334" s="1">
        <v>68.349999999999994</v>
      </c>
      <c r="G334" s="1">
        <v>0</v>
      </c>
      <c r="H334" s="1">
        <v>0</v>
      </c>
      <c r="I334" s="1">
        <v>0</v>
      </c>
      <c r="J334" s="1">
        <v>1</v>
      </c>
      <c r="K334" s="1">
        <v>58.81</v>
      </c>
      <c r="L334" s="1">
        <v>52.94</v>
      </c>
    </row>
    <row r="335" spans="1:12" ht="15.75" customHeight="1">
      <c r="A335" s="7">
        <v>334</v>
      </c>
      <c r="B335" s="1" t="s">
        <v>287</v>
      </c>
      <c r="C335" s="1">
        <v>56.66</v>
      </c>
      <c r="D335" s="1">
        <v>2</v>
      </c>
      <c r="E335" s="1">
        <v>24</v>
      </c>
      <c r="F335" s="1">
        <v>71.78</v>
      </c>
      <c r="G335" s="1">
        <v>0</v>
      </c>
      <c r="H335" s="1">
        <v>2</v>
      </c>
      <c r="I335" s="1">
        <v>0</v>
      </c>
      <c r="J335" s="1">
        <v>4</v>
      </c>
      <c r="K335" s="1">
        <v>54</v>
      </c>
      <c r="L335" s="1">
        <v>58.12</v>
      </c>
    </row>
    <row r="336" spans="1:12" ht="15.75" customHeight="1">
      <c r="A336" s="7">
        <v>335</v>
      </c>
      <c r="B336" s="1" t="s">
        <v>326</v>
      </c>
      <c r="C336" s="1">
        <v>56.08</v>
      </c>
      <c r="D336" s="1">
        <v>7</v>
      </c>
      <c r="E336" s="1">
        <v>25</v>
      </c>
      <c r="F336" s="1">
        <v>67.290000000000006</v>
      </c>
      <c r="G336" s="1">
        <v>0</v>
      </c>
      <c r="H336" s="1">
        <v>1</v>
      </c>
      <c r="I336" s="1">
        <v>0</v>
      </c>
      <c r="J336" s="1">
        <v>2</v>
      </c>
      <c r="K336" s="1">
        <v>56.06</v>
      </c>
      <c r="L336" s="1">
        <v>55.82</v>
      </c>
    </row>
    <row r="337" spans="1:12" ht="15.75" customHeight="1">
      <c r="A337" s="7">
        <v>336</v>
      </c>
      <c r="B337" s="1" t="s">
        <v>342</v>
      </c>
      <c r="C337" s="1">
        <v>55.58</v>
      </c>
      <c r="D337" s="1">
        <v>7</v>
      </c>
      <c r="E337" s="1">
        <v>22</v>
      </c>
      <c r="F337" s="1">
        <v>66.42</v>
      </c>
      <c r="G337" s="1">
        <v>0</v>
      </c>
      <c r="H337" s="1">
        <v>2</v>
      </c>
      <c r="I337" s="1">
        <v>0</v>
      </c>
      <c r="J337" s="1">
        <v>3</v>
      </c>
      <c r="K337" s="1">
        <v>55.85</v>
      </c>
      <c r="L337" s="1">
        <v>55.01</v>
      </c>
    </row>
    <row r="338" spans="1:12" ht="15.75" customHeight="1">
      <c r="A338" s="7">
        <v>337</v>
      </c>
      <c r="B338" s="1" t="s">
        <v>252</v>
      </c>
      <c r="C338" s="1">
        <v>54.94</v>
      </c>
      <c r="D338" s="1">
        <v>7</v>
      </c>
      <c r="E338" s="1">
        <v>17</v>
      </c>
      <c r="F338" s="1">
        <v>64</v>
      </c>
      <c r="G338" s="1">
        <v>0</v>
      </c>
      <c r="H338" s="1">
        <v>0</v>
      </c>
      <c r="I338" s="1">
        <v>0</v>
      </c>
      <c r="J338" s="1">
        <v>0</v>
      </c>
      <c r="K338" s="1">
        <v>56.36</v>
      </c>
      <c r="L338" s="1">
        <v>52.55</v>
      </c>
    </row>
    <row r="339" spans="1:12" ht="15.75" customHeight="1">
      <c r="A339" s="7">
        <v>338</v>
      </c>
      <c r="B339" s="1" t="s">
        <v>307</v>
      </c>
      <c r="C339" s="1">
        <v>54.09</v>
      </c>
      <c r="D339" s="1">
        <v>6</v>
      </c>
      <c r="E339" s="1">
        <v>23</v>
      </c>
      <c r="F339" s="1">
        <v>65</v>
      </c>
      <c r="G339" s="1">
        <v>0</v>
      </c>
      <c r="H339" s="1">
        <v>0</v>
      </c>
      <c r="I339" s="1">
        <v>0</v>
      </c>
      <c r="J339" s="1">
        <v>2</v>
      </c>
      <c r="K339" s="1">
        <v>54.43</v>
      </c>
      <c r="L339" s="1">
        <v>53.43</v>
      </c>
    </row>
    <row r="340" spans="1:12" ht="15.75" customHeight="1">
      <c r="A340" s="7">
        <v>339</v>
      </c>
      <c r="B340" s="1" t="s">
        <v>451</v>
      </c>
      <c r="C340" s="1">
        <v>53.67</v>
      </c>
      <c r="D340" s="1">
        <v>2</v>
      </c>
      <c r="E340" s="1">
        <v>26</v>
      </c>
      <c r="F340" s="1">
        <v>69.44</v>
      </c>
      <c r="G340" s="1">
        <v>0</v>
      </c>
      <c r="H340" s="1">
        <v>1</v>
      </c>
      <c r="I340" s="1">
        <v>0</v>
      </c>
      <c r="J340" s="1">
        <v>3</v>
      </c>
      <c r="K340" s="1">
        <v>50.92</v>
      </c>
      <c r="L340" s="1">
        <v>55.05</v>
      </c>
    </row>
    <row r="341" spans="1:12" ht="15.75" customHeight="1">
      <c r="A341" s="7">
        <v>340</v>
      </c>
      <c r="B341" s="1" t="s">
        <v>468</v>
      </c>
      <c r="C341" s="1">
        <v>53.66</v>
      </c>
      <c r="D341" s="1">
        <v>4</v>
      </c>
      <c r="E341" s="1">
        <v>28</v>
      </c>
      <c r="F341" s="1">
        <v>68.28</v>
      </c>
      <c r="G341" s="1">
        <v>0</v>
      </c>
      <c r="H341" s="1">
        <v>1</v>
      </c>
      <c r="I341" s="1">
        <v>0</v>
      </c>
      <c r="J341" s="1">
        <v>2</v>
      </c>
      <c r="K341" s="1">
        <v>54.62</v>
      </c>
      <c r="L341" s="1">
        <v>52.13</v>
      </c>
    </row>
    <row r="342" spans="1:12" ht="15.75" customHeight="1">
      <c r="A342" s="7">
        <v>341</v>
      </c>
      <c r="B342" s="1" t="s">
        <v>454</v>
      </c>
      <c r="C342" s="1">
        <v>46.91</v>
      </c>
      <c r="D342" s="1">
        <v>0</v>
      </c>
      <c r="E342" s="1">
        <v>29</v>
      </c>
      <c r="F342" s="1">
        <v>68.61</v>
      </c>
      <c r="G342" s="1">
        <v>0</v>
      </c>
      <c r="H342" s="1">
        <v>0</v>
      </c>
      <c r="I342" s="1">
        <v>0</v>
      </c>
      <c r="J342" s="1">
        <v>0</v>
      </c>
      <c r="K342" s="1">
        <v>43.49</v>
      </c>
      <c r="L342" s="1">
        <v>48.22</v>
      </c>
    </row>
    <row r="343" spans="1:12" ht="15.75" customHeight="1"/>
    <row r="344" spans="1:12" ht="15.75" customHeight="1"/>
    <row r="345" spans="1:12" ht="15.75" customHeight="1"/>
    <row r="346" spans="1:12" ht="15.75" customHeight="1"/>
    <row r="347" spans="1:12" ht="15.75" customHeight="1"/>
    <row r="348" spans="1:12" ht="15.75" customHeight="1"/>
    <row r="349" spans="1:12" ht="15.75" customHeight="1"/>
    <row r="350" spans="1:12" ht="15.75" customHeight="1"/>
    <row r="351" spans="1:12" ht="15.75" customHeight="1"/>
    <row r="352" spans="1:1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00"/>
  <sheetViews>
    <sheetView workbookViewId="0">
      <selection activeCell="G23" sqref="G23"/>
    </sheetView>
  </sheetViews>
  <sheetFormatPr baseColWidth="10" defaultColWidth="14.5" defaultRowHeight="15" customHeight="1"/>
  <cols>
    <col min="1" max="26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409</v>
      </c>
      <c r="H1" s="1" t="s">
        <v>5</v>
      </c>
      <c r="I1" s="1" t="s">
        <v>6</v>
      </c>
      <c r="J1" s="1" t="s">
        <v>7</v>
      </c>
      <c r="K1" s="1" t="s">
        <v>430</v>
      </c>
      <c r="L1" s="1" t="s">
        <v>8</v>
      </c>
    </row>
    <row r="2" spans="1:12">
      <c r="A2" s="6">
        <v>1</v>
      </c>
      <c r="B2" s="1" t="s">
        <v>83</v>
      </c>
      <c r="C2" s="1">
        <v>96.14</v>
      </c>
      <c r="D2" s="1">
        <v>35</v>
      </c>
      <c r="E2" s="1">
        <v>5</v>
      </c>
      <c r="F2" s="1">
        <v>78.14</v>
      </c>
      <c r="G2" s="1">
        <v>9</v>
      </c>
      <c r="H2" s="1">
        <v>2</v>
      </c>
      <c r="I2" s="1">
        <v>17</v>
      </c>
      <c r="J2" s="1">
        <v>4</v>
      </c>
      <c r="K2" s="1">
        <v>97.59</v>
      </c>
      <c r="L2" s="1">
        <v>94.88</v>
      </c>
    </row>
    <row r="3" spans="1:12">
      <c r="A3" s="6">
        <v>2</v>
      </c>
      <c r="B3" s="1" t="s">
        <v>71</v>
      </c>
      <c r="C3" s="1">
        <v>93.31</v>
      </c>
      <c r="D3" s="1">
        <v>35</v>
      </c>
      <c r="E3" s="1">
        <v>4</v>
      </c>
      <c r="F3" s="1">
        <v>79.489999999999995</v>
      </c>
      <c r="G3" s="1">
        <v>12</v>
      </c>
      <c r="H3" s="1">
        <v>4</v>
      </c>
      <c r="I3" s="1">
        <v>13</v>
      </c>
      <c r="J3" s="1">
        <v>4</v>
      </c>
      <c r="K3" s="1">
        <v>97.48</v>
      </c>
      <c r="L3" s="1">
        <v>91.18</v>
      </c>
    </row>
    <row r="4" spans="1:12">
      <c r="A4" s="6">
        <v>3</v>
      </c>
      <c r="B4" s="1" t="s">
        <v>53</v>
      </c>
      <c r="C4" s="1">
        <v>92.99</v>
      </c>
      <c r="D4" s="1">
        <v>31</v>
      </c>
      <c r="E4" s="1">
        <v>7</v>
      </c>
      <c r="F4" s="1">
        <v>79.989999999999995</v>
      </c>
      <c r="G4" s="1">
        <v>8</v>
      </c>
      <c r="H4" s="1">
        <v>2</v>
      </c>
      <c r="I4" s="1">
        <v>16</v>
      </c>
      <c r="J4" s="1">
        <v>5</v>
      </c>
      <c r="K4" s="1">
        <v>91.25</v>
      </c>
      <c r="L4" s="1">
        <v>95.5</v>
      </c>
    </row>
    <row r="5" spans="1:12">
      <c r="A5" s="6">
        <v>4</v>
      </c>
      <c r="B5" s="1" t="s">
        <v>24</v>
      </c>
      <c r="C5" s="1">
        <v>92.58</v>
      </c>
      <c r="D5" s="1">
        <v>33</v>
      </c>
      <c r="E5" s="1">
        <v>5</v>
      </c>
      <c r="F5" s="1">
        <v>77.069999999999993</v>
      </c>
      <c r="G5" s="1">
        <v>4</v>
      </c>
      <c r="H5" s="1">
        <v>2</v>
      </c>
      <c r="I5" s="1">
        <v>7</v>
      </c>
      <c r="J5" s="1">
        <v>3</v>
      </c>
      <c r="K5" s="1">
        <v>91.64</v>
      </c>
      <c r="L5" s="1">
        <v>93.35</v>
      </c>
    </row>
    <row r="6" spans="1:12">
      <c r="A6" s="6">
        <v>5</v>
      </c>
      <c r="B6" s="1" t="s">
        <v>16</v>
      </c>
      <c r="C6" s="1">
        <v>92.12</v>
      </c>
      <c r="D6" s="1">
        <v>29</v>
      </c>
      <c r="E6" s="1">
        <v>6</v>
      </c>
      <c r="F6" s="1">
        <v>80.41</v>
      </c>
      <c r="G6" s="1">
        <v>10</v>
      </c>
      <c r="H6" s="1">
        <v>3</v>
      </c>
      <c r="I6" s="1">
        <v>14</v>
      </c>
      <c r="J6" s="1">
        <v>3</v>
      </c>
      <c r="K6" s="1">
        <v>93.09</v>
      </c>
      <c r="L6" s="1">
        <v>91.06</v>
      </c>
    </row>
    <row r="7" spans="1:12">
      <c r="A7" s="6">
        <v>6</v>
      </c>
      <c r="B7" s="1" t="s">
        <v>215</v>
      </c>
      <c r="C7" s="1">
        <v>91.94</v>
      </c>
      <c r="D7" s="1">
        <v>30</v>
      </c>
      <c r="E7" s="1">
        <v>7</v>
      </c>
      <c r="F7" s="1">
        <v>79.19</v>
      </c>
      <c r="G7" s="1">
        <v>6</v>
      </c>
      <c r="H7" s="1">
        <v>4</v>
      </c>
      <c r="I7" s="1">
        <v>14</v>
      </c>
      <c r="J7" s="1">
        <v>6</v>
      </c>
      <c r="K7" s="1">
        <v>91.86</v>
      </c>
      <c r="L7" s="1">
        <v>91.67</v>
      </c>
    </row>
    <row r="8" spans="1:12">
      <c r="A8" s="6">
        <v>7</v>
      </c>
      <c r="B8" s="1" t="s">
        <v>34</v>
      </c>
      <c r="C8" s="1">
        <v>91.3</v>
      </c>
      <c r="D8" s="1">
        <v>33</v>
      </c>
      <c r="E8" s="1">
        <v>4</v>
      </c>
      <c r="F8" s="1">
        <v>75.41</v>
      </c>
      <c r="G8" s="1">
        <v>2</v>
      </c>
      <c r="H8" s="1">
        <v>3</v>
      </c>
      <c r="I8" s="1">
        <v>3</v>
      </c>
      <c r="J8" s="1">
        <v>4</v>
      </c>
      <c r="K8" s="1">
        <v>92.31</v>
      </c>
      <c r="L8" s="1">
        <v>90.2</v>
      </c>
    </row>
    <row r="9" spans="1:12">
      <c r="A9" s="6">
        <v>8</v>
      </c>
      <c r="B9" s="1" t="s">
        <v>80</v>
      </c>
      <c r="C9" s="1">
        <v>89.63</v>
      </c>
      <c r="D9" s="1">
        <v>30</v>
      </c>
      <c r="E9" s="1">
        <v>6</v>
      </c>
      <c r="F9" s="1">
        <v>77.56</v>
      </c>
      <c r="G9" s="1">
        <v>5</v>
      </c>
      <c r="H9" s="1">
        <v>5</v>
      </c>
      <c r="I9" s="1">
        <v>9</v>
      </c>
      <c r="J9" s="1">
        <v>6</v>
      </c>
      <c r="K9" s="1">
        <v>90.34</v>
      </c>
      <c r="L9" s="1">
        <v>88.71</v>
      </c>
    </row>
    <row r="10" spans="1:12">
      <c r="A10" s="6">
        <v>9</v>
      </c>
      <c r="B10" s="1" t="s">
        <v>38</v>
      </c>
      <c r="C10" s="1">
        <v>89.04</v>
      </c>
      <c r="D10" s="1">
        <v>27</v>
      </c>
      <c r="E10" s="1">
        <v>7</v>
      </c>
      <c r="F10" s="1">
        <v>76.17</v>
      </c>
      <c r="G10" s="1">
        <v>1</v>
      </c>
      <c r="H10" s="1">
        <v>2</v>
      </c>
      <c r="I10" s="1">
        <v>4</v>
      </c>
      <c r="J10" s="1">
        <v>3</v>
      </c>
      <c r="K10" s="1">
        <v>87.36</v>
      </c>
      <c r="L10" s="1">
        <v>91.09</v>
      </c>
    </row>
    <row r="11" spans="1:12">
      <c r="A11" s="6">
        <v>10</v>
      </c>
      <c r="B11" s="1" t="s">
        <v>70</v>
      </c>
      <c r="C11" s="1">
        <v>88.75</v>
      </c>
      <c r="D11" s="1">
        <v>29</v>
      </c>
      <c r="E11" s="1">
        <v>8</v>
      </c>
      <c r="F11" s="1">
        <v>77.819999999999993</v>
      </c>
      <c r="G11" s="1">
        <v>6</v>
      </c>
      <c r="H11" s="1">
        <v>5</v>
      </c>
      <c r="I11" s="1">
        <v>9</v>
      </c>
      <c r="J11" s="1">
        <v>5</v>
      </c>
      <c r="K11" s="1">
        <v>90.94</v>
      </c>
      <c r="L11" s="1">
        <v>87</v>
      </c>
    </row>
    <row r="12" spans="1:12">
      <c r="A12" s="7">
        <v>11</v>
      </c>
      <c r="B12" s="1" t="s">
        <v>82</v>
      </c>
      <c r="C12" s="1">
        <v>88.57</v>
      </c>
      <c r="D12" s="1">
        <v>29</v>
      </c>
      <c r="E12" s="1">
        <v>8</v>
      </c>
      <c r="F12" s="1">
        <v>79.37</v>
      </c>
      <c r="G12" s="1">
        <v>3</v>
      </c>
      <c r="H12" s="1">
        <v>4</v>
      </c>
      <c r="I12" s="1">
        <v>9</v>
      </c>
      <c r="J12" s="1">
        <v>7</v>
      </c>
      <c r="K12" s="1">
        <v>89.24</v>
      </c>
      <c r="L12" s="1">
        <v>87.68</v>
      </c>
    </row>
    <row r="13" spans="1:12">
      <c r="A13" s="7">
        <v>12</v>
      </c>
      <c r="B13" s="1" t="s">
        <v>26</v>
      </c>
      <c r="C13" s="1">
        <v>87.84</v>
      </c>
      <c r="D13" s="1">
        <v>24</v>
      </c>
      <c r="E13" s="1">
        <v>11</v>
      </c>
      <c r="F13" s="1">
        <v>80.41</v>
      </c>
      <c r="G13" s="1">
        <v>3</v>
      </c>
      <c r="H13" s="1">
        <v>6</v>
      </c>
      <c r="I13" s="1">
        <v>11</v>
      </c>
      <c r="J13" s="1">
        <v>7</v>
      </c>
      <c r="K13" s="1">
        <v>87.89</v>
      </c>
      <c r="L13" s="1">
        <v>87.45</v>
      </c>
    </row>
    <row r="14" spans="1:12">
      <c r="A14" s="7">
        <v>13</v>
      </c>
      <c r="B14" s="1" t="s">
        <v>43</v>
      </c>
      <c r="C14" s="1">
        <v>87.42</v>
      </c>
      <c r="D14" s="1">
        <v>25</v>
      </c>
      <c r="E14" s="1">
        <v>9</v>
      </c>
      <c r="F14" s="1">
        <v>77.8</v>
      </c>
      <c r="G14" s="1">
        <v>4</v>
      </c>
      <c r="H14" s="1">
        <v>2</v>
      </c>
      <c r="I14" s="1">
        <v>9</v>
      </c>
      <c r="J14" s="1">
        <v>7</v>
      </c>
      <c r="K14" s="1">
        <v>86.26</v>
      </c>
      <c r="L14" s="1">
        <v>88.45</v>
      </c>
    </row>
    <row r="15" spans="1:12">
      <c r="A15" s="7">
        <v>14</v>
      </c>
      <c r="B15" s="1" t="s">
        <v>39</v>
      </c>
      <c r="C15" s="1">
        <v>87.4</v>
      </c>
      <c r="D15" s="1">
        <v>22</v>
      </c>
      <c r="E15" s="1">
        <v>12</v>
      </c>
      <c r="F15" s="1">
        <v>82.33</v>
      </c>
      <c r="G15" s="1">
        <v>2</v>
      </c>
      <c r="H15" s="1">
        <v>7</v>
      </c>
      <c r="I15" s="1">
        <v>9</v>
      </c>
      <c r="J15" s="1">
        <v>12</v>
      </c>
      <c r="K15" s="1">
        <v>87.21</v>
      </c>
      <c r="L15" s="1">
        <v>87.24</v>
      </c>
    </row>
    <row r="16" spans="1:12">
      <c r="A16" s="7">
        <v>15</v>
      </c>
      <c r="B16" s="1" t="s">
        <v>146</v>
      </c>
      <c r="C16" s="1">
        <v>87.2</v>
      </c>
      <c r="D16" s="1">
        <v>27</v>
      </c>
      <c r="E16" s="1">
        <v>7</v>
      </c>
      <c r="F16" s="1">
        <v>76.16</v>
      </c>
      <c r="G16" s="1">
        <v>5</v>
      </c>
      <c r="H16" s="1">
        <v>2</v>
      </c>
      <c r="I16" s="1">
        <v>5</v>
      </c>
      <c r="J16" s="1">
        <v>2</v>
      </c>
      <c r="K16" s="1">
        <v>86.6</v>
      </c>
      <c r="L16" s="1">
        <v>87.49</v>
      </c>
    </row>
    <row r="17" spans="1:12">
      <c r="A17" s="7">
        <v>16</v>
      </c>
      <c r="B17" s="1" t="s">
        <v>165</v>
      </c>
      <c r="C17" s="1">
        <v>86.94</v>
      </c>
      <c r="D17" s="1">
        <v>28</v>
      </c>
      <c r="E17" s="1">
        <v>7</v>
      </c>
      <c r="F17" s="1">
        <v>79.489999999999995</v>
      </c>
      <c r="G17" s="1">
        <v>1</v>
      </c>
      <c r="H17" s="1">
        <v>2</v>
      </c>
      <c r="I17" s="1">
        <v>7</v>
      </c>
      <c r="J17" s="1">
        <v>4</v>
      </c>
      <c r="K17" s="1">
        <v>87.97</v>
      </c>
      <c r="L17" s="1">
        <v>85.78</v>
      </c>
    </row>
    <row r="18" spans="1:12">
      <c r="A18" s="7">
        <v>17</v>
      </c>
      <c r="B18" s="1" t="s">
        <v>41</v>
      </c>
      <c r="C18" s="1">
        <v>86.68</v>
      </c>
      <c r="D18" s="1">
        <v>26</v>
      </c>
      <c r="E18" s="1">
        <v>9</v>
      </c>
      <c r="F18" s="1">
        <v>75.88</v>
      </c>
      <c r="G18" s="1">
        <v>1</v>
      </c>
      <c r="H18" s="1">
        <v>4</v>
      </c>
      <c r="I18" s="1">
        <v>5</v>
      </c>
      <c r="J18" s="1">
        <v>7</v>
      </c>
      <c r="K18" s="1">
        <v>86.66</v>
      </c>
      <c r="L18" s="1">
        <v>86.35</v>
      </c>
    </row>
    <row r="19" spans="1:12">
      <c r="A19" s="7">
        <v>18</v>
      </c>
      <c r="B19" s="1" t="s">
        <v>25</v>
      </c>
      <c r="C19" s="1">
        <v>86.3</v>
      </c>
      <c r="D19" s="1">
        <v>20</v>
      </c>
      <c r="E19" s="1">
        <v>11</v>
      </c>
      <c r="F19" s="1">
        <v>81.56</v>
      </c>
      <c r="G19" s="1">
        <v>3</v>
      </c>
      <c r="H19" s="1">
        <v>8</v>
      </c>
      <c r="I19" s="1">
        <v>4</v>
      </c>
      <c r="J19" s="1">
        <v>11</v>
      </c>
      <c r="K19" s="1">
        <v>85.9</v>
      </c>
      <c r="L19" s="1">
        <v>86.36</v>
      </c>
    </row>
    <row r="20" spans="1:12">
      <c r="A20" s="7">
        <v>19</v>
      </c>
      <c r="B20" s="1" t="s">
        <v>50</v>
      </c>
      <c r="C20" s="1">
        <v>86.12</v>
      </c>
      <c r="D20" s="1">
        <v>23</v>
      </c>
      <c r="E20" s="1">
        <v>12</v>
      </c>
      <c r="F20" s="1">
        <v>78.61</v>
      </c>
      <c r="G20" s="1">
        <v>2</v>
      </c>
      <c r="H20" s="1">
        <v>8</v>
      </c>
      <c r="I20" s="1">
        <v>5</v>
      </c>
      <c r="J20" s="1">
        <v>9</v>
      </c>
      <c r="K20" s="1">
        <v>85.09</v>
      </c>
      <c r="L20" s="1">
        <v>86.95</v>
      </c>
    </row>
    <row r="21" spans="1:12" ht="15.75" customHeight="1">
      <c r="A21" s="7">
        <v>20</v>
      </c>
      <c r="B21" s="1" t="s">
        <v>37</v>
      </c>
      <c r="C21" s="1">
        <v>86.08</v>
      </c>
      <c r="D21" s="1">
        <v>21</v>
      </c>
      <c r="E21" s="1">
        <v>11</v>
      </c>
      <c r="F21" s="1">
        <v>78.91</v>
      </c>
      <c r="G21" s="1">
        <v>4</v>
      </c>
      <c r="H21" s="1">
        <v>7</v>
      </c>
      <c r="I21" s="1">
        <v>4</v>
      </c>
      <c r="J21" s="1">
        <v>7</v>
      </c>
      <c r="K21" s="1">
        <v>84.82</v>
      </c>
      <c r="L21" s="1">
        <v>87.24</v>
      </c>
    </row>
    <row r="22" spans="1:12" ht="15.75" customHeight="1">
      <c r="A22" s="7">
        <v>21</v>
      </c>
      <c r="B22" s="1" t="s">
        <v>56</v>
      </c>
      <c r="C22" s="1">
        <v>86.06</v>
      </c>
      <c r="D22" s="1">
        <v>25</v>
      </c>
      <c r="E22" s="1">
        <v>12</v>
      </c>
      <c r="F22" s="1">
        <v>77.95</v>
      </c>
      <c r="G22" s="1">
        <v>4</v>
      </c>
      <c r="H22" s="1">
        <v>5</v>
      </c>
      <c r="I22" s="1">
        <v>7</v>
      </c>
      <c r="J22" s="1">
        <v>7</v>
      </c>
      <c r="K22" s="1">
        <v>86.35</v>
      </c>
      <c r="L22" s="1">
        <v>85.45</v>
      </c>
    </row>
    <row r="23" spans="1:12" ht="15.75" customHeight="1">
      <c r="A23" s="7">
        <v>22</v>
      </c>
      <c r="B23" s="1" t="s">
        <v>135</v>
      </c>
      <c r="C23" s="1">
        <v>86.02</v>
      </c>
      <c r="D23" s="1">
        <v>29</v>
      </c>
      <c r="E23" s="1">
        <v>7</v>
      </c>
      <c r="F23" s="1">
        <v>76.8</v>
      </c>
      <c r="G23" s="1">
        <v>1</v>
      </c>
      <c r="H23" s="1">
        <v>2</v>
      </c>
      <c r="I23" s="1">
        <v>6</v>
      </c>
      <c r="J23" s="1">
        <v>4</v>
      </c>
      <c r="K23" s="1">
        <v>88.51</v>
      </c>
      <c r="L23" s="1">
        <v>84.03</v>
      </c>
    </row>
    <row r="24" spans="1:12" ht="15.75" customHeight="1">
      <c r="A24" s="7">
        <v>23</v>
      </c>
      <c r="B24" s="1" t="s">
        <v>156</v>
      </c>
      <c r="C24" s="1">
        <v>86</v>
      </c>
      <c r="D24" s="1">
        <v>24</v>
      </c>
      <c r="E24" s="1">
        <v>8</v>
      </c>
      <c r="F24" s="1">
        <v>74.95</v>
      </c>
      <c r="G24" s="1">
        <v>2</v>
      </c>
      <c r="H24" s="1">
        <v>3</v>
      </c>
      <c r="I24" s="1">
        <v>9</v>
      </c>
      <c r="J24" s="1">
        <v>6</v>
      </c>
      <c r="K24" s="1">
        <v>84.57</v>
      </c>
      <c r="L24" s="1">
        <v>87.44</v>
      </c>
    </row>
    <row r="25" spans="1:12" ht="15.75" customHeight="1">
      <c r="A25" s="7">
        <v>24</v>
      </c>
      <c r="B25" s="1" t="s">
        <v>32</v>
      </c>
      <c r="C25" s="1">
        <v>85.97</v>
      </c>
      <c r="D25" s="1">
        <v>22</v>
      </c>
      <c r="E25" s="1">
        <v>11</v>
      </c>
      <c r="F25" s="1">
        <v>80.150000000000006</v>
      </c>
      <c r="G25" s="1">
        <v>2</v>
      </c>
      <c r="H25" s="1">
        <v>4</v>
      </c>
      <c r="I25" s="1">
        <v>8</v>
      </c>
      <c r="J25" s="1">
        <v>9</v>
      </c>
      <c r="K25" s="1">
        <v>84.45</v>
      </c>
      <c r="L25" s="1">
        <v>87.54</v>
      </c>
    </row>
    <row r="26" spans="1:12" ht="15.75" customHeight="1">
      <c r="A26" s="7">
        <v>25</v>
      </c>
      <c r="B26" s="1" t="s">
        <v>27</v>
      </c>
      <c r="C26" s="1">
        <v>85.93</v>
      </c>
      <c r="D26" s="1">
        <v>22</v>
      </c>
      <c r="E26" s="1">
        <v>12</v>
      </c>
      <c r="F26" s="1">
        <v>78.42</v>
      </c>
      <c r="G26" s="1">
        <v>3</v>
      </c>
      <c r="H26" s="1">
        <v>7</v>
      </c>
      <c r="I26" s="1">
        <v>5</v>
      </c>
      <c r="J26" s="1">
        <v>8</v>
      </c>
      <c r="K26" s="1">
        <v>84.57</v>
      </c>
      <c r="L26" s="1">
        <v>87.25</v>
      </c>
    </row>
    <row r="27" spans="1:12" ht="15.75" customHeight="1">
      <c r="A27" s="7">
        <v>26</v>
      </c>
      <c r="B27" s="1" t="s">
        <v>91</v>
      </c>
      <c r="C27" s="1">
        <v>85.85</v>
      </c>
      <c r="D27" s="1">
        <v>26</v>
      </c>
      <c r="E27" s="1">
        <v>8</v>
      </c>
      <c r="F27" s="1">
        <v>77.599999999999994</v>
      </c>
      <c r="G27" s="1">
        <v>4</v>
      </c>
      <c r="H27" s="1">
        <v>5</v>
      </c>
      <c r="I27" s="1">
        <v>4</v>
      </c>
      <c r="J27" s="1">
        <v>6</v>
      </c>
      <c r="K27" s="1">
        <v>86.75</v>
      </c>
      <c r="L27" s="1">
        <v>84.77</v>
      </c>
    </row>
    <row r="28" spans="1:12" ht="15.75" customHeight="1">
      <c r="A28" s="7">
        <v>27</v>
      </c>
      <c r="B28" s="1" t="s">
        <v>263</v>
      </c>
      <c r="C28" s="1">
        <v>85.6</v>
      </c>
      <c r="D28" s="1">
        <v>23</v>
      </c>
      <c r="E28" s="1">
        <v>10</v>
      </c>
      <c r="F28" s="1">
        <v>77.33</v>
      </c>
      <c r="G28" s="1">
        <v>2</v>
      </c>
      <c r="H28" s="1">
        <v>6</v>
      </c>
      <c r="I28" s="1">
        <v>5</v>
      </c>
      <c r="J28" s="1">
        <v>8</v>
      </c>
      <c r="K28" s="1">
        <v>84.11</v>
      </c>
      <c r="L28" s="1">
        <v>87.11</v>
      </c>
    </row>
    <row r="29" spans="1:12" ht="15.75" customHeight="1">
      <c r="A29" s="7">
        <v>28</v>
      </c>
      <c r="B29" s="1" t="s">
        <v>85</v>
      </c>
      <c r="C29" s="1">
        <v>85.56</v>
      </c>
      <c r="D29" s="1">
        <v>21</v>
      </c>
      <c r="E29" s="1">
        <v>12</v>
      </c>
      <c r="F29" s="1">
        <v>79.28</v>
      </c>
      <c r="G29" s="1">
        <v>4</v>
      </c>
      <c r="H29" s="1">
        <v>4</v>
      </c>
      <c r="I29" s="1">
        <v>8</v>
      </c>
      <c r="J29" s="1">
        <v>8</v>
      </c>
      <c r="K29" s="1">
        <v>85.78</v>
      </c>
      <c r="L29" s="1">
        <v>85.01</v>
      </c>
    </row>
    <row r="30" spans="1:12" ht="15.75" customHeight="1">
      <c r="A30" s="7">
        <v>29</v>
      </c>
      <c r="B30" s="1" t="s">
        <v>73</v>
      </c>
      <c r="C30" s="1">
        <v>85.55</v>
      </c>
      <c r="D30" s="1">
        <v>25</v>
      </c>
      <c r="E30" s="1">
        <v>11</v>
      </c>
      <c r="F30" s="1">
        <v>78.11</v>
      </c>
      <c r="G30" s="1">
        <v>0</v>
      </c>
      <c r="H30" s="1">
        <v>6</v>
      </c>
      <c r="I30" s="1">
        <v>9</v>
      </c>
      <c r="J30" s="1">
        <v>10</v>
      </c>
      <c r="K30" s="1">
        <v>85.62</v>
      </c>
      <c r="L30" s="1">
        <v>85.14</v>
      </c>
    </row>
    <row r="31" spans="1:12" ht="15.75" customHeight="1">
      <c r="A31" s="7">
        <v>30</v>
      </c>
      <c r="B31" s="1" t="s">
        <v>155</v>
      </c>
      <c r="C31" s="1">
        <v>85.46</v>
      </c>
      <c r="D31" s="1">
        <v>20</v>
      </c>
      <c r="E31" s="1">
        <v>12</v>
      </c>
      <c r="F31" s="1">
        <v>78.53</v>
      </c>
      <c r="G31" s="1">
        <v>4</v>
      </c>
      <c r="H31" s="1">
        <v>5</v>
      </c>
      <c r="I31" s="1">
        <v>9</v>
      </c>
      <c r="J31" s="1">
        <v>9</v>
      </c>
      <c r="K31" s="1">
        <v>84.01</v>
      </c>
      <c r="L31" s="1">
        <v>86.9</v>
      </c>
    </row>
    <row r="32" spans="1:12" ht="15.75" customHeight="1">
      <c r="A32" s="7">
        <v>31</v>
      </c>
      <c r="B32" s="1" t="s">
        <v>69</v>
      </c>
      <c r="C32" s="1">
        <v>85.33</v>
      </c>
      <c r="D32" s="1">
        <v>21</v>
      </c>
      <c r="E32" s="1">
        <v>11</v>
      </c>
      <c r="F32" s="1">
        <v>79.77</v>
      </c>
      <c r="G32" s="1">
        <v>2</v>
      </c>
      <c r="H32" s="1">
        <v>6</v>
      </c>
      <c r="I32" s="1">
        <v>6</v>
      </c>
      <c r="J32" s="1">
        <v>10</v>
      </c>
      <c r="K32" s="1">
        <v>83.72</v>
      </c>
      <c r="L32" s="1">
        <v>87.05</v>
      </c>
    </row>
    <row r="33" spans="1:12" ht="15.75" customHeight="1">
      <c r="A33" s="7">
        <v>32</v>
      </c>
      <c r="B33" s="1" t="s">
        <v>20</v>
      </c>
      <c r="C33" s="1">
        <v>85.24</v>
      </c>
      <c r="D33" s="1">
        <v>25</v>
      </c>
      <c r="E33" s="1">
        <v>10</v>
      </c>
      <c r="F33" s="1">
        <v>77.23</v>
      </c>
      <c r="G33" s="1">
        <v>1</v>
      </c>
      <c r="H33" s="1">
        <v>6</v>
      </c>
      <c r="I33" s="1">
        <v>2</v>
      </c>
      <c r="J33" s="1">
        <v>7</v>
      </c>
      <c r="K33" s="1">
        <v>84.74</v>
      </c>
      <c r="L33" s="1">
        <v>85.42</v>
      </c>
    </row>
    <row r="34" spans="1:12" ht="15.75" customHeight="1">
      <c r="A34" s="7">
        <v>33</v>
      </c>
      <c r="B34" s="1" t="s">
        <v>169</v>
      </c>
      <c r="C34" s="1">
        <v>85.1</v>
      </c>
      <c r="D34" s="1">
        <v>21</v>
      </c>
      <c r="E34" s="1">
        <v>12</v>
      </c>
      <c r="F34" s="1">
        <v>79.34</v>
      </c>
      <c r="G34" s="1">
        <v>2</v>
      </c>
      <c r="H34" s="1">
        <v>6</v>
      </c>
      <c r="I34" s="1">
        <v>7</v>
      </c>
      <c r="J34" s="1">
        <v>9</v>
      </c>
      <c r="K34" s="1">
        <v>84.55</v>
      </c>
      <c r="L34" s="1">
        <v>85.32</v>
      </c>
    </row>
    <row r="35" spans="1:12" ht="15.75" customHeight="1">
      <c r="A35" s="7">
        <v>34</v>
      </c>
      <c r="B35" s="1" t="s">
        <v>75</v>
      </c>
      <c r="C35" s="1">
        <v>84.82</v>
      </c>
      <c r="D35" s="1">
        <v>21</v>
      </c>
      <c r="E35" s="1">
        <v>14</v>
      </c>
      <c r="F35" s="1">
        <v>78.53</v>
      </c>
      <c r="G35" s="1">
        <v>1</v>
      </c>
      <c r="H35" s="1">
        <v>4</v>
      </c>
      <c r="I35" s="1">
        <v>5</v>
      </c>
      <c r="J35" s="1">
        <v>10</v>
      </c>
      <c r="K35" s="1">
        <v>83.15</v>
      </c>
      <c r="L35" s="1">
        <v>86.62</v>
      </c>
    </row>
    <row r="36" spans="1:12" ht="15.75" customHeight="1">
      <c r="A36" s="7">
        <v>35</v>
      </c>
      <c r="B36" s="1" t="s">
        <v>184</v>
      </c>
      <c r="C36" s="1">
        <v>84.62</v>
      </c>
      <c r="D36" s="1">
        <v>22</v>
      </c>
      <c r="E36" s="1">
        <v>13</v>
      </c>
      <c r="F36" s="1">
        <v>79.099999999999994</v>
      </c>
      <c r="G36" s="1">
        <v>3</v>
      </c>
      <c r="H36" s="1">
        <v>5</v>
      </c>
      <c r="I36" s="1">
        <v>5</v>
      </c>
      <c r="J36" s="1">
        <v>13</v>
      </c>
      <c r="K36" s="1">
        <v>84.13</v>
      </c>
      <c r="L36" s="1">
        <v>84.78</v>
      </c>
    </row>
    <row r="37" spans="1:12" ht="15.75" customHeight="1">
      <c r="A37" s="7">
        <v>36</v>
      </c>
      <c r="B37" s="1" t="s">
        <v>96</v>
      </c>
      <c r="C37" s="1">
        <v>84.61</v>
      </c>
      <c r="D37" s="1">
        <v>21</v>
      </c>
      <c r="E37" s="1">
        <v>12</v>
      </c>
      <c r="F37" s="1">
        <v>79.459999999999994</v>
      </c>
      <c r="G37" s="1">
        <v>4</v>
      </c>
      <c r="H37" s="1">
        <v>2</v>
      </c>
      <c r="I37" s="1">
        <v>7</v>
      </c>
      <c r="J37" s="1">
        <v>6</v>
      </c>
      <c r="K37" s="1">
        <v>83.99</v>
      </c>
      <c r="L37" s="1">
        <v>84.92</v>
      </c>
    </row>
    <row r="38" spans="1:12" ht="15.75" customHeight="1">
      <c r="A38" s="7">
        <v>37</v>
      </c>
      <c r="B38" s="1" t="s">
        <v>213</v>
      </c>
      <c r="C38" s="1">
        <v>84.56</v>
      </c>
      <c r="D38" s="1">
        <v>25</v>
      </c>
      <c r="E38" s="1">
        <v>9</v>
      </c>
      <c r="F38" s="1">
        <v>75.14</v>
      </c>
      <c r="G38" s="1">
        <v>1</v>
      </c>
      <c r="H38" s="1">
        <v>2</v>
      </c>
      <c r="I38" s="1">
        <v>3</v>
      </c>
      <c r="J38" s="1">
        <v>5</v>
      </c>
      <c r="K38" s="1">
        <v>84.07</v>
      </c>
      <c r="L38" s="1">
        <v>84.71</v>
      </c>
    </row>
    <row r="39" spans="1:12" ht="15.75" customHeight="1">
      <c r="A39" s="7">
        <v>38</v>
      </c>
      <c r="B39" s="1" t="s">
        <v>279</v>
      </c>
      <c r="C39" s="1">
        <v>84.53</v>
      </c>
      <c r="D39" s="1">
        <v>25</v>
      </c>
      <c r="E39" s="1">
        <v>5</v>
      </c>
      <c r="F39" s="1">
        <v>71.06</v>
      </c>
      <c r="G39" s="1">
        <v>1</v>
      </c>
      <c r="H39" s="1">
        <v>5</v>
      </c>
      <c r="I39" s="1">
        <v>3</v>
      </c>
      <c r="J39" s="1">
        <v>5</v>
      </c>
      <c r="K39" s="1">
        <v>87.81</v>
      </c>
      <c r="L39" s="1">
        <v>82.13</v>
      </c>
    </row>
    <row r="40" spans="1:12" ht="15.75" customHeight="1">
      <c r="A40" s="7">
        <v>39</v>
      </c>
      <c r="B40" s="1" t="s">
        <v>49</v>
      </c>
      <c r="C40" s="1">
        <v>84.33</v>
      </c>
      <c r="D40" s="1">
        <v>20</v>
      </c>
      <c r="E40" s="1">
        <v>11</v>
      </c>
      <c r="F40" s="1">
        <v>77.64</v>
      </c>
      <c r="G40" s="1">
        <v>4</v>
      </c>
      <c r="H40" s="1">
        <v>3</v>
      </c>
      <c r="I40" s="1">
        <v>8</v>
      </c>
      <c r="J40" s="1">
        <v>5</v>
      </c>
      <c r="K40" s="1">
        <v>83.47</v>
      </c>
      <c r="L40" s="1">
        <v>84.93</v>
      </c>
    </row>
    <row r="41" spans="1:12" ht="15.75" customHeight="1">
      <c r="A41" s="7">
        <v>40</v>
      </c>
      <c r="B41" s="1" t="s">
        <v>113</v>
      </c>
      <c r="C41" s="1">
        <v>84.15</v>
      </c>
      <c r="D41" s="1">
        <v>28</v>
      </c>
      <c r="E41" s="1">
        <v>5</v>
      </c>
      <c r="F41" s="1">
        <v>73.63</v>
      </c>
      <c r="G41" s="1">
        <v>0</v>
      </c>
      <c r="H41" s="1">
        <v>2</v>
      </c>
      <c r="I41" s="1">
        <v>1</v>
      </c>
      <c r="J41" s="1">
        <v>2</v>
      </c>
      <c r="K41" s="1">
        <v>86.87</v>
      </c>
      <c r="L41" s="1">
        <v>81.98</v>
      </c>
    </row>
    <row r="42" spans="1:12" ht="15.75" customHeight="1">
      <c r="A42" s="7">
        <v>41</v>
      </c>
      <c r="B42" s="1" t="s">
        <v>35</v>
      </c>
      <c r="C42" s="1">
        <v>83.74</v>
      </c>
      <c r="D42" s="1">
        <v>25</v>
      </c>
      <c r="E42" s="1">
        <v>9</v>
      </c>
      <c r="F42" s="1">
        <v>74.680000000000007</v>
      </c>
      <c r="G42" s="1">
        <v>0</v>
      </c>
      <c r="H42" s="1">
        <v>1</v>
      </c>
      <c r="I42" s="1">
        <v>2</v>
      </c>
      <c r="J42" s="1">
        <v>3</v>
      </c>
      <c r="K42" s="1">
        <v>82.75</v>
      </c>
      <c r="L42" s="1">
        <v>84.49</v>
      </c>
    </row>
    <row r="43" spans="1:12" ht="15.75" customHeight="1">
      <c r="A43" s="7">
        <v>42</v>
      </c>
      <c r="B43" s="1" t="s">
        <v>42</v>
      </c>
      <c r="C43" s="1">
        <v>83.69</v>
      </c>
      <c r="D43" s="1">
        <v>21</v>
      </c>
      <c r="E43" s="1">
        <v>14</v>
      </c>
      <c r="F43" s="1">
        <v>80.010000000000005</v>
      </c>
      <c r="G43" s="1">
        <v>2</v>
      </c>
      <c r="H43" s="1">
        <v>5</v>
      </c>
      <c r="I43" s="1">
        <v>8</v>
      </c>
      <c r="J43" s="1">
        <v>8</v>
      </c>
      <c r="K43" s="1">
        <v>83.25</v>
      </c>
      <c r="L43" s="1">
        <v>83.79</v>
      </c>
    </row>
    <row r="44" spans="1:12" ht="15.75" customHeight="1">
      <c r="A44" s="7">
        <v>43</v>
      </c>
      <c r="B44" s="1" t="s">
        <v>29</v>
      </c>
      <c r="C44" s="1">
        <v>83.64</v>
      </c>
      <c r="D44" s="1">
        <v>22</v>
      </c>
      <c r="E44" s="1">
        <v>11</v>
      </c>
      <c r="F44" s="1">
        <v>78.260000000000005</v>
      </c>
      <c r="G44" s="1">
        <v>1</v>
      </c>
      <c r="H44" s="1">
        <v>2</v>
      </c>
      <c r="I44" s="1">
        <v>5</v>
      </c>
      <c r="J44" s="1">
        <v>3</v>
      </c>
      <c r="K44" s="1">
        <v>82.59</v>
      </c>
      <c r="L44" s="1">
        <v>84.47</v>
      </c>
    </row>
    <row r="45" spans="1:12" ht="15.75" customHeight="1">
      <c r="A45" s="7">
        <v>44</v>
      </c>
      <c r="B45" s="1" t="s">
        <v>30</v>
      </c>
      <c r="C45" s="1">
        <v>83.41</v>
      </c>
      <c r="D45" s="1">
        <v>23</v>
      </c>
      <c r="E45" s="1">
        <v>10</v>
      </c>
      <c r="F45" s="1">
        <v>77.239999999999995</v>
      </c>
      <c r="G45" s="1">
        <v>4</v>
      </c>
      <c r="H45" s="1">
        <v>5</v>
      </c>
      <c r="I45" s="1">
        <v>6</v>
      </c>
      <c r="J45" s="1">
        <v>8</v>
      </c>
      <c r="K45" s="1">
        <v>83.51</v>
      </c>
      <c r="L45" s="1">
        <v>82.97</v>
      </c>
    </row>
    <row r="46" spans="1:12" ht="15.75" customHeight="1">
      <c r="A46" s="7">
        <v>45</v>
      </c>
      <c r="B46" s="1" t="s">
        <v>160</v>
      </c>
      <c r="C46" s="1">
        <v>83.28</v>
      </c>
      <c r="D46" s="1">
        <v>19</v>
      </c>
      <c r="E46" s="1">
        <v>14</v>
      </c>
      <c r="F46" s="1">
        <v>79.290000000000006</v>
      </c>
      <c r="G46" s="1">
        <v>2</v>
      </c>
      <c r="H46" s="1">
        <v>6</v>
      </c>
      <c r="I46" s="1">
        <v>4</v>
      </c>
      <c r="J46" s="1">
        <v>10</v>
      </c>
      <c r="K46" s="1">
        <v>82.28</v>
      </c>
      <c r="L46" s="1">
        <v>84.03</v>
      </c>
    </row>
    <row r="47" spans="1:12" ht="15.75" customHeight="1">
      <c r="A47" s="7">
        <v>46</v>
      </c>
      <c r="B47" s="1" t="s">
        <v>171</v>
      </c>
      <c r="C47" s="1">
        <v>83.27</v>
      </c>
      <c r="D47" s="1">
        <v>21</v>
      </c>
      <c r="E47" s="1">
        <v>11</v>
      </c>
      <c r="F47" s="1">
        <v>77.69</v>
      </c>
      <c r="G47" s="1">
        <v>1</v>
      </c>
      <c r="H47" s="1">
        <v>2</v>
      </c>
      <c r="I47" s="1">
        <v>1</v>
      </c>
      <c r="J47" s="1">
        <v>6</v>
      </c>
      <c r="K47" s="1">
        <v>81.38</v>
      </c>
      <c r="L47" s="1">
        <v>85.35</v>
      </c>
    </row>
    <row r="48" spans="1:12" ht="15.75" customHeight="1">
      <c r="A48" s="7">
        <v>47</v>
      </c>
      <c r="B48" s="1" t="s">
        <v>122</v>
      </c>
      <c r="C48" s="1">
        <v>83.23</v>
      </c>
      <c r="D48" s="1">
        <v>24</v>
      </c>
      <c r="E48" s="1">
        <v>11</v>
      </c>
      <c r="F48" s="1">
        <v>76.08</v>
      </c>
      <c r="G48" s="1">
        <v>1</v>
      </c>
      <c r="H48" s="1">
        <v>3</v>
      </c>
      <c r="I48" s="1">
        <v>4</v>
      </c>
      <c r="J48" s="1">
        <v>6</v>
      </c>
      <c r="K48" s="1">
        <v>81.819999999999993</v>
      </c>
      <c r="L48" s="1">
        <v>84.55</v>
      </c>
    </row>
    <row r="49" spans="1:12" ht="15.75" customHeight="1">
      <c r="A49" s="7">
        <v>48</v>
      </c>
      <c r="B49" s="1" t="s">
        <v>92</v>
      </c>
      <c r="C49" s="1">
        <v>82.9</v>
      </c>
      <c r="D49" s="1">
        <v>24</v>
      </c>
      <c r="E49" s="1">
        <v>9</v>
      </c>
      <c r="F49" s="1">
        <v>75.930000000000007</v>
      </c>
      <c r="G49" s="1">
        <v>1</v>
      </c>
      <c r="H49" s="1">
        <v>4</v>
      </c>
      <c r="I49" s="1">
        <v>3</v>
      </c>
      <c r="J49" s="1">
        <v>5</v>
      </c>
      <c r="K49" s="1">
        <v>82.93</v>
      </c>
      <c r="L49" s="1">
        <v>82.52</v>
      </c>
    </row>
    <row r="50" spans="1:12" ht="15.75" customHeight="1">
      <c r="A50" s="7">
        <v>49</v>
      </c>
      <c r="B50" s="1" t="s">
        <v>190</v>
      </c>
      <c r="C50" s="1">
        <v>82.85</v>
      </c>
      <c r="D50" s="1">
        <v>18</v>
      </c>
      <c r="E50" s="1">
        <v>14</v>
      </c>
      <c r="F50" s="1">
        <v>79.37</v>
      </c>
      <c r="G50" s="1">
        <v>1</v>
      </c>
      <c r="H50" s="1">
        <v>7</v>
      </c>
      <c r="I50" s="1">
        <v>4</v>
      </c>
      <c r="J50" s="1">
        <v>12</v>
      </c>
      <c r="K50" s="1">
        <v>83.45</v>
      </c>
      <c r="L50" s="1">
        <v>81.97</v>
      </c>
    </row>
    <row r="51" spans="1:12" ht="15.75" customHeight="1">
      <c r="A51" s="7">
        <v>50</v>
      </c>
      <c r="B51" s="1" t="s">
        <v>12</v>
      </c>
      <c r="C51" s="1">
        <v>82.75</v>
      </c>
      <c r="D51" s="1">
        <v>20</v>
      </c>
      <c r="E51" s="1">
        <v>12</v>
      </c>
      <c r="F51" s="1">
        <v>77.959999999999994</v>
      </c>
      <c r="G51" s="1">
        <v>1</v>
      </c>
      <c r="H51" s="1">
        <v>4</v>
      </c>
      <c r="I51" s="1">
        <v>4</v>
      </c>
      <c r="J51" s="1">
        <v>8</v>
      </c>
      <c r="K51" s="1">
        <v>82.68</v>
      </c>
      <c r="L51" s="1">
        <v>82.46</v>
      </c>
    </row>
    <row r="52" spans="1:12" ht="15.75" customHeight="1">
      <c r="A52" s="7">
        <v>51</v>
      </c>
      <c r="B52" s="1" t="s">
        <v>46</v>
      </c>
      <c r="C52" s="1">
        <v>82.69</v>
      </c>
      <c r="D52" s="1">
        <v>23</v>
      </c>
      <c r="E52" s="1">
        <v>12</v>
      </c>
      <c r="F52" s="1">
        <v>77.3</v>
      </c>
      <c r="G52" s="1">
        <v>3</v>
      </c>
      <c r="H52" s="1">
        <v>8</v>
      </c>
      <c r="I52" s="1">
        <v>3</v>
      </c>
      <c r="J52" s="1">
        <v>10</v>
      </c>
      <c r="K52" s="1">
        <v>82.08</v>
      </c>
      <c r="L52" s="1">
        <v>82.98</v>
      </c>
    </row>
    <row r="53" spans="1:12" ht="15.75" customHeight="1">
      <c r="A53" s="7">
        <v>52</v>
      </c>
      <c r="B53" s="1" t="s">
        <v>488</v>
      </c>
      <c r="C53" s="1">
        <v>82.32</v>
      </c>
      <c r="D53" s="1">
        <v>28</v>
      </c>
      <c r="E53" s="1">
        <v>7</v>
      </c>
      <c r="F53" s="1">
        <v>72.09</v>
      </c>
      <c r="G53" s="1">
        <v>1</v>
      </c>
      <c r="H53" s="1">
        <v>1</v>
      </c>
      <c r="I53" s="1">
        <v>1</v>
      </c>
      <c r="J53" s="1">
        <v>2</v>
      </c>
      <c r="K53" s="1">
        <v>82.76</v>
      </c>
      <c r="L53" s="1">
        <v>81.569999999999993</v>
      </c>
    </row>
    <row r="54" spans="1:12" ht="15.75" customHeight="1">
      <c r="A54" s="7">
        <v>53</v>
      </c>
      <c r="B54" s="1" t="s">
        <v>18</v>
      </c>
      <c r="C54" s="1">
        <v>82.23</v>
      </c>
      <c r="D54" s="1">
        <v>23</v>
      </c>
      <c r="E54" s="1">
        <v>11</v>
      </c>
      <c r="F54" s="1">
        <v>75.72</v>
      </c>
      <c r="G54" s="1">
        <v>1</v>
      </c>
      <c r="H54" s="1">
        <v>4</v>
      </c>
      <c r="I54" s="1">
        <v>2</v>
      </c>
      <c r="J54" s="1">
        <v>8</v>
      </c>
      <c r="K54" s="1">
        <v>81.36</v>
      </c>
      <c r="L54" s="1">
        <v>82.82</v>
      </c>
    </row>
    <row r="55" spans="1:12" ht="15.75" customHeight="1">
      <c r="A55" s="7">
        <v>54</v>
      </c>
      <c r="B55" s="1" t="s">
        <v>158</v>
      </c>
      <c r="C55" s="1">
        <v>82.18</v>
      </c>
      <c r="D55" s="1">
        <v>17</v>
      </c>
      <c r="E55" s="1">
        <v>15</v>
      </c>
      <c r="F55" s="1">
        <v>78.900000000000006</v>
      </c>
      <c r="G55" s="1">
        <v>3</v>
      </c>
      <c r="H55" s="1">
        <v>2</v>
      </c>
      <c r="I55" s="1">
        <v>4</v>
      </c>
      <c r="J55" s="1">
        <v>10</v>
      </c>
      <c r="K55" s="1">
        <v>80.66</v>
      </c>
      <c r="L55" s="1">
        <v>83.62</v>
      </c>
    </row>
    <row r="56" spans="1:12" ht="15.75" customHeight="1">
      <c r="A56" s="7">
        <v>55</v>
      </c>
      <c r="B56" s="1" t="s">
        <v>110</v>
      </c>
      <c r="C56" s="1">
        <v>82.13</v>
      </c>
      <c r="D56" s="1">
        <v>21</v>
      </c>
      <c r="E56" s="1">
        <v>13</v>
      </c>
      <c r="F56" s="1">
        <v>78.75</v>
      </c>
      <c r="G56" s="1">
        <v>1</v>
      </c>
      <c r="H56" s="1">
        <v>3</v>
      </c>
      <c r="I56" s="1">
        <v>2</v>
      </c>
      <c r="J56" s="1">
        <v>8</v>
      </c>
      <c r="K56" s="1">
        <v>81.64</v>
      </c>
      <c r="L56" s="1">
        <v>82.27</v>
      </c>
    </row>
    <row r="57" spans="1:12" ht="15.75" customHeight="1">
      <c r="A57" s="7">
        <v>56</v>
      </c>
      <c r="B57" s="1" t="s">
        <v>54</v>
      </c>
      <c r="C57" s="1">
        <v>82</v>
      </c>
      <c r="D57" s="1">
        <v>22</v>
      </c>
      <c r="E57" s="1">
        <v>13</v>
      </c>
      <c r="F57" s="1">
        <v>77.599999999999994</v>
      </c>
      <c r="G57" s="1">
        <v>3</v>
      </c>
      <c r="H57" s="1">
        <v>9</v>
      </c>
      <c r="I57" s="1">
        <v>3</v>
      </c>
      <c r="J57" s="1">
        <v>10</v>
      </c>
      <c r="K57" s="1">
        <v>82.63</v>
      </c>
      <c r="L57" s="1">
        <v>81.09</v>
      </c>
    </row>
    <row r="58" spans="1:12" ht="15.75" customHeight="1">
      <c r="A58" s="7">
        <v>57</v>
      </c>
      <c r="B58" s="1" t="s">
        <v>132</v>
      </c>
      <c r="C58" s="1">
        <v>81.92</v>
      </c>
      <c r="D58" s="1">
        <v>21</v>
      </c>
      <c r="E58" s="1">
        <v>13</v>
      </c>
      <c r="F58" s="1">
        <v>78.099999999999994</v>
      </c>
      <c r="G58" s="1">
        <v>1</v>
      </c>
      <c r="H58" s="1">
        <v>4</v>
      </c>
      <c r="I58" s="1">
        <v>5</v>
      </c>
      <c r="J58" s="1">
        <v>9</v>
      </c>
      <c r="K58" s="1">
        <v>82.95</v>
      </c>
      <c r="L58" s="1">
        <v>80.7</v>
      </c>
    </row>
    <row r="59" spans="1:12" ht="15.75" customHeight="1">
      <c r="A59" s="7">
        <v>58</v>
      </c>
      <c r="B59" s="1" t="s">
        <v>98</v>
      </c>
      <c r="C59" s="1">
        <v>81.86</v>
      </c>
      <c r="D59" s="1">
        <v>18</v>
      </c>
      <c r="E59" s="1">
        <v>13</v>
      </c>
      <c r="F59" s="1">
        <v>79.03</v>
      </c>
      <c r="G59" s="1">
        <v>3</v>
      </c>
      <c r="H59" s="1">
        <v>6</v>
      </c>
      <c r="I59" s="1">
        <v>5</v>
      </c>
      <c r="J59" s="1">
        <v>9</v>
      </c>
      <c r="K59" s="1">
        <v>82.11</v>
      </c>
      <c r="L59" s="1">
        <v>81.290000000000006</v>
      </c>
    </row>
    <row r="60" spans="1:12" ht="15.75" customHeight="1">
      <c r="A60" s="7">
        <v>59</v>
      </c>
      <c r="B60" s="1" t="s">
        <v>131</v>
      </c>
      <c r="C60" s="1">
        <v>81.73</v>
      </c>
      <c r="D60" s="1">
        <v>19</v>
      </c>
      <c r="E60" s="1">
        <v>13</v>
      </c>
      <c r="F60" s="1">
        <v>77.53</v>
      </c>
      <c r="G60" s="1">
        <v>3</v>
      </c>
      <c r="H60" s="1">
        <v>6</v>
      </c>
      <c r="I60" s="1">
        <v>3</v>
      </c>
      <c r="J60" s="1">
        <v>9</v>
      </c>
      <c r="K60" s="1">
        <v>81.72</v>
      </c>
      <c r="L60" s="1">
        <v>81.400000000000006</v>
      </c>
    </row>
    <row r="61" spans="1:12" ht="15.75" customHeight="1">
      <c r="A61" s="7">
        <v>60</v>
      </c>
      <c r="B61" s="1" t="s">
        <v>44</v>
      </c>
      <c r="C61" s="1">
        <v>81.64</v>
      </c>
      <c r="D61" s="1">
        <v>23</v>
      </c>
      <c r="E61" s="1">
        <v>12</v>
      </c>
      <c r="F61" s="1">
        <v>76.3</v>
      </c>
      <c r="G61" s="1">
        <v>1</v>
      </c>
      <c r="H61" s="1">
        <v>4</v>
      </c>
      <c r="I61" s="1">
        <v>2</v>
      </c>
      <c r="J61" s="1">
        <v>6</v>
      </c>
      <c r="K61" s="1">
        <v>81.16</v>
      </c>
      <c r="L61" s="1">
        <v>81.78</v>
      </c>
    </row>
    <row r="62" spans="1:12" ht="15.75" customHeight="1">
      <c r="A62" s="7">
        <v>61</v>
      </c>
      <c r="B62" s="1" t="s">
        <v>221</v>
      </c>
      <c r="C62" s="1">
        <v>81.44</v>
      </c>
      <c r="D62" s="1">
        <v>24</v>
      </c>
      <c r="E62" s="1">
        <v>9</v>
      </c>
      <c r="F62" s="1">
        <v>73.930000000000007</v>
      </c>
      <c r="G62" s="1">
        <v>0</v>
      </c>
      <c r="H62" s="1">
        <v>3</v>
      </c>
      <c r="I62" s="1">
        <v>2</v>
      </c>
      <c r="J62" s="1">
        <v>5</v>
      </c>
      <c r="K62" s="1">
        <v>81.98</v>
      </c>
      <c r="L62" s="1">
        <v>80.61</v>
      </c>
    </row>
    <row r="63" spans="1:12" ht="15.75" customHeight="1">
      <c r="A63" s="7">
        <v>62</v>
      </c>
      <c r="B63" s="1" t="s">
        <v>148</v>
      </c>
      <c r="C63" s="1">
        <v>81.38</v>
      </c>
      <c r="D63" s="1">
        <v>27</v>
      </c>
      <c r="E63" s="1">
        <v>5</v>
      </c>
      <c r="F63" s="1">
        <v>71.150000000000006</v>
      </c>
      <c r="G63" s="1">
        <v>0</v>
      </c>
      <c r="H63" s="1">
        <v>2</v>
      </c>
      <c r="I63" s="1">
        <v>0</v>
      </c>
      <c r="J63" s="1">
        <v>2</v>
      </c>
      <c r="K63" s="1">
        <v>81.87</v>
      </c>
      <c r="L63" s="1">
        <v>80.59</v>
      </c>
    </row>
    <row r="64" spans="1:12" ht="15.75" customHeight="1">
      <c r="A64" s="7">
        <v>63</v>
      </c>
      <c r="B64" s="1" t="s">
        <v>130</v>
      </c>
      <c r="C64" s="1">
        <v>81.33</v>
      </c>
      <c r="D64" s="1">
        <v>25</v>
      </c>
      <c r="E64" s="1">
        <v>7</v>
      </c>
      <c r="F64" s="1">
        <v>71.209999999999994</v>
      </c>
      <c r="G64" s="1">
        <v>0</v>
      </c>
      <c r="H64" s="1">
        <v>0</v>
      </c>
      <c r="I64" s="1">
        <v>0</v>
      </c>
      <c r="J64" s="1">
        <v>1</v>
      </c>
      <c r="K64" s="1">
        <v>79.59</v>
      </c>
      <c r="L64" s="1">
        <v>83.07</v>
      </c>
    </row>
    <row r="65" spans="1:12" ht="15.75" customHeight="1">
      <c r="A65" s="7">
        <v>64</v>
      </c>
      <c r="B65" s="1" t="s">
        <v>439</v>
      </c>
      <c r="C65" s="1">
        <v>81.27</v>
      </c>
      <c r="D65" s="1">
        <v>20</v>
      </c>
      <c r="E65" s="1">
        <v>16</v>
      </c>
      <c r="F65" s="1">
        <v>78.62</v>
      </c>
      <c r="G65" s="1">
        <v>2</v>
      </c>
      <c r="H65" s="1">
        <v>7</v>
      </c>
      <c r="I65" s="1">
        <v>6</v>
      </c>
      <c r="J65" s="1">
        <v>14</v>
      </c>
      <c r="K65" s="1">
        <v>82.19</v>
      </c>
      <c r="L65" s="1">
        <v>80.11</v>
      </c>
    </row>
    <row r="66" spans="1:12" ht="15.75" customHeight="1">
      <c r="A66" s="7">
        <v>65</v>
      </c>
      <c r="B66" s="1" t="s">
        <v>123</v>
      </c>
      <c r="C66" s="1">
        <v>80.41</v>
      </c>
      <c r="D66" s="1">
        <v>16</v>
      </c>
      <c r="E66" s="1">
        <v>14</v>
      </c>
      <c r="F66" s="1">
        <v>77.55</v>
      </c>
      <c r="G66" s="1">
        <v>0</v>
      </c>
      <c r="H66" s="1">
        <v>3</v>
      </c>
      <c r="I66" s="1">
        <v>2</v>
      </c>
      <c r="J66" s="1">
        <v>7</v>
      </c>
      <c r="K66" s="1">
        <v>79.09</v>
      </c>
      <c r="L66" s="1">
        <v>81.55</v>
      </c>
    </row>
    <row r="67" spans="1:12" ht="15.75" customHeight="1">
      <c r="A67" s="7">
        <v>66</v>
      </c>
      <c r="B67" s="1" t="s">
        <v>76</v>
      </c>
      <c r="C67" s="1">
        <v>80.349999999999994</v>
      </c>
      <c r="D67" s="1">
        <v>15</v>
      </c>
      <c r="E67" s="1">
        <v>15</v>
      </c>
      <c r="F67" s="1">
        <v>76.77</v>
      </c>
      <c r="G67" s="1">
        <v>0</v>
      </c>
      <c r="H67" s="1">
        <v>6</v>
      </c>
      <c r="I67" s="1">
        <v>0</v>
      </c>
      <c r="J67" s="1">
        <v>10</v>
      </c>
      <c r="K67" s="1">
        <v>77.650000000000006</v>
      </c>
      <c r="L67" s="1">
        <v>83.63</v>
      </c>
    </row>
    <row r="68" spans="1:12" ht="15.75" customHeight="1">
      <c r="A68" s="7">
        <v>67</v>
      </c>
      <c r="B68" s="1" t="s">
        <v>234</v>
      </c>
      <c r="C68" s="1">
        <v>80.22</v>
      </c>
      <c r="D68" s="1">
        <v>22</v>
      </c>
      <c r="E68" s="1">
        <v>8</v>
      </c>
      <c r="F68" s="1">
        <v>72.930000000000007</v>
      </c>
      <c r="G68" s="1">
        <v>0</v>
      </c>
      <c r="H68" s="1">
        <v>0</v>
      </c>
      <c r="I68" s="1">
        <v>2</v>
      </c>
      <c r="J68" s="1">
        <v>2</v>
      </c>
      <c r="K68" s="1">
        <v>81.290000000000006</v>
      </c>
      <c r="L68" s="1">
        <v>78.930000000000007</v>
      </c>
    </row>
    <row r="69" spans="1:12" ht="15.75" customHeight="1">
      <c r="A69" s="7">
        <v>68</v>
      </c>
      <c r="B69" s="1" t="s">
        <v>64</v>
      </c>
      <c r="C69" s="1">
        <v>80.099999999999994</v>
      </c>
      <c r="D69" s="1">
        <v>21</v>
      </c>
      <c r="E69" s="1">
        <v>13</v>
      </c>
      <c r="F69" s="1">
        <v>77.73</v>
      </c>
      <c r="G69" s="1">
        <v>3</v>
      </c>
      <c r="H69" s="1">
        <v>1</v>
      </c>
      <c r="I69" s="1">
        <v>4</v>
      </c>
      <c r="J69" s="1">
        <v>6</v>
      </c>
      <c r="K69" s="1">
        <v>80.959999999999994</v>
      </c>
      <c r="L69" s="1">
        <v>78.989999999999995</v>
      </c>
    </row>
    <row r="70" spans="1:12" ht="15.75" customHeight="1">
      <c r="A70" s="7">
        <v>69</v>
      </c>
      <c r="B70" s="1" t="s">
        <v>22</v>
      </c>
      <c r="C70" s="1">
        <v>80.010000000000005</v>
      </c>
      <c r="D70" s="1">
        <v>17</v>
      </c>
      <c r="E70" s="1">
        <v>14</v>
      </c>
      <c r="F70" s="1">
        <v>75.77</v>
      </c>
      <c r="G70" s="1">
        <v>0</v>
      </c>
      <c r="H70" s="1">
        <v>4</v>
      </c>
      <c r="I70" s="1">
        <v>1</v>
      </c>
      <c r="J70" s="1">
        <v>12</v>
      </c>
      <c r="K70" s="1">
        <v>77.31</v>
      </c>
      <c r="L70" s="1">
        <v>83.22</v>
      </c>
    </row>
    <row r="71" spans="1:12" ht="15.75" customHeight="1">
      <c r="A71" s="7">
        <v>70</v>
      </c>
      <c r="B71" s="1" t="s">
        <v>65</v>
      </c>
      <c r="C71" s="1">
        <v>79.98</v>
      </c>
      <c r="D71" s="1">
        <v>21</v>
      </c>
      <c r="E71" s="1">
        <v>13</v>
      </c>
      <c r="F71" s="1">
        <v>76.86</v>
      </c>
      <c r="G71" s="1">
        <v>2</v>
      </c>
      <c r="H71" s="1">
        <v>4</v>
      </c>
      <c r="I71" s="1">
        <v>5</v>
      </c>
      <c r="J71" s="1">
        <v>6</v>
      </c>
      <c r="K71" s="1">
        <v>79.83</v>
      </c>
      <c r="L71" s="1">
        <v>79.78</v>
      </c>
    </row>
    <row r="72" spans="1:12" ht="15.75" customHeight="1">
      <c r="A72" s="7">
        <v>71</v>
      </c>
      <c r="B72" s="1" t="s">
        <v>47</v>
      </c>
      <c r="C72" s="1">
        <v>79.98</v>
      </c>
      <c r="D72" s="1">
        <v>20</v>
      </c>
      <c r="E72" s="1">
        <v>11</v>
      </c>
      <c r="F72" s="1">
        <v>76.069999999999993</v>
      </c>
      <c r="G72" s="1">
        <v>1</v>
      </c>
      <c r="H72" s="1">
        <v>2</v>
      </c>
      <c r="I72" s="1">
        <v>4</v>
      </c>
      <c r="J72" s="1">
        <v>6</v>
      </c>
      <c r="K72" s="1">
        <v>81.73</v>
      </c>
      <c r="L72" s="1">
        <v>78.180000000000007</v>
      </c>
    </row>
    <row r="73" spans="1:12" ht="15.75" customHeight="1">
      <c r="A73" s="7">
        <v>72</v>
      </c>
      <c r="B73" s="1" t="s">
        <v>198</v>
      </c>
      <c r="C73" s="1">
        <v>79.87</v>
      </c>
      <c r="D73" s="1">
        <v>24</v>
      </c>
      <c r="E73" s="1">
        <v>9</v>
      </c>
      <c r="F73" s="1">
        <v>73.11</v>
      </c>
      <c r="G73" s="1">
        <v>1</v>
      </c>
      <c r="H73" s="1">
        <v>1</v>
      </c>
      <c r="I73" s="1">
        <v>1</v>
      </c>
      <c r="J73" s="1">
        <v>4</v>
      </c>
      <c r="K73" s="1">
        <v>80.599999999999994</v>
      </c>
      <c r="L73" s="1">
        <v>78.87</v>
      </c>
    </row>
    <row r="74" spans="1:12" ht="15.75" customHeight="1">
      <c r="A74" s="7">
        <v>73</v>
      </c>
      <c r="B74" s="1" t="s">
        <v>74</v>
      </c>
      <c r="C74" s="1">
        <v>79.739999999999995</v>
      </c>
      <c r="D74" s="1">
        <v>18</v>
      </c>
      <c r="E74" s="1">
        <v>12</v>
      </c>
      <c r="F74" s="1">
        <v>75.400000000000006</v>
      </c>
      <c r="G74" s="1">
        <v>0</v>
      </c>
      <c r="H74" s="1">
        <v>4</v>
      </c>
      <c r="I74" s="1">
        <v>2</v>
      </c>
      <c r="J74" s="1">
        <v>5</v>
      </c>
      <c r="K74" s="1">
        <v>78.94</v>
      </c>
      <c r="L74" s="1">
        <v>80.239999999999995</v>
      </c>
    </row>
    <row r="75" spans="1:12" ht="15.75" customHeight="1">
      <c r="A75" s="7">
        <v>74</v>
      </c>
      <c r="B75" s="1" t="s">
        <v>212</v>
      </c>
      <c r="C75" s="1">
        <v>79.73</v>
      </c>
      <c r="D75" s="1">
        <v>17</v>
      </c>
      <c r="E75" s="1">
        <v>13</v>
      </c>
      <c r="F75" s="1">
        <v>77.62</v>
      </c>
      <c r="G75" s="1">
        <v>1</v>
      </c>
      <c r="H75" s="1">
        <v>1</v>
      </c>
      <c r="I75" s="1">
        <v>2</v>
      </c>
      <c r="J75" s="1">
        <v>5</v>
      </c>
      <c r="K75" s="1">
        <v>79.89</v>
      </c>
      <c r="L75" s="1">
        <v>79.22</v>
      </c>
    </row>
    <row r="76" spans="1:12" ht="15.75" customHeight="1">
      <c r="A76" s="7">
        <v>75</v>
      </c>
      <c r="B76" s="1" t="s">
        <v>58</v>
      </c>
      <c r="C76" s="1">
        <v>79.72</v>
      </c>
      <c r="D76" s="1">
        <v>18</v>
      </c>
      <c r="E76" s="1">
        <v>13</v>
      </c>
      <c r="F76" s="1">
        <v>76.39</v>
      </c>
      <c r="G76" s="1">
        <v>1</v>
      </c>
      <c r="H76" s="1">
        <v>4</v>
      </c>
      <c r="I76" s="1">
        <v>3</v>
      </c>
      <c r="J76" s="1">
        <v>9</v>
      </c>
      <c r="K76" s="1">
        <v>78.7</v>
      </c>
      <c r="L76" s="1">
        <v>80.47</v>
      </c>
    </row>
    <row r="77" spans="1:12" ht="15.75" customHeight="1">
      <c r="A77" s="7">
        <v>76</v>
      </c>
      <c r="B77" s="1" t="s">
        <v>45</v>
      </c>
      <c r="C77" s="1">
        <v>79.510000000000005</v>
      </c>
      <c r="D77" s="1">
        <v>16</v>
      </c>
      <c r="E77" s="1">
        <v>15</v>
      </c>
      <c r="F77" s="1">
        <v>77.430000000000007</v>
      </c>
      <c r="G77" s="1">
        <v>1</v>
      </c>
      <c r="H77" s="1">
        <v>5</v>
      </c>
      <c r="I77" s="1">
        <v>5</v>
      </c>
      <c r="J77" s="1">
        <v>10</v>
      </c>
      <c r="K77" s="1">
        <v>79.88</v>
      </c>
      <c r="L77" s="1">
        <v>78.81</v>
      </c>
    </row>
    <row r="78" spans="1:12" ht="15.75" customHeight="1">
      <c r="A78" s="7">
        <v>77</v>
      </c>
      <c r="B78" s="1" t="s">
        <v>283</v>
      </c>
      <c r="C78" s="1">
        <v>79.45</v>
      </c>
      <c r="D78" s="1">
        <v>16</v>
      </c>
      <c r="E78" s="1">
        <v>17</v>
      </c>
      <c r="F78" s="1">
        <v>80.040000000000006</v>
      </c>
      <c r="G78" s="1">
        <v>2</v>
      </c>
      <c r="H78" s="1">
        <v>8</v>
      </c>
      <c r="I78" s="1">
        <v>2</v>
      </c>
      <c r="J78" s="1">
        <v>12</v>
      </c>
      <c r="K78" s="1">
        <v>79.84</v>
      </c>
      <c r="L78" s="1">
        <v>78.73</v>
      </c>
    </row>
    <row r="79" spans="1:12" ht="15.75" customHeight="1">
      <c r="A79" s="7">
        <v>78</v>
      </c>
      <c r="B79" s="1" t="s">
        <v>51</v>
      </c>
      <c r="C79" s="1">
        <v>79.38</v>
      </c>
      <c r="D79" s="1">
        <v>17</v>
      </c>
      <c r="E79" s="1">
        <v>14</v>
      </c>
      <c r="F79" s="1">
        <v>77.06</v>
      </c>
      <c r="G79" s="1">
        <v>3</v>
      </c>
      <c r="H79" s="1">
        <v>6</v>
      </c>
      <c r="I79" s="1">
        <v>3</v>
      </c>
      <c r="J79" s="1">
        <v>9</v>
      </c>
      <c r="K79" s="1">
        <v>79.069999999999993</v>
      </c>
      <c r="L79" s="1">
        <v>79.349999999999994</v>
      </c>
    </row>
    <row r="80" spans="1:12" ht="15.75" customHeight="1">
      <c r="A80" s="7">
        <v>79</v>
      </c>
      <c r="B80" s="1" t="s">
        <v>112</v>
      </c>
      <c r="C80" s="1">
        <v>78.989999999999995</v>
      </c>
      <c r="D80" s="1">
        <v>20</v>
      </c>
      <c r="E80" s="1">
        <v>10</v>
      </c>
      <c r="F80" s="1">
        <v>73.709999999999994</v>
      </c>
      <c r="G80" s="1">
        <v>0</v>
      </c>
      <c r="H80" s="1">
        <v>1</v>
      </c>
      <c r="I80" s="1">
        <v>0</v>
      </c>
      <c r="J80" s="1">
        <v>4</v>
      </c>
      <c r="K80" s="1">
        <v>78.7</v>
      </c>
      <c r="L80" s="1">
        <v>78.930000000000007</v>
      </c>
    </row>
    <row r="81" spans="1:12" ht="15.75" customHeight="1">
      <c r="A81" s="7">
        <v>80</v>
      </c>
      <c r="B81" s="1" t="s">
        <v>224</v>
      </c>
      <c r="C81" s="1">
        <v>78.849999999999994</v>
      </c>
      <c r="D81" s="1">
        <v>23</v>
      </c>
      <c r="E81" s="1">
        <v>9</v>
      </c>
      <c r="F81" s="1">
        <v>72.260000000000005</v>
      </c>
      <c r="G81" s="1">
        <v>0</v>
      </c>
      <c r="H81" s="1">
        <v>1</v>
      </c>
      <c r="I81" s="1">
        <v>1</v>
      </c>
      <c r="J81" s="1">
        <v>4</v>
      </c>
      <c r="K81" s="1">
        <v>79.87</v>
      </c>
      <c r="L81" s="1">
        <v>77.599999999999994</v>
      </c>
    </row>
    <row r="82" spans="1:12" ht="15.75" customHeight="1">
      <c r="A82" s="7">
        <v>81</v>
      </c>
      <c r="B82" s="1" t="s">
        <v>88</v>
      </c>
      <c r="C82" s="1">
        <v>78.62</v>
      </c>
      <c r="D82" s="1">
        <v>20</v>
      </c>
      <c r="E82" s="1">
        <v>11</v>
      </c>
      <c r="F82" s="1">
        <v>73.92</v>
      </c>
      <c r="G82" s="1">
        <v>0</v>
      </c>
      <c r="H82" s="1">
        <v>3</v>
      </c>
      <c r="I82" s="1">
        <v>0</v>
      </c>
      <c r="J82" s="1">
        <v>3</v>
      </c>
      <c r="K82" s="1">
        <v>77</v>
      </c>
      <c r="L82" s="1">
        <v>80.069999999999993</v>
      </c>
    </row>
    <row r="83" spans="1:12" ht="15.75" customHeight="1">
      <c r="A83" s="7">
        <v>82</v>
      </c>
      <c r="B83" s="1" t="s">
        <v>119</v>
      </c>
      <c r="C83" s="1">
        <v>78.5</v>
      </c>
      <c r="D83" s="1">
        <v>15</v>
      </c>
      <c r="E83" s="1">
        <v>14</v>
      </c>
      <c r="F83" s="1">
        <v>76.84</v>
      </c>
      <c r="G83" s="1">
        <v>0</v>
      </c>
      <c r="H83" s="1">
        <v>4</v>
      </c>
      <c r="I83" s="1">
        <v>1</v>
      </c>
      <c r="J83" s="1">
        <v>5</v>
      </c>
      <c r="K83" s="1">
        <v>78.02</v>
      </c>
      <c r="L83" s="1">
        <v>78.64</v>
      </c>
    </row>
    <row r="84" spans="1:12" ht="15.75" customHeight="1">
      <c r="A84" s="7">
        <v>83</v>
      </c>
      <c r="B84" s="1" t="s">
        <v>105</v>
      </c>
      <c r="C84" s="1">
        <v>78.489999999999995</v>
      </c>
      <c r="D84" s="1">
        <v>15</v>
      </c>
      <c r="E84" s="1">
        <v>16</v>
      </c>
      <c r="F84" s="1">
        <v>78.56</v>
      </c>
      <c r="G84" s="1">
        <v>0</v>
      </c>
      <c r="H84" s="1">
        <v>4</v>
      </c>
      <c r="I84" s="1">
        <v>5</v>
      </c>
      <c r="J84" s="1">
        <v>13</v>
      </c>
      <c r="K84" s="1">
        <v>79.64</v>
      </c>
      <c r="L84" s="1">
        <v>77.11</v>
      </c>
    </row>
    <row r="85" spans="1:12" ht="15.75" customHeight="1">
      <c r="A85" s="7">
        <v>84</v>
      </c>
      <c r="B85" s="1" t="s">
        <v>226</v>
      </c>
      <c r="C85" s="1">
        <v>78.19</v>
      </c>
      <c r="D85" s="1">
        <v>22</v>
      </c>
      <c r="E85" s="1">
        <v>9</v>
      </c>
      <c r="F85" s="1">
        <v>73.63</v>
      </c>
      <c r="G85" s="1">
        <v>0</v>
      </c>
      <c r="H85" s="1">
        <v>0</v>
      </c>
      <c r="I85" s="1">
        <v>3</v>
      </c>
      <c r="J85" s="1">
        <v>0</v>
      </c>
      <c r="K85" s="1">
        <v>79.010000000000005</v>
      </c>
      <c r="L85" s="1">
        <v>77.09</v>
      </c>
    </row>
    <row r="86" spans="1:12" ht="15.75" customHeight="1">
      <c r="A86" s="7">
        <v>85</v>
      </c>
      <c r="B86" s="1" t="s">
        <v>458</v>
      </c>
      <c r="C86" s="1">
        <v>77.7</v>
      </c>
      <c r="D86" s="1">
        <v>24</v>
      </c>
      <c r="E86" s="1">
        <v>7</v>
      </c>
      <c r="F86" s="1">
        <v>69.69</v>
      </c>
      <c r="G86" s="1">
        <v>0</v>
      </c>
      <c r="H86" s="1">
        <v>3</v>
      </c>
      <c r="I86" s="1">
        <v>0</v>
      </c>
      <c r="J86" s="1">
        <v>4</v>
      </c>
      <c r="K86" s="1">
        <v>79.12</v>
      </c>
      <c r="L86" s="1">
        <v>76.09</v>
      </c>
    </row>
    <row r="87" spans="1:12" ht="15.75" customHeight="1">
      <c r="A87" s="7">
        <v>86</v>
      </c>
      <c r="B87" s="1" t="s">
        <v>210</v>
      </c>
      <c r="C87" s="1">
        <v>77.61</v>
      </c>
      <c r="D87" s="1">
        <v>24</v>
      </c>
      <c r="E87" s="1">
        <v>9</v>
      </c>
      <c r="F87" s="1">
        <v>72.36</v>
      </c>
      <c r="G87" s="1">
        <v>0</v>
      </c>
      <c r="H87" s="1">
        <v>1</v>
      </c>
      <c r="I87" s="1">
        <v>1</v>
      </c>
      <c r="J87" s="1">
        <v>3</v>
      </c>
      <c r="K87" s="1">
        <v>79.52</v>
      </c>
      <c r="L87" s="1">
        <v>75.61</v>
      </c>
    </row>
    <row r="88" spans="1:12" ht="15.75" customHeight="1">
      <c r="A88" s="7">
        <v>87</v>
      </c>
      <c r="B88" s="1" t="s">
        <v>14</v>
      </c>
      <c r="C88" s="1">
        <v>77.59</v>
      </c>
      <c r="D88" s="1">
        <v>18</v>
      </c>
      <c r="E88" s="1">
        <v>15</v>
      </c>
      <c r="F88" s="1">
        <v>75.69</v>
      </c>
      <c r="G88" s="1">
        <v>0</v>
      </c>
      <c r="H88" s="1">
        <v>6</v>
      </c>
      <c r="I88" s="1">
        <v>0</v>
      </c>
      <c r="J88" s="1">
        <v>7</v>
      </c>
      <c r="K88" s="1">
        <v>77.239999999999995</v>
      </c>
      <c r="L88" s="1">
        <v>77.59</v>
      </c>
    </row>
    <row r="89" spans="1:12" ht="15.75" customHeight="1">
      <c r="A89" s="7">
        <v>88</v>
      </c>
      <c r="B89" s="1" t="s">
        <v>118</v>
      </c>
      <c r="C89" s="1">
        <v>77.569999999999993</v>
      </c>
      <c r="D89" s="1">
        <v>19</v>
      </c>
      <c r="E89" s="1">
        <v>13</v>
      </c>
      <c r="F89" s="1">
        <v>75.09</v>
      </c>
      <c r="G89" s="1">
        <v>0</v>
      </c>
      <c r="H89" s="1">
        <v>3</v>
      </c>
      <c r="I89" s="1">
        <v>2</v>
      </c>
      <c r="J89" s="1">
        <v>4</v>
      </c>
      <c r="K89" s="1">
        <v>78.52</v>
      </c>
      <c r="L89" s="1">
        <v>76.34</v>
      </c>
    </row>
    <row r="90" spans="1:12" ht="15.75" customHeight="1">
      <c r="A90" s="7">
        <v>89</v>
      </c>
      <c r="B90" s="1" t="s">
        <v>249</v>
      </c>
      <c r="C90" s="1">
        <v>77.56</v>
      </c>
      <c r="D90" s="1">
        <v>19</v>
      </c>
      <c r="E90" s="1">
        <v>11</v>
      </c>
      <c r="F90" s="1">
        <v>74.12</v>
      </c>
      <c r="G90" s="1">
        <v>1</v>
      </c>
      <c r="H90" s="1">
        <v>4</v>
      </c>
      <c r="I90" s="1">
        <v>1</v>
      </c>
      <c r="J90" s="1">
        <v>4</v>
      </c>
      <c r="K90" s="1">
        <v>77.22</v>
      </c>
      <c r="L90" s="1">
        <v>77.540000000000006</v>
      </c>
    </row>
    <row r="91" spans="1:12" ht="15.75" customHeight="1">
      <c r="A91" s="7">
        <v>90</v>
      </c>
      <c r="B91" s="1" t="s">
        <v>217</v>
      </c>
      <c r="C91" s="1">
        <v>77.52</v>
      </c>
      <c r="D91" s="1">
        <v>23</v>
      </c>
      <c r="E91" s="1">
        <v>10</v>
      </c>
      <c r="F91" s="1">
        <v>73.650000000000006</v>
      </c>
      <c r="G91" s="1">
        <v>2</v>
      </c>
      <c r="H91" s="1">
        <v>2</v>
      </c>
      <c r="I91" s="1">
        <v>2</v>
      </c>
      <c r="J91" s="1">
        <v>2</v>
      </c>
      <c r="K91" s="1">
        <v>78.599999999999994</v>
      </c>
      <c r="L91" s="1">
        <v>76.180000000000007</v>
      </c>
    </row>
    <row r="92" spans="1:12" ht="15.75" customHeight="1">
      <c r="A92" s="7">
        <v>91</v>
      </c>
      <c r="B92" s="1" t="s">
        <v>469</v>
      </c>
      <c r="C92" s="1">
        <v>77.489999999999995</v>
      </c>
      <c r="D92" s="1">
        <v>18</v>
      </c>
      <c r="E92" s="1">
        <v>13</v>
      </c>
      <c r="F92" s="1">
        <v>73.63</v>
      </c>
      <c r="G92" s="1">
        <v>0</v>
      </c>
      <c r="H92" s="1">
        <v>2</v>
      </c>
      <c r="I92" s="1">
        <v>1</v>
      </c>
      <c r="J92" s="1">
        <v>4</v>
      </c>
      <c r="K92" s="1">
        <v>77.3</v>
      </c>
      <c r="L92" s="1">
        <v>77.319999999999993</v>
      </c>
    </row>
    <row r="93" spans="1:12" ht="15.75" customHeight="1">
      <c r="A93" s="7">
        <v>92</v>
      </c>
      <c r="B93" s="1" t="s">
        <v>285</v>
      </c>
      <c r="C93" s="1">
        <v>77.45</v>
      </c>
      <c r="D93" s="1">
        <v>18</v>
      </c>
      <c r="E93" s="1">
        <v>15</v>
      </c>
      <c r="F93" s="1">
        <v>75.55</v>
      </c>
      <c r="G93" s="1">
        <v>0</v>
      </c>
      <c r="H93" s="1">
        <v>2</v>
      </c>
      <c r="I93" s="1">
        <v>0</v>
      </c>
      <c r="J93" s="1">
        <v>3</v>
      </c>
      <c r="K93" s="1">
        <v>76.400000000000006</v>
      </c>
      <c r="L93" s="1">
        <v>78.22</v>
      </c>
    </row>
    <row r="94" spans="1:12" ht="15.75" customHeight="1">
      <c r="A94" s="7">
        <v>93</v>
      </c>
      <c r="B94" s="1" t="s">
        <v>174</v>
      </c>
      <c r="C94" s="1">
        <v>77.36</v>
      </c>
      <c r="D94" s="1">
        <v>22</v>
      </c>
      <c r="E94" s="1">
        <v>10</v>
      </c>
      <c r="F94" s="1">
        <v>72</v>
      </c>
      <c r="G94" s="1">
        <v>0</v>
      </c>
      <c r="H94" s="1">
        <v>0</v>
      </c>
      <c r="I94" s="1">
        <v>1</v>
      </c>
      <c r="J94" s="1">
        <v>3</v>
      </c>
      <c r="K94" s="1">
        <v>78.39</v>
      </c>
      <c r="L94" s="1">
        <v>76.069999999999993</v>
      </c>
    </row>
    <row r="95" spans="1:12" ht="15.75" customHeight="1">
      <c r="A95" s="7">
        <v>94</v>
      </c>
      <c r="B95" s="1" t="s">
        <v>199</v>
      </c>
      <c r="C95" s="1">
        <v>77.260000000000005</v>
      </c>
      <c r="D95" s="1">
        <v>14</v>
      </c>
      <c r="E95" s="1">
        <v>16</v>
      </c>
      <c r="F95" s="1">
        <v>79.2</v>
      </c>
      <c r="G95" s="1">
        <v>2</v>
      </c>
      <c r="H95" s="1">
        <v>6</v>
      </c>
      <c r="I95" s="1">
        <v>4</v>
      </c>
      <c r="J95" s="1">
        <v>13</v>
      </c>
      <c r="K95" s="1">
        <v>79.22</v>
      </c>
      <c r="L95" s="1">
        <v>75.2</v>
      </c>
    </row>
    <row r="96" spans="1:12" ht="15.75" customHeight="1">
      <c r="A96" s="7">
        <v>95</v>
      </c>
      <c r="B96" s="1" t="s">
        <v>57</v>
      </c>
      <c r="C96" s="1">
        <v>77.209999999999994</v>
      </c>
      <c r="D96" s="1">
        <v>22</v>
      </c>
      <c r="E96" s="1">
        <v>12</v>
      </c>
      <c r="F96" s="1">
        <v>74.150000000000006</v>
      </c>
      <c r="G96" s="1">
        <v>0</v>
      </c>
      <c r="H96" s="1">
        <v>0</v>
      </c>
      <c r="I96" s="1">
        <v>2</v>
      </c>
      <c r="J96" s="1">
        <v>2</v>
      </c>
      <c r="K96" s="1">
        <v>79.08</v>
      </c>
      <c r="L96" s="1">
        <v>75.23</v>
      </c>
    </row>
    <row r="97" spans="1:12" ht="15.75" customHeight="1">
      <c r="A97" s="7">
        <v>96</v>
      </c>
      <c r="B97" s="1" t="s">
        <v>308</v>
      </c>
      <c r="C97" s="1">
        <v>77.2</v>
      </c>
      <c r="D97" s="1">
        <v>25</v>
      </c>
      <c r="E97" s="1">
        <v>9</v>
      </c>
      <c r="F97" s="1">
        <v>69.03</v>
      </c>
      <c r="G97" s="1">
        <v>0</v>
      </c>
      <c r="H97" s="1">
        <v>0</v>
      </c>
      <c r="I97" s="1">
        <v>0</v>
      </c>
      <c r="J97" s="1">
        <v>1</v>
      </c>
      <c r="K97" s="1">
        <v>77.28</v>
      </c>
      <c r="L97" s="1">
        <v>76.77</v>
      </c>
    </row>
    <row r="98" spans="1:12" ht="15.75" customHeight="1">
      <c r="A98" s="7">
        <v>97</v>
      </c>
      <c r="B98" s="1" t="s">
        <v>383</v>
      </c>
      <c r="C98" s="1">
        <v>77.16</v>
      </c>
      <c r="D98" s="1">
        <v>25</v>
      </c>
      <c r="E98" s="1">
        <v>9</v>
      </c>
      <c r="F98" s="1">
        <v>70.47</v>
      </c>
      <c r="G98" s="1">
        <v>0</v>
      </c>
      <c r="H98" s="1">
        <v>2</v>
      </c>
      <c r="I98" s="1">
        <v>0</v>
      </c>
      <c r="J98" s="1">
        <v>3</v>
      </c>
      <c r="K98" s="1">
        <v>77.17</v>
      </c>
      <c r="L98" s="1">
        <v>76.81</v>
      </c>
    </row>
    <row r="99" spans="1:12" ht="15.75" customHeight="1">
      <c r="A99" s="7">
        <v>98</v>
      </c>
      <c r="B99" s="1" t="s">
        <v>297</v>
      </c>
      <c r="C99" s="1">
        <v>77.13</v>
      </c>
      <c r="D99" s="1">
        <v>14</v>
      </c>
      <c r="E99" s="1">
        <v>16</v>
      </c>
      <c r="F99" s="1">
        <v>76.77</v>
      </c>
      <c r="G99" s="1">
        <v>0</v>
      </c>
      <c r="H99" s="1">
        <v>2</v>
      </c>
      <c r="I99" s="1">
        <v>1</v>
      </c>
      <c r="J99" s="1">
        <v>6</v>
      </c>
      <c r="K99" s="1">
        <v>75.81</v>
      </c>
      <c r="L99" s="1">
        <v>78.180000000000007</v>
      </c>
    </row>
    <row r="100" spans="1:12" ht="15.75" customHeight="1">
      <c r="A100" s="7">
        <v>99</v>
      </c>
      <c r="B100" s="1" t="s">
        <v>117</v>
      </c>
      <c r="C100" s="1">
        <v>76.91</v>
      </c>
      <c r="D100" s="1">
        <v>21</v>
      </c>
      <c r="E100" s="1">
        <v>10</v>
      </c>
      <c r="F100" s="1">
        <v>72.44</v>
      </c>
      <c r="G100" s="1">
        <v>0</v>
      </c>
      <c r="H100" s="1">
        <v>0</v>
      </c>
      <c r="I100" s="1">
        <v>0</v>
      </c>
      <c r="J100" s="1">
        <v>2</v>
      </c>
      <c r="K100" s="1">
        <v>77.319999999999993</v>
      </c>
      <c r="L100" s="1">
        <v>76.16</v>
      </c>
    </row>
    <row r="101" spans="1:12" ht="15.75" customHeight="1">
      <c r="A101" s="7">
        <v>100</v>
      </c>
      <c r="B101" s="1" t="s">
        <v>31</v>
      </c>
      <c r="C101" s="1">
        <v>76.69</v>
      </c>
      <c r="D101" s="1">
        <v>14</v>
      </c>
      <c r="E101" s="1">
        <v>16</v>
      </c>
      <c r="F101" s="1">
        <v>75.040000000000006</v>
      </c>
      <c r="G101" s="1">
        <v>0</v>
      </c>
      <c r="H101" s="1">
        <v>3</v>
      </c>
      <c r="I101" s="1">
        <v>0</v>
      </c>
      <c r="J101" s="1">
        <v>7</v>
      </c>
      <c r="K101" s="1">
        <v>75.510000000000005</v>
      </c>
      <c r="L101" s="1">
        <v>77.59</v>
      </c>
    </row>
    <row r="102" spans="1:12" ht="15.75" customHeight="1">
      <c r="A102" s="7">
        <v>101</v>
      </c>
      <c r="B102" s="1" t="s">
        <v>219</v>
      </c>
      <c r="C102" s="1">
        <v>76.680000000000007</v>
      </c>
      <c r="D102" s="1">
        <v>23</v>
      </c>
      <c r="E102" s="1">
        <v>8</v>
      </c>
      <c r="F102" s="1">
        <v>70.930000000000007</v>
      </c>
      <c r="G102" s="1">
        <v>0</v>
      </c>
      <c r="H102" s="1">
        <v>3</v>
      </c>
      <c r="I102" s="1">
        <v>0</v>
      </c>
      <c r="J102" s="1">
        <v>4</v>
      </c>
      <c r="K102" s="1">
        <v>78.25</v>
      </c>
      <c r="L102" s="1">
        <v>74.92</v>
      </c>
    </row>
    <row r="103" spans="1:12" ht="15.75" customHeight="1">
      <c r="A103" s="7">
        <v>102</v>
      </c>
      <c r="B103" s="1" t="s">
        <v>100</v>
      </c>
      <c r="C103" s="1">
        <v>76.63</v>
      </c>
      <c r="D103" s="1">
        <v>22</v>
      </c>
      <c r="E103" s="1">
        <v>11</v>
      </c>
      <c r="F103" s="1">
        <v>72.349999999999994</v>
      </c>
      <c r="G103" s="1">
        <v>1</v>
      </c>
      <c r="H103" s="1">
        <v>1</v>
      </c>
      <c r="I103" s="1">
        <v>1</v>
      </c>
      <c r="J103" s="1">
        <v>4</v>
      </c>
      <c r="K103" s="1">
        <v>76.3</v>
      </c>
      <c r="L103" s="1">
        <v>76.61</v>
      </c>
    </row>
    <row r="104" spans="1:12" ht="15.75" customHeight="1">
      <c r="A104" s="7">
        <v>103</v>
      </c>
      <c r="B104" s="1" t="s">
        <v>77</v>
      </c>
      <c r="C104" s="1">
        <v>76.62</v>
      </c>
      <c r="D104" s="1">
        <v>16</v>
      </c>
      <c r="E104" s="1">
        <v>15</v>
      </c>
      <c r="F104" s="1">
        <v>76.58</v>
      </c>
      <c r="G104" s="1">
        <v>0</v>
      </c>
      <c r="H104" s="1">
        <v>3</v>
      </c>
      <c r="I104" s="1">
        <v>0</v>
      </c>
      <c r="J104" s="1">
        <v>7</v>
      </c>
      <c r="K104" s="1">
        <v>77.09</v>
      </c>
      <c r="L104" s="1">
        <v>75.83</v>
      </c>
    </row>
    <row r="105" spans="1:12" ht="15.75" customHeight="1">
      <c r="A105" s="7">
        <v>104</v>
      </c>
      <c r="B105" s="1" t="s">
        <v>442</v>
      </c>
      <c r="C105" s="1">
        <v>76.569999999999993</v>
      </c>
      <c r="D105" s="1">
        <v>20</v>
      </c>
      <c r="E105" s="1">
        <v>9</v>
      </c>
      <c r="F105" s="1">
        <v>70.06</v>
      </c>
      <c r="G105" s="1">
        <v>0</v>
      </c>
      <c r="H105" s="1">
        <v>1</v>
      </c>
      <c r="I105" s="1">
        <v>0</v>
      </c>
      <c r="J105" s="1">
        <v>1</v>
      </c>
      <c r="K105" s="1">
        <v>76.180000000000007</v>
      </c>
      <c r="L105" s="1">
        <v>76.62</v>
      </c>
    </row>
    <row r="106" spans="1:12" ht="15.75" customHeight="1">
      <c r="A106" s="7">
        <v>105</v>
      </c>
      <c r="B106" s="1" t="s">
        <v>102</v>
      </c>
      <c r="C106" s="1">
        <v>76.569999999999993</v>
      </c>
      <c r="D106" s="1">
        <v>19</v>
      </c>
      <c r="E106" s="1">
        <v>13</v>
      </c>
      <c r="F106" s="1">
        <v>74.98</v>
      </c>
      <c r="G106" s="1">
        <v>0</v>
      </c>
      <c r="H106" s="1">
        <v>1</v>
      </c>
      <c r="I106" s="1">
        <v>0</v>
      </c>
      <c r="J106" s="1">
        <v>4</v>
      </c>
      <c r="K106" s="1">
        <v>76.75</v>
      </c>
      <c r="L106" s="1">
        <v>76.040000000000006</v>
      </c>
    </row>
    <row r="107" spans="1:12" ht="15.75" customHeight="1">
      <c r="A107" s="7">
        <v>106</v>
      </c>
      <c r="B107" s="1" t="s">
        <v>388</v>
      </c>
      <c r="C107" s="1">
        <v>76.45</v>
      </c>
      <c r="D107" s="1">
        <v>14</v>
      </c>
      <c r="E107" s="1">
        <v>17</v>
      </c>
      <c r="F107" s="1">
        <v>76.75</v>
      </c>
      <c r="G107" s="1">
        <v>1</v>
      </c>
      <c r="H107" s="1">
        <v>2</v>
      </c>
      <c r="I107" s="1">
        <v>2</v>
      </c>
      <c r="J107" s="1">
        <v>5</v>
      </c>
      <c r="K107" s="1">
        <v>75.12</v>
      </c>
      <c r="L107" s="1">
        <v>77.510000000000005</v>
      </c>
    </row>
    <row r="108" spans="1:12" ht="15.75" customHeight="1">
      <c r="A108" s="7">
        <v>107</v>
      </c>
      <c r="B108" s="1" t="s">
        <v>354</v>
      </c>
      <c r="C108" s="1">
        <v>76.36</v>
      </c>
      <c r="D108" s="1">
        <v>22</v>
      </c>
      <c r="E108" s="1">
        <v>9</v>
      </c>
      <c r="F108" s="1">
        <v>70.67</v>
      </c>
      <c r="G108" s="1">
        <v>0</v>
      </c>
      <c r="H108" s="1">
        <v>0</v>
      </c>
      <c r="I108" s="1">
        <v>1</v>
      </c>
      <c r="J108" s="1">
        <v>0</v>
      </c>
      <c r="K108" s="1">
        <v>76.63</v>
      </c>
      <c r="L108" s="1">
        <v>75.760000000000005</v>
      </c>
    </row>
    <row r="109" spans="1:12" ht="15.75" customHeight="1">
      <c r="A109" s="7">
        <v>108</v>
      </c>
      <c r="B109" s="1" t="s">
        <v>145</v>
      </c>
      <c r="C109" s="1">
        <v>76.33</v>
      </c>
      <c r="D109" s="1">
        <v>15</v>
      </c>
      <c r="E109" s="1">
        <v>13</v>
      </c>
      <c r="F109" s="1">
        <v>75.510000000000005</v>
      </c>
      <c r="G109" s="1">
        <v>0</v>
      </c>
      <c r="H109" s="1">
        <v>3</v>
      </c>
      <c r="I109" s="1">
        <v>1</v>
      </c>
      <c r="J109" s="1">
        <v>6</v>
      </c>
      <c r="K109" s="1">
        <v>77.260000000000005</v>
      </c>
      <c r="L109" s="1">
        <v>75.099999999999994</v>
      </c>
    </row>
    <row r="110" spans="1:12" ht="15.75" customHeight="1">
      <c r="A110" s="7">
        <v>109</v>
      </c>
      <c r="B110" s="1" t="s">
        <v>441</v>
      </c>
      <c r="C110" s="1">
        <v>76.23</v>
      </c>
      <c r="D110" s="1">
        <v>17</v>
      </c>
      <c r="E110" s="1">
        <v>14</v>
      </c>
      <c r="F110" s="1">
        <v>74.430000000000007</v>
      </c>
      <c r="G110" s="1">
        <v>0</v>
      </c>
      <c r="H110" s="1">
        <v>0</v>
      </c>
      <c r="I110" s="1">
        <v>1</v>
      </c>
      <c r="J110" s="1">
        <v>3</v>
      </c>
      <c r="K110" s="1">
        <v>75.31</v>
      </c>
      <c r="L110" s="1">
        <v>76.83</v>
      </c>
    </row>
    <row r="111" spans="1:12" ht="15.75" customHeight="1">
      <c r="A111" s="7">
        <v>110</v>
      </c>
      <c r="B111" s="1" t="s">
        <v>205</v>
      </c>
      <c r="C111" s="1">
        <v>76.06</v>
      </c>
      <c r="D111" s="1">
        <v>21</v>
      </c>
      <c r="E111" s="1">
        <v>11</v>
      </c>
      <c r="F111" s="1">
        <v>71.42</v>
      </c>
      <c r="G111" s="1">
        <v>0</v>
      </c>
      <c r="H111" s="1">
        <v>3</v>
      </c>
      <c r="I111" s="1">
        <v>1</v>
      </c>
      <c r="J111" s="1">
        <v>3</v>
      </c>
      <c r="K111" s="1">
        <v>75.599999999999994</v>
      </c>
      <c r="L111" s="1">
        <v>76.180000000000007</v>
      </c>
    </row>
    <row r="112" spans="1:12" ht="15.75" customHeight="1">
      <c r="A112" s="7">
        <v>111</v>
      </c>
      <c r="B112" s="1" t="s">
        <v>79</v>
      </c>
      <c r="C112" s="1">
        <v>75.989999999999995</v>
      </c>
      <c r="D112" s="1">
        <v>16</v>
      </c>
      <c r="E112" s="1">
        <v>14</v>
      </c>
      <c r="F112" s="1">
        <v>73.47</v>
      </c>
      <c r="G112" s="1">
        <v>0</v>
      </c>
      <c r="H112" s="1">
        <v>0</v>
      </c>
      <c r="I112" s="1">
        <v>1</v>
      </c>
      <c r="J112" s="1">
        <v>3</v>
      </c>
      <c r="K112" s="1">
        <v>75.48</v>
      </c>
      <c r="L112" s="1">
        <v>76.150000000000006</v>
      </c>
    </row>
    <row r="113" spans="1:12" ht="15.75" customHeight="1">
      <c r="A113" s="7">
        <v>112</v>
      </c>
      <c r="B113" s="1" t="s">
        <v>161</v>
      </c>
      <c r="C113" s="1">
        <v>75.88</v>
      </c>
      <c r="D113" s="1">
        <v>18</v>
      </c>
      <c r="E113" s="1">
        <v>15</v>
      </c>
      <c r="F113" s="1">
        <v>72.959999999999994</v>
      </c>
      <c r="G113" s="1">
        <v>0</v>
      </c>
      <c r="H113" s="1">
        <v>1</v>
      </c>
      <c r="I113" s="1">
        <v>1</v>
      </c>
      <c r="J113" s="1">
        <v>2</v>
      </c>
      <c r="K113" s="1">
        <v>74.14</v>
      </c>
      <c r="L113" s="1">
        <v>77.39</v>
      </c>
    </row>
    <row r="114" spans="1:12" ht="15.75" customHeight="1">
      <c r="A114" s="7">
        <v>113</v>
      </c>
      <c r="B114" s="1" t="s">
        <v>168</v>
      </c>
      <c r="C114" s="1">
        <v>75.86</v>
      </c>
      <c r="D114" s="1">
        <v>21</v>
      </c>
      <c r="E114" s="1">
        <v>9</v>
      </c>
      <c r="F114" s="1">
        <v>71.17</v>
      </c>
      <c r="G114" s="1">
        <v>0</v>
      </c>
      <c r="H114" s="1">
        <v>2</v>
      </c>
      <c r="I114" s="1">
        <v>0</v>
      </c>
      <c r="J114" s="1">
        <v>4</v>
      </c>
      <c r="K114" s="1">
        <v>75.81</v>
      </c>
      <c r="L114" s="1">
        <v>75.569999999999993</v>
      </c>
    </row>
    <row r="115" spans="1:12" ht="15.75" customHeight="1">
      <c r="A115" s="7">
        <v>114</v>
      </c>
      <c r="B115" s="1" t="s">
        <v>203</v>
      </c>
      <c r="C115" s="1">
        <v>75.86</v>
      </c>
      <c r="D115" s="1">
        <v>16</v>
      </c>
      <c r="E115" s="1">
        <v>15</v>
      </c>
      <c r="F115" s="1">
        <v>75.680000000000007</v>
      </c>
      <c r="G115" s="1">
        <v>1</v>
      </c>
      <c r="H115" s="1">
        <v>1</v>
      </c>
      <c r="I115" s="1">
        <v>2</v>
      </c>
      <c r="J115" s="1">
        <v>6</v>
      </c>
      <c r="K115" s="1">
        <v>76.55</v>
      </c>
      <c r="L115" s="1">
        <v>74.849999999999994</v>
      </c>
    </row>
    <row r="116" spans="1:12" ht="15.75" customHeight="1">
      <c r="A116" s="7">
        <v>115</v>
      </c>
      <c r="B116" s="1" t="s">
        <v>162</v>
      </c>
      <c r="C116" s="1">
        <v>75.75</v>
      </c>
      <c r="D116" s="1">
        <v>16</v>
      </c>
      <c r="E116" s="1">
        <v>11</v>
      </c>
      <c r="F116" s="1">
        <v>72.2</v>
      </c>
      <c r="G116" s="1">
        <v>0</v>
      </c>
      <c r="H116" s="1">
        <v>2</v>
      </c>
      <c r="I116" s="1">
        <v>0</v>
      </c>
      <c r="J116" s="1">
        <v>3</v>
      </c>
      <c r="K116" s="1">
        <v>74.8</v>
      </c>
      <c r="L116" s="1">
        <v>76.39</v>
      </c>
    </row>
    <row r="117" spans="1:12" ht="15.75" customHeight="1">
      <c r="A117" s="7">
        <v>116</v>
      </c>
      <c r="B117" s="1" t="s">
        <v>337</v>
      </c>
      <c r="C117" s="1">
        <v>75.680000000000007</v>
      </c>
      <c r="D117" s="1">
        <v>18</v>
      </c>
      <c r="E117" s="1">
        <v>11</v>
      </c>
      <c r="F117" s="1">
        <v>71.83</v>
      </c>
      <c r="G117" s="1">
        <v>0</v>
      </c>
      <c r="H117" s="1">
        <v>2</v>
      </c>
      <c r="I117" s="1">
        <v>0</v>
      </c>
      <c r="J117" s="1">
        <v>3</v>
      </c>
      <c r="K117" s="1">
        <v>75.17</v>
      </c>
      <c r="L117" s="1">
        <v>75.849999999999994</v>
      </c>
    </row>
    <row r="118" spans="1:12" ht="15.75" customHeight="1">
      <c r="A118" s="7">
        <v>117</v>
      </c>
      <c r="B118" s="1" t="s">
        <v>55</v>
      </c>
      <c r="C118" s="1">
        <v>75.61</v>
      </c>
      <c r="D118" s="1">
        <v>12</v>
      </c>
      <c r="E118" s="1">
        <v>20</v>
      </c>
      <c r="F118" s="1">
        <v>78.319999999999993</v>
      </c>
      <c r="G118" s="1">
        <v>2</v>
      </c>
      <c r="H118" s="1">
        <v>2</v>
      </c>
      <c r="I118" s="1">
        <v>4</v>
      </c>
      <c r="J118" s="1">
        <v>13</v>
      </c>
      <c r="K118" s="1">
        <v>74.81</v>
      </c>
      <c r="L118" s="1">
        <v>76.09</v>
      </c>
    </row>
    <row r="119" spans="1:12" ht="15.75" customHeight="1">
      <c r="A119" s="7">
        <v>118</v>
      </c>
      <c r="B119" s="1" t="s">
        <v>136</v>
      </c>
      <c r="C119" s="1">
        <v>75.61</v>
      </c>
      <c r="D119" s="1">
        <v>25</v>
      </c>
      <c r="E119" s="1">
        <v>8</v>
      </c>
      <c r="F119" s="1">
        <v>69.41</v>
      </c>
      <c r="G119" s="1">
        <v>0</v>
      </c>
      <c r="H119" s="1">
        <v>2</v>
      </c>
      <c r="I119" s="1">
        <v>1</v>
      </c>
      <c r="J119" s="1">
        <v>2</v>
      </c>
      <c r="K119" s="1">
        <v>76.86</v>
      </c>
      <c r="L119" s="1">
        <v>74.09</v>
      </c>
    </row>
    <row r="120" spans="1:12" ht="15.75" customHeight="1">
      <c r="A120" s="7">
        <v>119</v>
      </c>
      <c r="B120" s="1" t="s">
        <v>93</v>
      </c>
      <c r="C120" s="1">
        <v>75.52</v>
      </c>
      <c r="D120" s="1">
        <v>19</v>
      </c>
      <c r="E120" s="1">
        <v>12</v>
      </c>
      <c r="F120" s="1">
        <v>73.88</v>
      </c>
      <c r="G120" s="1">
        <v>0</v>
      </c>
      <c r="H120" s="1">
        <v>2</v>
      </c>
      <c r="I120" s="1">
        <v>2</v>
      </c>
      <c r="J120" s="1">
        <v>5</v>
      </c>
      <c r="K120" s="1">
        <v>77.319999999999993</v>
      </c>
      <c r="L120" s="1">
        <v>73.52</v>
      </c>
    </row>
    <row r="121" spans="1:12" ht="15.75" customHeight="1">
      <c r="A121" s="7">
        <v>120</v>
      </c>
      <c r="B121" s="1" t="s">
        <v>487</v>
      </c>
      <c r="C121" s="1">
        <v>75.36</v>
      </c>
      <c r="D121" s="1">
        <v>20</v>
      </c>
      <c r="E121" s="1">
        <v>7</v>
      </c>
      <c r="F121" s="1">
        <v>66.989999999999995</v>
      </c>
      <c r="G121" s="1">
        <v>0</v>
      </c>
      <c r="H121" s="1">
        <v>0</v>
      </c>
      <c r="I121" s="1">
        <v>0</v>
      </c>
      <c r="J121" s="1">
        <v>0</v>
      </c>
      <c r="K121" s="1">
        <v>74.400000000000006</v>
      </c>
      <c r="L121" s="1">
        <v>76.010000000000005</v>
      </c>
    </row>
    <row r="122" spans="1:12" ht="15.75" customHeight="1">
      <c r="A122" s="7">
        <v>121</v>
      </c>
      <c r="B122" s="1" t="s">
        <v>81</v>
      </c>
      <c r="C122" s="1">
        <v>75.36</v>
      </c>
      <c r="D122" s="1">
        <v>15</v>
      </c>
      <c r="E122" s="1">
        <v>16</v>
      </c>
      <c r="F122" s="1">
        <v>75.47</v>
      </c>
      <c r="G122" s="1">
        <v>0</v>
      </c>
      <c r="H122" s="1">
        <v>3</v>
      </c>
      <c r="I122" s="1">
        <v>1</v>
      </c>
      <c r="J122" s="1">
        <v>4</v>
      </c>
      <c r="K122" s="1">
        <v>74.13</v>
      </c>
      <c r="L122" s="1">
        <v>76.3</v>
      </c>
    </row>
    <row r="123" spans="1:12" ht="15.75" customHeight="1">
      <c r="A123" s="7">
        <v>122</v>
      </c>
      <c r="B123" s="1" t="s">
        <v>36</v>
      </c>
      <c r="C123" s="1">
        <v>75.28</v>
      </c>
      <c r="D123" s="1">
        <v>14</v>
      </c>
      <c r="E123" s="1">
        <v>15</v>
      </c>
      <c r="F123" s="1">
        <v>74.069999999999993</v>
      </c>
      <c r="G123" s="1">
        <v>0</v>
      </c>
      <c r="H123" s="1">
        <v>2</v>
      </c>
      <c r="I123" s="1">
        <v>0</v>
      </c>
      <c r="J123" s="1">
        <v>3</v>
      </c>
      <c r="K123" s="1">
        <v>73.23</v>
      </c>
      <c r="L123" s="1">
        <v>77.14</v>
      </c>
    </row>
    <row r="124" spans="1:12" ht="15.75" customHeight="1">
      <c r="A124" s="7">
        <v>123</v>
      </c>
      <c r="B124" s="1" t="s">
        <v>94</v>
      </c>
      <c r="C124" s="1">
        <v>75.28</v>
      </c>
      <c r="D124" s="1">
        <v>22</v>
      </c>
      <c r="E124" s="1">
        <v>11</v>
      </c>
      <c r="F124" s="1">
        <v>70.47</v>
      </c>
      <c r="G124" s="1">
        <v>0</v>
      </c>
      <c r="H124" s="1">
        <v>1</v>
      </c>
      <c r="I124" s="1">
        <v>0</v>
      </c>
      <c r="J124" s="1">
        <v>2</v>
      </c>
      <c r="K124" s="1">
        <v>75.790000000000006</v>
      </c>
      <c r="L124" s="1">
        <v>74.44</v>
      </c>
    </row>
    <row r="125" spans="1:12" ht="15.75" customHeight="1">
      <c r="A125" s="7">
        <v>124</v>
      </c>
      <c r="B125" s="1" t="s">
        <v>477</v>
      </c>
      <c r="C125" s="1">
        <v>75.260000000000005</v>
      </c>
      <c r="D125" s="1">
        <v>18</v>
      </c>
      <c r="E125" s="1">
        <v>13</v>
      </c>
      <c r="F125" s="1">
        <v>73.33</v>
      </c>
      <c r="G125" s="1">
        <v>0</v>
      </c>
      <c r="H125" s="1">
        <v>0</v>
      </c>
      <c r="I125" s="1">
        <v>0</v>
      </c>
      <c r="J125" s="1">
        <v>1</v>
      </c>
      <c r="K125" s="1">
        <v>74.88</v>
      </c>
      <c r="L125" s="1">
        <v>75.3</v>
      </c>
    </row>
    <row r="126" spans="1:12" ht="15.75" customHeight="1">
      <c r="A126" s="7">
        <v>125</v>
      </c>
      <c r="B126" s="1" t="s">
        <v>251</v>
      </c>
      <c r="C126" s="1">
        <v>75.209999999999994</v>
      </c>
      <c r="D126" s="1">
        <v>16</v>
      </c>
      <c r="E126" s="1">
        <v>8</v>
      </c>
      <c r="F126" s="1">
        <v>68.02</v>
      </c>
      <c r="G126" s="1">
        <v>0</v>
      </c>
      <c r="H126" s="1">
        <v>0</v>
      </c>
      <c r="I126" s="1">
        <v>1</v>
      </c>
      <c r="J126" s="1">
        <v>0</v>
      </c>
      <c r="K126" s="1">
        <v>73.23</v>
      </c>
      <c r="L126" s="1">
        <v>76.97</v>
      </c>
    </row>
    <row r="127" spans="1:12" ht="15.75" customHeight="1">
      <c r="A127" s="7">
        <v>126</v>
      </c>
      <c r="B127" s="1" t="s">
        <v>99</v>
      </c>
      <c r="C127" s="1">
        <v>74.989999999999995</v>
      </c>
      <c r="D127" s="1">
        <v>16</v>
      </c>
      <c r="E127" s="1">
        <v>15</v>
      </c>
      <c r="F127" s="1">
        <v>75.02</v>
      </c>
      <c r="G127" s="1">
        <v>1</v>
      </c>
      <c r="H127" s="1">
        <v>5</v>
      </c>
      <c r="I127" s="1">
        <v>3</v>
      </c>
      <c r="J127" s="1">
        <v>10</v>
      </c>
      <c r="K127" s="1">
        <v>76.099999999999994</v>
      </c>
      <c r="L127" s="1">
        <v>73.58</v>
      </c>
    </row>
    <row r="128" spans="1:12" ht="15.75" customHeight="1">
      <c r="A128" s="7">
        <v>127</v>
      </c>
      <c r="B128" s="1" t="s">
        <v>84</v>
      </c>
      <c r="C128" s="1">
        <v>74.87</v>
      </c>
      <c r="D128" s="1">
        <v>12</v>
      </c>
      <c r="E128" s="1">
        <v>16</v>
      </c>
      <c r="F128" s="1">
        <v>75.73</v>
      </c>
      <c r="G128" s="1">
        <v>0</v>
      </c>
      <c r="H128" s="1">
        <v>5</v>
      </c>
      <c r="I128" s="1">
        <v>0</v>
      </c>
      <c r="J128" s="1">
        <v>10</v>
      </c>
      <c r="K128" s="1">
        <v>72.66</v>
      </c>
      <c r="L128" s="1">
        <v>76.88</v>
      </c>
    </row>
    <row r="129" spans="1:12" ht="15.75" customHeight="1">
      <c r="A129" s="7">
        <v>128</v>
      </c>
      <c r="B129" s="1" t="s">
        <v>138</v>
      </c>
      <c r="C129" s="1">
        <v>74.67</v>
      </c>
      <c r="D129" s="1">
        <v>22</v>
      </c>
      <c r="E129" s="1">
        <v>10</v>
      </c>
      <c r="F129" s="1">
        <v>68.31</v>
      </c>
      <c r="G129" s="1">
        <v>0</v>
      </c>
      <c r="H129" s="1">
        <v>2</v>
      </c>
      <c r="I129" s="1">
        <v>0</v>
      </c>
      <c r="J129" s="1">
        <v>2</v>
      </c>
      <c r="K129" s="1">
        <v>73.39</v>
      </c>
      <c r="L129" s="1">
        <v>75.64</v>
      </c>
    </row>
    <row r="130" spans="1:12" ht="15.75" customHeight="1">
      <c r="A130" s="7">
        <v>129</v>
      </c>
      <c r="B130" s="1" t="s">
        <v>347</v>
      </c>
      <c r="C130" s="1">
        <v>74.67</v>
      </c>
      <c r="D130" s="1">
        <v>15</v>
      </c>
      <c r="E130" s="1">
        <v>16</v>
      </c>
      <c r="F130" s="1">
        <v>74.91</v>
      </c>
      <c r="G130" s="1">
        <v>0</v>
      </c>
      <c r="H130" s="1">
        <v>3</v>
      </c>
      <c r="I130" s="1">
        <v>1</v>
      </c>
      <c r="J130" s="1">
        <v>3</v>
      </c>
      <c r="K130" s="1">
        <v>73.55</v>
      </c>
      <c r="L130" s="1">
        <v>75.47</v>
      </c>
    </row>
    <row r="131" spans="1:12" ht="15.75" customHeight="1">
      <c r="A131" s="7">
        <v>130</v>
      </c>
      <c r="B131" s="1" t="s">
        <v>120</v>
      </c>
      <c r="C131" s="1">
        <v>74.569999999999993</v>
      </c>
      <c r="D131" s="1">
        <v>12</v>
      </c>
      <c r="E131" s="1">
        <v>18</v>
      </c>
      <c r="F131" s="1">
        <v>78.510000000000005</v>
      </c>
      <c r="G131" s="1">
        <v>2</v>
      </c>
      <c r="H131" s="1">
        <v>3</v>
      </c>
      <c r="I131" s="1">
        <v>3</v>
      </c>
      <c r="J131" s="1">
        <v>7</v>
      </c>
      <c r="K131" s="1">
        <v>75.2</v>
      </c>
      <c r="L131" s="1">
        <v>73.61</v>
      </c>
    </row>
    <row r="132" spans="1:12" ht="15.75" customHeight="1">
      <c r="A132" s="7">
        <v>131</v>
      </c>
      <c r="B132" s="1" t="s">
        <v>444</v>
      </c>
      <c r="C132" s="1">
        <v>74.489999999999995</v>
      </c>
      <c r="D132" s="1">
        <v>23</v>
      </c>
      <c r="E132" s="1">
        <v>10</v>
      </c>
      <c r="F132" s="1">
        <v>70.02</v>
      </c>
      <c r="G132" s="1">
        <v>0</v>
      </c>
      <c r="H132" s="1">
        <v>0</v>
      </c>
      <c r="I132" s="1">
        <v>0</v>
      </c>
      <c r="J132" s="1">
        <v>1</v>
      </c>
      <c r="K132" s="1">
        <v>75.650000000000006</v>
      </c>
      <c r="L132" s="1">
        <v>73.03</v>
      </c>
    </row>
    <row r="133" spans="1:12" ht="15.75" customHeight="1">
      <c r="A133" s="7">
        <v>132</v>
      </c>
      <c r="B133" s="1" t="s">
        <v>124</v>
      </c>
      <c r="C133" s="1">
        <v>74.489999999999995</v>
      </c>
      <c r="D133" s="1">
        <v>18</v>
      </c>
      <c r="E133" s="1">
        <v>10</v>
      </c>
      <c r="F133" s="1">
        <v>70.08</v>
      </c>
      <c r="G133" s="1">
        <v>0</v>
      </c>
      <c r="H133" s="1">
        <v>1</v>
      </c>
      <c r="I133" s="1">
        <v>0</v>
      </c>
      <c r="J133" s="1">
        <v>1</v>
      </c>
      <c r="K133" s="1">
        <v>74.52</v>
      </c>
      <c r="L133" s="1">
        <v>74.099999999999994</v>
      </c>
    </row>
    <row r="134" spans="1:12" ht="15.75" customHeight="1">
      <c r="A134" s="7">
        <v>133</v>
      </c>
      <c r="B134" s="1" t="s">
        <v>270</v>
      </c>
      <c r="C134" s="1">
        <v>74.459999999999994</v>
      </c>
      <c r="D134" s="1">
        <v>17</v>
      </c>
      <c r="E134" s="1">
        <v>14</v>
      </c>
      <c r="F134" s="1">
        <v>74.510000000000005</v>
      </c>
      <c r="G134" s="1">
        <v>0</v>
      </c>
      <c r="H134" s="1">
        <v>1</v>
      </c>
      <c r="I134" s="1">
        <v>1</v>
      </c>
      <c r="J134" s="1">
        <v>4</v>
      </c>
      <c r="K134" s="1">
        <v>76.19</v>
      </c>
      <c r="L134" s="1">
        <v>72.48</v>
      </c>
    </row>
    <row r="135" spans="1:12" ht="15.75" customHeight="1">
      <c r="A135" s="7">
        <v>134</v>
      </c>
      <c r="B135" s="1" t="s">
        <v>114</v>
      </c>
      <c r="C135" s="1">
        <v>74.3</v>
      </c>
      <c r="D135" s="1">
        <v>14</v>
      </c>
      <c r="E135" s="1">
        <v>17</v>
      </c>
      <c r="F135" s="1">
        <v>74.069999999999993</v>
      </c>
      <c r="G135" s="1">
        <v>0</v>
      </c>
      <c r="H135" s="1">
        <v>2</v>
      </c>
      <c r="I135" s="1">
        <v>0</v>
      </c>
      <c r="J135" s="1">
        <v>6</v>
      </c>
      <c r="K135" s="1">
        <v>74.099999999999994</v>
      </c>
      <c r="L135" s="1">
        <v>74.150000000000006</v>
      </c>
    </row>
    <row r="136" spans="1:12" ht="15.75" customHeight="1">
      <c r="A136" s="7">
        <v>135</v>
      </c>
      <c r="B136" s="1" t="s">
        <v>157</v>
      </c>
      <c r="C136" s="1">
        <v>74.28</v>
      </c>
      <c r="D136" s="1">
        <v>18</v>
      </c>
      <c r="E136" s="1">
        <v>12</v>
      </c>
      <c r="F136" s="1">
        <v>72.459999999999994</v>
      </c>
      <c r="G136" s="1">
        <v>0</v>
      </c>
      <c r="H136" s="1">
        <v>3</v>
      </c>
      <c r="I136" s="1">
        <v>0</v>
      </c>
      <c r="J136" s="1">
        <v>4</v>
      </c>
      <c r="K136" s="1">
        <v>75.56</v>
      </c>
      <c r="L136" s="1">
        <v>72.709999999999994</v>
      </c>
    </row>
    <row r="137" spans="1:12" ht="15.75" customHeight="1">
      <c r="A137" s="7">
        <v>136</v>
      </c>
      <c r="B137" s="1" t="s">
        <v>448</v>
      </c>
      <c r="C137" s="1">
        <v>74.209999999999994</v>
      </c>
      <c r="D137" s="1">
        <v>18</v>
      </c>
      <c r="E137" s="1">
        <v>14</v>
      </c>
      <c r="F137" s="1">
        <v>73.55</v>
      </c>
      <c r="G137" s="1">
        <v>0</v>
      </c>
      <c r="H137" s="1">
        <v>3</v>
      </c>
      <c r="I137" s="1">
        <v>0</v>
      </c>
      <c r="J137" s="1">
        <v>5</v>
      </c>
      <c r="K137" s="1">
        <v>74.28</v>
      </c>
      <c r="L137" s="1">
        <v>73.78</v>
      </c>
    </row>
    <row r="138" spans="1:12" ht="15.75" customHeight="1">
      <c r="A138" s="7">
        <v>137</v>
      </c>
      <c r="B138" s="1" t="s">
        <v>52</v>
      </c>
      <c r="C138" s="1">
        <v>74.040000000000006</v>
      </c>
      <c r="D138" s="1">
        <v>14</v>
      </c>
      <c r="E138" s="1">
        <v>16</v>
      </c>
      <c r="F138" s="1">
        <v>76.290000000000006</v>
      </c>
      <c r="G138" s="1">
        <v>0</v>
      </c>
      <c r="H138" s="1">
        <v>4</v>
      </c>
      <c r="I138" s="1">
        <v>0</v>
      </c>
      <c r="J138" s="1">
        <v>5</v>
      </c>
      <c r="K138" s="1">
        <v>75.25</v>
      </c>
      <c r="L138" s="1">
        <v>72.52</v>
      </c>
    </row>
    <row r="139" spans="1:12" ht="15.75" customHeight="1">
      <c r="A139" s="7">
        <v>138</v>
      </c>
      <c r="B139" s="1" t="s">
        <v>72</v>
      </c>
      <c r="C139" s="1">
        <v>73.86</v>
      </c>
      <c r="D139" s="1">
        <v>11</v>
      </c>
      <c r="E139" s="1">
        <v>19</v>
      </c>
      <c r="F139" s="1">
        <v>77.5</v>
      </c>
      <c r="G139" s="1">
        <v>1</v>
      </c>
      <c r="H139" s="1">
        <v>7</v>
      </c>
      <c r="I139" s="1">
        <v>2</v>
      </c>
      <c r="J139" s="1">
        <v>11</v>
      </c>
      <c r="K139" s="1">
        <v>72.2</v>
      </c>
      <c r="L139" s="1">
        <v>75.23</v>
      </c>
    </row>
    <row r="140" spans="1:12" ht="15.75" customHeight="1">
      <c r="A140" s="7">
        <v>139</v>
      </c>
      <c r="B140" s="1" t="s">
        <v>405</v>
      </c>
      <c r="C140" s="1">
        <v>73.709999999999994</v>
      </c>
      <c r="D140" s="1">
        <v>16</v>
      </c>
      <c r="E140" s="1">
        <v>15</v>
      </c>
      <c r="F140" s="1">
        <v>72.73</v>
      </c>
      <c r="G140" s="1">
        <v>0</v>
      </c>
      <c r="H140" s="1">
        <v>4</v>
      </c>
      <c r="I140" s="1">
        <v>0</v>
      </c>
      <c r="J140" s="1">
        <v>4</v>
      </c>
      <c r="K140" s="1">
        <v>72.319999999999993</v>
      </c>
      <c r="L140" s="1">
        <v>74.78</v>
      </c>
    </row>
    <row r="141" spans="1:12" ht="15.75" customHeight="1">
      <c r="A141" s="7">
        <v>140</v>
      </c>
      <c r="B141" s="1" t="s">
        <v>133</v>
      </c>
      <c r="C141" s="1">
        <v>73.510000000000005</v>
      </c>
      <c r="D141" s="1">
        <v>15</v>
      </c>
      <c r="E141" s="1">
        <v>13</v>
      </c>
      <c r="F141" s="1">
        <v>72.89</v>
      </c>
      <c r="G141" s="1">
        <v>0</v>
      </c>
      <c r="H141" s="1">
        <v>3</v>
      </c>
      <c r="I141" s="1">
        <v>0</v>
      </c>
      <c r="J141" s="1">
        <v>3</v>
      </c>
      <c r="K141" s="1">
        <v>73.37</v>
      </c>
      <c r="L141" s="1">
        <v>73.3</v>
      </c>
    </row>
    <row r="142" spans="1:12" ht="15.75" customHeight="1">
      <c r="A142" s="7">
        <v>141</v>
      </c>
      <c r="B142" s="1" t="s">
        <v>142</v>
      </c>
      <c r="C142" s="1">
        <v>73.45</v>
      </c>
      <c r="D142" s="1">
        <v>18</v>
      </c>
      <c r="E142" s="1">
        <v>12</v>
      </c>
      <c r="F142" s="1">
        <v>70.91</v>
      </c>
      <c r="G142" s="1">
        <v>0</v>
      </c>
      <c r="H142" s="1">
        <v>0</v>
      </c>
      <c r="I142" s="1">
        <v>0</v>
      </c>
      <c r="J142" s="1">
        <v>2</v>
      </c>
      <c r="K142" s="1">
        <v>73.86</v>
      </c>
      <c r="L142" s="1">
        <v>72.7</v>
      </c>
    </row>
    <row r="143" spans="1:12" ht="15.75" customHeight="1">
      <c r="A143" s="7">
        <v>142</v>
      </c>
      <c r="B143" s="1" t="s">
        <v>295</v>
      </c>
      <c r="C143" s="1">
        <v>73.41</v>
      </c>
      <c r="D143" s="1">
        <v>15</v>
      </c>
      <c r="E143" s="1">
        <v>15</v>
      </c>
      <c r="F143" s="1">
        <v>72.84</v>
      </c>
      <c r="G143" s="1">
        <v>0</v>
      </c>
      <c r="H143" s="1">
        <v>2</v>
      </c>
      <c r="I143" s="1">
        <v>0</v>
      </c>
      <c r="J143" s="1">
        <v>4</v>
      </c>
      <c r="K143" s="1">
        <v>72.099999999999994</v>
      </c>
      <c r="L143" s="1">
        <v>74.38</v>
      </c>
    </row>
    <row r="144" spans="1:12" ht="15.75" customHeight="1">
      <c r="A144" s="7">
        <v>143</v>
      </c>
      <c r="B144" s="1" t="s">
        <v>60</v>
      </c>
      <c r="C144" s="1">
        <v>73.38</v>
      </c>
      <c r="D144" s="1">
        <v>11</v>
      </c>
      <c r="E144" s="1">
        <v>18</v>
      </c>
      <c r="F144" s="1">
        <v>76.900000000000006</v>
      </c>
      <c r="G144" s="1">
        <v>0</v>
      </c>
      <c r="H144" s="1">
        <v>9</v>
      </c>
      <c r="I144" s="1">
        <v>1</v>
      </c>
      <c r="J144" s="1">
        <v>9</v>
      </c>
      <c r="K144" s="1">
        <v>72.2</v>
      </c>
      <c r="L144" s="1">
        <v>74.23</v>
      </c>
    </row>
    <row r="145" spans="1:12" ht="15.75" customHeight="1">
      <c r="A145" s="7">
        <v>144</v>
      </c>
      <c r="B145" s="1" t="s">
        <v>86</v>
      </c>
      <c r="C145" s="1">
        <v>73.34</v>
      </c>
      <c r="D145" s="1">
        <v>20</v>
      </c>
      <c r="E145" s="1">
        <v>11</v>
      </c>
      <c r="F145" s="1">
        <v>69.2</v>
      </c>
      <c r="G145" s="1">
        <v>0</v>
      </c>
      <c r="H145" s="1">
        <v>1</v>
      </c>
      <c r="I145" s="1">
        <v>0</v>
      </c>
      <c r="J145" s="1">
        <v>1</v>
      </c>
      <c r="K145" s="1">
        <v>73.5</v>
      </c>
      <c r="L145" s="1">
        <v>72.83</v>
      </c>
    </row>
    <row r="146" spans="1:12" ht="15.75" customHeight="1">
      <c r="A146" s="7">
        <v>145</v>
      </c>
      <c r="B146" s="1" t="s">
        <v>111</v>
      </c>
      <c r="C146" s="1">
        <v>73.28</v>
      </c>
      <c r="D146" s="1">
        <v>11</v>
      </c>
      <c r="E146" s="1">
        <v>19</v>
      </c>
      <c r="F146" s="1">
        <v>77.13</v>
      </c>
      <c r="G146" s="1">
        <v>0</v>
      </c>
      <c r="H146" s="1">
        <v>3</v>
      </c>
      <c r="I146" s="1">
        <v>3</v>
      </c>
      <c r="J146" s="1">
        <v>6</v>
      </c>
      <c r="K146" s="1">
        <v>73.930000000000007</v>
      </c>
      <c r="L146" s="1">
        <v>72.290000000000006</v>
      </c>
    </row>
    <row r="147" spans="1:12" ht="15.75" customHeight="1">
      <c r="A147" s="7">
        <v>146</v>
      </c>
      <c r="B147" s="1" t="s">
        <v>134</v>
      </c>
      <c r="C147" s="1">
        <v>73.180000000000007</v>
      </c>
      <c r="D147" s="1">
        <v>12</v>
      </c>
      <c r="E147" s="1">
        <v>18</v>
      </c>
      <c r="F147" s="1">
        <v>74.22</v>
      </c>
      <c r="G147" s="1">
        <v>0</v>
      </c>
      <c r="H147" s="1">
        <v>1</v>
      </c>
      <c r="I147" s="1">
        <v>0</v>
      </c>
      <c r="J147" s="1">
        <v>3</v>
      </c>
      <c r="K147" s="1">
        <v>70.91</v>
      </c>
      <c r="L147" s="1">
        <v>75.150000000000006</v>
      </c>
    </row>
    <row r="148" spans="1:12" ht="15.75" customHeight="1">
      <c r="A148" s="7">
        <v>147</v>
      </c>
      <c r="B148" s="1" t="s">
        <v>163</v>
      </c>
      <c r="C148" s="1">
        <v>73.09</v>
      </c>
      <c r="D148" s="1">
        <v>14</v>
      </c>
      <c r="E148" s="1">
        <v>16</v>
      </c>
      <c r="F148" s="1">
        <v>73.930000000000007</v>
      </c>
      <c r="G148" s="1">
        <v>0</v>
      </c>
      <c r="H148" s="1">
        <v>1</v>
      </c>
      <c r="I148" s="1">
        <v>0</v>
      </c>
      <c r="J148" s="1">
        <v>4</v>
      </c>
      <c r="K148" s="1">
        <v>73.040000000000006</v>
      </c>
      <c r="L148" s="1">
        <v>72.78</v>
      </c>
    </row>
    <row r="149" spans="1:12" ht="15.75" customHeight="1">
      <c r="A149" s="7">
        <v>148</v>
      </c>
      <c r="B149" s="1" t="s">
        <v>269</v>
      </c>
      <c r="C149" s="1">
        <v>73.06</v>
      </c>
      <c r="D149" s="1">
        <v>15</v>
      </c>
      <c r="E149" s="1">
        <v>14</v>
      </c>
      <c r="F149" s="1">
        <v>72.5</v>
      </c>
      <c r="G149" s="1">
        <v>0</v>
      </c>
      <c r="H149" s="1">
        <v>0</v>
      </c>
      <c r="I149" s="1">
        <v>0</v>
      </c>
      <c r="J149" s="1">
        <v>0</v>
      </c>
      <c r="K149" s="1">
        <v>72.650000000000006</v>
      </c>
      <c r="L149" s="1">
        <v>73.12</v>
      </c>
    </row>
    <row r="150" spans="1:12" ht="15.75" customHeight="1">
      <c r="A150" s="7">
        <v>149</v>
      </c>
      <c r="B150" s="1" t="s">
        <v>139</v>
      </c>
      <c r="C150" s="1">
        <v>72.819999999999993</v>
      </c>
      <c r="D150" s="1">
        <v>17</v>
      </c>
      <c r="E150" s="1">
        <v>11</v>
      </c>
      <c r="F150" s="1">
        <v>70.03</v>
      </c>
      <c r="G150" s="1">
        <v>1</v>
      </c>
      <c r="H150" s="1">
        <v>0</v>
      </c>
      <c r="I150" s="1">
        <v>1</v>
      </c>
      <c r="J150" s="1">
        <v>0</v>
      </c>
      <c r="K150" s="1">
        <v>73.430000000000007</v>
      </c>
      <c r="L150" s="1">
        <v>71.87</v>
      </c>
    </row>
    <row r="151" spans="1:12" ht="15.75" customHeight="1">
      <c r="A151" s="7">
        <v>150</v>
      </c>
      <c r="B151" s="1" t="s">
        <v>223</v>
      </c>
      <c r="C151" s="1">
        <v>72.69</v>
      </c>
      <c r="D151" s="1">
        <v>14</v>
      </c>
      <c r="E151" s="1">
        <v>17</v>
      </c>
      <c r="F151" s="1">
        <v>71.55</v>
      </c>
      <c r="G151" s="1">
        <v>0</v>
      </c>
      <c r="H151" s="1">
        <v>1</v>
      </c>
      <c r="I151" s="1">
        <v>0</v>
      </c>
      <c r="J151" s="1">
        <v>2</v>
      </c>
      <c r="K151" s="1">
        <v>70.44</v>
      </c>
      <c r="L151" s="1">
        <v>74.63</v>
      </c>
    </row>
    <row r="152" spans="1:12" ht="15.75" customHeight="1">
      <c r="A152" s="7">
        <v>151</v>
      </c>
      <c r="B152" s="1" t="s">
        <v>264</v>
      </c>
      <c r="C152" s="1">
        <v>72.61</v>
      </c>
      <c r="D152" s="1">
        <v>20</v>
      </c>
      <c r="E152" s="1">
        <v>12</v>
      </c>
      <c r="F152" s="1">
        <v>68.37</v>
      </c>
      <c r="G152" s="1">
        <v>0</v>
      </c>
      <c r="H152" s="1">
        <v>1</v>
      </c>
      <c r="I152" s="1">
        <v>0</v>
      </c>
      <c r="J152" s="1">
        <v>1</v>
      </c>
      <c r="K152" s="1">
        <v>72.03</v>
      </c>
      <c r="L152" s="1">
        <v>72.84</v>
      </c>
    </row>
    <row r="153" spans="1:12" ht="15.75" customHeight="1">
      <c r="A153" s="7">
        <v>152</v>
      </c>
      <c r="B153" s="1" t="s">
        <v>310</v>
      </c>
      <c r="C153" s="1">
        <v>72.33</v>
      </c>
      <c r="D153" s="1">
        <v>13</v>
      </c>
      <c r="E153" s="1">
        <v>18</v>
      </c>
      <c r="F153" s="1">
        <v>74.62</v>
      </c>
      <c r="G153" s="1">
        <v>1</v>
      </c>
      <c r="H153" s="1">
        <v>1</v>
      </c>
      <c r="I153" s="1">
        <v>1</v>
      </c>
      <c r="J153" s="1">
        <v>1</v>
      </c>
      <c r="K153" s="1">
        <v>71.64</v>
      </c>
      <c r="L153" s="1">
        <v>72.67</v>
      </c>
    </row>
    <row r="154" spans="1:12" ht="15.75" customHeight="1">
      <c r="A154" s="7">
        <v>153</v>
      </c>
      <c r="B154" s="1" t="s">
        <v>445</v>
      </c>
      <c r="C154" s="1">
        <v>72.31</v>
      </c>
      <c r="D154" s="1">
        <v>17</v>
      </c>
      <c r="E154" s="1">
        <v>11</v>
      </c>
      <c r="F154" s="1">
        <v>69.709999999999994</v>
      </c>
      <c r="G154" s="1">
        <v>0</v>
      </c>
      <c r="H154" s="1">
        <v>0</v>
      </c>
      <c r="I154" s="1">
        <v>0</v>
      </c>
      <c r="J154" s="1">
        <v>0</v>
      </c>
      <c r="K154" s="1">
        <v>73.22</v>
      </c>
      <c r="L154" s="1">
        <v>71.05</v>
      </c>
    </row>
    <row r="155" spans="1:12" ht="15.75" customHeight="1">
      <c r="A155" s="7">
        <v>154</v>
      </c>
      <c r="B155" s="1" t="s">
        <v>188</v>
      </c>
      <c r="C155" s="1">
        <v>72.3</v>
      </c>
      <c r="D155" s="1">
        <v>12</v>
      </c>
      <c r="E155" s="1">
        <v>18</v>
      </c>
      <c r="F155" s="1">
        <v>74.87</v>
      </c>
      <c r="G155" s="1">
        <v>1</v>
      </c>
      <c r="H155" s="1">
        <v>4</v>
      </c>
      <c r="I155" s="1">
        <v>1</v>
      </c>
      <c r="J155" s="1">
        <v>11</v>
      </c>
      <c r="K155" s="1">
        <v>71.13</v>
      </c>
      <c r="L155" s="1">
        <v>73.11</v>
      </c>
    </row>
    <row r="156" spans="1:12" ht="15.75" customHeight="1">
      <c r="A156" s="7">
        <v>155</v>
      </c>
      <c r="B156" s="1" t="s">
        <v>61</v>
      </c>
      <c r="C156" s="1">
        <v>72.209999999999994</v>
      </c>
      <c r="D156" s="1">
        <v>11</v>
      </c>
      <c r="E156" s="1">
        <v>19</v>
      </c>
      <c r="F156" s="1">
        <v>75.98</v>
      </c>
      <c r="G156" s="1">
        <v>0</v>
      </c>
      <c r="H156" s="1">
        <v>9</v>
      </c>
      <c r="I156" s="1">
        <v>0</v>
      </c>
      <c r="J156" s="1">
        <v>10</v>
      </c>
      <c r="K156" s="1">
        <v>70.31</v>
      </c>
      <c r="L156" s="1">
        <v>73.760000000000005</v>
      </c>
    </row>
    <row r="157" spans="1:12" ht="15.75" customHeight="1">
      <c r="A157" s="7">
        <v>156</v>
      </c>
      <c r="B157" s="1" t="s">
        <v>262</v>
      </c>
      <c r="C157" s="1">
        <v>72.05</v>
      </c>
      <c r="D157" s="1">
        <v>14</v>
      </c>
      <c r="E157" s="1">
        <v>16</v>
      </c>
      <c r="F157" s="1">
        <v>73.650000000000006</v>
      </c>
      <c r="G157" s="1">
        <v>0</v>
      </c>
      <c r="H157" s="1">
        <v>2</v>
      </c>
      <c r="I157" s="1">
        <v>0</v>
      </c>
      <c r="J157" s="1">
        <v>3</v>
      </c>
      <c r="K157" s="1">
        <v>72.36</v>
      </c>
      <c r="L157" s="1">
        <v>71.39</v>
      </c>
    </row>
    <row r="158" spans="1:12" ht="15.75" customHeight="1">
      <c r="A158" s="7">
        <v>157</v>
      </c>
      <c r="B158" s="1" t="s">
        <v>436</v>
      </c>
      <c r="C158" s="1">
        <v>71.98</v>
      </c>
      <c r="D158" s="1">
        <v>22</v>
      </c>
      <c r="E158" s="1">
        <v>10</v>
      </c>
      <c r="F158" s="1">
        <v>67.63</v>
      </c>
      <c r="G158" s="1">
        <v>0</v>
      </c>
      <c r="H158" s="1">
        <v>1</v>
      </c>
      <c r="I158" s="1">
        <v>0</v>
      </c>
      <c r="J158" s="1">
        <v>3</v>
      </c>
      <c r="K158" s="1">
        <v>72.37</v>
      </c>
      <c r="L158" s="1">
        <v>71.23</v>
      </c>
    </row>
    <row r="159" spans="1:12" ht="15.75" customHeight="1">
      <c r="A159" s="7">
        <v>158</v>
      </c>
      <c r="B159" s="1" t="s">
        <v>121</v>
      </c>
      <c r="C159" s="1">
        <v>71.97</v>
      </c>
      <c r="D159" s="1">
        <v>12</v>
      </c>
      <c r="E159" s="1">
        <v>18</v>
      </c>
      <c r="F159" s="1">
        <v>74.930000000000007</v>
      </c>
      <c r="G159" s="1">
        <v>0</v>
      </c>
      <c r="H159" s="1">
        <v>2</v>
      </c>
      <c r="I159" s="1">
        <v>0</v>
      </c>
      <c r="J159" s="1">
        <v>3</v>
      </c>
      <c r="K159" s="1">
        <v>71.37</v>
      </c>
      <c r="L159" s="1">
        <v>72.23</v>
      </c>
    </row>
    <row r="160" spans="1:12" ht="15.75" customHeight="1">
      <c r="A160" s="7">
        <v>159</v>
      </c>
      <c r="B160" s="1" t="s">
        <v>181</v>
      </c>
      <c r="C160" s="1">
        <v>71.87</v>
      </c>
      <c r="D160" s="1">
        <v>18</v>
      </c>
      <c r="E160" s="1">
        <v>10</v>
      </c>
      <c r="F160" s="1">
        <v>68.430000000000007</v>
      </c>
      <c r="G160" s="1">
        <v>0</v>
      </c>
      <c r="H160" s="1">
        <v>1</v>
      </c>
      <c r="I160" s="1">
        <v>0</v>
      </c>
      <c r="J160" s="1">
        <v>1</v>
      </c>
      <c r="K160" s="1">
        <v>72.92</v>
      </c>
      <c r="L160" s="1">
        <v>70.459999999999994</v>
      </c>
    </row>
    <row r="161" spans="1:12" ht="15.75" customHeight="1">
      <c r="A161" s="7">
        <v>160</v>
      </c>
      <c r="B161" s="1" t="s">
        <v>296</v>
      </c>
      <c r="C161" s="1">
        <v>71.8</v>
      </c>
      <c r="D161" s="1">
        <v>23</v>
      </c>
      <c r="E161" s="1">
        <v>12</v>
      </c>
      <c r="F161" s="1">
        <v>68.53</v>
      </c>
      <c r="G161" s="1">
        <v>0</v>
      </c>
      <c r="H161" s="1">
        <v>1</v>
      </c>
      <c r="I161" s="1">
        <v>0</v>
      </c>
      <c r="J161" s="1">
        <v>1</v>
      </c>
      <c r="K161" s="1">
        <v>72.599999999999994</v>
      </c>
      <c r="L161" s="1">
        <v>70.64</v>
      </c>
    </row>
    <row r="162" spans="1:12" ht="15.75" customHeight="1">
      <c r="A162" s="7">
        <v>161</v>
      </c>
      <c r="B162" s="1" t="s">
        <v>211</v>
      </c>
      <c r="C162" s="1">
        <v>71.78</v>
      </c>
      <c r="D162" s="1">
        <v>10</v>
      </c>
      <c r="E162" s="1">
        <v>21</v>
      </c>
      <c r="F162" s="1">
        <v>77.06</v>
      </c>
      <c r="G162" s="1">
        <v>0</v>
      </c>
      <c r="H162" s="1">
        <v>8</v>
      </c>
      <c r="I162" s="1">
        <v>0</v>
      </c>
      <c r="J162" s="1">
        <v>11</v>
      </c>
      <c r="K162" s="1">
        <v>71.180000000000007</v>
      </c>
      <c r="L162" s="1">
        <v>72.03</v>
      </c>
    </row>
    <row r="163" spans="1:12" ht="15.75" customHeight="1">
      <c r="A163" s="7">
        <v>162</v>
      </c>
      <c r="B163" s="1" t="s">
        <v>229</v>
      </c>
      <c r="C163" s="1">
        <v>71.72</v>
      </c>
      <c r="D163" s="1">
        <v>17</v>
      </c>
      <c r="E163" s="1">
        <v>12</v>
      </c>
      <c r="F163" s="1">
        <v>70.760000000000005</v>
      </c>
      <c r="G163" s="1">
        <v>0</v>
      </c>
      <c r="H163" s="1">
        <v>1</v>
      </c>
      <c r="I163" s="1">
        <v>0</v>
      </c>
      <c r="J163" s="1">
        <v>2</v>
      </c>
      <c r="K163" s="1">
        <v>72.77</v>
      </c>
      <c r="L163" s="1">
        <v>70.3</v>
      </c>
    </row>
    <row r="164" spans="1:12" ht="15.75" customHeight="1">
      <c r="A164" s="7">
        <v>163</v>
      </c>
      <c r="B164" s="1" t="s">
        <v>272</v>
      </c>
      <c r="C164" s="1">
        <v>71.709999999999994</v>
      </c>
      <c r="D164" s="1">
        <v>16</v>
      </c>
      <c r="E164" s="1">
        <v>12</v>
      </c>
      <c r="F164" s="1">
        <v>70.930000000000007</v>
      </c>
      <c r="G164" s="1">
        <v>0</v>
      </c>
      <c r="H164" s="1">
        <v>3</v>
      </c>
      <c r="I164" s="1">
        <v>0</v>
      </c>
      <c r="J164" s="1">
        <v>3</v>
      </c>
      <c r="K164" s="1">
        <v>72.05</v>
      </c>
      <c r="L164" s="1">
        <v>71.02</v>
      </c>
    </row>
    <row r="165" spans="1:12" ht="15.75" customHeight="1">
      <c r="A165" s="7">
        <v>164</v>
      </c>
      <c r="B165" s="1" t="s">
        <v>349</v>
      </c>
      <c r="C165" s="1">
        <v>71.64</v>
      </c>
      <c r="D165" s="1">
        <v>18</v>
      </c>
      <c r="E165" s="1">
        <v>13</v>
      </c>
      <c r="F165" s="1">
        <v>69.540000000000006</v>
      </c>
      <c r="G165" s="1">
        <v>0</v>
      </c>
      <c r="H165" s="1">
        <v>1</v>
      </c>
      <c r="I165" s="1">
        <v>0</v>
      </c>
      <c r="J165" s="1">
        <v>2</v>
      </c>
      <c r="K165" s="1">
        <v>71.510000000000005</v>
      </c>
      <c r="L165" s="1">
        <v>71.41</v>
      </c>
    </row>
    <row r="166" spans="1:12" ht="15.75" customHeight="1">
      <c r="A166" s="7">
        <v>165</v>
      </c>
      <c r="B166" s="1" t="s">
        <v>429</v>
      </c>
      <c r="C166" s="1">
        <v>71.569999999999993</v>
      </c>
      <c r="D166" s="1">
        <v>11</v>
      </c>
      <c r="E166" s="1">
        <v>19</v>
      </c>
      <c r="F166" s="1">
        <v>75.27</v>
      </c>
      <c r="G166" s="1">
        <v>0</v>
      </c>
      <c r="H166" s="1">
        <v>3</v>
      </c>
      <c r="I166" s="1">
        <v>0</v>
      </c>
      <c r="J166" s="1">
        <v>5</v>
      </c>
      <c r="K166" s="1">
        <v>70.42</v>
      </c>
      <c r="L166" s="1">
        <v>72.349999999999994</v>
      </c>
    </row>
    <row r="167" spans="1:12" ht="15.75" customHeight="1">
      <c r="A167" s="7">
        <v>166</v>
      </c>
      <c r="B167" s="1" t="s">
        <v>90</v>
      </c>
      <c r="C167" s="1">
        <v>71.430000000000007</v>
      </c>
      <c r="D167" s="1">
        <v>7</v>
      </c>
      <c r="E167" s="1">
        <v>22</v>
      </c>
      <c r="F167" s="1">
        <v>78.459999999999994</v>
      </c>
      <c r="G167" s="1">
        <v>1</v>
      </c>
      <c r="H167" s="1">
        <v>7</v>
      </c>
      <c r="I167" s="1">
        <v>1</v>
      </c>
      <c r="J167" s="1">
        <v>10</v>
      </c>
      <c r="K167" s="1">
        <v>68.81</v>
      </c>
      <c r="L167" s="1">
        <v>73.650000000000006</v>
      </c>
    </row>
    <row r="168" spans="1:12" ht="15.75" customHeight="1">
      <c r="A168" s="7">
        <v>167</v>
      </c>
      <c r="B168" s="1" t="s">
        <v>182</v>
      </c>
      <c r="C168" s="1">
        <v>71.38</v>
      </c>
      <c r="D168" s="1">
        <v>9</v>
      </c>
      <c r="E168" s="1">
        <v>22</v>
      </c>
      <c r="F168" s="1">
        <v>77.709999999999994</v>
      </c>
      <c r="G168" s="1">
        <v>1</v>
      </c>
      <c r="H168" s="1">
        <v>8</v>
      </c>
      <c r="I168" s="1">
        <v>1</v>
      </c>
      <c r="J168" s="1">
        <v>9</v>
      </c>
      <c r="K168" s="1">
        <v>70.09</v>
      </c>
      <c r="L168" s="1">
        <v>72.3</v>
      </c>
    </row>
    <row r="169" spans="1:12" ht="15.75" customHeight="1">
      <c r="A169" s="7">
        <v>168</v>
      </c>
      <c r="B169" s="1" t="s">
        <v>159</v>
      </c>
      <c r="C169" s="1">
        <v>71.290000000000006</v>
      </c>
      <c r="D169" s="1">
        <v>15</v>
      </c>
      <c r="E169" s="1">
        <v>17</v>
      </c>
      <c r="F169" s="1">
        <v>72.099999999999994</v>
      </c>
      <c r="G169" s="1">
        <v>0</v>
      </c>
      <c r="H169" s="1">
        <v>2</v>
      </c>
      <c r="I169" s="1">
        <v>0</v>
      </c>
      <c r="J169" s="1">
        <v>2</v>
      </c>
      <c r="K169" s="1">
        <v>70.349999999999994</v>
      </c>
      <c r="L169" s="1">
        <v>71.88</v>
      </c>
    </row>
    <row r="170" spans="1:12" ht="15.75" customHeight="1">
      <c r="A170" s="7">
        <v>169</v>
      </c>
      <c r="B170" s="1" t="s">
        <v>232</v>
      </c>
      <c r="C170" s="1">
        <v>71.27</v>
      </c>
      <c r="D170" s="1">
        <v>19</v>
      </c>
      <c r="E170" s="1">
        <v>12</v>
      </c>
      <c r="F170" s="1">
        <v>69.489999999999995</v>
      </c>
      <c r="G170" s="1">
        <v>0</v>
      </c>
      <c r="H170" s="1">
        <v>3</v>
      </c>
      <c r="I170" s="1">
        <v>0</v>
      </c>
      <c r="J170" s="1">
        <v>3</v>
      </c>
      <c r="K170" s="1">
        <v>71.62</v>
      </c>
      <c r="L170" s="1">
        <v>70.569999999999993</v>
      </c>
    </row>
    <row r="171" spans="1:12" ht="15.75" customHeight="1">
      <c r="A171" s="7">
        <v>170</v>
      </c>
      <c r="B171" s="1" t="s">
        <v>378</v>
      </c>
      <c r="C171" s="1">
        <v>71.22</v>
      </c>
      <c r="D171" s="1">
        <v>19</v>
      </c>
      <c r="E171" s="1">
        <v>12</v>
      </c>
      <c r="F171" s="1">
        <v>69.599999999999994</v>
      </c>
      <c r="G171" s="1">
        <v>0</v>
      </c>
      <c r="H171" s="1">
        <v>1</v>
      </c>
      <c r="I171" s="1">
        <v>0</v>
      </c>
      <c r="J171" s="1">
        <v>2</v>
      </c>
      <c r="K171" s="1">
        <v>72.23</v>
      </c>
      <c r="L171" s="1">
        <v>69.849999999999994</v>
      </c>
    </row>
    <row r="172" spans="1:12" ht="15.75" customHeight="1">
      <c r="A172" s="7">
        <v>171</v>
      </c>
      <c r="B172" s="1" t="s">
        <v>40</v>
      </c>
      <c r="C172" s="1">
        <v>71.22</v>
      </c>
      <c r="D172" s="1">
        <v>13</v>
      </c>
      <c r="E172" s="1">
        <v>17</v>
      </c>
      <c r="F172" s="1">
        <v>73.84</v>
      </c>
      <c r="G172" s="1">
        <v>0</v>
      </c>
      <c r="H172" s="1">
        <v>2</v>
      </c>
      <c r="I172" s="1">
        <v>1</v>
      </c>
      <c r="J172" s="1">
        <v>6</v>
      </c>
      <c r="K172" s="1">
        <v>72.52</v>
      </c>
      <c r="L172" s="1">
        <v>69.540000000000006</v>
      </c>
    </row>
    <row r="173" spans="1:12" ht="15.75" customHeight="1">
      <c r="A173" s="7">
        <v>172</v>
      </c>
      <c r="B173" s="1" t="s">
        <v>176</v>
      </c>
      <c r="C173" s="1">
        <v>71</v>
      </c>
      <c r="D173" s="1">
        <v>12</v>
      </c>
      <c r="E173" s="1">
        <v>17</v>
      </c>
      <c r="F173" s="1">
        <v>75.03</v>
      </c>
      <c r="G173" s="1">
        <v>0</v>
      </c>
      <c r="H173" s="1">
        <v>4</v>
      </c>
      <c r="I173" s="1">
        <v>0</v>
      </c>
      <c r="J173" s="1">
        <v>4</v>
      </c>
      <c r="K173" s="1">
        <v>71.099999999999994</v>
      </c>
      <c r="L173" s="1">
        <v>70.55</v>
      </c>
    </row>
    <row r="174" spans="1:12" ht="15.75" customHeight="1">
      <c r="A174" s="7">
        <v>173</v>
      </c>
      <c r="B174" s="1" t="s">
        <v>195</v>
      </c>
      <c r="C174" s="1">
        <v>70.97</v>
      </c>
      <c r="D174" s="1">
        <v>12</v>
      </c>
      <c r="E174" s="1">
        <v>17</v>
      </c>
      <c r="F174" s="1">
        <v>73.09</v>
      </c>
      <c r="G174" s="1">
        <v>0</v>
      </c>
      <c r="H174" s="1">
        <v>2</v>
      </c>
      <c r="I174" s="1">
        <v>0</v>
      </c>
      <c r="J174" s="1">
        <v>3</v>
      </c>
      <c r="K174" s="1">
        <v>70.150000000000006</v>
      </c>
      <c r="L174" s="1">
        <v>71.430000000000007</v>
      </c>
    </row>
    <row r="175" spans="1:12" ht="15.75" customHeight="1">
      <c r="A175" s="7">
        <v>174</v>
      </c>
      <c r="B175" s="1" t="s">
        <v>281</v>
      </c>
      <c r="C175" s="1">
        <v>70.94</v>
      </c>
      <c r="D175" s="1">
        <v>16</v>
      </c>
      <c r="E175" s="1">
        <v>15</v>
      </c>
      <c r="F175" s="1">
        <v>70.48</v>
      </c>
      <c r="G175" s="1">
        <v>0</v>
      </c>
      <c r="H175" s="1">
        <v>0</v>
      </c>
      <c r="I175" s="1">
        <v>0</v>
      </c>
      <c r="J175" s="1">
        <v>3</v>
      </c>
      <c r="K175" s="1">
        <v>70.900000000000006</v>
      </c>
      <c r="L175" s="1">
        <v>70.64</v>
      </c>
    </row>
    <row r="176" spans="1:12" ht="15.75" customHeight="1">
      <c r="A176" s="7">
        <v>175</v>
      </c>
      <c r="B176" s="1" t="s">
        <v>127</v>
      </c>
      <c r="C176" s="1">
        <v>70.930000000000007</v>
      </c>
      <c r="D176" s="1">
        <v>13</v>
      </c>
      <c r="E176" s="1">
        <v>19</v>
      </c>
      <c r="F176" s="1">
        <v>74.48</v>
      </c>
      <c r="G176" s="1">
        <v>0</v>
      </c>
      <c r="H176" s="1">
        <v>3</v>
      </c>
      <c r="I176" s="1">
        <v>1</v>
      </c>
      <c r="J176" s="1">
        <v>3</v>
      </c>
      <c r="K176" s="1">
        <v>70.97</v>
      </c>
      <c r="L176" s="1">
        <v>70.540000000000006</v>
      </c>
    </row>
    <row r="177" spans="1:12" ht="15.75" customHeight="1">
      <c r="A177" s="7">
        <v>176</v>
      </c>
      <c r="B177" s="1" t="s">
        <v>309</v>
      </c>
      <c r="C177" s="1">
        <v>70.709999999999994</v>
      </c>
      <c r="D177" s="1">
        <v>17</v>
      </c>
      <c r="E177" s="1">
        <v>13</v>
      </c>
      <c r="F177" s="1">
        <v>69.11</v>
      </c>
      <c r="G177" s="1">
        <v>0</v>
      </c>
      <c r="H177" s="1">
        <v>1</v>
      </c>
      <c r="I177" s="1">
        <v>0</v>
      </c>
      <c r="J177" s="1">
        <v>1</v>
      </c>
      <c r="K177" s="1">
        <v>70.45</v>
      </c>
      <c r="L177" s="1">
        <v>70.63</v>
      </c>
    </row>
    <row r="178" spans="1:12" ht="15.75" customHeight="1">
      <c r="A178" s="7">
        <v>177</v>
      </c>
      <c r="B178" s="1" t="s">
        <v>151</v>
      </c>
      <c r="C178" s="1">
        <v>70.540000000000006</v>
      </c>
      <c r="D178" s="1">
        <v>16</v>
      </c>
      <c r="E178" s="1">
        <v>14</v>
      </c>
      <c r="F178" s="1">
        <v>69.81</v>
      </c>
      <c r="G178" s="1">
        <v>0</v>
      </c>
      <c r="H178" s="1">
        <v>1</v>
      </c>
      <c r="I178" s="1">
        <v>0</v>
      </c>
      <c r="J178" s="1">
        <v>2</v>
      </c>
      <c r="K178" s="1">
        <v>69.849999999999994</v>
      </c>
      <c r="L178" s="1">
        <v>70.87</v>
      </c>
    </row>
    <row r="179" spans="1:12" ht="15.75" customHeight="1">
      <c r="A179" s="7">
        <v>178</v>
      </c>
      <c r="B179" s="1" t="s">
        <v>103</v>
      </c>
      <c r="C179" s="1">
        <v>70.39</v>
      </c>
      <c r="D179" s="1">
        <v>13</v>
      </c>
      <c r="E179" s="1">
        <v>13</v>
      </c>
      <c r="F179" s="1">
        <v>70.03</v>
      </c>
      <c r="G179" s="1">
        <v>0</v>
      </c>
      <c r="H179" s="1">
        <v>0</v>
      </c>
      <c r="I179" s="1">
        <v>0</v>
      </c>
      <c r="J179" s="1">
        <v>1</v>
      </c>
      <c r="K179" s="1">
        <v>69.67</v>
      </c>
      <c r="L179" s="1">
        <v>70.760000000000005</v>
      </c>
    </row>
    <row r="180" spans="1:12" ht="15.75" customHeight="1">
      <c r="A180" s="7">
        <v>179</v>
      </c>
      <c r="B180" s="1" t="s">
        <v>175</v>
      </c>
      <c r="C180" s="1">
        <v>70.319999999999993</v>
      </c>
      <c r="D180" s="1">
        <v>14</v>
      </c>
      <c r="E180" s="1">
        <v>14</v>
      </c>
      <c r="F180" s="1">
        <v>70.319999999999993</v>
      </c>
      <c r="G180" s="1">
        <v>0</v>
      </c>
      <c r="H180" s="1">
        <v>0</v>
      </c>
      <c r="I180" s="1">
        <v>0</v>
      </c>
      <c r="J180" s="1">
        <v>1</v>
      </c>
      <c r="K180" s="1">
        <v>69.959999999999994</v>
      </c>
      <c r="L180" s="1">
        <v>70.319999999999993</v>
      </c>
    </row>
    <row r="181" spans="1:12" ht="15.75" customHeight="1">
      <c r="A181" s="7">
        <v>180</v>
      </c>
      <c r="B181" s="1" t="s">
        <v>404</v>
      </c>
      <c r="C181" s="1">
        <v>70.25</v>
      </c>
      <c r="D181" s="1">
        <v>20</v>
      </c>
      <c r="E181" s="1">
        <v>13</v>
      </c>
      <c r="F181" s="1">
        <v>69</v>
      </c>
      <c r="G181" s="1">
        <v>0</v>
      </c>
      <c r="H181" s="1">
        <v>4</v>
      </c>
      <c r="I181" s="1">
        <v>0</v>
      </c>
      <c r="J181" s="1">
        <v>6</v>
      </c>
      <c r="K181" s="1">
        <v>71.5</v>
      </c>
      <c r="L181" s="1">
        <v>68.599999999999994</v>
      </c>
    </row>
    <row r="182" spans="1:12" ht="15.75" customHeight="1">
      <c r="A182" s="7">
        <v>181</v>
      </c>
      <c r="B182" s="1" t="s">
        <v>341</v>
      </c>
      <c r="C182" s="1">
        <v>70.23</v>
      </c>
      <c r="D182" s="1">
        <v>18</v>
      </c>
      <c r="E182" s="1">
        <v>10</v>
      </c>
      <c r="F182" s="1">
        <v>67.260000000000005</v>
      </c>
      <c r="G182" s="1">
        <v>0</v>
      </c>
      <c r="H182" s="1">
        <v>2</v>
      </c>
      <c r="I182" s="1">
        <v>0</v>
      </c>
      <c r="J182" s="1">
        <v>5</v>
      </c>
      <c r="K182" s="1">
        <v>67.91</v>
      </c>
      <c r="L182" s="1">
        <v>72.099999999999994</v>
      </c>
    </row>
    <row r="183" spans="1:12" ht="15.75" customHeight="1">
      <c r="A183" s="7">
        <v>182</v>
      </c>
      <c r="B183" s="1" t="s">
        <v>152</v>
      </c>
      <c r="C183" s="1">
        <v>70.23</v>
      </c>
      <c r="D183" s="1">
        <v>11</v>
      </c>
      <c r="E183" s="1">
        <v>18</v>
      </c>
      <c r="F183" s="1">
        <v>74.98</v>
      </c>
      <c r="G183" s="1">
        <v>0</v>
      </c>
      <c r="H183" s="1">
        <v>1</v>
      </c>
      <c r="I183" s="1">
        <v>0</v>
      </c>
      <c r="J183" s="1">
        <v>2</v>
      </c>
      <c r="K183" s="1">
        <v>71.03</v>
      </c>
      <c r="L183" s="1">
        <v>69.05</v>
      </c>
    </row>
    <row r="184" spans="1:12" ht="15.75" customHeight="1">
      <c r="A184" s="7">
        <v>183</v>
      </c>
      <c r="B184" s="1" t="s">
        <v>328</v>
      </c>
      <c r="C184" s="1">
        <v>70.16</v>
      </c>
      <c r="D184" s="1">
        <v>12</v>
      </c>
      <c r="E184" s="1">
        <v>17</v>
      </c>
      <c r="F184" s="1">
        <v>72.56</v>
      </c>
      <c r="G184" s="1">
        <v>0</v>
      </c>
      <c r="H184" s="1">
        <v>2</v>
      </c>
      <c r="I184" s="1">
        <v>0</v>
      </c>
      <c r="J184" s="1">
        <v>5</v>
      </c>
      <c r="K184" s="1">
        <v>68.7</v>
      </c>
      <c r="L184" s="1">
        <v>71.239999999999995</v>
      </c>
    </row>
    <row r="185" spans="1:12" ht="15.75" customHeight="1">
      <c r="A185" s="7">
        <v>184</v>
      </c>
      <c r="B185" s="1" t="s">
        <v>353</v>
      </c>
      <c r="C185" s="1">
        <v>70.09</v>
      </c>
      <c r="D185" s="1">
        <v>18</v>
      </c>
      <c r="E185" s="1">
        <v>13</v>
      </c>
      <c r="F185" s="1">
        <v>67.989999999999995</v>
      </c>
      <c r="G185" s="1">
        <v>0</v>
      </c>
      <c r="H185" s="1">
        <v>1</v>
      </c>
      <c r="I185" s="1">
        <v>0</v>
      </c>
      <c r="J185" s="1">
        <v>1</v>
      </c>
      <c r="K185" s="1">
        <v>69.739999999999995</v>
      </c>
      <c r="L185" s="1">
        <v>70.09</v>
      </c>
    </row>
    <row r="186" spans="1:12" ht="15.75" customHeight="1">
      <c r="A186" s="7">
        <v>185</v>
      </c>
      <c r="B186" s="1" t="s">
        <v>59</v>
      </c>
      <c r="C186" s="1">
        <v>70.06</v>
      </c>
      <c r="D186" s="1">
        <v>9</v>
      </c>
      <c r="E186" s="1">
        <v>19</v>
      </c>
      <c r="F186" s="1">
        <v>76.3</v>
      </c>
      <c r="G186" s="1">
        <v>0</v>
      </c>
      <c r="H186" s="1">
        <v>4</v>
      </c>
      <c r="I186" s="1">
        <v>0</v>
      </c>
      <c r="J186" s="1">
        <v>8</v>
      </c>
      <c r="K186" s="1">
        <v>70.010000000000005</v>
      </c>
      <c r="L186" s="1">
        <v>69.75</v>
      </c>
    </row>
    <row r="187" spans="1:12" ht="15.75" customHeight="1">
      <c r="A187" s="7">
        <v>186</v>
      </c>
      <c r="B187" s="1" t="s">
        <v>150</v>
      </c>
      <c r="C187" s="1">
        <v>70.03</v>
      </c>
      <c r="D187" s="1">
        <v>15</v>
      </c>
      <c r="E187" s="1">
        <v>18</v>
      </c>
      <c r="F187" s="1">
        <v>71.790000000000006</v>
      </c>
      <c r="G187" s="1">
        <v>0</v>
      </c>
      <c r="H187" s="1">
        <v>1</v>
      </c>
      <c r="I187" s="1">
        <v>0</v>
      </c>
      <c r="J187" s="1">
        <v>3</v>
      </c>
      <c r="K187" s="1">
        <v>70.849999999999994</v>
      </c>
      <c r="L187" s="1">
        <v>68.819999999999993</v>
      </c>
    </row>
    <row r="188" spans="1:12" ht="15.75" customHeight="1">
      <c r="A188" s="7">
        <v>187</v>
      </c>
      <c r="B188" s="1" t="s">
        <v>164</v>
      </c>
      <c r="C188" s="1">
        <v>70.02</v>
      </c>
      <c r="D188" s="1">
        <v>14</v>
      </c>
      <c r="E188" s="1">
        <v>17</v>
      </c>
      <c r="F188" s="1">
        <v>71.63</v>
      </c>
      <c r="G188" s="1">
        <v>0</v>
      </c>
      <c r="H188" s="1">
        <v>2</v>
      </c>
      <c r="I188" s="1">
        <v>0</v>
      </c>
      <c r="J188" s="1">
        <v>3</v>
      </c>
      <c r="K188" s="1">
        <v>70.5</v>
      </c>
      <c r="L188" s="1">
        <v>69.19</v>
      </c>
    </row>
    <row r="189" spans="1:12" ht="15.75" customHeight="1">
      <c r="A189" s="7">
        <v>188</v>
      </c>
      <c r="B189" s="1" t="s">
        <v>225</v>
      </c>
      <c r="C189" s="1">
        <v>69.86</v>
      </c>
      <c r="D189" s="1">
        <v>15</v>
      </c>
      <c r="E189" s="1">
        <v>15</v>
      </c>
      <c r="F189" s="1">
        <v>69.739999999999995</v>
      </c>
      <c r="G189" s="1">
        <v>0</v>
      </c>
      <c r="H189" s="1">
        <v>1</v>
      </c>
      <c r="I189" s="1">
        <v>0</v>
      </c>
      <c r="J189" s="1">
        <v>2</v>
      </c>
      <c r="K189" s="1">
        <v>69.510000000000005</v>
      </c>
      <c r="L189" s="1">
        <v>69.86</v>
      </c>
    </row>
    <row r="190" spans="1:12" ht="15.75" customHeight="1">
      <c r="A190" s="7">
        <v>189</v>
      </c>
      <c r="B190" s="1" t="s">
        <v>485</v>
      </c>
      <c r="C190" s="1">
        <v>69.849999999999994</v>
      </c>
      <c r="D190" s="1">
        <v>16</v>
      </c>
      <c r="E190" s="1">
        <v>14</v>
      </c>
      <c r="F190" s="1">
        <v>68.73</v>
      </c>
      <c r="G190" s="1">
        <v>0</v>
      </c>
      <c r="H190" s="1">
        <v>1</v>
      </c>
      <c r="I190" s="1">
        <v>0</v>
      </c>
      <c r="J190" s="1">
        <v>3</v>
      </c>
      <c r="K190" s="1">
        <v>68.47</v>
      </c>
      <c r="L190" s="1">
        <v>70.83</v>
      </c>
    </row>
    <row r="191" spans="1:12" ht="15.75" customHeight="1">
      <c r="A191" s="7">
        <v>190</v>
      </c>
      <c r="B191" s="1" t="s">
        <v>452</v>
      </c>
      <c r="C191" s="1">
        <v>69.790000000000006</v>
      </c>
      <c r="D191" s="1">
        <v>22</v>
      </c>
      <c r="E191" s="1">
        <v>12</v>
      </c>
      <c r="F191" s="1">
        <v>66.709999999999994</v>
      </c>
      <c r="G191" s="1">
        <v>0</v>
      </c>
      <c r="H191" s="1">
        <v>1</v>
      </c>
      <c r="I191" s="1">
        <v>0</v>
      </c>
      <c r="J191" s="1">
        <v>1</v>
      </c>
      <c r="K191" s="1">
        <v>69.739999999999995</v>
      </c>
      <c r="L191" s="1">
        <v>69.48</v>
      </c>
    </row>
    <row r="192" spans="1:12" ht="15.75" customHeight="1">
      <c r="A192" s="7">
        <v>191</v>
      </c>
      <c r="B192" s="1" t="s">
        <v>179</v>
      </c>
      <c r="C192" s="1">
        <v>69.63</v>
      </c>
      <c r="D192" s="1">
        <v>12</v>
      </c>
      <c r="E192" s="1">
        <v>14</v>
      </c>
      <c r="F192" s="1">
        <v>71.7</v>
      </c>
      <c r="G192" s="1">
        <v>0</v>
      </c>
      <c r="H192" s="1">
        <v>2</v>
      </c>
      <c r="I192" s="1">
        <v>0</v>
      </c>
      <c r="J192" s="1">
        <v>2</v>
      </c>
      <c r="K192" s="1">
        <v>69.72</v>
      </c>
      <c r="L192" s="1">
        <v>69.180000000000007</v>
      </c>
    </row>
    <row r="193" spans="1:12" ht="15.75" customHeight="1">
      <c r="A193" s="7">
        <v>192</v>
      </c>
      <c r="B193" s="1" t="s">
        <v>305</v>
      </c>
      <c r="C193" s="1">
        <v>69.599999999999994</v>
      </c>
      <c r="D193" s="1">
        <v>16</v>
      </c>
      <c r="E193" s="1">
        <v>15</v>
      </c>
      <c r="F193" s="1">
        <v>69.989999999999995</v>
      </c>
      <c r="G193" s="1">
        <v>0</v>
      </c>
      <c r="H193" s="1">
        <v>1</v>
      </c>
      <c r="I193" s="1">
        <v>0</v>
      </c>
      <c r="J193" s="1">
        <v>2</v>
      </c>
      <c r="K193" s="1">
        <v>70.180000000000007</v>
      </c>
      <c r="L193" s="1">
        <v>68.66</v>
      </c>
    </row>
    <row r="194" spans="1:12" ht="15.75" customHeight="1">
      <c r="A194" s="7">
        <v>193</v>
      </c>
      <c r="B194" s="1" t="s">
        <v>397</v>
      </c>
      <c r="C194" s="1">
        <v>69.58</v>
      </c>
      <c r="D194" s="1">
        <v>13</v>
      </c>
      <c r="E194" s="1">
        <v>15</v>
      </c>
      <c r="F194" s="1">
        <v>70.680000000000007</v>
      </c>
      <c r="G194" s="1">
        <v>0</v>
      </c>
      <c r="H194" s="1">
        <v>1</v>
      </c>
      <c r="I194" s="1">
        <v>0</v>
      </c>
      <c r="J194" s="1">
        <v>1</v>
      </c>
      <c r="K194" s="1">
        <v>69.05</v>
      </c>
      <c r="L194" s="1">
        <v>69.760000000000005</v>
      </c>
    </row>
    <row r="195" spans="1:12" ht="15.75" customHeight="1">
      <c r="A195" s="7">
        <v>194</v>
      </c>
      <c r="B195" s="1" t="s">
        <v>331</v>
      </c>
      <c r="C195" s="1">
        <v>69.52</v>
      </c>
      <c r="D195" s="1">
        <v>13</v>
      </c>
      <c r="E195" s="1">
        <v>19</v>
      </c>
      <c r="F195" s="1">
        <v>73.459999999999994</v>
      </c>
      <c r="G195" s="1">
        <v>0</v>
      </c>
      <c r="H195" s="1">
        <v>1</v>
      </c>
      <c r="I195" s="1">
        <v>0</v>
      </c>
      <c r="J195" s="1">
        <v>4</v>
      </c>
      <c r="K195" s="1">
        <v>69.7</v>
      </c>
      <c r="L195" s="1">
        <v>68.989999999999995</v>
      </c>
    </row>
    <row r="196" spans="1:12" ht="15.75" customHeight="1">
      <c r="A196" s="7">
        <v>195</v>
      </c>
      <c r="B196" s="1" t="s">
        <v>108</v>
      </c>
      <c r="C196" s="1">
        <v>69.33</v>
      </c>
      <c r="D196" s="1">
        <v>13</v>
      </c>
      <c r="E196" s="1">
        <v>16</v>
      </c>
      <c r="F196" s="1">
        <v>71.63</v>
      </c>
      <c r="G196" s="1">
        <v>0</v>
      </c>
      <c r="H196" s="1">
        <v>0</v>
      </c>
      <c r="I196" s="1">
        <v>1</v>
      </c>
      <c r="J196" s="1">
        <v>1</v>
      </c>
      <c r="K196" s="1">
        <v>69.12</v>
      </c>
      <c r="L196" s="1">
        <v>69.180000000000007</v>
      </c>
    </row>
    <row r="197" spans="1:12" ht="15.75" customHeight="1">
      <c r="A197" s="7">
        <v>196</v>
      </c>
      <c r="B197" s="1" t="s">
        <v>214</v>
      </c>
      <c r="C197" s="1">
        <v>69.290000000000006</v>
      </c>
      <c r="D197" s="1">
        <v>16</v>
      </c>
      <c r="E197" s="1">
        <v>13</v>
      </c>
      <c r="F197" s="1">
        <v>67.87</v>
      </c>
      <c r="G197" s="1">
        <v>0</v>
      </c>
      <c r="H197" s="1">
        <v>0</v>
      </c>
      <c r="I197" s="1">
        <v>0</v>
      </c>
      <c r="J197" s="1">
        <v>2</v>
      </c>
      <c r="K197" s="1">
        <v>68.42</v>
      </c>
      <c r="L197" s="1">
        <v>69.8</v>
      </c>
    </row>
    <row r="198" spans="1:12" ht="15.75" customHeight="1">
      <c r="A198" s="7">
        <v>197</v>
      </c>
      <c r="B198" s="1" t="s">
        <v>359</v>
      </c>
      <c r="C198" s="1">
        <v>69.22</v>
      </c>
      <c r="D198" s="1">
        <v>7</v>
      </c>
      <c r="E198" s="1">
        <v>20</v>
      </c>
      <c r="F198" s="1">
        <v>76.83</v>
      </c>
      <c r="G198" s="1">
        <v>0</v>
      </c>
      <c r="H198" s="1">
        <v>2</v>
      </c>
      <c r="I198" s="1">
        <v>0</v>
      </c>
      <c r="J198" s="1">
        <v>4</v>
      </c>
      <c r="K198" s="1">
        <v>68.72</v>
      </c>
      <c r="L198" s="1">
        <v>69.37</v>
      </c>
    </row>
    <row r="199" spans="1:12" ht="15.75" customHeight="1">
      <c r="A199" s="7">
        <v>198</v>
      </c>
      <c r="B199" s="1" t="s">
        <v>209</v>
      </c>
      <c r="C199" s="1">
        <v>69.209999999999994</v>
      </c>
      <c r="D199" s="1">
        <v>10</v>
      </c>
      <c r="E199" s="1">
        <v>20</v>
      </c>
      <c r="F199" s="1">
        <v>74.489999999999995</v>
      </c>
      <c r="G199" s="1">
        <v>0</v>
      </c>
      <c r="H199" s="1">
        <v>2</v>
      </c>
      <c r="I199" s="1">
        <v>0</v>
      </c>
      <c r="J199" s="1">
        <v>5</v>
      </c>
      <c r="K199" s="1">
        <v>69.650000000000006</v>
      </c>
      <c r="L199" s="1">
        <v>68.41</v>
      </c>
    </row>
    <row r="200" spans="1:12" ht="15.75" customHeight="1">
      <c r="A200" s="7">
        <v>199</v>
      </c>
      <c r="B200" s="1" t="s">
        <v>275</v>
      </c>
      <c r="C200" s="1">
        <v>69.209999999999994</v>
      </c>
      <c r="D200" s="1">
        <v>9</v>
      </c>
      <c r="E200" s="1">
        <v>22</v>
      </c>
      <c r="F200" s="1">
        <v>75.48</v>
      </c>
      <c r="G200" s="1">
        <v>0</v>
      </c>
      <c r="H200" s="1">
        <v>3</v>
      </c>
      <c r="I200" s="1">
        <v>0</v>
      </c>
      <c r="J200" s="1">
        <v>5</v>
      </c>
      <c r="K200" s="1">
        <v>68.53</v>
      </c>
      <c r="L200" s="1">
        <v>69.53</v>
      </c>
    </row>
    <row r="201" spans="1:12" ht="15.75" customHeight="1">
      <c r="A201" s="7">
        <v>200</v>
      </c>
      <c r="B201" s="1" t="s">
        <v>208</v>
      </c>
      <c r="C201" s="1">
        <v>69.180000000000007</v>
      </c>
      <c r="D201" s="1">
        <v>15</v>
      </c>
      <c r="E201" s="1">
        <v>12</v>
      </c>
      <c r="F201" s="1">
        <v>68.260000000000005</v>
      </c>
      <c r="G201" s="1">
        <v>0</v>
      </c>
      <c r="H201" s="1">
        <v>0</v>
      </c>
      <c r="I201" s="1">
        <v>0</v>
      </c>
      <c r="J201" s="1">
        <v>0</v>
      </c>
      <c r="K201" s="1">
        <v>69.64</v>
      </c>
      <c r="L201" s="1">
        <v>68.349999999999994</v>
      </c>
    </row>
    <row r="202" spans="1:12" ht="15.75" customHeight="1">
      <c r="A202" s="7">
        <v>201</v>
      </c>
      <c r="B202" s="1" t="s">
        <v>346</v>
      </c>
      <c r="C202" s="1">
        <v>69.16</v>
      </c>
      <c r="D202" s="1">
        <v>15</v>
      </c>
      <c r="E202" s="1">
        <v>15</v>
      </c>
      <c r="F202" s="1">
        <v>69.62</v>
      </c>
      <c r="G202" s="1">
        <v>0</v>
      </c>
      <c r="H202" s="1">
        <v>0</v>
      </c>
      <c r="I202" s="1">
        <v>0</v>
      </c>
      <c r="J202" s="1">
        <v>0</v>
      </c>
      <c r="K202" s="1">
        <v>69.05</v>
      </c>
      <c r="L202" s="1">
        <v>68.91</v>
      </c>
    </row>
    <row r="203" spans="1:12" ht="15.75" customHeight="1">
      <c r="A203" s="7">
        <v>202</v>
      </c>
      <c r="B203" s="1" t="s">
        <v>370</v>
      </c>
      <c r="C203" s="1">
        <v>69.12</v>
      </c>
      <c r="D203" s="1">
        <v>13</v>
      </c>
      <c r="E203" s="1">
        <v>18</v>
      </c>
      <c r="F203" s="1">
        <v>72.64</v>
      </c>
      <c r="G203" s="1">
        <v>0</v>
      </c>
      <c r="H203" s="1">
        <v>1</v>
      </c>
      <c r="I203" s="1">
        <v>0</v>
      </c>
      <c r="J203" s="1">
        <v>2</v>
      </c>
      <c r="K203" s="1">
        <v>69.19</v>
      </c>
      <c r="L203" s="1">
        <v>68.69</v>
      </c>
    </row>
    <row r="204" spans="1:12" ht="15.75" customHeight="1">
      <c r="A204" s="7">
        <v>203</v>
      </c>
      <c r="B204" s="1" t="s">
        <v>364</v>
      </c>
      <c r="C204" s="1">
        <v>69.09</v>
      </c>
      <c r="D204" s="1">
        <v>18</v>
      </c>
      <c r="E204" s="1">
        <v>14</v>
      </c>
      <c r="F204" s="1">
        <v>67.97</v>
      </c>
      <c r="G204" s="1">
        <v>0</v>
      </c>
      <c r="H204" s="1">
        <v>1</v>
      </c>
      <c r="I204" s="1">
        <v>0</v>
      </c>
      <c r="J204" s="1">
        <v>2</v>
      </c>
      <c r="K204" s="1">
        <v>68.430000000000007</v>
      </c>
      <c r="L204" s="1">
        <v>69.400000000000006</v>
      </c>
    </row>
    <row r="205" spans="1:12" ht="15.75" customHeight="1">
      <c r="A205" s="7">
        <v>204</v>
      </c>
      <c r="B205" s="1" t="s">
        <v>233</v>
      </c>
      <c r="C205" s="1">
        <v>69.05</v>
      </c>
      <c r="D205" s="1">
        <v>14</v>
      </c>
      <c r="E205" s="1">
        <v>13</v>
      </c>
      <c r="F205" s="1">
        <v>69.23</v>
      </c>
      <c r="G205" s="1">
        <v>0</v>
      </c>
      <c r="H205" s="1">
        <v>2</v>
      </c>
      <c r="I205" s="1">
        <v>0</v>
      </c>
      <c r="J205" s="1">
        <v>2</v>
      </c>
      <c r="K205" s="1">
        <v>69.19</v>
      </c>
      <c r="L205" s="1">
        <v>68.569999999999993</v>
      </c>
    </row>
    <row r="206" spans="1:12" ht="15.75" customHeight="1">
      <c r="A206" s="7">
        <v>205</v>
      </c>
      <c r="B206" s="1" t="s">
        <v>172</v>
      </c>
      <c r="C206" s="1">
        <v>68.959999999999994</v>
      </c>
      <c r="D206" s="1">
        <v>15</v>
      </c>
      <c r="E206" s="1">
        <v>16</v>
      </c>
      <c r="F206" s="1">
        <v>70.17</v>
      </c>
      <c r="G206" s="1">
        <v>0</v>
      </c>
      <c r="H206" s="1">
        <v>2</v>
      </c>
      <c r="I206" s="1">
        <v>0</v>
      </c>
      <c r="J206" s="1">
        <v>2</v>
      </c>
      <c r="K206" s="1">
        <v>69.040000000000006</v>
      </c>
      <c r="L206" s="1">
        <v>68.53</v>
      </c>
    </row>
    <row r="207" spans="1:12" ht="15.75" customHeight="1">
      <c r="A207" s="7">
        <v>206</v>
      </c>
      <c r="B207" s="1" t="s">
        <v>230</v>
      </c>
      <c r="C207" s="1">
        <v>68.95</v>
      </c>
      <c r="D207" s="1">
        <v>12</v>
      </c>
      <c r="E207" s="1">
        <v>19</v>
      </c>
      <c r="F207" s="1">
        <v>72.38</v>
      </c>
      <c r="G207" s="1">
        <v>0</v>
      </c>
      <c r="H207" s="1">
        <v>1</v>
      </c>
      <c r="I207" s="1">
        <v>0</v>
      </c>
      <c r="J207" s="1">
        <v>1</v>
      </c>
      <c r="K207" s="1">
        <v>68.709999999999994</v>
      </c>
      <c r="L207" s="1">
        <v>68.849999999999994</v>
      </c>
    </row>
    <row r="208" spans="1:12" ht="15.75" customHeight="1">
      <c r="A208" s="7">
        <v>207</v>
      </c>
      <c r="B208" s="1" t="s">
        <v>461</v>
      </c>
      <c r="C208" s="1">
        <v>68.94</v>
      </c>
      <c r="D208" s="1">
        <v>15</v>
      </c>
      <c r="E208" s="1">
        <v>14</v>
      </c>
      <c r="F208" s="1">
        <v>69.78</v>
      </c>
      <c r="G208" s="1">
        <v>0</v>
      </c>
      <c r="H208" s="1">
        <v>0</v>
      </c>
      <c r="I208" s="1">
        <v>0</v>
      </c>
      <c r="J208" s="1">
        <v>1</v>
      </c>
      <c r="K208" s="1">
        <v>70.400000000000006</v>
      </c>
      <c r="L208" s="1">
        <v>67.02</v>
      </c>
    </row>
    <row r="209" spans="1:12" ht="15.75" customHeight="1">
      <c r="A209" s="7">
        <v>208</v>
      </c>
      <c r="B209" s="1" t="s">
        <v>87</v>
      </c>
      <c r="C209" s="1">
        <v>68.66</v>
      </c>
      <c r="D209" s="1">
        <v>7</v>
      </c>
      <c r="E209" s="1">
        <v>20</v>
      </c>
      <c r="F209" s="1">
        <v>77</v>
      </c>
      <c r="G209" s="1">
        <v>0</v>
      </c>
      <c r="H209" s="1">
        <v>3</v>
      </c>
      <c r="I209" s="1">
        <v>0</v>
      </c>
      <c r="J209" s="1">
        <v>5</v>
      </c>
      <c r="K209" s="1">
        <v>69.72</v>
      </c>
      <c r="L209" s="1">
        <v>67.180000000000007</v>
      </c>
    </row>
    <row r="210" spans="1:12" ht="15.75" customHeight="1">
      <c r="A210" s="7">
        <v>209</v>
      </c>
      <c r="B210" s="1" t="s">
        <v>62</v>
      </c>
      <c r="C210" s="1">
        <v>68.34</v>
      </c>
      <c r="D210" s="1">
        <v>15</v>
      </c>
      <c r="E210" s="1">
        <v>15</v>
      </c>
      <c r="F210" s="1">
        <v>70.64</v>
      </c>
      <c r="G210" s="1">
        <v>0</v>
      </c>
      <c r="H210" s="1">
        <v>1</v>
      </c>
      <c r="I210" s="1">
        <v>0</v>
      </c>
      <c r="J210" s="1">
        <v>1</v>
      </c>
      <c r="K210" s="1">
        <v>70.39</v>
      </c>
      <c r="L210" s="1">
        <v>65.67</v>
      </c>
    </row>
    <row r="211" spans="1:12" ht="15.75" customHeight="1">
      <c r="A211" s="7">
        <v>210</v>
      </c>
      <c r="B211" s="1" t="s">
        <v>479</v>
      </c>
      <c r="C211" s="1">
        <v>68.27</v>
      </c>
      <c r="D211" s="1">
        <v>12</v>
      </c>
      <c r="E211" s="1">
        <v>18</v>
      </c>
      <c r="F211" s="1">
        <v>69.97</v>
      </c>
      <c r="G211" s="1">
        <v>0</v>
      </c>
      <c r="H211" s="1">
        <v>0</v>
      </c>
      <c r="I211" s="1">
        <v>0</v>
      </c>
      <c r="J211" s="1">
        <v>0</v>
      </c>
      <c r="K211" s="1">
        <v>67.58</v>
      </c>
      <c r="L211" s="1">
        <v>68.59</v>
      </c>
    </row>
    <row r="212" spans="1:12" ht="15.75" customHeight="1">
      <c r="A212" s="7">
        <v>211</v>
      </c>
      <c r="B212" s="1" t="s">
        <v>344</v>
      </c>
      <c r="C212" s="1">
        <v>68.180000000000007</v>
      </c>
      <c r="D212" s="1">
        <v>13</v>
      </c>
      <c r="E212" s="1">
        <v>19</v>
      </c>
      <c r="F212" s="1">
        <v>71.790000000000006</v>
      </c>
      <c r="G212" s="1">
        <v>0</v>
      </c>
      <c r="H212" s="1">
        <v>0</v>
      </c>
      <c r="I212" s="1">
        <v>0</v>
      </c>
      <c r="J212" s="1">
        <v>1</v>
      </c>
      <c r="K212" s="1">
        <v>68.37</v>
      </c>
      <c r="L212" s="1">
        <v>67.64</v>
      </c>
    </row>
    <row r="213" spans="1:12" ht="15.75" customHeight="1">
      <c r="A213" s="7">
        <v>212</v>
      </c>
      <c r="B213" s="1" t="s">
        <v>247</v>
      </c>
      <c r="C213" s="1">
        <v>68.13</v>
      </c>
      <c r="D213" s="1">
        <v>11</v>
      </c>
      <c r="E213" s="1">
        <v>19</v>
      </c>
      <c r="F213" s="1">
        <v>72.52</v>
      </c>
      <c r="G213" s="1">
        <v>0</v>
      </c>
      <c r="H213" s="1">
        <v>2</v>
      </c>
      <c r="I213" s="1">
        <v>0</v>
      </c>
      <c r="J213" s="1">
        <v>3</v>
      </c>
      <c r="K213" s="1">
        <v>68.69</v>
      </c>
      <c r="L213" s="1">
        <v>67.19</v>
      </c>
    </row>
    <row r="214" spans="1:12" ht="15.75" customHeight="1">
      <c r="A214" s="7">
        <v>213</v>
      </c>
      <c r="B214" s="1" t="s">
        <v>376</v>
      </c>
      <c r="C214" s="1">
        <v>68.13</v>
      </c>
      <c r="D214" s="1">
        <v>13</v>
      </c>
      <c r="E214" s="1">
        <v>17</v>
      </c>
      <c r="F214" s="1">
        <v>70.010000000000005</v>
      </c>
      <c r="G214" s="1">
        <v>0</v>
      </c>
      <c r="H214" s="1">
        <v>0</v>
      </c>
      <c r="I214" s="1">
        <v>0</v>
      </c>
      <c r="J214" s="1">
        <v>2</v>
      </c>
      <c r="K214" s="1">
        <v>68.290000000000006</v>
      </c>
      <c r="L214" s="1">
        <v>67.599999999999994</v>
      </c>
    </row>
    <row r="215" spans="1:12" ht="15.75" customHeight="1">
      <c r="A215" s="7">
        <v>214</v>
      </c>
      <c r="B215" s="1" t="s">
        <v>335</v>
      </c>
      <c r="C215" s="1">
        <v>68.010000000000005</v>
      </c>
      <c r="D215" s="1">
        <v>14</v>
      </c>
      <c r="E215" s="1">
        <v>14</v>
      </c>
      <c r="F215" s="1">
        <v>69.28</v>
      </c>
      <c r="G215" s="1">
        <v>0</v>
      </c>
      <c r="H215" s="1">
        <v>0</v>
      </c>
      <c r="I215" s="1">
        <v>0</v>
      </c>
      <c r="J215" s="1">
        <v>1</v>
      </c>
      <c r="K215" s="1">
        <v>69.31</v>
      </c>
      <c r="L215" s="1">
        <v>66.25</v>
      </c>
    </row>
    <row r="216" spans="1:12" ht="15.75" customHeight="1">
      <c r="A216" s="7">
        <v>215</v>
      </c>
      <c r="B216" s="1" t="s">
        <v>385</v>
      </c>
      <c r="C216" s="1">
        <v>67.989999999999995</v>
      </c>
      <c r="D216" s="1">
        <v>15</v>
      </c>
      <c r="E216" s="1">
        <v>12</v>
      </c>
      <c r="F216" s="1">
        <v>67.319999999999993</v>
      </c>
      <c r="G216" s="1">
        <v>0</v>
      </c>
      <c r="H216" s="1">
        <v>1</v>
      </c>
      <c r="I216" s="1">
        <v>0</v>
      </c>
      <c r="J216" s="1">
        <v>1</v>
      </c>
      <c r="K216" s="1">
        <v>68.31</v>
      </c>
      <c r="L216" s="1">
        <v>67.319999999999993</v>
      </c>
    </row>
    <row r="217" spans="1:12" ht="15.75" customHeight="1">
      <c r="A217" s="7">
        <v>216</v>
      </c>
      <c r="B217" s="1" t="s">
        <v>170</v>
      </c>
      <c r="C217" s="1">
        <v>67.95</v>
      </c>
      <c r="D217" s="1">
        <v>10</v>
      </c>
      <c r="E217" s="1">
        <v>19</v>
      </c>
      <c r="F217" s="1">
        <v>73.31</v>
      </c>
      <c r="G217" s="1">
        <v>0</v>
      </c>
      <c r="H217" s="1">
        <v>2</v>
      </c>
      <c r="I217" s="1">
        <v>2</v>
      </c>
      <c r="J217" s="1">
        <v>2</v>
      </c>
      <c r="K217" s="1">
        <v>67.69</v>
      </c>
      <c r="L217" s="1">
        <v>67.86</v>
      </c>
    </row>
    <row r="218" spans="1:12" ht="15.75" customHeight="1">
      <c r="A218" s="7">
        <v>217</v>
      </c>
      <c r="B218" s="1" t="s">
        <v>187</v>
      </c>
      <c r="C218" s="1">
        <v>67.930000000000007</v>
      </c>
      <c r="D218" s="1">
        <v>12</v>
      </c>
      <c r="E218" s="1">
        <v>17</v>
      </c>
      <c r="F218" s="1">
        <v>70.66</v>
      </c>
      <c r="G218" s="1">
        <v>0</v>
      </c>
      <c r="H218" s="1">
        <v>0</v>
      </c>
      <c r="I218" s="1">
        <v>0</v>
      </c>
      <c r="J218" s="1">
        <v>1</v>
      </c>
      <c r="K218" s="1">
        <v>68.73</v>
      </c>
      <c r="L218" s="1">
        <v>66.709999999999994</v>
      </c>
    </row>
    <row r="219" spans="1:12" ht="15.75" customHeight="1">
      <c r="A219" s="7">
        <v>218</v>
      </c>
      <c r="B219" s="1" t="s">
        <v>240</v>
      </c>
      <c r="C219" s="1">
        <v>67.92</v>
      </c>
      <c r="D219" s="1">
        <v>13</v>
      </c>
      <c r="E219" s="1">
        <v>16</v>
      </c>
      <c r="F219" s="1">
        <v>70.180000000000007</v>
      </c>
      <c r="G219" s="1">
        <v>0</v>
      </c>
      <c r="H219" s="1">
        <v>1</v>
      </c>
      <c r="I219" s="1">
        <v>0</v>
      </c>
      <c r="J219" s="1">
        <v>2</v>
      </c>
      <c r="K219" s="1">
        <v>67.400000000000006</v>
      </c>
      <c r="L219" s="1">
        <v>68.08</v>
      </c>
    </row>
    <row r="220" spans="1:12" ht="15.75" customHeight="1">
      <c r="A220" s="7">
        <v>219</v>
      </c>
      <c r="B220" s="1" t="s">
        <v>201</v>
      </c>
      <c r="C220" s="1">
        <v>67.81</v>
      </c>
      <c r="D220" s="1">
        <v>12</v>
      </c>
      <c r="E220" s="1">
        <v>18</v>
      </c>
      <c r="F220" s="1">
        <v>71.33</v>
      </c>
      <c r="G220" s="1">
        <v>0</v>
      </c>
      <c r="H220" s="1">
        <v>2</v>
      </c>
      <c r="I220" s="1">
        <v>0</v>
      </c>
      <c r="J220" s="1">
        <v>2</v>
      </c>
      <c r="K220" s="1">
        <v>67.14</v>
      </c>
      <c r="L220" s="1">
        <v>68.12</v>
      </c>
    </row>
    <row r="221" spans="1:12" ht="15.75" customHeight="1">
      <c r="A221" s="7">
        <v>220</v>
      </c>
      <c r="B221" s="1" t="s">
        <v>185</v>
      </c>
      <c r="C221" s="1">
        <v>67.78</v>
      </c>
      <c r="D221" s="1">
        <v>12</v>
      </c>
      <c r="E221" s="1">
        <v>14</v>
      </c>
      <c r="F221" s="1">
        <v>68.59</v>
      </c>
      <c r="G221" s="1">
        <v>0</v>
      </c>
      <c r="H221" s="1">
        <v>0</v>
      </c>
      <c r="I221" s="1">
        <v>0</v>
      </c>
      <c r="J221" s="1">
        <v>1</v>
      </c>
      <c r="K221" s="1">
        <v>67.31</v>
      </c>
      <c r="L221" s="1">
        <v>67.91</v>
      </c>
    </row>
    <row r="222" spans="1:12" ht="15.75" customHeight="1">
      <c r="A222" s="7">
        <v>221</v>
      </c>
      <c r="B222" s="1" t="s">
        <v>194</v>
      </c>
      <c r="C222" s="1">
        <v>67.78</v>
      </c>
      <c r="D222" s="1">
        <v>9</v>
      </c>
      <c r="E222" s="1">
        <v>22</v>
      </c>
      <c r="F222" s="1">
        <v>73.56</v>
      </c>
      <c r="G222" s="1">
        <v>0</v>
      </c>
      <c r="H222" s="1">
        <v>4</v>
      </c>
      <c r="I222" s="1">
        <v>0</v>
      </c>
      <c r="J222" s="1">
        <v>4</v>
      </c>
      <c r="K222" s="1">
        <v>65.59</v>
      </c>
      <c r="L222" s="1">
        <v>69.42</v>
      </c>
    </row>
    <row r="223" spans="1:12" ht="15.75" customHeight="1">
      <c r="A223" s="7">
        <v>222</v>
      </c>
      <c r="B223" s="1" t="s">
        <v>315</v>
      </c>
      <c r="C223" s="1">
        <v>67.66</v>
      </c>
      <c r="D223" s="1">
        <v>11</v>
      </c>
      <c r="E223" s="1">
        <v>18</v>
      </c>
      <c r="F223" s="1">
        <v>71.59</v>
      </c>
      <c r="G223" s="1">
        <v>0</v>
      </c>
      <c r="H223" s="1">
        <v>0</v>
      </c>
      <c r="I223" s="1">
        <v>0</v>
      </c>
      <c r="J223" s="1">
        <v>0</v>
      </c>
      <c r="K223" s="1">
        <v>67.7</v>
      </c>
      <c r="L223" s="1">
        <v>67.27</v>
      </c>
    </row>
    <row r="224" spans="1:12" ht="15.75" customHeight="1">
      <c r="A224" s="7">
        <v>223</v>
      </c>
      <c r="B224" s="1" t="s">
        <v>286</v>
      </c>
      <c r="C224" s="1">
        <v>67.63</v>
      </c>
      <c r="D224" s="1">
        <v>16</v>
      </c>
      <c r="E224" s="1">
        <v>11</v>
      </c>
      <c r="F224" s="1">
        <v>65.760000000000005</v>
      </c>
      <c r="G224" s="1">
        <v>0</v>
      </c>
      <c r="H224" s="1">
        <v>1</v>
      </c>
      <c r="I224" s="1">
        <v>0</v>
      </c>
      <c r="J224" s="1">
        <v>1</v>
      </c>
      <c r="K224" s="1">
        <v>67.19</v>
      </c>
      <c r="L224" s="1">
        <v>67.72</v>
      </c>
    </row>
    <row r="225" spans="1:12" ht="15.75" customHeight="1">
      <c r="A225" s="7">
        <v>224</v>
      </c>
      <c r="B225" s="1" t="s">
        <v>302</v>
      </c>
      <c r="C225" s="1">
        <v>67.61</v>
      </c>
      <c r="D225" s="1">
        <v>13</v>
      </c>
      <c r="E225" s="1">
        <v>19</v>
      </c>
      <c r="F225" s="1">
        <v>70.89</v>
      </c>
      <c r="G225" s="1">
        <v>0</v>
      </c>
      <c r="H225" s="1">
        <v>1</v>
      </c>
      <c r="I225" s="1">
        <v>0</v>
      </c>
      <c r="J225" s="1">
        <v>2</v>
      </c>
      <c r="K225" s="1">
        <v>67.069999999999993</v>
      </c>
      <c r="L225" s="1">
        <v>67.78</v>
      </c>
    </row>
    <row r="226" spans="1:12" ht="15.75" customHeight="1">
      <c r="A226" s="7">
        <v>225</v>
      </c>
      <c r="B226" s="1" t="s">
        <v>400</v>
      </c>
      <c r="C226" s="1">
        <v>67.510000000000005</v>
      </c>
      <c r="D226" s="1">
        <v>13</v>
      </c>
      <c r="E226" s="1">
        <v>17</v>
      </c>
      <c r="F226" s="1">
        <v>70.849999999999994</v>
      </c>
      <c r="G226" s="1">
        <v>0</v>
      </c>
      <c r="H226" s="1">
        <v>2</v>
      </c>
      <c r="I226" s="1">
        <v>1</v>
      </c>
      <c r="J226" s="1">
        <v>2</v>
      </c>
      <c r="K226" s="1">
        <v>68.47</v>
      </c>
      <c r="L226" s="1">
        <v>66.11</v>
      </c>
    </row>
    <row r="227" spans="1:12" ht="15.75" customHeight="1">
      <c r="A227" s="7">
        <v>226</v>
      </c>
      <c r="B227" s="1" t="s">
        <v>227</v>
      </c>
      <c r="C227" s="1">
        <v>67.47</v>
      </c>
      <c r="D227" s="1">
        <v>7</v>
      </c>
      <c r="E227" s="1">
        <v>21</v>
      </c>
      <c r="F227" s="1">
        <v>75.27</v>
      </c>
      <c r="G227" s="1">
        <v>0</v>
      </c>
      <c r="H227" s="1">
        <v>3</v>
      </c>
      <c r="I227" s="1">
        <v>0</v>
      </c>
      <c r="J227" s="1">
        <v>3</v>
      </c>
      <c r="K227" s="1">
        <v>66.819999999999993</v>
      </c>
      <c r="L227" s="1">
        <v>67.760000000000005</v>
      </c>
    </row>
    <row r="228" spans="1:12" ht="15.75" customHeight="1">
      <c r="A228" s="7">
        <v>227</v>
      </c>
      <c r="B228" s="1" t="s">
        <v>460</v>
      </c>
      <c r="C228" s="1">
        <v>67.400000000000006</v>
      </c>
      <c r="D228" s="1">
        <v>11</v>
      </c>
      <c r="E228" s="1">
        <v>19</v>
      </c>
      <c r="F228" s="1">
        <v>71.760000000000005</v>
      </c>
      <c r="G228" s="1">
        <v>0</v>
      </c>
      <c r="H228" s="1">
        <v>1</v>
      </c>
      <c r="I228" s="1">
        <v>0</v>
      </c>
      <c r="J228" s="1">
        <v>2</v>
      </c>
      <c r="K228" s="1">
        <v>67.33</v>
      </c>
      <c r="L228" s="1">
        <v>67.11</v>
      </c>
    </row>
    <row r="229" spans="1:12" ht="15.75" customHeight="1">
      <c r="A229" s="7">
        <v>228</v>
      </c>
      <c r="B229" s="1" t="s">
        <v>245</v>
      </c>
      <c r="C229" s="1">
        <v>67.3</v>
      </c>
      <c r="D229" s="1">
        <v>8</v>
      </c>
      <c r="E229" s="1">
        <v>22</v>
      </c>
      <c r="F229" s="1">
        <v>73.83</v>
      </c>
      <c r="G229" s="1">
        <v>0</v>
      </c>
      <c r="H229" s="1">
        <v>0</v>
      </c>
      <c r="I229" s="1">
        <v>0</v>
      </c>
      <c r="J229" s="1">
        <v>0</v>
      </c>
      <c r="K229" s="1">
        <v>66.77</v>
      </c>
      <c r="L229" s="1">
        <v>67.47</v>
      </c>
    </row>
    <row r="230" spans="1:12" ht="15.75" customHeight="1">
      <c r="A230" s="7">
        <v>229</v>
      </c>
      <c r="B230" s="1" t="s">
        <v>248</v>
      </c>
      <c r="C230" s="1">
        <v>67.260000000000005</v>
      </c>
      <c r="D230" s="1">
        <v>16</v>
      </c>
      <c r="E230" s="1">
        <v>15</v>
      </c>
      <c r="F230" s="1">
        <v>68.5</v>
      </c>
      <c r="G230" s="1">
        <v>0</v>
      </c>
      <c r="H230" s="1">
        <v>1</v>
      </c>
      <c r="I230" s="1">
        <v>0</v>
      </c>
      <c r="J230" s="1">
        <v>2</v>
      </c>
      <c r="K230" s="1">
        <v>68.010000000000005</v>
      </c>
      <c r="L230" s="1">
        <v>66.099999999999994</v>
      </c>
    </row>
    <row r="231" spans="1:12" ht="15.75" customHeight="1">
      <c r="A231" s="7">
        <v>230</v>
      </c>
      <c r="B231" s="1" t="s">
        <v>373</v>
      </c>
      <c r="C231" s="1">
        <v>67.14</v>
      </c>
      <c r="D231" s="1">
        <v>12</v>
      </c>
      <c r="E231" s="1">
        <v>17</v>
      </c>
      <c r="F231" s="1">
        <v>70.19</v>
      </c>
      <c r="G231" s="1">
        <v>0</v>
      </c>
      <c r="H231" s="1">
        <v>1</v>
      </c>
      <c r="I231" s="1">
        <v>0</v>
      </c>
      <c r="J231" s="1">
        <v>2</v>
      </c>
      <c r="K231" s="1">
        <v>67.37</v>
      </c>
      <c r="L231" s="1">
        <v>66.55</v>
      </c>
    </row>
    <row r="232" spans="1:12" ht="15.75" customHeight="1">
      <c r="A232" s="7">
        <v>231</v>
      </c>
      <c r="B232" s="1" t="s">
        <v>435</v>
      </c>
      <c r="C232" s="1">
        <v>66.69</v>
      </c>
      <c r="D232" s="1">
        <v>12</v>
      </c>
      <c r="E232" s="1">
        <v>17</v>
      </c>
      <c r="F232" s="1">
        <v>70.260000000000005</v>
      </c>
      <c r="G232" s="1">
        <v>0</v>
      </c>
      <c r="H232" s="1">
        <v>1</v>
      </c>
      <c r="I232" s="1">
        <v>0</v>
      </c>
      <c r="J232" s="1">
        <v>1</v>
      </c>
      <c r="K232" s="1">
        <v>67.84</v>
      </c>
      <c r="L232" s="1">
        <v>65.05</v>
      </c>
    </row>
    <row r="233" spans="1:12" ht="15.75" customHeight="1">
      <c r="A233" s="7">
        <v>232</v>
      </c>
      <c r="B233" s="1" t="s">
        <v>216</v>
      </c>
      <c r="C233" s="1">
        <v>66.67</v>
      </c>
      <c r="D233" s="1">
        <v>11</v>
      </c>
      <c r="E233" s="1">
        <v>18</v>
      </c>
      <c r="F233" s="1">
        <v>70.11</v>
      </c>
      <c r="G233" s="1">
        <v>0</v>
      </c>
      <c r="H233" s="1">
        <v>1</v>
      </c>
      <c r="I233" s="1">
        <v>0</v>
      </c>
      <c r="J233" s="1">
        <v>1</v>
      </c>
      <c r="K233" s="1">
        <v>66.180000000000007</v>
      </c>
      <c r="L233" s="1">
        <v>66.81</v>
      </c>
    </row>
    <row r="234" spans="1:12" ht="15.75" customHeight="1">
      <c r="A234" s="7">
        <v>233</v>
      </c>
      <c r="B234" s="1" t="s">
        <v>206</v>
      </c>
      <c r="C234" s="1">
        <v>66.56</v>
      </c>
      <c r="D234" s="1">
        <v>12</v>
      </c>
      <c r="E234" s="1">
        <v>16</v>
      </c>
      <c r="F234" s="1">
        <v>69.680000000000007</v>
      </c>
      <c r="G234" s="1">
        <v>0</v>
      </c>
      <c r="H234" s="1">
        <v>0</v>
      </c>
      <c r="I234" s="1">
        <v>0</v>
      </c>
      <c r="J234" s="1">
        <v>0</v>
      </c>
      <c r="K234" s="1">
        <v>67.349999999999994</v>
      </c>
      <c r="L234" s="1">
        <v>65.34</v>
      </c>
    </row>
    <row r="235" spans="1:12" ht="15.75" customHeight="1">
      <c r="A235" s="7">
        <v>234</v>
      </c>
      <c r="B235" s="1" t="s">
        <v>428</v>
      </c>
      <c r="C235" s="1">
        <v>66.47</v>
      </c>
      <c r="D235" s="1">
        <v>13</v>
      </c>
      <c r="E235" s="1">
        <v>16</v>
      </c>
      <c r="F235" s="1">
        <v>69.02</v>
      </c>
      <c r="G235" s="1">
        <v>0</v>
      </c>
      <c r="H235" s="1">
        <v>1</v>
      </c>
      <c r="I235" s="1">
        <v>0</v>
      </c>
      <c r="J235" s="1">
        <v>1</v>
      </c>
      <c r="K235" s="1">
        <v>66.28</v>
      </c>
      <c r="L235" s="1">
        <v>66.31</v>
      </c>
    </row>
    <row r="236" spans="1:12" ht="15.75" customHeight="1">
      <c r="A236" s="7">
        <v>235</v>
      </c>
      <c r="B236" s="1" t="s">
        <v>382</v>
      </c>
      <c r="C236" s="1">
        <v>66.400000000000006</v>
      </c>
      <c r="D236" s="1">
        <v>13</v>
      </c>
      <c r="E236" s="1">
        <v>17</v>
      </c>
      <c r="F236" s="1">
        <v>70.17</v>
      </c>
      <c r="G236" s="1">
        <v>0</v>
      </c>
      <c r="H236" s="1">
        <v>0</v>
      </c>
      <c r="I236" s="1">
        <v>0</v>
      </c>
      <c r="J236" s="1">
        <v>2</v>
      </c>
      <c r="K236" s="1">
        <v>67.61</v>
      </c>
      <c r="L236" s="1">
        <v>64.680000000000007</v>
      </c>
    </row>
    <row r="237" spans="1:12" ht="15.75" customHeight="1">
      <c r="A237" s="7">
        <v>236</v>
      </c>
      <c r="B237" s="1" t="s">
        <v>355</v>
      </c>
      <c r="C237" s="1">
        <v>66.14</v>
      </c>
      <c r="D237" s="1">
        <v>20</v>
      </c>
      <c r="E237" s="1">
        <v>14</v>
      </c>
      <c r="F237" s="1">
        <v>67.17</v>
      </c>
      <c r="G237" s="1">
        <v>0</v>
      </c>
      <c r="H237" s="1">
        <v>2</v>
      </c>
      <c r="I237" s="1">
        <v>0</v>
      </c>
      <c r="J237" s="1">
        <v>4</v>
      </c>
      <c r="K237" s="1">
        <v>69.41</v>
      </c>
      <c r="L237" s="1">
        <v>61.23</v>
      </c>
    </row>
    <row r="238" spans="1:12" ht="15.75" customHeight="1">
      <c r="A238" s="7">
        <v>237</v>
      </c>
      <c r="B238" s="1" t="s">
        <v>231</v>
      </c>
      <c r="C238" s="1">
        <v>66.13</v>
      </c>
      <c r="D238" s="1">
        <v>10</v>
      </c>
      <c r="E238" s="1">
        <v>20</v>
      </c>
      <c r="F238" s="1">
        <v>69.72</v>
      </c>
      <c r="G238" s="1">
        <v>0</v>
      </c>
      <c r="H238" s="1">
        <v>0</v>
      </c>
      <c r="I238" s="1">
        <v>0</v>
      </c>
      <c r="J238" s="1">
        <v>2</v>
      </c>
      <c r="K238" s="1">
        <v>64.069999999999993</v>
      </c>
      <c r="L238" s="1">
        <v>67.61</v>
      </c>
    </row>
    <row r="239" spans="1:12" ht="15.75" customHeight="1">
      <c r="A239" s="7">
        <v>238</v>
      </c>
      <c r="B239" s="1" t="s">
        <v>318</v>
      </c>
      <c r="C239" s="1">
        <v>66.12</v>
      </c>
      <c r="D239" s="1">
        <v>11</v>
      </c>
      <c r="E239" s="1">
        <v>20</v>
      </c>
      <c r="F239" s="1">
        <v>72.11</v>
      </c>
      <c r="G239" s="1">
        <v>0</v>
      </c>
      <c r="H239" s="1">
        <v>0</v>
      </c>
      <c r="I239" s="1">
        <v>0</v>
      </c>
      <c r="J239" s="1">
        <v>3</v>
      </c>
      <c r="K239" s="1">
        <v>66.97</v>
      </c>
      <c r="L239" s="1">
        <v>64.819999999999993</v>
      </c>
    </row>
    <row r="240" spans="1:12" ht="15.75" customHeight="1">
      <c r="A240" s="7">
        <v>239</v>
      </c>
      <c r="B240" s="1" t="s">
        <v>466</v>
      </c>
      <c r="C240" s="1">
        <v>66.09</v>
      </c>
      <c r="D240" s="1">
        <v>13</v>
      </c>
      <c r="E240" s="1">
        <v>16</v>
      </c>
      <c r="F240" s="1">
        <v>67.209999999999994</v>
      </c>
      <c r="G240" s="1">
        <v>0</v>
      </c>
      <c r="H240" s="1">
        <v>0</v>
      </c>
      <c r="I240" s="1">
        <v>0</v>
      </c>
      <c r="J240" s="1">
        <v>0</v>
      </c>
      <c r="K240" s="1">
        <v>65.569999999999993</v>
      </c>
      <c r="L240" s="1">
        <v>66.25</v>
      </c>
    </row>
    <row r="241" spans="1:12" ht="15.75" customHeight="1">
      <c r="A241" s="7">
        <v>240</v>
      </c>
      <c r="B241" s="1" t="s">
        <v>220</v>
      </c>
      <c r="C241" s="1">
        <v>66.069999999999993</v>
      </c>
      <c r="D241" s="1">
        <v>12</v>
      </c>
      <c r="E241" s="1">
        <v>16</v>
      </c>
      <c r="F241" s="1">
        <v>69.22</v>
      </c>
      <c r="G241" s="1">
        <v>0</v>
      </c>
      <c r="H241" s="1">
        <v>1</v>
      </c>
      <c r="I241" s="1">
        <v>0</v>
      </c>
      <c r="J241" s="1">
        <v>2</v>
      </c>
      <c r="K241" s="1">
        <v>66.02</v>
      </c>
      <c r="L241" s="1">
        <v>65.78</v>
      </c>
    </row>
    <row r="242" spans="1:12" ht="15.75" customHeight="1">
      <c r="A242" s="7">
        <v>241</v>
      </c>
      <c r="B242" s="1" t="s">
        <v>396</v>
      </c>
      <c r="C242" s="1">
        <v>66.069999999999993</v>
      </c>
      <c r="D242" s="1">
        <v>18</v>
      </c>
      <c r="E242" s="1">
        <v>14</v>
      </c>
      <c r="F242" s="1">
        <v>67.040000000000006</v>
      </c>
      <c r="G242" s="1">
        <v>0</v>
      </c>
      <c r="H242" s="1">
        <v>3</v>
      </c>
      <c r="I242" s="1">
        <v>0</v>
      </c>
      <c r="J242" s="1">
        <v>3</v>
      </c>
      <c r="K242" s="1">
        <v>66.98</v>
      </c>
      <c r="L242" s="1">
        <v>64.72</v>
      </c>
    </row>
    <row r="243" spans="1:12" ht="15.75" customHeight="1">
      <c r="A243" s="7">
        <v>242</v>
      </c>
      <c r="B243" s="1" t="s">
        <v>141</v>
      </c>
      <c r="C243" s="1">
        <v>66.05</v>
      </c>
      <c r="D243" s="1">
        <v>11</v>
      </c>
      <c r="E243" s="1">
        <v>17</v>
      </c>
      <c r="F243" s="1">
        <v>68.56</v>
      </c>
      <c r="G243" s="1">
        <v>0</v>
      </c>
      <c r="H243" s="1">
        <v>0</v>
      </c>
      <c r="I243" s="1">
        <v>0</v>
      </c>
      <c r="J243" s="1">
        <v>0</v>
      </c>
      <c r="K243" s="1">
        <v>65.349999999999994</v>
      </c>
      <c r="L243" s="1">
        <v>66.38</v>
      </c>
    </row>
    <row r="244" spans="1:12" ht="15.75" customHeight="1">
      <c r="A244" s="7">
        <v>243</v>
      </c>
      <c r="B244" s="1" t="s">
        <v>489</v>
      </c>
      <c r="C244" s="1">
        <v>65.89</v>
      </c>
      <c r="D244" s="1">
        <v>12</v>
      </c>
      <c r="E244" s="1">
        <v>19</v>
      </c>
      <c r="F244" s="1">
        <v>69.89</v>
      </c>
      <c r="G244" s="1">
        <v>0</v>
      </c>
      <c r="H244" s="1">
        <v>0</v>
      </c>
      <c r="I244" s="1">
        <v>0</v>
      </c>
      <c r="J244" s="1">
        <v>1</v>
      </c>
      <c r="K244" s="1">
        <v>66.05</v>
      </c>
      <c r="L244" s="1">
        <v>65.36</v>
      </c>
    </row>
    <row r="245" spans="1:12" ht="15.75" customHeight="1">
      <c r="A245" s="7">
        <v>244</v>
      </c>
      <c r="B245" s="1" t="s">
        <v>193</v>
      </c>
      <c r="C245" s="1">
        <v>65.86</v>
      </c>
      <c r="D245" s="1">
        <v>7</v>
      </c>
      <c r="E245" s="1">
        <v>22</v>
      </c>
      <c r="F245" s="1">
        <v>73.42</v>
      </c>
      <c r="G245" s="1">
        <v>0</v>
      </c>
      <c r="H245" s="1">
        <v>1</v>
      </c>
      <c r="I245" s="1">
        <v>0</v>
      </c>
      <c r="J245" s="1">
        <v>2</v>
      </c>
      <c r="K245" s="1">
        <v>64.66</v>
      </c>
      <c r="L245" s="1">
        <v>66.64</v>
      </c>
    </row>
    <row r="246" spans="1:12" ht="15.75" customHeight="1">
      <c r="A246" s="7">
        <v>245</v>
      </c>
      <c r="B246" s="1" t="s">
        <v>406</v>
      </c>
      <c r="C246" s="1">
        <v>65.83</v>
      </c>
      <c r="D246" s="1">
        <v>13</v>
      </c>
      <c r="E246" s="1">
        <v>18</v>
      </c>
      <c r="F246" s="1">
        <v>69.48</v>
      </c>
      <c r="G246" s="1">
        <v>0</v>
      </c>
      <c r="H246" s="1">
        <v>1</v>
      </c>
      <c r="I246" s="1">
        <v>0</v>
      </c>
      <c r="J246" s="1">
        <v>2</v>
      </c>
      <c r="K246" s="1">
        <v>66.34</v>
      </c>
      <c r="L246" s="1">
        <v>64.92</v>
      </c>
    </row>
    <row r="247" spans="1:12" ht="15.75" customHeight="1">
      <c r="A247" s="7">
        <v>246</v>
      </c>
      <c r="B247" s="1" t="s">
        <v>306</v>
      </c>
      <c r="C247" s="1">
        <v>65.8</v>
      </c>
      <c r="D247" s="1">
        <v>10</v>
      </c>
      <c r="E247" s="1">
        <v>19</v>
      </c>
      <c r="F247" s="1">
        <v>70.400000000000006</v>
      </c>
      <c r="G247" s="1">
        <v>0</v>
      </c>
      <c r="H247" s="1">
        <v>2</v>
      </c>
      <c r="I247" s="1">
        <v>0</v>
      </c>
      <c r="J247" s="1">
        <v>2</v>
      </c>
      <c r="K247" s="1">
        <v>65.06</v>
      </c>
      <c r="L247" s="1">
        <v>66.17</v>
      </c>
    </row>
    <row r="248" spans="1:12" ht="15.75" customHeight="1">
      <c r="A248" s="7">
        <v>247</v>
      </c>
      <c r="B248" s="1" t="s">
        <v>200</v>
      </c>
      <c r="C248" s="1">
        <v>65.73</v>
      </c>
      <c r="D248" s="1">
        <v>8</v>
      </c>
      <c r="E248" s="1">
        <v>23</v>
      </c>
      <c r="F248" s="1">
        <v>73.739999999999995</v>
      </c>
      <c r="G248" s="1">
        <v>0</v>
      </c>
      <c r="H248" s="1">
        <v>2</v>
      </c>
      <c r="I248" s="1">
        <v>0</v>
      </c>
      <c r="J248" s="1">
        <v>4</v>
      </c>
      <c r="K248" s="1">
        <v>65.650000000000006</v>
      </c>
      <c r="L248" s="1">
        <v>65.45</v>
      </c>
    </row>
    <row r="249" spans="1:12" ht="15.75" customHeight="1">
      <c r="A249" s="7">
        <v>248</v>
      </c>
      <c r="B249" s="1" t="s">
        <v>323</v>
      </c>
      <c r="C249" s="1">
        <v>65.7</v>
      </c>
      <c r="D249" s="1">
        <v>13</v>
      </c>
      <c r="E249" s="1">
        <v>17</v>
      </c>
      <c r="F249" s="1">
        <v>68.73</v>
      </c>
      <c r="G249" s="1">
        <v>0</v>
      </c>
      <c r="H249" s="1">
        <v>1</v>
      </c>
      <c r="I249" s="1">
        <v>0</v>
      </c>
      <c r="J249" s="1">
        <v>1</v>
      </c>
      <c r="K249" s="1">
        <v>65.989999999999995</v>
      </c>
      <c r="L249" s="1">
        <v>65.05</v>
      </c>
    </row>
    <row r="250" spans="1:12" ht="15.75" customHeight="1">
      <c r="A250" s="7">
        <v>249</v>
      </c>
      <c r="B250" s="1" t="s">
        <v>282</v>
      </c>
      <c r="C250" s="1">
        <v>65.650000000000006</v>
      </c>
      <c r="D250" s="1">
        <v>6</v>
      </c>
      <c r="E250" s="1">
        <v>23</v>
      </c>
      <c r="F250" s="1">
        <v>72.89</v>
      </c>
      <c r="G250" s="1">
        <v>0</v>
      </c>
      <c r="H250" s="1">
        <v>0</v>
      </c>
      <c r="I250" s="1">
        <v>0</v>
      </c>
      <c r="J250" s="1">
        <v>1</v>
      </c>
      <c r="K250" s="1">
        <v>63.95</v>
      </c>
      <c r="L250" s="1">
        <v>66.84</v>
      </c>
    </row>
    <row r="251" spans="1:12" ht="15.75" customHeight="1">
      <c r="A251" s="7">
        <v>250</v>
      </c>
      <c r="B251" s="1" t="s">
        <v>453</v>
      </c>
      <c r="C251" s="1">
        <v>65.650000000000006</v>
      </c>
      <c r="D251" s="1">
        <v>9</v>
      </c>
      <c r="E251" s="1">
        <v>17</v>
      </c>
      <c r="F251" s="1">
        <v>71.739999999999995</v>
      </c>
      <c r="G251" s="1">
        <v>0</v>
      </c>
      <c r="H251" s="1">
        <v>2</v>
      </c>
      <c r="I251" s="1">
        <v>0</v>
      </c>
      <c r="J251" s="1">
        <v>3</v>
      </c>
      <c r="K251" s="1">
        <v>65.56</v>
      </c>
      <c r="L251" s="1">
        <v>65.39</v>
      </c>
    </row>
    <row r="252" spans="1:12" ht="15.75" customHeight="1">
      <c r="A252" s="7">
        <v>251</v>
      </c>
      <c r="B252" s="1" t="s">
        <v>300</v>
      </c>
      <c r="C252" s="1">
        <v>65.64</v>
      </c>
      <c r="D252" s="1">
        <v>13</v>
      </c>
      <c r="E252" s="1">
        <v>14</v>
      </c>
      <c r="F252" s="1">
        <v>68.67</v>
      </c>
      <c r="G252" s="1">
        <v>0</v>
      </c>
      <c r="H252" s="1">
        <v>2</v>
      </c>
      <c r="I252" s="1">
        <v>0</v>
      </c>
      <c r="J252" s="1">
        <v>3</v>
      </c>
      <c r="K252" s="1">
        <v>65.760000000000005</v>
      </c>
      <c r="L252" s="1">
        <v>65.150000000000006</v>
      </c>
    </row>
    <row r="253" spans="1:12" ht="15.75" customHeight="1">
      <c r="A253" s="7">
        <v>252</v>
      </c>
      <c r="B253" s="1" t="s">
        <v>330</v>
      </c>
      <c r="C253" s="1">
        <v>65.61</v>
      </c>
      <c r="D253" s="1">
        <v>11</v>
      </c>
      <c r="E253" s="1">
        <v>15</v>
      </c>
      <c r="F253" s="1">
        <v>67.83</v>
      </c>
      <c r="G253" s="1">
        <v>0</v>
      </c>
      <c r="H253" s="1">
        <v>0</v>
      </c>
      <c r="I253" s="1">
        <v>0</v>
      </c>
      <c r="J253" s="1">
        <v>4</v>
      </c>
      <c r="K253" s="1">
        <v>62.67</v>
      </c>
      <c r="L253" s="1">
        <v>67.680000000000007</v>
      </c>
    </row>
    <row r="254" spans="1:12" ht="15.75" customHeight="1">
      <c r="A254" s="7">
        <v>253</v>
      </c>
      <c r="B254" s="1" t="s">
        <v>259</v>
      </c>
      <c r="C254" s="1">
        <v>65.61</v>
      </c>
      <c r="D254" s="1">
        <v>9</v>
      </c>
      <c r="E254" s="1">
        <v>20</v>
      </c>
      <c r="F254" s="1">
        <v>72.959999999999994</v>
      </c>
      <c r="G254" s="1">
        <v>0</v>
      </c>
      <c r="H254" s="1">
        <v>1</v>
      </c>
      <c r="I254" s="1">
        <v>0</v>
      </c>
      <c r="J254" s="1">
        <v>3</v>
      </c>
      <c r="K254" s="1">
        <v>65.41</v>
      </c>
      <c r="L254" s="1">
        <v>65.459999999999994</v>
      </c>
    </row>
    <row r="255" spans="1:12" ht="15.75" customHeight="1">
      <c r="A255" s="7">
        <v>254</v>
      </c>
      <c r="B255" s="1" t="s">
        <v>467</v>
      </c>
      <c r="C255" s="1">
        <v>65.58</v>
      </c>
      <c r="D255" s="1">
        <v>18</v>
      </c>
      <c r="E255" s="1">
        <v>16</v>
      </c>
      <c r="F255" s="1">
        <v>66.55</v>
      </c>
      <c r="G255" s="1">
        <v>0</v>
      </c>
      <c r="H255" s="1">
        <v>2</v>
      </c>
      <c r="I255" s="1">
        <v>0</v>
      </c>
      <c r="J255" s="1">
        <v>4</v>
      </c>
      <c r="K255" s="1">
        <v>66.91</v>
      </c>
      <c r="L255" s="1">
        <v>63.68</v>
      </c>
    </row>
    <row r="256" spans="1:12" ht="15.75" customHeight="1">
      <c r="A256" s="7">
        <v>255</v>
      </c>
      <c r="B256" s="1" t="s">
        <v>294</v>
      </c>
      <c r="C256" s="1">
        <v>65.540000000000006</v>
      </c>
      <c r="D256" s="1">
        <v>11</v>
      </c>
      <c r="E256" s="1">
        <v>16</v>
      </c>
      <c r="F256" s="1">
        <v>69.45</v>
      </c>
      <c r="G256" s="1">
        <v>0</v>
      </c>
      <c r="H256" s="1">
        <v>0</v>
      </c>
      <c r="I256" s="1">
        <v>0</v>
      </c>
      <c r="J256" s="1">
        <v>1</v>
      </c>
      <c r="K256" s="1">
        <v>66.27</v>
      </c>
      <c r="L256" s="1">
        <v>64.39</v>
      </c>
    </row>
    <row r="257" spans="1:12" ht="15.75" customHeight="1">
      <c r="A257" s="7">
        <v>256</v>
      </c>
      <c r="B257" s="1" t="s">
        <v>290</v>
      </c>
      <c r="C257" s="1">
        <v>65.489999999999995</v>
      </c>
      <c r="D257" s="1">
        <v>12</v>
      </c>
      <c r="E257" s="1">
        <v>19</v>
      </c>
      <c r="F257" s="1">
        <v>68.98</v>
      </c>
      <c r="G257" s="1">
        <v>0</v>
      </c>
      <c r="H257" s="1">
        <v>1</v>
      </c>
      <c r="I257" s="1">
        <v>0</v>
      </c>
      <c r="J257" s="1">
        <v>2</v>
      </c>
      <c r="K257" s="1">
        <v>64.83</v>
      </c>
      <c r="L257" s="1">
        <v>65.78</v>
      </c>
    </row>
    <row r="258" spans="1:12" ht="15.75" customHeight="1">
      <c r="A258" s="7">
        <v>257</v>
      </c>
      <c r="B258" s="1" t="s">
        <v>149</v>
      </c>
      <c r="C258" s="1">
        <v>65.44</v>
      </c>
      <c r="D258" s="1">
        <v>5</v>
      </c>
      <c r="E258" s="1">
        <v>25</v>
      </c>
      <c r="F258" s="1">
        <v>75.81</v>
      </c>
      <c r="G258" s="1">
        <v>0</v>
      </c>
      <c r="H258" s="1">
        <v>1</v>
      </c>
      <c r="I258" s="1">
        <v>0</v>
      </c>
      <c r="J258" s="1">
        <v>4</v>
      </c>
      <c r="K258" s="1">
        <v>64.66</v>
      </c>
      <c r="L258" s="1">
        <v>65.84</v>
      </c>
    </row>
    <row r="259" spans="1:12" ht="15.75" customHeight="1">
      <c r="A259" s="7">
        <v>258</v>
      </c>
      <c r="B259" s="1" t="s">
        <v>178</v>
      </c>
      <c r="C259" s="1">
        <v>65.39</v>
      </c>
      <c r="D259" s="1">
        <v>8</v>
      </c>
      <c r="E259" s="1">
        <v>22</v>
      </c>
      <c r="F259" s="1">
        <v>72.64</v>
      </c>
      <c r="G259" s="1">
        <v>0</v>
      </c>
      <c r="H259" s="1">
        <v>0</v>
      </c>
      <c r="I259" s="1">
        <v>0</v>
      </c>
      <c r="J259" s="1">
        <v>2</v>
      </c>
      <c r="K259" s="1">
        <v>64.14</v>
      </c>
      <c r="L259" s="1">
        <v>66.19</v>
      </c>
    </row>
    <row r="260" spans="1:12" ht="15.75" customHeight="1">
      <c r="A260" s="7">
        <v>259</v>
      </c>
      <c r="B260" s="1" t="s">
        <v>352</v>
      </c>
      <c r="C260" s="1">
        <v>65.34</v>
      </c>
      <c r="D260" s="1">
        <v>10</v>
      </c>
      <c r="E260" s="1">
        <v>18</v>
      </c>
      <c r="F260" s="1">
        <v>69.48</v>
      </c>
      <c r="G260" s="1">
        <v>0</v>
      </c>
      <c r="H260" s="1">
        <v>0</v>
      </c>
      <c r="I260" s="1">
        <v>0</v>
      </c>
      <c r="J260" s="1">
        <v>1</v>
      </c>
      <c r="K260" s="1">
        <v>64.989999999999995</v>
      </c>
      <c r="L260" s="1">
        <v>65.349999999999994</v>
      </c>
    </row>
    <row r="261" spans="1:12" ht="15.75" customHeight="1">
      <c r="A261" s="7">
        <v>260</v>
      </c>
      <c r="B261" s="1" t="s">
        <v>447</v>
      </c>
      <c r="C261" s="1">
        <v>65.16</v>
      </c>
      <c r="D261" s="1">
        <v>10</v>
      </c>
      <c r="E261" s="1">
        <v>17</v>
      </c>
      <c r="F261" s="1">
        <v>70.290000000000006</v>
      </c>
      <c r="G261" s="1">
        <v>0</v>
      </c>
      <c r="H261" s="1">
        <v>1</v>
      </c>
      <c r="I261" s="1">
        <v>0</v>
      </c>
      <c r="J261" s="1">
        <v>1</v>
      </c>
      <c r="K261" s="1">
        <v>66.98</v>
      </c>
      <c r="L261" s="1">
        <v>62.57</v>
      </c>
    </row>
    <row r="262" spans="1:12" ht="15.75" customHeight="1">
      <c r="A262" s="7">
        <v>261</v>
      </c>
      <c r="B262" s="1" t="s">
        <v>457</v>
      </c>
      <c r="C262" s="1">
        <v>65.13</v>
      </c>
      <c r="D262" s="1">
        <v>10</v>
      </c>
      <c r="E262" s="1">
        <v>15</v>
      </c>
      <c r="F262" s="1">
        <v>68.319999999999993</v>
      </c>
      <c r="G262" s="1">
        <v>0</v>
      </c>
      <c r="H262" s="1">
        <v>0</v>
      </c>
      <c r="I262" s="1">
        <v>0</v>
      </c>
      <c r="J262" s="1">
        <v>1</v>
      </c>
      <c r="K262" s="1">
        <v>64</v>
      </c>
      <c r="L262" s="1">
        <v>65.849999999999994</v>
      </c>
    </row>
    <row r="263" spans="1:12" ht="15.75" customHeight="1">
      <c r="A263" s="7">
        <v>262</v>
      </c>
      <c r="B263" s="1" t="s">
        <v>424</v>
      </c>
      <c r="C263" s="1">
        <v>65.11</v>
      </c>
      <c r="D263" s="1">
        <v>8</v>
      </c>
      <c r="E263" s="1">
        <v>21</v>
      </c>
      <c r="F263" s="1">
        <v>71.12</v>
      </c>
      <c r="G263" s="1">
        <v>0</v>
      </c>
      <c r="H263" s="1">
        <v>1</v>
      </c>
      <c r="I263" s="1">
        <v>0</v>
      </c>
      <c r="J263" s="1">
        <v>2</v>
      </c>
      <c r="K263" s="1">
        <v>65.11</v>
      </c>
      <c r="L263" s="1">
        <v>64.75</v>
      </c>
    </row>
    <row r="264" spans="1:12" ht="15.75" customHeight="1">
      <c r="A264" s="7">
        <v>263</v>
      </c>
      <c r="B264" s="1" t="s">
        <v>380</v>
      </c>
      <c r="C264" s="1">
        <v>65.06</v>
      </c>
      <c r="D264" s="1">
        <v>15</v>
      </c>
      <c r="E264" s="1">
        <v>16</v>
      </c>
      <c r="F264" s="1">
        <v>66.19</v>
      </c>
      <c r="G264" s="1">
        <v>0</v>
      </c>
      <c r="H264" s="1">
        <v>1</v>
      </c>
      <c r="I264" s="1">
        <v>0</v>
      </c>
      <c r="J264" s="1">
        <v>2</v>
      </c>
      <c r="K264" s="1">
        <v>64.83</v>
      </c>
      <c r="L264" s="1">
        <v>64.95</v>
      </c>
    </row>
    <row r="265" spans="1:12" ht="15.75" customHeight="1">
      <c r="A265" s="7">
        <v>264</v>
      </c>
      <c r="B265" s="1" t="s">
        <v>481</v>
      </c>
      <c r="C265" s="1">
        <v>65.05</v>
      </c>
      <c r="D265" s="1">
        <v>10</v>
      </c>
      <c r="E265" s="1">
        <v>21</v>
      </c>
      <c r="F265" s="1">
        <v>71.34</v>
      </c>
      <c r="G265" s="1">
        <v>0</v>
      </c>
      <c r="H265" s="1">
        <v>0</v>
      </c>
      <c r="I265" s="1">
        <v>0</v>
      </c>
      <c r="J265" s="1">
        <v>2</v>
      </c>
      <c r="K265" s="1">
        <v>65.430000000000007</v>
      </c>
      <c r="L265" s="1">
        <v>64.290000000000006</v>
      </c>
    </row>
    <row r="266" spans="1:12" ht="15.75" customHeight="1">
      <c r="A266" s="7">
        <v>265</v>
      </c>
      <c r="B266" s="1" t="s">
        <v>191</v>
      </c>
      <c r="C266" s="1">
        <v>64.95</v>
      </c>
      <c r="D266" s="1">
        <v>8</v>
      </c>
      <c r="E266" s="1">
        <v>19</v>
      </c>
      <c r="F266" s="1">
        <v>71.930000000000007</v>
      </c>
      <c r="G266" s="1">
        <v>0</v>
      </c>
      <c r="H266" s="1">
        <v>1</v>
      </c>
      <c r="I266" s="1">
        <v>0</v>
      </c>
      <c r="J266" s="1">
        <v>6</v>
      </c>
      <c r="K266" s="1">
        <v>61.52</v>
      </c>
      <c r="L266" s="1">
        <v>67.290000000000006</v>
      </c>
    </row>
    <row r="267" spans="1:12" ht="15.75" customHeight="1">
      <c r="A267" s="7">
        <v>266</v>
      </c>
      <c r="B267" s="1" t="s">
        <v>379</v>
      </c>
      <c r="C267" s="1">
        <v>64.94</v>
      </c>
      <c r="D267" s="1">
        <v>12</v>
      </c>
      <c r="E267" s="1">
        <v>18</v>
      </c>
      <c r="F267" s="1">
        <v>67.8</v>
      </c>
      <c r="G267" s="1">
        <v>0</v>
      </c>
      <c r="H267" s="1">
        <v>0</v>
      </c>
      <c r="I267" s="1">
        <v>0</v>
      </c>
      <c r="J267" s="1">
        <v>1</v>
      </c>
      <c r="K267" s="1">
        <v>63.67</v>
      </c>
      <c r="L267" s="1">
        <v>65.77</v>
      </c>
    </row>
    <row r="268" spans="1:12" ht="15.75" customHeight="1">
      <c r="A268" s="7">
        <v>267</v>
      </c>
      <c r="B268" s="1" t="s">
        <v>258</v>
      </c>
      <c r="C268" s="1">
        <v>64.91</v>
      </c>
      <c r="D268" s="1">
        <v>13</v>
      </c>
      <c r="E268" s="1">
        <v>15</v>
      </c>
      <c r="F268" s="1">
        <v>66.3</v>
      </c>
      <c r="G268" s="1">
        <v>0</v>
      </c>
      <c r="H268" s="1">
        <v>0</v>
      </c>
      <c r="I268" s="1">
        <v>0</v>
      </c>
      <c r="J268" s="1">
        <v>0</v>
      </c>
      <c r="K268" s="1">
        <v>64.66</v>
      </c>
      <c r="L268" s="1">
        <v>64.8</v>
      </c>
    </row>
    <row r="269" spans="1:12" ht="15.75" customHeight="1">
      <c r="A269" s="7">
        <v>268</v>
      </c>
      <c r="B269" s="1" t="s">
        <v>115</v>
      </c>
      <c r="C269" s="1">
        <v>64.69</v>
      </c>
      <c r="D269" s="1">
        <v>11</v>
      </c>
      <c r="E269" s="1">
        <v>17</v>
      </c>
      <c r="F269" s="1">
        <v>68.87</v>
      </c>
      <c r="G269" s="1">
        <v>0</v>
      </c>
      <c r="H269" s="1">
        <v>1</v>
      </c>
      <c r="I269" s="1">
        <v>0</v>
      </c>
      <c r="J269" s="1">
        <v>4</v>
      </c>
      <c r="K269" s="1">
        <v>61.52</v>
      </c>
      <c r="L269" s="1">
        <v>66.84</v>
      </c>
    </row>
    <row r="270" spans="1:12" ht="15.75" customHeight="1">
      <c r="A270" s="7">
        <v>269</v>
      </c>
      <c r="B270" s="1" t="s">
        <v>242</v>
      </c>
      <c r="C270" s="1">
        <v>64.64</v>
      </c>
      <c r="D270" s="1">
        <v>7</v>
      </c>
      <c r="E270" s="1">
        <v>20</v>
      </c>
      <c r="F270" s="1">
        <v>72.25</v>
      </c>
      <c r="G270" s="1">
        <v>0</v>
      </c>
      <c r="H270" s="1">
        <v>0</v>
      </c>
      <c r="I270" s="1">
        <v>0</v>
      </c>
      <c r="J270" s="1">
        <v>1</v>
      </c>
      <c r="K270" s="1">
        <v>63.08</v>
      </c>
      <c r="L270" s="1">
        <v>65.69</v>
      </c>
    </row>
    <row r="271" spans="1:12" ht="15.75" customHeight="1">
      <c r="A271" s="7">
        <v>270</v>
      </c>
      <c r="B271" s="1" t="s">
        <v>313</v>
      </c>
      <c r="C271" s="1">
        <v>64.599999999999994</v>
      </c>
      <c r="D271" s="1">
        <v>11</v>
      </c>
      <c r="E271" s="1">
        <v>20</v>
      </c>
      <c r="F271" s="1">
        <v>68.8</v>
      </c>
      <c r="G271" s="1">
        <v>0</v>
      </c>
      <c r="H271" s="1">
        <v>2</v>
      </c>
      <c r="I271" s="1">
        <v>0</v>
      </c>
      <c r="J271" s="1">
        <v>3</v>
      </c>
      <c r="K271" s="1">
        <v>62.79</v>
      </c>
      <c r="L271" s="1">
        <v>65.84</v>
      </c>
    </row>
    <row r="272" spans="1:12" ht="15.75" customHeight="1">
      <c r="A272" s="7">
        <v>271</v>
      </c>
      <c r="B272" s="1" t="s">
        <v>166</v>
      </c>
      <c r="C272" s="1">
        <v>64.400000000000006</v>
      </c>
      <c r="D272" s="1">
        <v>9</v>
      </c>
      <c r="E272" s="1">
        <v>19</v>
      </c>
      <c r="F272" s="1">
        <v>70.010000000000005</v>
      </c>
      <c r="G272" s="1">
        <v>0</v>
      </c>
      <c r="H272" s="1">
        <v>0</v>
      </c>
      <c r="I272" s="1">
        <v>0</v>
      </c>
      <c r="J272" s="1">
        <v>0</v>
      </c>
      <c r="K272" s="1">
        <v>64.95</v>
      </c>
      <c r="L272" s="1">
        <v>63.45</v>
      </c>
    </row>
    <row r="273" spans="1:12" ht="15.75" customHeight="1">
      <c r="A273" s="7">
        <v>272</v>
      </c>
      <c r="B273" s="1" t="s">
        <v>350</v>
      </c>
      <c r="C273" s="1">
        <v>64.400000000000006</v>
      </c>
      <c r="D273" s="1">
        <v>13</v>
      </c>
      <c r="E273" s="1">
        <v>16</v>
      </c>
      <c r="F273" s="1">
        <v>67.38</v>
      </c>
      <c r="G273" s="1">
        <v>0</v>
      </c>
      <c r="H273" s="1">
        <v>0</v>
      </c>
      <c r="I273" s="1">
        <v>0</v>
      </c>
      <c r="J273" s="1">
        <v>0</v>
      </c>
      <c r="K273" s="1">
        <v>64.86</v>
      </c>
      <c r="L273" s="1">
        <v>63.54</v>
      </c>
    </row>
    <row r="274" spans="1:12" ht="15.75" customHeight="1">
      <c r="A274" s="7">
        <v>273</v>
      </c>
      <c r="B274" s="1" t="s">
        <v>143</v>
      </c>
      <c r="C274" s="1">
        <v>64.14</v>
      </c>
      <c r="D274" s="1">
        <v>9</v>
      </c>
      <c r="E274" s="1">
        <v>19</v>
      </c>
      <c r="F274" s="1">
        <v>69.61</v>
      </c>
      <c r="G274" s="1">
        <v>0</v>
      </c>
      <c r="H274" s="1">
        <v>0</v>
      </c>
      <c r="I274" s="1">
        <v>0</v>
      </c>
      <c r="J274" s="1">
        <v>1</v>
      </c>
      <c r="K274" s="1">
        <v>63.44</v>
      </c>
      <c r="L274" s="1">
        <v>64.459999999999994</v>
      </c>
    </row>
    <row r="275" spans="1:12" ht="15.75" customHeight="1">
      <c r="A275" s="7">
        <v>274</v>
      </c>
      <c r="B275" s="1" t="s">
        <v>311</v>
      </c>
      <c r="C275" s="1">
        <v>63.91</v>
      </c>
      <c r="D275" s="1">
        <v>10</v>
      </c>
      <c r="E275" s="1">
        <v>19</v>
      </c>
      <c r="F275" s="1">
        <v>69.209999999999994</v>
      </c>
      <c r="G275" s="1">
        <v>0</v>
      </c>
      <c r="H275" s="1">
        <v>0</v>
      </c>
      <c r="I275" s="1">
        <v>0</v>
      </c>
      <c r="J275" s="1">
        <v>1</v>
      </c>
      <c r="K275" s="1">
        <v>64.33</v>
      </c>
      <c r="L275" s="1">
        <v>63.11</v>
      </c>
    </row>
    <row r="276" spans="1:12" ht="15.75" customHeight="1">
      <c r="A276" s="7">
        <v>275</v>
      </c>
      <c r="B276" s="1" t="s">
        <v>333</v>
      </c>
      <c r="C276" s="1">
        <v>63.79</v>
      </c>
      <c r="D276" s="1">
        <v>11</v>
      </c>
      <c r="E276" s="1">
        <v>20</v>
      </c>
      <c r="F276" s="1">
        <v>69.510000000000005</v>
      </c>
      <c r="G276" s="1">
        <v>0</v>
      </c>
      <c r="H276" s="1">
        <v>1</v>
      </c>
      <c r="I276" s="1">
        <v>0</v>
      </c>
      <c r="J276" s="1">
        <v>2</v>
      </c>
      <c r="K276" s="1">
        <v>64.489999999999995</v>
      </c>
      <c r="L276" s="1">
        <v>62.64</v>
      </c>
    </row>
    <row r="277" spans="1:12" ht="15.75" customHeight="1">
      <c r="A277" s="7">
        <v>276</v>
      </c>
      <c r="B277" s="1" t="s">
        <v>343</v>
      </c>
      <c r="C277" s="1">
        <v>63.66</v>
      </c>
      <c r="D277" s="1">
        <v>7</v>
      </c>
      <c r="E277" s="1">
        <v>22</v>
      </c>
      <c r="F277" s="1">
        <v>73.02</v>
      </c>
      <c r="G277" s="1">
        <v>0</v>
      </c>
      <c r="H277" s="1">
        <v>0</v>
      </c>
      <c r="I277" s="1">
        <v>0</v>
      </c>
      <c r="J277" s="1">
        <v>3</v>
      </c>
      <c r="K277" s="1">
        <v>63.82</v>
      </c>
      <c r="L277" s="1">
        <v>63.13</v>
      </c>
    </row>
    <row r="278" spans="1:12" ht="15.75" customHeight="1">
      <c r="A278" s="7">
        <v>277</v>
      </c>
      <c r="B278" s="1" t="s">
        <v>267</v>
      </c>
      <c r="C278" s="1">
        <v>63.62</v>
      </c>
      <c r="D278" s="1">
        <v>12</v>
      </c>
      <c r="E278" s="1">
        <v>17</v>
      </c>
      <c r="F278" s="1">
        <v>67.03</v>
      </c>
      <c r="G278" s="1">
        <v>0</v>
      </c>
      <c r="H278" s="1">
        <v>0</v>
      </c>
      <c r="I278" s="1">
        <v>0</v>
      </c>
      <c r="J278" s="1">
        <v>1</v>
      </c>
      <c r="K278" s="1">
        <v>62.7</v>
      </c>
      <c r="L278" s="1">
        <v>64.13</v>
      </c>
    </row>
    <row r="279" spans="1:12" ht="15.75" customHeight="1">
      <c r="A279" s="7">
        <v>278</v>
      </c>
      <c r="B279" s="1" t="s">
        <v>358</v>
      </c>
      <c r="C279" s="1">
        <v>63.45</v>
      </c>
      <c r="D279" s="1">
        <v>13</v>
      </c>
      <c r="E279" s="1">
        <v>17</v>
      </c>
      <c r="F279" s="1">
        <v>65.31</v>
      </c>
      <c r="G279" s="1">
        <v>0</v>
      </c>
      <c r="H279" s="1">
        <v>0</v>
      </c>
      <c r="I279" s="1">
        <v>0</v>
      </c>
      <c r="J279" s="1">
        <v>0</v>
      </c>
      <c r="K279" s="1">
        <v>62.86</v>
      </c>
      <c r="L279" s="1">
        <v>63.68</v>
      </c>
    </row>
    <row r="280" spans="1:12" ht="15.75" customHeight="1">
      <c r="A280" s="7">
        <v>279</v>
      </c>
      <c r="B280" s="1" t="s">
        <v>390</v>
      </c>
      <c r="C280" s="1">
        <v>63.31</v>
      </c>
      <c r="D280" s="1">
        <v>10</v>
      </c>
      <c r="E280" s="1">
        <v>19</v>
      </c>
      <c r="F280" s="1">
        <v>68.25</v>
      </c>
      <c r="G280" s="1">
        <v>0</v>
      </c>
      <c r="H280" s="1">
        <v>1</v>
      </c>
      <c r="I280" s="1">
        <v>0</v>
      </c>
      <c r="J280" s="1">
        <v>4</v>
      </c>
      <c r="K280" s="1">
        <v>60.44</v>
      </c>
      <c r="L280" s="1">
        <v>65.209999999999994</v>
      </c>
    </row>
    <row r="281" spans="1:12" ht="15.75" customHeight="1">
      <c r="A281" s="7">
        <v>280</v>
      </c>
      <c r="B281" s="1" t="s">
        <v>287</v>
      </c>
      <c r="C281" s="1">
        <v>63.29</v>
      </c>
      <c r="D281" s="1">
        <v>8</v>
      </c>
      <c r="E281" s="1">
        <v>19</v>
      </c>
      <c r="F281" s="1">
        <v>71.040000000000006</v>
      </c>
      <c r="G281" s="1">
        <v>0</v>
      </c>
      <c r="H281" s="1">
        <v>0</v>
      </c>
      <c r="I281" s="1">
        <v>0</v>
      </c>
      <c r="J281" s="1">
        <v>1</v>
      </c>
      <c r="K281" s="1">
        <v>64.2</v>
      </c>
      <c r="L281" s="1">
        <v>61.89</v>
      </c>
    </row>
    <row r="282" spans="1:12" ht="15.75" customHeight="1">
      <c r="A282" s="7">
        <v>281</v>
      </c>
      <c r="B282" s="1" t="s">
        <v>186</v>
      </c>
      <c r="C282" s="1">
        <v>63.28</v>
      </c>
      <c r="D282" s="1">
        <v>12</v>
      </c>
      <c r="E282" s="1">
        <v>18</v>
      </c>
      <c r="F282" s="1">
        <v>66.959999999999994</v>
      </c>
      <c r="G282" s="1">
        <v>0</v>
      </c>
      <c r="H282" s="1">
        <v>0</v>
      </c>
      <c r="I282" s="1">
        <v>0</v>
      </c>
      <c r="J282" s="1">
        <v>1</v>
      </c>
      <c r="K282" s="1">
        <v>62.79</v>
      </c>
      <c r="L282" s="1">
        <v>63.4</v>
      </c>
    </row>
    <row r="283" spans="1:12" ht="15.75" customHeight="1">
      <c r="A283" s="7">
        <v>282</v>
      </c>
      <c r="B283" s="1" t="s">
        <v>277</v>
      </c>
      <c r="C283" s="1">
        <v>63.27</v>
      </c>
      <c r="D283" s="1">
        <v>10</v>
      </c>
      <c r="E283" s="1">
        <v>18</v>
      </c>
      <c r="F283" s="1">
        <v>67.22</v>
      </c>
      <c r="G283" s="1">
        <v>0</v>
      </c>
      <c r="H283" s="1">
        <v>0</v>
      </c>
      <c r="I283" s="1">
        <v>0</v>
      </c>
      <c r="J283" s="1">
        <v>0</v>
      </c>
      <c r="K283" s="1">
        <v>63.54</v>
      </c>
      <c r="L283" s="1">
        <v>62.63</v>
      </c>
    </row>
    <row r="284" spans="1:12" ht="15.75" customHeight="1">
      <c r="A284" s="7">
        <v>283</v>
      </c>
      <c r="B284" s="1" t="s">
        <v>440</v>
      </c>
      <c r="C284" s="1">
        <v>63.26</v>
      </c>
      <c r="D284" s="1">
        <v>9</v>
      </c>
      <c r="E284" s="1">
        <v>20</v>
      </c>
      <c r="F284" s="1">
        <v>68.48</v>
      </c>
      <c r="G284" s="1">
        <v>0</v>
      </c>
      <c r="H284" s="1">
        <v>1</v>
      </c>
      <c r="I284" s="1">
        <v>0</v>
      </c>
      <c r="J284" s="1">
        <v>2</v>
      </c>
      <c r="K284" s="1">
        <v>62.93</v>
      </c>
      <c r="L284" s="1">
        <v>63.24</v>
      </c>
    </row>
    <row r="285" spans="1:12" ht="15.75" customHeight="1">
      <c r="A285" s="7">
        <v>284</v>
      </c>
      <c r="B285" s="1" t="s">
        <v>207</v>
      </c>
      <c r="C285" s="1">
        <v>62.95</v>
      </c>
      <c r="D285" s="1">
        <v>7</v>
      </c>
      <c r="E285" s="1">
        <v>22</v>
      </c>
      <c r="F285" s="1">
        <v>71.430000000000007</v>
      </c>
      <c r="G285" s="1">
        <v>0</v>
      </c>
      <c r="H285" s="1">
        <v>0</v>
      </c>
      <c r="I285" s="1">
        <v>0</v>
      </c>
      <c r="J285" s="1">
        <v>2</v>
      </c>
      <c r="K285" s="1">
        <v>62.99</v>
      </c>
      <c r="L285" s="1">
        <v>62.55</v>
      </c>
    </row>
    <row r="286" spans="1:12" ht="15.75" customHeight="1">
      <c r="A286" s="7">
        <v>285</v>
      </c>
      <c r="B286" s="1" t="s">
        <v>387</v>
      </c>
      <c r="C286" s="1">
        <v>62.63</v>
      </c>
      <c r="D286" s="1">
        <v>6</v>
      </c>
      <c r="E286" s="1">
        <v>20</v>
      </c>
      <c r="F286" s="1">
        <v>69.72</v>
      </c>
      <c r="G286" s="1">
        <v>0</v>
      </c>
      <c r="H286" s="1">
        <v>0</v>
      </c>
      <c r="I286" s="1">
        <v>0</v>
      </c>
      <c r="J286" s="1">
        <v>0</v>
      </c>
      <c r="K286" s="1">
        <v>62.06</v>
      </c>
      <c r="L286" s="1">
        <v>62.84</v>
      </c>
    </row>
    <row r="287" spans="1:12" ht="15.75" customHeight="1">
      <c r="A287" s="7">
        <v>286</v>
      </c>
      <c r="B287" s="1" t="s">
        <v>450</v>
      </c>
      <c r="C287" s="1">
        <v>62.39</v>
      </c>
      <c r="D287" s="1">
        <v>10</v>
      </c>
      <c r="E287" s="1">
        <v>20</v>
      </c>
      <c r="F287" s="1">
        <v>68.81</v>
      </c>
      <c r="G287" s="1">
        <v>0</v>
      </c>
      <c r="H287" s="1">
        <v>1</v>
      </c>
      <c r="I287" s="1">
        <v>0</v>
      </c>
      <c r="J287" s="1">
        <v>2</v>
      </c>
      <c r="K287" s="1">
        <v>63.4</v>
      </c>
      <c r="L287" s="1">
        <v>60.84</v>
      </c>
    </row>
    <row r="288" spans="1:12" ht="15.75" customHeight="1">
      <c r="A288" s="7">
        <v>287</v>
      </c>
      <c r="B288" s="1" t="s">
        <v>271</v>
      </c>
      <c r="C288" s="1">
        <v>62.28</v>
      </c>
      <c r="D288" s="1">
        <v>8</v>
      </c>
      <c r="E288" s="1">
        <v>20</v>
      </c>
      <c r="F288" s="1">
        <v>67.56</v>
      </c>
      <c r="G288" s="1">
        <v>0</v>
      </c>
      <c r="H288" s="1">
        <v>0</v>
      </c>
      <c r="I288" s="1">
        <v>0</v>
      </c>
      <c r="J288" s="1">
        <v>0</v>
      </c>
      <c r="K288" s="1">
        <v>61.61</v>
      </c>
      <c r="L288" s="1">
        <v>62.56</v>
      </c>
    </row>
    <row r="289" spans="1:12" ht="15.75" customHeight="1">
      <c r="A289" s="7">
        <v>288</v>
      </c>
      <c r="B289" s="1" t="s">
        <v>299</v>
      </c>
      <c r="C289" s="1">
        <v>62.24</v>
      </c>
      <c r="D289" s="1">
        <v>9</v>
      </c>
      <c r="E289" s="1">
        <v>18</v>
      </c>
      <c r="F289" s="1">
        <v>69.349999999999994</v>
      </c>
      <c r="G289" s="1">
        <v>0</v>
      </c>
      <c r="H289" s="1">
        <v>1</v>
      </c>
      <c r="I289" s="1">
        <v>0</v>
      </c>
      <c r="J289" s="1">
        <v>1</v>
      </c>
      <c r="K289" s="1">
        <v>63.34</v>
      </c>
      <c r="L289" s="1">
        <v>60.54</v>
      </c>
    </row>
    <row r="290" spans="1:12" ht="15.75" customHeight="1">
      <c r="A290" s="7">
        <v>289</v>
      </c>
      <c r="B290" s="1" t="s">
        <v>154</v>
      </c>
      <c r="C290" s="1">
        <v>62.12</v>
      </c>
      <c r="D290" s="1">
        <v>7</v>
      </c>
      <c r="E290" s="1">
        <v>23</v>
      </c>
      <c r="F290" s="1">
        <v>71.25</v>
      </c>
      <c r="G290" s="1">
        <v>0</v>
      </c>
      <c r="H290" s="1">
        <v>1</v>
      </c>
      <c r="I290" s="1">
        <v>0</v>
      </c>
      <c r="J290" s="1">
        <v>1</v>
      </c>
      <c r="K290" s="1">
        <v>61.59</v>
      </c>
      <c r="L290" s="1">
        <v>62.29</v>
      </c>
    </row>
    <row r="291" spans="1:12" ht="15.75" customHeight="1">
      <c r="A291" s="7">
        <v>290</v>
      </c>
      <c r="B291" s="1" t="s">
        <v>268</v>
      </c>
      <c r="C291" s="1">
        <v>62.1</v>
      </c>
      <c r="D291" s="1">
        <v>9</v>
      </c>
      <c r="E291" s="1">
        <v>20</v>
      </c>
      <c r="F291" s="1">
        <v>68.88</v>
      </c>
      <c r="G291" s="1">
        <v>0</v>
      </c>
      <c r="H291" s="1">
        <v>1</v>
      </c>
      <c r="I291" s="1">
        <v>0</v>
      </c>
      <c r="J291" s="1">
        <v>2</v>
      </c>
      <c r="K291" s="1">
        <v>61.46</v>
      </c>
      <c r="L291" s="1">
        <v>62.36</v>
      </c>
    </row>
    <row r="292" spans="1:12" ht="15.75" customHeight="1">
      <c r="A292" s="7">
        <v>291</v>
      </c>
      <c r="B292" s="1" t="s">
        <v>241</v>
      </c>
      <c r="C292" s="1">
        <v>62.04</v>
      </c>
      <c r="D292" s="1">
        <v>11</v>
      </c>
      <c r="E292" s="1">
        <v>17</v>
      </c>
      <c r="F292" s="1">
        <v>67.23</v>
      </c>
      <c r="G292" s="1">
        <v>0</v>
      </c>
      <c r="H292" s="1">
        <v>2</v>
      </c>
      <c r="I292" s="1">
        <v>0</v>
      </c>
      <c r="J292" s="1">
        <v>2</v>
      </c>
      <c r="K292" s="1">
        <v>62.39</v>
      </c>
      <c r="L292" s="1">
        <v>61.3</v>
      </c>
    </row>
    <row r="293" spans="1:12" ht="15.75" customHeight="1">
      <c r="A293" s="7">
        <v>292</v>
      </c>
      <c r="B293" s="1" t="s">
        <v>391</v>
      </c>
      <c r="C293" s="1">
        <v>62.01</v>
      </c>
      <c r="D293" s="1">
        <v>12</v>
      </c>
      <c r="E293" s="1">
        <v>20</v>
      </c>
      <c r="F293" s="1">
        <v>69.33</v>
      </c>
      <c r="G293" s="1">
        <v>0</v>
      </c>
      <c r="H293" s="1">
        <v>2</v>
      </c>
      <c r="I293" s="1">
        <v>0</v>
      </c>
      <c r="J293" s="1">
        <v>4</v>
      </c>
      <c r="K293" s="1">
        <v>62.59</v>
      </c>
      <c r="L293" s="1">
        <v>60.99</v>
      </c>
    </row>
    <row r="294" spans="1:12" ht="15.75" customHeight="1">
      <c r="A294" s="7">
        <v>293</v>
      </c>
      <c r="B294" s="1" t="s">
        <v>356</v>
      </c>
      <c r="C294" s="1">
        <v>61.99</v>
      </c>
      <c r="D294" s="1">
        <v>10</v>
      </c>
      <c r="E294" s="1">
        <v>19</v>
      </c>
      <c r="F294" s="1">
        <v>66.569999999999993</v>
      </c>
      <c r="G294" s="1">
        <v>0</v>
      </c>
      <c r="H294" s="1">
        <v>1</v>
      </c>
      <c r="I294" s="1">
        <v>0</v>
      </c>
      <c r="J294" s="1">
        <v>1</v>
      </c>
      <c r="K294" s="1">
        <v>61.26</v>
      </c>
      <c r="L294" s="1">
        <v>62.34</v>
      </c>
    </row>
    <row r="295" spans="1:12" ht="15.75" customHeight="1">
      <c r="A295" s="7">
        <v>294</v>
      </c>
      <c r="B295" s="1" t="s">
        <v>465</v>
      </c>
      <c r="C295" s="1">
        <v>61.97</v>
      </c>
      <c r="D295" s="1">
        <v>13</v>
      </c>
      <c r="E295" s="1">
        <v>17</v>
      </c>
      <c r="F295" s="1">
        <v>64.72</v>
      </c>
      <c r="G295" s="1">
        <v>0</v>
      </c>
      <c r="H295" s="1">
        <v>0</v>
      </c>
      <c r="I295" s="1">
        <v>0</v>
      </c>
      <c r="J295" s="1">
        <v>1</v>
      </c>
      <c r="K295" s="1">
        <v>61.59</v>
      </c>
      <c r="L295" s="1">
        <v>61.99</v>
      </c>
    </row>
    <row r="296" spans="1:12" ht="15.75" customHeight="1">
      <c r="A296" s="7">
        <v>295</v>
      </c>
      <c r="B296" s="1" t="s">
        <v>395</v>
      </c>
      <c r="C296" s="1">
        <v>61.95</v>
      </c>
      <c r="D296" s="1">
        <v>9</v>
      </c>
      <c r="E296" s="1">
        <v>20</v>
      </c>
      <c r="F296" s="1">
        <v>67.87</v>
      </c>
      <c r="G296" s="1">
        <v>0</v>
      </c>
      <c r="H296" s="1">
        <v>0</v>
      </c>
      <c r="I296" s="1">
        <v>0</v>
      </c>
      <c r="J296" s="1">
        <v>1</v>
      </c>
      <c r="K296" s="1">
        <v>62.3</v>
      </c>
      <c r="L296" s="1">
        <v>61.21</v>
      </c>
    </row>
    <row r="297" spans="1:12" ht="15.75" customHeight="1">
      <c r="A297" s="7">
        <v>296</v>
      </c>
      <c r="B297" s="1" t="s">
        <v>375</v>
      </c>
      <c r="C297" s="1">
        <v>61.89</v>
      </c>
      <c r="D297" s="1">
        <v>13</v>
      </c>
      <c r="E297" s="1">
        <v>18</v>
      </c>
      <c r="F297" s="1">
        <v>64.709999999999994</v>
      </c>
      <c r="G297" s="1">
        <v>0</v>
      </c>
      <c r="H297" s="1">
        <v>0</v>
      </c>
      <c r="I297" s="1">
        <v>0</v>
      </c>
      <c r="J297" s="1">
        <v>2</v>
      </c>
      <c r="K297" s="1">
        <v>61.56</v>
      </c>
      <c r="L297" s="1">
        <v>61.88</v>
      </c>
    </row>
    <row r="298" spans="1:12" ht="15.75" customHeight="1">
      <c r="A298" s="7">
        <v>297</v>
      </c>
      <c r="B298" s="1" t="s">
        <v>449</v>
      </c>
      <c r="C298" s="1">
        <v>61.85</v>
      </c>
      <c r="D298" s="1">
        <v>9</v>
      </c>
      <c r="E298" s="1">
        <v>22</v>
      </c>
      <c r="F298" s="1">
        <v>68.42</v>
      </c>
      <c r="G298" s="1">
        <v>0</v>
      </c>
      <c r="H298" s="1">
        <v>0</v>
      </c>
      <c r="I298" s="1">
        <v>0</v>
      </c>
      <c r="J298" s="1">
        <v>1</v>
      </c>
      <c r="K298" s="1">
        <v>61.12</v>
      </c>
      <c r="L298" s="1">
        <v>62.18</v>
      </c>
    </row>
    <row r="299" spans="1:12" ht="15.75" customHeight="1">
      <c r="A299" s="7">
        <v>298</v>
      </c>
      <c r="B299" s="1" t="s">
        <v>312</v>
      </c>
      <c r="C299" s="1">
        <v>61.83</v>
      </c>
      <c r="D299" s="1">
        <v>7</v>
      </c>
      <c r="E299" s="1">
        <v>21</v>
      </c>
      <c r="F299" s="1">
        <v>70.94</v>
      </c>
      <c r="G299" s="1">
        <v>0</v>
      </c>
      <c r="H299" s="1">
        <v>2</v>
      </c>
      <c r="I299" s="1">
        <v>0</v>
      </c>
      <c r="J299" s="1">
        <v>2</v>
      </c>
      <c r="K299" s="1">
        <v>61.75</v>
      </c>
      <c r="L299" s="1">
        <v>61.56</v>
      </c>
    </row>
    <row r="300" spans="1:12" ht="15.75" customHeight="1">
      <c r="A300" s="7">
        <v>299</v>
      </c>
      <c r="B300" s="1" t="s">
        <v>197</v>
      </c>
      <c r="C300" s="1">
        <v>61.59</v>
      </c>
      <c r="D300" s="1">
        <v>3</v>
      </c>
      <c r="E300" s="1">
        <v>24</v>
      </c>
      <c r="F300" s="1">
        <v>74.099999999999994</v>
      </c>
      <c r="G300" s="1">
        <v>0</v>
      </c>
      <c r="H300" s="1">
        <v>1</v>
      </c>
      <c r="I300" s="1">
        <v>0</v>
      </c>
      <c r="J300" s="1">
        <v>2</v>
      </c>
      <c r="K300" s="1">
        <v>60.15</v>
      </c>
      <c r="L300" s="1">
        <v>62.51</v>
      </c>
    </row>
    <row r="301" spans="1:12" ht="15.75" customHeight="1">
      <c r="A301" s="7">
        <v>300</v>
      </c>
      <c r="B301" s="1" t="s">
        <v>266</v>
      </c>
      <c r="C301" s="1">
        <v>61.56</v>
      </c>
      <c r="D301" s="1">
        <v>8</v>
      </c>
      <c r="E301" s="1">
        <v>21</v>
      </c>
      <c r="F301" s="1">
        <v>71.06</v>
      </c>
      <c r="G301" s="1">
        <v>0</v>
      </c>
      <c r="H301" s="1">
        <v>2</v>
      </c>
      <c r="I301" s="1">
        <v>0</v>
      </c>
      <c r="J301" s="1">
        <v>3</v>
      </c>
      <c r="K301" s="1">
        <v>61.31</v>
      </c>
      <c r="L301" s="1">
        <v>61.46</v>
      </c>
    </row>
    <row r="302" spans="1:12" ht="15.75" customHeight="1">
      <c r="A302" s="7">
        <v>301</v>
      </c>
      <c r="B302" s="1" t="s">
        <v>369</v>
      </c>
      <c r="C302" s="1">
        <v>61.51</v>
      </c>
      <c r="D302" s="1">
        <v>5</v>
      </c>
      <c r="E302" s="1">
        <v>23</v>
      </c>
      <c r="F302" s="1">
        <v>72.709999999999994</v>
      </c>
      <c r="G302" s="1">
        <v>0</v>
      </c>
      <c r="H302" s="1">
        <v>1</v>
      </c>
      <c r="I302" s="1">
        <v>0</v>
      </c>
      <c r="J302" s="1">
        <v>3</v>
      </c>
      <c r="K302" s="1">
        <v>60.35</v>
      </c>
      <c r="L302" s="1">
        <v>62.2</v>
      </c>
    </row>
    <row r="303" spans="1:12" ht="15.75" customHeight="1">
      <c r="A303" s="7">
        <v>302</v>
      </c>
      <c r="B303" s="1" t="s">
        <v>243</v>
      </c>
      <c r="C303" s="1">
        <v>61.16</v>
      </c>
      <c r="D303" s="1">
        <v>6</v>
      </c>
      <c r="E303" s="1">
        <v>22</v>
      </c>
      <c r="F303" s="1">
        <v>69.72</v>
      </c>
      <c r="G303" s="1">
        <v>0</v>
      </c>
      <c r="H303" s="1">
        <v>0</v>
      </c>
      <c r="I303" s="1">
        <v>0</v>
      </c>
      <c r="J303" s="1">
        <v>4</v>
      </c>
      <c r="K303" s="1">
        <v>57.52</v>
      </c>
      <c r="L303" s="1">
        <v>63.31</v>
      </c>
    </row>
    <row r="304" spans="1:12" ht="15.75" customHeight="1">
      <c r="A304" s="7">
        <v>303</v>
      </c>
      <c r="B304" s="1" t="s">
        <v>273</v>
      </c>
      <c r="C304" s="1">
        <v>60.95</v>
      </c>
      <c r="D304" s="1">
        <v>5</v>
      </c>
      <c r="E304" s="1">
        <v>26</v>
      </c>
      <c r="F304" s="1">
        <v>71.33</v>
      </c>
      <c r="G304" s="1">
        <v>0</v>
      </c>
      <c r="H304" s="1">
        <v>0</v>
      </c>
      <c r="I304" s="1">
        <v>0</v>
      </c>
      <c r="J304" s="1">
        <v>0</v>
      </c>
      <c r="K304" s="1">
        <v>59.69</v>
      </c>
      <c r="L304" s="1">
        <v>61.72</v>
      </c>
    </row>
    <row r="305" spans="1:12" ht="15.75" customHeight="1">
      <c r="A305" s="7">
        <v>304</v>
      </c>
      <c r="B305" s="1" t="s">
        <v>367</v>
      </c>
      <c r="C305" s="1">
        <v>60.64</v>
      </c>
      <c r="D305" s="1">
        <v>4</v>
      </c>
      <c r="E305" s="1">
        <v>27</v>
      </c>
      <c r="F305" s="1">
        <v>73.77</v>
      </c>
      <c r="G305" s="1">
        <v>0</v>
      </c>
      <c r="H305" s="1">
        <v>0</v>
      </c>
      <c r="I305" s="1">
        <v>0</v>
      </c>
      <c r="J305" s="1">
        <v>4</v>
      </c>
      <c r="K305" s="1">
        <v>59.28</v>
      </c>
      <c r="L305" s="1">
        <v>61.48</v>
      </c>
    </row>
    <row r="306" spans="1:12" ht="15.75" customHeight="1">
      <c r="A306" s="7">
        <v>305</v>
      </c>
      <c r="B306" s="1" t="s">
        <v>183</v>
      </c>
      <c r="C306" s="1">
        <v>60.54</v>
      </c>
      <c r="D306" s="1">
        <v>5</v>
      </c>
      <c r="E306" s="1">
        <v>24</v>
      </c>
      <c r="F306" s="1">
        <v>70.98</v>
      </c>
      <c r="G306" s="1">
        <v>0</v>
      </c>
      <c r="H306" s="1">
        <v>1</v>
      </c>
      <c r="I306" s="1">
        <v>0</v>
      </c>
      <c r="J306" s="1">
        <v>1</v>
      </c>
      <c r="K306" s="1">
        <v>60.55</v>
      </c>
      <c r="L306" s="1">
        <v>60.18</v>
      </c>
    </row>
    <row r="307" spans="1:12" ht="15.75" customHeight="1">
      <c r="A307" s="7">
        <v>306</v>
      </c>
      <c r="B307" s="1" t="s">
        <v>484</v>
      </c>
      <c r="C307" s="1">
        <v>60.54</v>
      </c>
      <c r="D307" s="1">
        <v>9</v>
      </c>
      <c r="E307" s="1">
        <v>19</v>
      </c>
      <c r="F307" s="1">
        <v>66.25</v>
      </c>
      <c r="G307" s="1">
        <v>0</v>
      </c>
      <c r="H307" s="1">
        <v>0</v>
      </c>
      <c r="I307" s="1">
        <v>0</v>
      </c>
      <c r="J307" s="1">
        <v>0</v>
      </c>
      <c r="K307" s="1">
        <v>60.6</v>
      </c>
      <c r="L307" s="1">
        <v>60.11</v>
      </c>
    </row>
    <row r="308" spans="1:12" ht="15.75" customHeight="1">
      <c r="A308" s="7">
        <v>307</v>
      </c>
      <c r="B308" s="1" t="s">
        <v>423</v>
      </c>
      <c r="C308" s="1">
        <v>60.35</v>
      </c>
      <c r="D308" s="1">
        <v>8</v>
      </c>
      <c r="E308" s="1">
        <v>18</v>
      </c>
      <c r="F308" s="1">
        <v>70</v>
      </c>
      <c r="G308" s="1">
        <v>0</v>
      </c>
      <c r="H308" s="1">
        <v>1</v>
      </c>
      <c r="I308" s="1">
        <v>0</v>
      </c>
      <c r="J308" s="1">
        <v>3</v>
      </c>
      <c r="K308" s="1">
        <v>61.41</v>
      </c>
      <c r="L308" s="1">
        <v>58.66</v>
      </c>
    </row>
    <row r="309" spans="1:12" ht="15.75" customHeight="1">
      <c r="A309" s="7">
        <v>308</v>
      </c>
      <c r="B309" s="1" t="s">
        <v>389</v>
      </c>
      <c r="C309" s="1">
        <v>60.24</v>
      </c>
      <c r="D309" s="1">
        <v>10</v>
      </c>
      <c r="E309" s="1">
        <v>19</v>
      </c>
      <c r="F309" s="1">
        <v>67.03</v>
      </c>
      <c r="G309" s="1">
        <v>0</v>
      </c>
      <c r="H309" s="1">
        <v>0</v>
      </c>
      <c r="I309" s="1">
        <v>0</v>
      </c>
      <c r="J309" s="1">
        <v>3</v>
      </c>
      <c r="K309" s="1">
        <v>61.72</v>
      </c>
      <c r="L309" s="1">
        <v>57.86</v>
      </c>
    </row>
    <row r="310" spans="1:12" ht="15.75" customHeight="1">
      <c r="A310" s="7">
        <v>309</v>
      </c>
      <c r="B310" s="1" t="s">
        <v>301</v>
      </c>
      <c r="C310" s="1">
        <v>60.23</v>
      </c>
      <c r="D310" s="1">
        <v>5</v>
      </c>
      <c r="E310" s="1">
        <v>23</v>
      </c>
      <c r="F310" s="1">
        <v>69.599999999999994</v>
      </c>
      <c r="G310" s="1">
        <v>0</v>
      </c>
      <c r="H310" s="1">
        <v>1</v>
      </c>
      <c r="I310" s="1">
        <v>0</v>
      </c>
      <c r="J310" s="1">
        <v>1</v>
      </c>
      <c r="K310" s="1">
        <v>59.03</v>
      </c>
      <c r="L310" s="1">
        <v>60.94</v>
      </c>
    </row>
    <row r="311" spans="1:12" ht="15.75" customHeight="1">
      <c r="A311" s="7">
        <v>310</v>
      </c>
      <c r="B311" s="1" t="s">
        <v>326</v>
      </c>
      <c r="C311" s="1">
        <v>60.22</v>
      </c>
      <c r="D311" s="1">
        <v>11</v>
      </c>
      <c r="E311" s="1">
        <v>17</v>
      </c>
      <c r="F311" s="1">
        <v>65.81</v>
      </c>
      <c r="G311" s="1">
        <v>0</v>
      </c>
      <c r="H311" s="1">
        <v>0</v>
      </c>
      <c r="I311" s="1">
        <v>0</v>
      </c>
      <c r="J311" s="1">
        <v>2</v>
      </c>
      <c r="K311" s="1">
        <v>62.11</v>
      </c>
      <c r="L311" s="1">
        <v>57.03</v>
      </c>
    </row>
    <row r="312" spans="1:12" ht="15.75" customHeight="1">
      <c r="A312" s="7">
        <v>311</v>
      </c>
      <c r="B312" s="1" t="s">
        <v>463</v>
      </c>
      <c r="C312" s="1">
        <v>60.14</v>
      </c>
      <c r="D312" s="1">
        <v>7</v>
      </c>
      <c r="E312" s="1">
        <v>23</v>
      </c>
      <c r="F312" s="1">
        <v>68.17</v>
      </c>
      <c r="G312" s="1">
        <v>0</v>
      </c>
      <c r="H312" s="1">
        <v>0</v>
      </c>
      <c r="I312" s="1">
        <v>0</v>
      </c>
      <c r="J312" s="1">
        <v>0</v>
      </c>
      <c r="K312" s="1">
        <v>59.9</v>
      </c>
      <c r="L312" s="1">
        <v>60.02</v>
      </c>
    </row>
    <row r="313" spans="1:12" ht="15.75" customHeight="1">
      <c r="A313" s="7">
        <v>312</v>
      </c>
      <c r="B313" s="1" t="s">
        <v>252</v>
      </c>
      <c r="C313" s="1">
        <v>59.96</v>
      </c>
      <c r="D313" s="1">
        <v>10</v>
      </c>
      <c r="E313" s="1">
        <v>14</v>
      </c>
      <c r="F313" s="1">
        <v>64.52</v>
      </c>
      <c r="G313" s="1">
        <v>0</v>
      </c>
      <c r="H313" s="1">
        <v>1</v>
      </c>
      <c r="I313" s="1">
        <v>0</v>
      </c>
      <c r="J313" s="1">
        <v>1</v>
      </c>
      <c r="K313" s="1">
        <v>62.02</v>
      </c>
      <c r="L313" s="1">
        <v>56.33</v>
      </c>
    </row>
    <row r="314" spans="1:12" ht="15.75" customHeight="1">
      <c r="A314" s="7">
        <v>313</v>
      </c>
      <c r="B314" s="1" t="s">
        <v>222</v>
      </c>
      <c r="C314" s="1">
        <v>59.94</v>
      </c>
      <c r="D314" s="1">
        <v>5</v>
      </c>
      <c r="E314" s="1">
        <v>23</v>
      </c>
      <c r="F314" s="1">
        <v>70.709999999999994</v>
      </c>
      <c r="G314" s="1">
        <v>0</v>
      </c>
      <c r="H314" s="1">
        <v>0</v>
      </c>
      <c r="I314" s="1">
        <v>0</v>
      </c>
      <c r="J314" s="1">
        <v>0</v>
      </c>
      <c r="K314" s="1">
        <v>61.4</v>
      </c>
      <c r="L314" s="1">
        <v>57.59</v>
      </c>
    </row>
    <row r="315" spans="1:12" ht="15.75" customHeight="1">
      <c r="A315" s="7">
        <v>314</v>
      </c>
      <c r="B315" s="1" t="s">
        <v>236</v>
      </c>
      <c r="C315" s="1">
        <v>59.73</v>
      </c>
      <c r="D315" s="1">
        <v>11</v>
      </c>
      <c r="E315" s="1">
        <v>19</v>
      </c>
      <c r="F315" s="1">
        <v>66.349999999999994</v>
      </c>
      <c r="G315" s="1">
        <v>0</v>
      </c>
      <c r="H315" s="1">
        <v>1</v>
      </c>
      <c r="I315" s="1">
        <v>0</v>
      </c>
      <c r="J315" s="1">
        <v>2</v>
      </c>
      <c r="K315" s="1">
        <v>60.81</v>
      </c>
      <c r="L315" s="1">
        <v>58</v>
      </c>
    </row>
    <row r="316" spans="1:12" ht="15.75" customHeight="1">
      <c r="A316" s="7">
        <v>315</v>
      </c>
      <c r="B316" s="1" t="s">
        <v>235</v>
      </c>
      <c r="C316" s="1">
        <v>59.72</v>
      </c>
      <c r="D316" s="1">
        <v>6</v>
      </c>
      <c r="E316" s="1">
        <v>20</v>
      </c>
      <c r="F316" s="1">
        <v>68.83</v>
      </c>
      <c r="G316" s="1">
        <v>0</v>
      </c>
      <c r="H316" s="1">
        <v>0</v>
      </c>
      <c r="I316" s="1">
        <v>0</v>
      </c>
      <c r="J316" s="1">
        <v>1</v>
      </c>
      <c r="K316" s="1">
        <v>60.08</v>
      </c>
      <c r="L316" s="1">
        <v>58.96</v>
      </c>
    </row>
    <row r="317" spans="1:12" ht="15.75" customHeight="1">
      <c r="A317" s="7">
        <v>316</v>
      </c>
      <c r="B317" s="1" t="s">
        <v>276</v>
      </c>
      <c r="C317" s="1">
        <v>59.71</v>
      </c>
      <c r="D317" s="1">
        <v>3</v>
      </c>
      <c r="E317" s="1">
        <v>23</v>
      </c>
      <c r="F317" s="1">
        <v>70.040000000000006</v>
      </c>
      <c r="G317" s="1">
        <v>0</v>
      </c>
      <c r="H317" s="1">
        <v>1</v>
      </c>
      <c r="I317" s="1">
        <v>0</v>
      </c>
      <c r="J317" s="1">
        <v>1</v>
      </c>
      <c r="K317" s="1">
        <v>56.84</v>
      </c>
      <c r="L317" s="1">
        <v>61.42</v>
      </c>
    </row>
    <row r="318" spans="1:12" ht="15.75" customHeight="1">
      <c r="A318" s="7">
        <v>317</v>
      </c>
      <c r="B318" s="1" t="s">
        <v>228</v>
      </c>
      <c r="C318" s="1">
        <v>59.7</v>
      </c>
      <c r="D318" s="1">
        <v>7</v>
      </c>
      <c r="E318" s="1">
        <v>22</v>
      </c>
      <c r="F318" s="1">
        <v>69.56</v>
      </c>
      <c r="G318" s="1">
        <v>0</v>
      </c>
      <c r="H318" s="1">
        <v>1</v>
      </c>
      <c r="I318" s="1">
        <v>0</v>
      </c>
      <c r="J318" s="1">
        <v>2</v>
      </c>
      <c r="K318" s="1">
        <v>59.17</v>
      </c>
      <c r="L318" s="1">
        <v>59.86</v>
      </c>
    </row>
    <row r="319" spans="1:12" ht="15.75" customHeight="1">
      <c r="A319" s="7">
        <v>318</v>
      </c>
      <c r="B319" s="1" t="s">
        <v>462</v>
      </c>
      <c r="C319" s="1">
        <v>59.62</v>
      </c>
      <c r="D319" s="1">
        <v>7</v>
      </c>
      <c r="E319" s="1">
        <v>21</v>
      </c>
      <c r="F319" s="1">
        <v>66.53</v>
      </c>
      <c r="G319" s="1">
        <v>0</v>
      </c>
      <c r="H319" s="1">
        <v>0</v>
      </c>
      <c r="I319" s="1">
        <v>0</v>
      </c>
      <c r="J319" s="1">
        <v>1</v>
      </c>
      <c r="K319" s="1">
        <v>58.07</v>
      </c>
      <c r="L319" s="1">
        <v>60.57</v>
      </c>
    </row>
    <row r="320" spans="1:12" ht="15.75" customHeight="1">
      <c r="A320" s="7">
        <v>319</v>
      </c>
      <c r="B320" s="1" t="s">
        <v>363</v>
      </c>
      <c r="C320" s="1">
        <v>59.29</v>
      </c>
      <c r="D320" s="1">
        <v>4</v>
      </c>
      <c r="E320" s="1">
        <v>23</v>
      </c>
      <c r="F320" s="1">
        <v>73.13</v>
      </c>
      <c r="G320" s="1">
        <v>0</v>
      </c>
      <c r="H320" s="1">
        <v>4</v>
      </c>
      <c r="I320" s="1">
        <v>0</v>
      </c>
      <c r="J320" s="1">
        <v>4</v>
      </c>
      <c r="K320" s="1">
        <v>58.24</v>
      </c>
      <c r="L320" s="1">
        <v>59.88</v>
      </c>
    </row>
    <row r="321" spans="1:12" ht="15.75" customHeight="1">
      <c r="A321" s="7">
        <v>320</v>
      </c>
      <c r="B321" s="1" t="s">
        <v>332</v>
      </c>
      <c r="C321" s="1">
        <v>59.29</v>
      </c>
      <c r="D321" s="1">
        <v>5</v>
      </c>
      <c r="E321" s="1">
        <v>25</v>
      </c>
      <c r="F321" s="1">
        <v>67.459999999999994</v>
      </c>
      <c r="G321" s="1">
        <v>0</v>
      </c>
      <c r="H321" s="1">
        <v>0</v>
      </c>
      <c r="I321" s="1">
        <v>0</v>
      </c>
      <c r="J321" s="1">
        <v>1</v>
      </c>
      <c r="K321" s="1">
        <v>55.57</v>
      </c>
      <c r="L321" s="1">
        <v>61.34</v>
      </c>
    </row>
    <row r="322" spans="1:12" ht="15.75" customHeight="1">
      <c r="A322" s="7">
        <v>321</v>
      </c>
      <c r="B322" s="1" t="s">
        <v>202</v>
      </c>
      <c r="C322" s="1">
        <v>59.22</v>
      </c>
      <c r="D322" s="1">
        <v>6</v>
      </c>
      <c r="E322" s="1">
        <v>24</v>
      </c>
      <c r="F322" s="1">
        <v>69.099999999999994</v>
      </c>
      <c r="G322" s="1">
        <v>0</v>
      </c>
      <c r="H322" s="1">
        <v>1</v>
      </c>
      <c r="I322" s="1">
        <v>0</v>
      </c>
      <c r="J322" s="1">
        <v>1</v>
      </c>
      <c r="K322" s="1">
        <v>58.31</v>
      </c>
      <c r="L322" s="1">
        <v>59.71</v>
      </c>
    </row>
    <row r="323" spans="1:12" ht="15.75" customHeight="1">
      <c r="A323" s="7">
        <v>322</v>
      </c>
      <c r="B323" s="1" t="s">
        <v>446</v>
      </c>
      <c r="C323" s="1">
        <v>59.14</v>
      </c>
      <c r="D323" s="1">
        <v>10</v>
      </c>
      <c r="E323" s="1">
        <v>21</v>
      </c>
      <c r="F323" s="1">
        <v>67.02</v>
      </c>
      <c r="G323" s="1">
        <v>0</v>
      </c>
      <c r="H323" s="1">
        <v>2</v>
      </c>
      <c r="I323" s="1">
        <v>0</v>
      </c>
      <c r="J323" s="1">
        <v>3</v>
      </c>
      <c r="K323" s="1">
        <v>60.96</v>
      </c>
      <c r="L323" s="1">
        <v>55.95</v>
      </c>
    </row>
    <row r="324" spans="1:12" ht="15.75" customHeight="1">
      <c r="A324" s="7">
        <v>323</v>
      </c>
      <c r="B324" s="1" t="s">
        <v>483</v>
      </c>
      <c r="C324" s="1">
        <v>59.04</v>
      </c>
      <c r="D324" s="1">
        <v>4</v>
      </c>
      <c r="E324" s="1">
        <v>22</v>
      </c>
      <c r="F324" s="1">
        <v>70.599999999999994</v>
      </c>
      <c r="G324" s="1">
        <v>0</v>
      </c>
      <c r="H324" s="1">
        <v>0</v>
      </c>
      <c r="I324" s="1">
        <v>0</v>
      </c>
      <c r="J324" s="1">
        <v>1</v>
      </c>
      <c r="K324" s="1">
        <v>58.83</v>
      </c>
      <c r="L324" s="1">
        <v>58.9</v>
      </c>
    </row>
    <row r="325" spans="1:12" ht="15.75" customHeight="1">
      <c r="A325" s="7">
        <v>324</v>
      </c>
      <c r="B325" s="1" t="s">
        <v>399</v>
      </c>
      <c r="C325" s="1">
        <v>58.76</v>
      </c>
      <c r="D325" s="1">
        <v>9</v>
      </c>
      <c r="E325" s="1">
        <v>20</v>
      </c>
      <c r="F325" s="1">
        <v>65.63</v>
      </c>
      <c r="G325" s="1">
        <v>0</v>
      </c>
      <c r="H325" s="1">
        <v>0</v>
      </c>
      <c r="I325" s="1">
        <v>0</v>
      </c>
      <c r="J325" s="1">
        <v>3</v>
      </c>
      <c r="K325" s="1">
        <v>59.84</v>
      </c>
      <c r="L325" s="1">
        <v>57</v>
      </c>
    </row>
    <row r="326" spans="1:12" ht="15.75" customHeight="1">
      <c r="A326" s="7">
        <v>325</v>
      </c>
      <c r="B326" s="1" t="s">
        <v>261</v>
      </c>
      <c r="C326" s="1">
        <v>58.25</v>
      </c>
      <c r="D326" s="1">
        <v>9</v>
      </c>
      <c r="E326" s="1">
        <v>22</v>
      </c>
      <c r="F326" s="1">
        <v>64.55</v>
      </c>
      <c r="G326" s="1">
        <v>0</v>
      </c>
      <c r="H326" s="1">
        <v>0</v>
      </c>
      <c r="I326" s="1">
        <v>0</v>
      </c>
      <c r="J326" s="1">
        <v>0</v>
      </c>
      <c r="K326" s="1">
        <v>57.83</v>
      </c>
      <c r="L326" s="1">
        <v>58.3</v>
      </c>
    </row>
    <row r="327" spans="1:12" ht="15.75" customHeight="1">
      <c r="A327" s="7">
        <v>326</v>
      </c>
      <c r="B327" s="1" t="s">
        <v>362</v>
      </c>
      <c r="C327" s="1">
        <v>57.96</v>
      </c>
      <c r="D327" s="1">
        <v>4</v>
      </c>
      <c r="E327" s="1">
        <v>22</v>
      </c>
      <c r="F327" s="1">
        <v>70.87</v>
      </c>
      <c r="G327" s="1">
        <v>0</v>
      </c>
      <c r="H327" s="1">
        <v>1</v>
      </c>
      <c r="I327" s="1">
        <v>0</v>
      </c>
      <c r="J327" s="1">
        <v>5</v>
      </c>
      <c r="K327" s="1">
        <v>54.25</v>
      </c>
      <c r="L327" s="1">
        <v>59.92</v>
      </c>
    </row>
    <row r="328" spans="1:12" ht="15.75" customHeight="1">
      <c r="A328" s="7">
        <v>327</v>
      </c>
      <c r="B328" s="1" t="s">
        <v>307</v>
      </c>
      <c r="C328" s="1">
        <v>57.93</v>
      </c>
      <c r="D328" s="1">
        <v>10</v>
      </c>
      <c r="E328" s="1">
        <v>19</v>
      </c>
      <c r="F328" s="1">
        <v>64.28</v>
      </c>
      <c r="G328" s="1">
        <v>0</v>
      </c>
      <c r="H328" s="1">
        <v>0</v>
      </c>
      <c r="I328" s="1">
        <v>0</v>
      </c>
      <c r="J328" s="1">
        <v>1</v>
      </c>
      <c r="K328" s="1">
        <v>60.02</v>
      </c>
      <c r="L328" s="1">
        <v>53.85</v>
      </c>
    </row>
    <row r="329" spans="1:12" ht="15.75" customHeight="1">
      <c r="A329" s="7">
        <v>328</v>
      </c>
      <c r="B329" s="1" t="s">
        <v>351</v>
      </c>
      <c r="C329" s="1">
        <v>57.55</v>
      </c>
      <c r="D329" s="1">
        <v>4</v>
      </c>
      <c r="E329" s="1">
        <v>25</v>
      </c>
      <c r="F329" s="1">
        <v>69.069999999999993</v>
      </c>
      <c r="G329" s="1">
        <v>0</v>
      </c>
      <c r="H329" s="1">
        <v>0</v>
      </c>
      <c r="I329" s="1">
        <v>0</v>
      </c>
      <c r="J329" s="1">
        <v>0</v>
      </c>
      <c r="K329" s="1">
        <v>57.29</v>
      </c>
      <c r="L329" s="1">
        <v>57.46</v>
      </c>
    </row>
    <row r="330" spans="1:12" ht="15.75" customHeight="1">
      <c r="A330" s="7">
        <v>329</v>
      </c>
      <c r="B330" s="1" t="s">
        <v>106</v>
      </c>
      <c r="C330" s="1">
        <v>57.09</v>
      </c>
      <c r="D330" s="1">
        <v>2</v>
      </c>
      <c r="E330" s="1">
        <v>28</v>
      </c>
      <c r="F330" s="1">
        <v>70.66</v>
      </c>
      <c r="G330" s="1">
        <v>0</v>
      </c>
      <c r="H330" s="1">
        <v>1</v>
      </c>
      <c r="I330" s="1">
        <v>0</v>
      </c>
      <c r="J330" s="1">
        <v>2</v>
      </c>
      <c r="K330" s="1">
        <v>52.58</v>
      </c>
      <c r="L330" s="1">
        <v>59.24</v>
      </c>
    </row>
    <row r="331" spans="1:12" ht="15.75" customHeight="1">
      <c r="A331" s="7">
        <v>330</v>
      </c>
      <c r="B331" s="1" t="s">
        <v>486</v>
      </c>
      <c r="C331" s="1">
        <v>56.33</v>
      </c>
      <c r="D331" s="1">
        <v>2</v>
      </c>
      <c r="E331" s="1">
        <v>24</v>
      </c>
      <c r="F331" s="1">
        <v>75.19</v>
      </c>
      <c r="G331" s="1">
        <v>0</v>
      </c>
      <c r="H331" s="1">
        <v>3</v>
      </c>
      <c r="I331" s="1">
        <v>0</v>
      </c>
      <c r="J331" s="1">
        <v>4</v>
      </c>
      <c r="K331" s="1">
        <v>56.86</v>
      </c>
      <c r="L331" s="1">
        <v>55.32</v>
      </c>
    </row>
    <row r="332" spans="1:12" ht="15.75" customHeight="1">
      <c r="A332" s="7">
        <v>331</v>
      </c>
      <c r="B332" s="1" t="s">
        <v>455</v>
      </c>
      <c r="C332" s="1">
        <v>55.77</v>
      </c>
      <c r="D332" s="1">
        <v>7</v>
      </c>
      <c r="E332" s="1">
        <v>21</v>
      </c>
      <c r="F332" s="1">
        <v>65.819999999999993</v>
      </c>
      <c r="G332" s="1">
        <v>0</v>
      </c>
      <c r="H332" s="1">
        <v>2</v>
      </c>
      <c r="I332" s="1">
        <v>0</v>
      </c>
      <c r="J332" s="1">
        <v>2</v>
      </c>
      <c r="K332" s="1">
        <v>56.56</v>
      </c>
      <c r="L332" s="1">
        <v>54.4</v>
      </c>
    </row>
    <row r="333" spans="1:12" ht="15.75" customHeight="1">
      <c r="A333" s="7">
        <v>332</v>
      </c>
      <c r="B333" s="1" t="s">
        <v>454</v>
      </c>
      <c r="C333" s="1">
        <v>55.5</v>
      </c>
      <c r="D333" s="1">
        <v>5</v>
      </c>
      <c r="E333" s="1">
        <v>24</v>
      </c>
      <c r="F333" s="1">
        <v>67.599999999999994</v>
      </c>
      <c r="G333" s="1">
        <v>0</v>
      </c>
      <c r="H333" s="1">
        <v>0</v>
      </c>
      <c r="I333" s="1">
        <v>0</v>
      </c>
      <c r="J333" s="1">
        <v>0</v>
      </c>
      <c r="K333" s="1">
        <v>56.11</v>
      </c>
      <c r="L333" s="1">
        <v>54.4</v>
      </c>
    </row>
    <row r="334" spans="1:12" ht="15.75" customHeight="1">
      <c r="A334" s="7">
        <v>333</v>
      </c>
      <c r="B334" s="1" t="s">
        <v>342</v>
      </c>
      <c r="C334" s="1">
        <v>55.42</v>
      </c>
      <c r="D334" s="1">
        <v>6</v>
      </c>
      <c r="E334" s="1">
        <v>22</v>
      </c>
      <c r="F334" s="1">
        <v>67.05</v>
      </c>
      <c r="G334" s="1">
        <v>0</v>
      </c>
      <c r="H334" s="1">
        <v>2</v>
      </c>
      <c r="I334" s="1">
        <v>0</v>
      </c>
      <c r="J334" s="1">
        <v>2</v>
      </c>
      <c r="K334" s="1">
        <v>57.07</v>
      </c>
      <c r="L334" s="1">
        <v>52.26</v>
      </c>
    </row>
    <row r="335" spans="1:12" ht="15.75" customHeight="1">
      <c r="A335" s="7">
        <v>334</v>
      </c>
      <c r="B335" s="1" t="s">
        <v>368</v>
      </c>
      <c r="C335" s="1">
        <v>55.22</v>
      </c>
      <c r="D335" s="1">
        <v>6</v>
      </c>
      <c r="E335" s="1">
        <v>20</v>
      </c>
      <c r="F335" s="1">
        <v>64.59</v>
      </c>
      <c r="G335" s="1">
        <v>0</v>
      </c>
      <c r="H335" s="1">
        <v>0</v>
      </c>
      <c r="I335" s="1">
        <v>0</v>
      </c>
      <c r="J335" s="1">
        <v>2</v>
      </c>
      <c r="K335" s="1">
        <v>55.94</v>
      </c>
      <c r="L335" s="1">
        <v>53.94</v>
      </c>
    </row>
    <row r="336" spans="1:12" ht="15.75" customHeight="1">
      <c r="A336" s="7">
        <v>335</v>
      </c>
      <c r="B336" s="1" t="s">
        <v>451</v>
      </c>
      <c r="C336" s="1">
        <v>53.42</v>
      </c>
      <c r="D336" s="1">
        <v>1</v>
      </c>
      <c r="E336" s="1">
        <v>26</v>
      </c>
      <c r="F336" s="1">
        <v>68.2</v>
      </c>
      <c r="G336" s="1">
        <v>0</v>
      </c>
      <c r="H336" s="1">
        <v>1</v>
      </c>
      <c r="I336" s="1">
        <v>0</v>
      </c>
      <c r="J336" s="1">
        <v>1</v>
      </c>
      <c r="K336" s="1">
        <v>48.26</v>
      </c>
      <c r="L336" s="1">
        <v>55.45</v>
      </c>
    </row>
    <row r="337" spans="1:12" ht="15.75" customHeight="1">
      <c r="A337" s="7">
        <v>336</v>
      </c>
      <c r="B337" s="1" t="s">
        <v>468</v>
      </c>
      <c r="C337" s="1">
        <v>51.01</v>
      </c>
      <c r="D337" s="1">
        <v>3</v>
      </c>
      <c r="E337" s="1">
        <v>27</v>
      </c>
      <c r="F337" s="1">
        <v>66.39</v>
      </c>
      <c r="G337" s="1">
        <v>0</v>
      </c>
      <c r="H337" s="1">
        <v>1</v>
      </c>
      <c r="I337" s="1">
        <v>0</v>
      </c>
      <c r="J337" s="1">
        <v>2</v>
      </c>
      <c r="K337" s="1">
        <v>50.39</v>
      </c>
      <c r="L337" s="1">
        <v>51.23</v>
      </c>
    </row>
    <row r="338" spans="1:12" ht="15.75" customHeight="1"/>
    <row r="339" spans="1:12" ht="15.75" customHeight="1"/>
    <row r="340" spans="1:12" ht="15.75" customHeight="1"/>
    <row r="341" spans="1:12" ht="15.75" customHeight="1"/>
    <row r="342" spans="1:12" ht="15.75" customHeight="1"/>
    <row r="343" spans="1:12" ht="15.75" customHeight="1"/>
    <row r="344" spans="1:12" ht="15.75" customHeight="1"/>
    <row r="345" spans="1:12" ht="15.75" customHeight="1"/>
    <row r="346" spans="1:12" ht="15.75" customHeight="1"/>
    <row r="347" spans="1:12" ht="15.75" customHeight="1"/>
    <row r="348" spans="1:12" ht="15.75" customHeight="1"/>
    <row r="349" spans="1:12" ht="15.75" customHeight="1"/>
    <row r="350" spans="1:12" ht="15.75" customHeight="1"/>
    <row r="351" spans="1:12" ht="15.75" customHeight="1"/>
    <row r="352" spans="1:1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00"/>
  <sheetViews>
    <sheetView workbookViewId="0">
      <selection activeCell="F39" sqref="F39"/>
    </sheetView>
  </sheetViews>
  <sheetFormatPr baseColWidth="10" defaultColWidth="14.5" defaultRowHeight="15" customHeight="1"/>
  <cols>
    <col min="1" max="26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490</v>
      </c>
      <c r="H1" s="1" t="s">
        <v>491</v>
      </c>
      <c r="I1" s="1" t="s">
        <v>492</v>
      </c>
      <c r="J1" s="1" t="s">
        <v>493</v>
      </c>
      <c r="K1" s="1" t="s">
        <v>430</v>
      </c>
      <c r="L1" s="1" t="s">
        <v>8</v>
      </c>
    </row>
    <row r="2" spans="1:12">
      <c r="A2" s="6">
        <v>1</v>
      </c>
      <c r="B2" s="1" t="s">
        <v>32</v>
      </c>
      <c r="C2" s="1">
        <v>93.63</v>
      </c>
      <c r="D2" s="1">
        <v>32</v>
      </c>
      <c r="E2" s="1">
        <v>4</v>
      </c>
      <c r="F2" s="1">
        <v>80.739999999999995</v>
      </c>
      <c r="G2" s="1">
        <v>2</v>
      </c>
      <c r="H2" s="1">
        <v>2</v>
      </c>
      <c r="I2" s="1">
        <v>7</v>
      </c>
      <c r="J2" s="1">
        <v>3</v>
      </c>
      <c r="K2" s="1">
        <v>93.21</v>
      </c>
      <c r="L2" s="1">
        <v>93.78</v>
      </c>
    </row>
    <row r="3" spans="1:12">
      <c r="A3" s="6">
        <v>2</v>
      </c>
      <c r="B3" s="1" t="s">
        <v>83</v>
      </c>
      <c r="C3" s="1">
        <v>93.62</v>
      </c>
      <c r="D3" s="1">
        <v>33</v>
      </c>
      <c r="E3" s="1">
        <v>6</v>
      </c>
      <c r="F3" s="1">
        <v>78.150000000000006</v>
      </c>
      <c r="G3" s="1">
        <v>5</v>
      </c>
      <c r="H3" s="1">
        <v>0</v>
      </c>
      <c r="I3" s="1">
        <v>10</v>
      </c>
      <c r="J3" s="1">
        <v>5</v>
      </c>
      <c r="K3" s="1">
        <v>94.08</v>
      </c>
      <c r="L3" s="1">
        <v>92.93</v>
      </c>
    </row>
    <row r="4" spans="1:12">
      <c r="A4" s="6">
        <v>3</v>
      </c>
      <c r="B4" s="1" t="s">
        <v>22</v>
      </c>
      <c r="C4" s="1">
        <v>92.6</v>
      </c>
      <c r="D4" s="1">
        <v>30</v>
      </c>
      <c r="E4" s="1">
        <v>4</v>
      </c>
      <c r="F4" s="1">
        <v>78.510000000000005</v>
      </c>
      <c r="G4" s="1">
        <v>3</v>
      </c>
      <c r="H4" s="1">
        <v>1</v>
      </c>
      <c r="I4" s="1">
        <v>10</v>
      </c>
      <c r="J4" s="1">
        <v>2</v>
      </c>
      <c r="K4" s="1">
        <v>93.68</v>
      </c>
      <c r="L4" s="1">
        <v>91.49</v>
      </c>
    </row>
    <row r="5" spans="1:12">
      <c r="A5" s="6">
        <v>4</v>
      </c>
      <c r="B5" s="1" t="s">
        <v>34</v>
      </c>
      <c r="C5" s="1">
        <v>91.38</v>
      </c>
      <c r="D5" s="1">
        <v>33</v>
      </c>
      <c r="E5" s="1">
        <v>4</v>
      </c>
      <c r="F5" s="1">
        <v>76.27</v>
      </c>
      <c r="G5" s="1">
        <v>1</v>
      </c>
      <c r="H5" s="1">
        <v>3</v>
      </c>
      <c r="I5" s="1">
        <v>4</v>
      </c>
      <c r="J5" s="1">
        <v>3</v>
      </c>
      <c r="K5" s="1">
        <v>91.72</v>
      </c>
      <c r="L5" s="1">
        <v>90.78</v>
      </c>
    </row>
    <row r="6" spans="1:12">
      <c r="A6" s="6">
        <v>5</v>
      </c>
      <c r="B6" s="1" t="s">
        <v>69</v>
      </c>
      <c r="C6" s="1">
        <v>91.3</v>
      </c>
      <c r="D6" s="1">
        <v>28</v>
      </c>
      <c r="E6" s="1">
        <v>5</v>
      </c>
      <c r="F6" s="1">
        <v>80.959999999999994</v>
      </c>
      <c r="G6" s="1">
        <v>2</v>
      </c>
      <c r="H6" s="1">
        <v>3</v>
      </c>
      <c r="I6" s="1">
        <v>4</v>
      </c>
      <c r="J6" s="1">
        <v>5</v>
      </c>
      <c r="K6" s="1">
        <v>92.88</v>
      </c>
      <c r="L6" s="1">
        <v>89.9</v>
      </c>
    </row>
    <row r="7" spans="1:12">
      <c r="A7" s="6">
        <v>6</v>
      </c>
      <c r="B7" s="1" t="s">
        <v>20</v>
      </c>
      <c r="C7" s="1">
        <v>90.81</v>
      </c>
      <c r="D7" s="1">
        <v>30</v>
      </c>
      <c r="E7" s="1">
        <v>7</v>
      </c>
      <c r="F7" s="1">
        <v>77.77</v>
      </c>
      <c r="G7" s="1">
        <v>2</v>
      </c>
      <c r="H7" s="1">
        <v>2</v>
      </c>
      <c r="I7" s="1">
        <v>7</v>
      </c>
      <c r="J7" s="1">
        <v>4</v>
      </c>
      <c r="K7" s="1">
        <v>89.52</v>
      </c>
      <c r="L7" s="1">
        <v>92.27</v>
      </c>
    </row>
    <row r="8" spans="1:12">
      <c r="A8" s="6">
        <v>7</v>
      </c>
      <c r="B8" s="1" t="s">
        <v>158</v>
      </c>
      <c r="C8" s="1">
        <v>90.09</v>
      </c>
      <c r="D8" s="1">
        <v>26</v>
      </c>
      <c r="E8" s="1">
        <v>9</v>
      </c>
      <c r="F8" s="1">
        <v>81.09</v>
      </c>
      <c r="G8" s="1">
        <v>2</v>
      </c>
      <c r="H8" s="1">
        <v>4</v>
      </c>
      <c r="I8" s="1">
        <v>8</v>
      </c>
      <c r="J8" s="1">
        <v>5</v>
      </c>
      <c r="K8" s="1">
        <v>90.87</v>
      </c>
      <c r="L8" s="1">
        <v>89.15</v>
      </c>
    </row>
    <row r="9" spans="1:12">
      <c r="A9" s="6">
        <v>8</v>
      </c>
      <c r="B9" s="1" t="s">
        <v>16</v>
      </c>
      <c r="C9" s="1">
        <v>89.99</v>
      </c>
      <c r="D9" s="1">
        <v>32</v>
      </c>
      <c r="E9" s="1">
        <v>7</v>
      </c>
      <c r="F9" s="1">
        <v>79.16</v>
      </c>
      <c r="G9" s="1">
        <v>2</v>
      </c>
      <c r="H9" s="1">
        <v>2</v>
      </c>
      <c r="I9" s="1">
        <v>6</v>
      </c>
      <c r="J9" s="1">
        <v>5</v>
      </c>
      <c r="K9" s="1">
        <v>91.08</v>
      </c>
      <c r="L9" s="1">
        <v>88.85</v>
      </c>
    </row>
    <row r="10" spans="1:12">
      <c r="A10" s="6">
        <v>9</v>
      </c>
      <c r="B10" s="1" t="s">
        <v>46</v>
      </c>
      <c r="C10" s="1">
        <v>88.39</v>
      </c>
      <c r="D10" s="1">
        <v>26</v>
      </c>
      <c r="E10" s="1">
        <v>7</v>
      </c>
      <c r="F10" s="1">
        <v>77.31</v>
      </c>
      <c r="G10" s="1">
        <v>1</v>
      </c>
      <c r="H10" s="1">
        <v>0</v>
      </c>
      <c r="I10" s="1">
        <v>4</v>
      </c>
      <c r="J10" s="1">
        <v>3</v>
      </c>
      <c r="K10" s="1">
        <v>87.99</v>
      </c>
      <c r="L10" s="1">
        <v>88.51</v>
      </c>
    </row>
    <row r="11" spans="1:12">
      <c r="A11" s="6">
        <v>10</v>
      </c>
      <c r="B11" s="1" t="s">
        <v>215</v>
      </c>
      <c r="C11" s="1">
        <v>88.05</v>
      </c>
      <c r="D11" s="1">
        <v>23</v>
      </c>
      <c r="E11" s="1">
        <v>10</v>
      </c>
      <c r="F11" s="1">
        <v>79.400000000000006</v>
      </c>
      <c r="G11" s="1">
        <v>1</v>
      </c>
      <c r="H11" s="1">
        <v>4</v>
      </c>
      <c r="I11" s="1">
        <v>3</v>
      </c>
      <c r="J11" s="1">
        <v>6</v>
      </c>
      <c r="K11" s="1">
        <v>87.63</v>
      </c>
      <c r="L11" s="1">
        <v>88.2</v>
      </c>
    </row>
    <row r="12" spans="1:12">
      <c r="A12" s="7">
        <v>11</v>
      </c>
      <c r="B12" s="1" t="s">
        <v>131</v>
      </c>
      <c r="C12" s="1">
        <v>88.01</v>
      </c>
      <c r="D12" s="1">
        <v>26</v>
      </c>
      <c r="E12" s="1">
        <v>7</v>
      </c>
      <c r="F12" s="1">
        <v>76.53</v>
      </c>
      <c r="G12" s="1">
        <v>3</v>
      </c>
      <c r="H12" s="1">
        <v>1</v>
      </c>
      <c r="I12" s="1">
        <v>5</v>
      </c>
      <c r="J12" s="1">
        <v>2</v>
      </c>
      <c r="K12" s="1">
        <v>86.87</v>
      </c>
      <c r="L12" s="1">
        <v>89.12</v>
      </c>
    </row>
    <row r="13" spans="1:12">
      <c r="A13" s="7">
        <v>12</v>
      </c>
      <c r="B13" s="1" t="s">
        <v>82</v>
      </c>
      <c r="C13" s="1">
        <v>87.83</v>
      </c>
      <c r="D13" s="1">
        <v>25</v>
      </c>
      <c r="E13" s="1">
        <v>8</v>
      </c>
      <c r="F13" s="1">
        <v>78.94</v>
      </c>
      <c r="G13" s="1">
        <v>1</v>
      </c>
      <c r="H13" s="1">
        <v>2</v>
      </c>
      <c r="I13" s="1">
        <v>4</v>
      </c>
      <c r="J13" s="1">
        <v>4</v>
      </c>
      <c r="K13" s="1">
        <v>87.65</v>
      </c>
      <c r="L13" s="1">
        <v>87.71</v>
      </c>
    </row>
    <row r="14" spans="1:12">
      <c r="A14" s="7">
        <v>13</v>
      </c>
      <c r="B14" s="1" t="s">
        <v>53</v>
      </c>
      <c r="C14" s="1">
        <v>87.75</v>
      </c>
      <c r="D14" s="1">
        <v>23</v>
      </c>
      <c r="E14" s="1">
        <v>8</v>
      </c>
      <c r="F14" s="1">
        <v>79.489999999999995</v>
      </c>
      <c r="G14" s="1">
        <v>1</v>
      </c>
      <c r="H14" s="1">
        <v>2</v>
      </c>
      <c r="I14" s="1">
        <v>5</v>
      </c>
      <c r="J14" s="1">
        <v>5</v>
      </c>
      <c r="K14" s="1">
        <v>86.79</v>
      </c>
      <c r="L14" s="1">
        <v>88.59</v>
      </c>
    </row>
    <row r="15" spans="1:12">
      <c r="A15" s="7">
        <v>14</v>
      </c>
      <c r="B15" s="1" t="s">
        <v>169</v>
      </c>
      <c r="C15" s="1">
        <v>87.61</v>
      </c>
      <c r="D15" s="1">
        <v>27</v>
      </c>
      <c r="E15" s="1">
        <v>8</v>
      </c>
      <c r="F15" s="1">
        <v>77.72</v>
      </c>
      <c r="G15" s="1">
        <v>0</v>
      </c>
      <c r="H15" s="1">
        <v>3</v>
      </c>
      <c r="I15" s="1">
        <v>3</v>
      </c>
      <c r="J15" s="1">
        <v>4</v>
      </c>
      <c r="K15" s="1">
        <v>86.92</v>
      </c>
      <c r="L15" s="1">
        <v>88.07</v>
      </c>
    </row>
    <row r="16" spans="1:12">
      <c r="A16" s="7">
        <v>15</v>
      </c>
      <c r="B16" s="1" t="s">
        <v>161</v>
      </c>
      <c r="C16" s="1">
        <v>87.34</v>
      </c>
      <c r="D16" s="1">
        <v>27</v>
      </c>
      <c r="E16" s="1">
        <v>8</v>
      </c>
      <c r="F16" s="1">
        <v>76.8</v>
      </c>
      <c r="G16" s="1">
        <v>1</v>
      </c>
      <c r="H16" s="1">
        <v>1</v>
      </c>
      <c r="I16" s="1">
        <v>4</v>
      </c>
      <c r="J16" s="1">
        <v>1</v>
      </c>
      <c r="K16" s="1">
        <v>88.66</v>
      </c>
      <c r="L16" s="1">
        <v>86.02</v>
      </c>
    </row>
    <row r="17" spans="1:12">
      <c r="A17" s="7">
        <v>16</v>
      </c>
      <c r="B17" s="1" t="s">
        <v>18</v>
      </c>
      <c r="C17" s="1">
        <v>87.28</v>
      </c>
      <c r="D17" s="1">
        <v>29</v>
      </c>
      <c r="E17" s="1">
        <v>4</v>
      </c>
      <c r="F17" s="1">
        <v>76.319999999999993</v>
      </c>
      <c r="G17" s="1">
        <v>0</v>
      </c>
      <c r="H17" s="1">
        <v>3</v>
      </c>
      <c r="I17" s="1">
        <v>0</v>
      </c>
      <c r="J17" s="1">
        <v>4</v>
      </c>
      <c r="K17" s="1">
        <v>89.79</v>
      </c>
      <c r="L17" s="1">
        <v>85.34</v>
      </c>
    </row>
    <row r="18" spans="1:12">
      <c r="A18" s="7">
        <v>17</v>
      </c>
      <c r="B18" s="1" t="s">
        <v>71</v>
      </c>
      <c r="C18" s="1">
        <v>87.23</v>
      </c>
      <c r="D18" s="1">
        <v>26</v>
      </c>
      <c r="E18" s="1">
        <v>6</v>
      </c>
      <c r="F18" s="1">
        <v>77.599999999999994</v>
      </c>
      <c r="G18" s="1">
        <v>2</v>
      </c>
      <c r="H18" s="1">
        <v>1</v>
      </c>
      <c r="I18" s="1">
        <v>2</v>
      </c>
      <c r="J18" s="1">
        <v>3</v>
      </c>
      <c r="K18" s="1">
        <v>87.94</v>
      </c>
      <c r="L18" s="1">
        <v>86.32</v>
      </c>
    </row>
    <row r="19" spans="1:12">
      <c r="A19" s="7">
        <v>18</v>
      </c>
      <c r="B19" s="1" t="s">
        <v>41</v>
      </c>
      <c r="C19" s="1">
        <v>87.09</v>
      </c>
      <c r="D19" s="1">
        <v>21</v>
      </c>
      <c r="E19" s="1">
        <v>11</v>
      </c>
      <c r="F19" s="1">
        <v>80.25</v>
      </c>
      <c r="G19" s="1">
        <v>4</v>
      </c>
      <c r="H19" s="1">
        <v>4</v>
      </c>
      <c r="I19" s="1">
        <v>5</v>
      </c>
      <c r="J19" s="1">
        <v>7</v>
      </c>
      <c r="K19" s="1">
        <v>86.9</v>
      </c>
      <c r="L19" s="1">
        <v>86.98</v>
      </c>
    </row>
    <row r="20" spans="1:12">
      <c r="A20" s="7">
        <v>19</v>
      </c>
      <c r="B20" s="1" t="s">
        <v>26</v>
      </c>
      <c r="C20" s="1">
        <v>87.03</v>
      </c>
      <c r="D20" s="1">
        <v>22</v>
      </c>
      <c r="E20" s="1">
        <v>8</v>
      </c>
      <c r="F20" s="1">
        <v>80.209999999999994</v>
      </c>
      <c r="G20" s="1">
        <v>3</v>
      </c>
      <c r="H20" s="1">
        <v>2</v>
      </c>
      <c r="I20" s="1">
        <v>6</v>
      </c>
      <c r="J20" s="1">
        <v>6</v>
      </c>
      <c r="K20" s="1">
        <v>88.24</v>
      </c>
      <c r="L20" s="1">
        <v>85.77</v>
      </c>
    </row>
    <row r="21" spans="1:12" ht="15.75" customHeight="1">
      <c r="A21" s="7">
        <v>20</v>
      </c>
      <c r="B21" s="1" t="s">
        <v>199</v>
      </c>
      <c r="C21" s="1">
        <v>87.02</v>
      </c>
      <c r="D21" s="1">
        <v>22</v>
      </c>
      <c r="E21" s="1">
        <v>15</v>
      </c>
      <c r="F21" s="1">
        <v>80.849999999999994</v>
      </c>
      <c r="G21" s="1">
        <v>2</v>
      </c>
      <c r="H21" s="1">
        <v>2</v>
      </c>
      <c r="I21" s="1">
        <v>4</v>
      </c>
      <c r="J21" s="1">
        <v>8</v>
      </c>
      <c r="K21" s="1">
        <v>85.93</v>
      </c>
      <c r="L21" s="1">
        <v>88.03</v>
      </c>
    </row>
    <row r="22" spans="1:12" ht="15.75" customHeight="1">
      <c r="A22" s="7">
        <v>21</v>
      </c>
      <c r="B22" s="1" t="s">
        <v>24</v>
      </c>
      <c r="C22" s="1">
        <v>86.58</v>
      </c>
      <c r="D22" s="1">
        <v>24</v>
      </c>
      <c r="E22" s="1">
        <v>8</v>
      </c>
      <c r="F22" s="1">
        <v>77.08</v>
      </c>
      <c r="G22" s="1">
        <v>1</v>
      </c>
      <c r="H22" s="1">
        <v>1</v>
      </c>
      <c r="I22" s="1">
        <v>2</v>
      </c>
      <c r="J22" s="1">
        <v>4</v>
      </c>
      <c r="K22" s="1">
        <v>84.5</v>
      </c>
      <c r="L22" s="1">
        <v>89.55</v>
      </c>
    </row>
    <row r="23" spans="1:12" ht="15.75" customHeight="1">
      <c r="A23" s="7">
        <v>22</v>
      </c>
      <c r="B23" s="1" t="s">
        <v>42</v>
      </c>
      <c r="C23" s="1">
        <v>86.16</v>
      </c>
      <c r="D23" s="1">
        <v>22</v>
      </c>
      <c r="E23" s="1">
        <v>10</v>
      </c>
      <c r="F23" s="1">
        <v>77.92</v>
      </c>
      <c r="G23" s="1">
        <v>1</v>
      </c>
      <c r="H23" s="1">
        <v>4</v>
      </c>
      <c r="I23" s="1">
        <v>5</v>
      </c>
      <c r="J23" s="1">
        <v>5</v>
      </c>
      <c r="K23" s="1">
        <v>85.53</v>
      </c>
      <c r="L23" s="1">
        <v>86.55</v>
      </c>
    </row>
    <row r="24" spans="1:12" ht="15.75" customHeight="1">
      <c r="A24" s="7">
        <v>23</v>
      </c>
      <c r="B24" s="1" t="s">
        <v>224</v>
      </c>
      <c r="C24" s="1">
        <v>85.66</v>
      </c>
      <c r="D24" s="1">
        <v>27</v>
      </c>
      <c r="E24" s="1">
        <v>3</v>
      </c>
      <c r="F24" s="1">
        <v>72.22</v>
      </c>
      <c r="G24" s="1">
        <v>0</v>
      </c>
      <c r="H24" s="1">
        <v>1</v>
      </c>
      <c r="I24" s="1">
        <v>0</v>
      </c>
      <c r="J24" s="1">
        <v>2</v>
      </c>
      <c r="K24" s="1">
        <v>88.78</v>
      </c>
      <c r="L24" s="1">
        <v>83.39</v>
      </c>
    </row>
    <row r="25" spans="1:12" ht="15.75" customHeight="1">
      <c r="A25" s="7">
        <v>24</v>
      </c>
      <c r="B25" s="1" t="s">
        <v>51</v>
      </c>
      <c r="C25" s="1">
        <v>85.49</v>
      </c>
      <c r="D25" s="1">
        <v>25</v>
      </c>
      <c r="E25" s="1">
        <v>9</v>
      </c>
      <c r="F25" s="1">
        <v>78.36</v>
      </c>
      <c r="G25" s="1">
        <v>1</v>
      </c>
      <c r="H25" s="1">
        <v>2</v>
      </c>
      <c r="I25" s="1">
        <v>5</v>
      </c>
      <c r="J25" s="1">
        <v>2</v>
      </c>
      <c r="K25" s="1">
        <v>85.99</v>
      </c>
      <c r="L25" s="1">
        <v>84.75</v>
      </c>
    </row>
    <row r="26" spans="1:12" ht="15.75" customHeight="1">
      <c r="A26" s="7">
        <v>25</v>
      </c>
      <c r="B26" s="1" t="s">
        <v>39</v>
      </c>
      <c r="C26" s="1">
        <v>85.42</v>
      </c>
      <c r="D26" s="1">
        <v>22</v>
      </c>
      <c r="E26" s="1">
        <v>13</v>
      </c>
      <c r="F26" s="1">
        <v>80.650000000000006</v>
      </c>
      <c r="G26" s="1">
        <v>0</v>
      </c>
      <c r="H26" s="1">
        <v>4</v>
      </c>
      <c r="I26" s="1">
        <v>5</v>
      </c>
      <c r="J26" s="1">
        <v>9</v>
      </c>
      <c r="K26" s="1">
        <v>85.71</v>
      </c>
      <c r="L26" s="1">
        <v>84.84</v>
      </c>
    </row>
    <row r="27" spans="1:12" ht="15.75" customHeight="1">
      <c r="A27" s="7">
        <v>26</v>
      </c>
      <c r="B27" s="1" t="s">
        <v>110</v>
      </c>
      <c r="C27" s="1">
        <v>85.3</v>
      </c>
      <c r="D27" s="1">
        <v>22</v>
      </c>
      <c r="E27" s="1">
        <v>11</v>
      </c>
      <c r="F27" s="1">
        <v>78.45</v>
      </c>
      <c r="G27" s="1">
        <v>0</v>
      </c>
      <c r="H27" s="1">
        <v>1</v>
      </c>
      <c r="I27" s="1">
        <v>4</v>
      </c>
      <c r="J27" s="1">
        <v>4</v>
      </c>
      <c r="K27" s="1">
        <v>84.69</v>
      </c>
      <c r="L27" s="1">
        <v>85.66</v>
      </c>
    </row>
    <row r="28" spans="1:12" ht="15.75" customHeight="1">
      <c r="A28" s="7">
        <v>27</v>
      </c>
      <c r="B28" s="1" t="s">
        <v>123</v>
      </c>
      <c r="C28" s="1">
        <v>85.14</v>
      </c>
      <c r="D28" s="1">
        <v>25</v>
      </c>
      <c r="E28" s="1">
        <v>9</v>
      </c>
      <c r="F28" s="1">
        <v>77.64</v>
      </c>
      <c r="G28" s="1">
        <v>0</v>
      </c>
      <c r="H28" s="1">
        <v>1</v>
      </c>
      <c r="I28" s="1">
        <v>5</v>
      </c>
      <c r="J28" s="1">
        <v>4</v>
      </c>
      <c r="K28" s="1">
        <v>86.21</v>
      </c>
      <c r="L28" s="1">
        <v>83.95</v>
      </c>
    </row>
    <row r="29" spans="1:12" ht="15.75" customHeight="1">
      <c r="A29" s="7">
        <v>28</v>
      </c>
      <c r="B29" s="1" t="s">
        <v>171</v>
      </c>
      <c r="C29" s="1">
        <v>84.96</v>
      </c>
      <c r="D29" s="1">
        <v>22</v>
      </c>
      <c r="E29" s="1">
        <v>9</v>
      </c>
      <c r="F29" s="1">
        <v>77.91</v>
      </c>
      <c r="G29" s="1">
        <v>0</v>
      </c>
      <c r="H29" s="1">
        <v>0</v>
      </c>
      <c r="I29" s="1">
        <v>1</v>
      </c>
      <c r="J29" s="1">
        <v>4</v>
      </c>
      <c r="K29" s="1">
        <v>84.02</v>
      </c>
      <c r="L29" s="1">
        <v>85.74</v>
      </c>
    </row>
    <row r="30" spans="1:12" ht="15.75" customHeight="1">
      <c r="A30" s="7">
        <v>29</v>
      </c>
      <c r="B30" s="1" t="s">
        <v>439</v>
      </c>
      <c r="C30" s="1">
        <v>84.87</v>
      </c>
      <c r="D30" s="1">
        <v>22</v>
      </c>
      <c r="E30" s="1">
        <v>10</v>
      </c>
      <c r="F30" s="1">
        <v>77.38</v>
      </c>
      <c r="G30" s="1">
        <v>0</v>
      </c>
      <c r="H30" s="1">
        <v>2</v>
      </c>
      <c r="I30" s="1">
        <v>2</v>
      </c>
      <c r="J30" s="1">
        <v>6</v>
      </c>
      <c r="K30" s="1">
        <v>84.84</v>
      </c>
      <c r="L30" s="1">
        <v>84.6</v>
      </c>
    </row>
    <row r="31" spans="1:12" ht="15.75" customHeight="1">
      <c r="A31" s="7">
        <v>30</v>
      </c>
      <c r="B31" s="1" t="s">
        <v>25</v>
      </c>
      <c r="C31" s="1">
        <v>84.76</v>
      </c>
      <c r="D31" s="1">
        <v>20</v>
      </c>
      <c r="E31" s="1">
        <v>13</v>
      </c>
      <c r="F31" s="1">
        <v>80.89</v>
      </c>
      <c r="G31" s="1">
        <v>0</v>
      </c>
      <c r="H31" s="1">
        <v>5</v>
      </c>
      <c r="I31" s="1">
        <v>2</v>
      </c>
      <c r="J31" s="1">
        <v>7</v>
      </c>
      <c r="K31" s="1">
        <v>83.55</v>
      </c>
      <c r="L31" s="1">
        <v>85.9</v>
      </c>
    </row>
    <row r="32" spans="1:12" ht="15.75" customHeight="1">
      <c r="A32" s="7">
        <v>31</v>
      </c>
      <c r="B32" s="1" t="s">
        <v>37</v>
      </c>
      <c r="C32" s="1">
        <v>84.2</v>
      </c>
      <c r="D32" s="1">
        <v>19</v>
      </c>
      <c r="E32" s="1">
        <v>12</v>
      </c>
      <c r="F32" s="1">
        <v>79.58</v>
      </c>
      <c r="G32" s="1">
        <v>1</v>
      </c>
      <c r="H32" s="1">
        <v>3</v>
      </c>
      <c r="I32" s="1">
        <v>3</v>
      </c>
      <c r="J32" s="1">
        <v>7</v>
      </c>
      <c r="K32" s="1">
        <v>84.25</v>
      </c>
      <c r="L32" s="1">
        <v>83.85</v>
      </c>
    </row>
    <row r="33" spans="1:12" ht="15.75" customHeight="1">
      <c r="A33" s="7">
        <v>32</v>
      </c>
      <c r="B33" s="1" t="s">
        <v>54</v>
      </c>
      <c r="C33" s="1">
        <v>84.16</v>
      </c>
      <c r="D33" s="1">
        <v>22</v>
      </c>
      <c r="E33" s="1">
        <v>11</v>
      </c>
      <c r="F33" s="1">
        <v>78.53</v>
      </c>
      <c r="G33" s="1">
        <v>1</v>
      </c>
      <c r="H33" s="1">
        <v>2</v>
      </c>
      <c r="I33" s="1">
        <v>1</v>
      </c>
      <c r="J33" s="1">
        <v>6</v>
      </c>
      <c r="K33" s="1">
        <v>84.47</v>
      </c>
      <c r="L33" s="1">
        <v>83.58</v>
      </c>
    </row>
    <row r="34" spans="1:12" ht="15.75" customHeight="1">
      <c r="A34" s="7">
        <v>33</v>
      </c>
      <c r="B34" s="1" t="s">
        <v>72</v>
      </c>
      <c r="C34" s="1">
        <v>84.1</v>
      </c>
      <c r="D34" s="1">
        <v>20</v>
      </c>
      <c r="E34" s="1">
        <v>13</v>
      </c>
      <c r="F34" s="1">
        <v>80.010000000000005</v>
      </c>
      <c r="G34" s="1">
        <v>1</v>
      </c>
      <c r="H34" s="1">
        <v>4</v>
      </c>
      <c r="I34" s="1">
        <v>2</v>
      </c>
      <c r="J34" s="1">
        <v>7</v>
      </c>
      <c r="K34" s="1">
        <v>83.72</v>
      </c>
      <c r="L34" s="1">
        <v>84.2</v>
      </c>
    </row>
    <row r="35" spans="1:12" ht="15.75" customHeight="1">
      <c r="A35" s="7">
        <v>34</v>
      </c>
      <c r="B35" s="1" t="s">
        <v>122</v>
      </c>
      <c r="C35" s="1">
        <v>84.04</v>
      </c>
      <c r="D35" s="1">
        <v>23</v>
      </c>
      <c r="E35" s="1">
        <v>12</v>
      </c>
      <c r="F35" s="1">
        <v>79.650000000000006</v>
      </c>
      <c r="G35" s="1">
        <v>2</v>
      </c>
      <c r="H35" s="1">
        <v>6</v>
      </c>
      <c r="I35" s="1">
        <v>4</v>
      </c>
      <c r="J35" s="1">
        <v>7</v>
      </c>
      <c r="K35" s="1">
        <v>85.37</v>
      </c>
      <c r="L35" s="1">
        <v>82.65</v>
      </c>
    </row>
    <row r="36" spans="1:12" ht="15.75" customHeight="1">
      <c r="A36" s="7">
        <v>35</v>
      </c>
      <c r="B36" s="1" t="s">
        <v>30</v>
      </c>
      <c r="C36" s="1">
        <v>83.9</v>
      </c>
      <c r="D36" s="1">
        <v>19</v>
      </c>
      <c r="E36" s="1">
        <v>11</v>
      </c>
      <c r="F36" s="1">
        <v>79.540000000000006</v>
      </c>
      <c r="G36" s="1">
        <v>2</v>
      </c>
      <c r="H36" s="1">
        <v>2</v>
      </c>
      <c r="I36" s="1">
        <v>4</v>
      </c>
      <c r="J36" s="1">
        <v>4</v>
      </c>
      <c r="K36" s="1">
        <v>83.77</v>
      </c>
      <c r="L36" s="1">
        <v>83.72</v>
      </c>
    </row>
    <row r="37" spans="1:12" ht="15.75" customHeight="1">
      <c r="A37" s="7">
        <v>36</v>
      </c>
      <c r="B37" s="1" t="s">
        <v>50</v>
      </c>
      <c r="C37" s="1">
        <v>83.69</v>
      </c>
      <c r="D37" s="1">
        <v>21</v>
      </c>
      <c r="E37" s="1">
        <v>12</v>
      </c>
      <c r="F37" s="1">
        <v>79.31</v>
      </c>
      <c r="G37" s="1">
        <v>1</v>
      </c>
      <c r="H37" s="1">
        <v>2</v>
      </c>
      <c r="I37" s="1">
        <v>6</v>
      </c>
      <c r="J37" s="1">
        <v>7</v>
      </c>
      <c r="K37" s="1">
        <v>84.66</v>
      </c>
      <c r="L37" s="1">
        <v>82.56</v>
      </c>
    </row>
    <row r="38" spans="1:12" ht="15.75" customHeight="1">
      <c r="A38" s="7">
        <v>37</v>
      </c>
      <c r="B38" s="1" t="s">
        <v>212</v>
      </c>
      <c r="C38" s="1">
        <v>83.69</v>
      </c>
      <c r="D38" s="1">
        <v>21</v>
      </c>
      <c r="E38" s="1">
        <v>10</v>
      </c>
      <c r="F38" s="1">
        <v>78.209999999999994</v>
      </c>
      <c r="G38" s="1">
        <v>1</v>
      </c>
      <c r="H38" s="1">
        <v>1</v>
      </c>
      <c r="I38" s="1">
        <v>6</v>
      </c>
      <c r="J38" s="1">
        <v>4</v>
      </c>
      <c r="K38" s="1">
        <v>83.79</v>
      </c>
      <c r="L38" s="1">
        <v>83.3</v>
      </c>
    </row>
    <row r="39" spans="1:12" ht="15.75" customHeight="1">
      <c r="A39" s="7">
        <v>38</v>
      </c>
      <c r="B39" s="1" t="s">
        <v>38</v>
      </c>
      <c r="C39" s="1">
        <v>83.59</v>
      </c>
      <c r="D39" s="1">
        <v>22</v>
      </c>
      <c r="E39" s="1">
        <v>9</v>
      </c>
      <c r="F39" s="1">
        <v>75.45</v>
      </c>
      <c r="G39" s="1">
        <v>1</v>
      </c>
      <c r="H39" s="1">
        <v>3</v>
      </c>
      <c r="I39" s="1">
        <v>1</v>
      </c>
      <c r="J39" s="1">
        <v>4</v>
      </c>
      <c r="K39" s="1">
        <v>83.79</v>
      </c>
      <c r="L39" s="1">
        <v>83.11</v>
      </c>
    </row>
    <row r="40" spans="1:12" ht="15.75" customHeight="1">
      <c r="A40" s="7">
        <v>39</v>
      </c>
      <c r="B40" s="1" t="s">
        <v>354</v>
      </c>
      <c r="C40" s="1">
        <v>83.42</v>
      </c>
      <c r="D40" s="1">
        <v>26</v>
      </c>
      <c r="E40" s="1">
        <v>5</v>
      </c>
      <c r="F40" s="1">
        <v>71.88</v>
      </c>
      <c r="G40" s="1">
        <v>0</v>
      </c>
      <c r="H40" s="1">
        <v>3</v>
      </c>
      <c r="I40" s="1">
        <v>1</v>
      </c>
      <c r="J40" s="1">
        <v>3</v>
      </c>
      <c r="K40" s="1">
        <v>86.82</v>
      </c>
      <c r="L40" s="1">
        <v>80.88</v>
      </c>
    </row>
    <row r="41" spans="1:12" ht="15.75" customHeight="1">
      <c r="A41" s="7">
        <v>40</v>
      </c>
      <c r="B41" s="1" t="s">
        <v>12</v>
      </c>
      <c r="C41" s="1">
        <v>83.29</v>
      </c>
      <c r="D41" s="1">
        <v>18</v>
      </c>
      <c r="E41" s="1">
        <v>13</v>
      </c>
      <c r="F41" s="1">
        <v>80.08</v>
      </c>
      <c r="G41" s="1">
        <v>2</v>
      </c>
      <c r="H41" s="1">
        <v>3</v>
      </c>
      <c r="I41" s="1">
        <v>5</v>
      </c>
      <c r="J41" s="1">
        <v>7</v>
      </c>
      <c r="K41" s="1">
        <v>83.79</v>
      </c>
      <c r="L41" s="1">
        <v>82.54</v>
      </c>
    </row>
    <row r="42" spans="1:12" ht="15.75" customHeight="1">
      <c r="A42" s="7">
        <v>41</v>
      </c>
      <c r="B42" s="1" t="s">
        <v>184</v>
      </c>
      <c r="C42" s="1">
        <v>83.19</v>
      </c>
      <c r="D42" s="1">
        <v>20</v>
      </c>
      <c r="E42" s="1">
        <v>10</v>
      </c>
      <c r="F42" s="1">
        <v>76.239999999999995</v>
      </c>
      <c r="G42" s="1">
        <v>1</v>
      </c>
      <c r="H42" s="1">
        <v>2</v>
      </c>
      <c r="I42" s="1">
        <v>1</v>
      </c>
      <c r="J42" s="1">
        <v>6</v>
      </c>
      <c r="K42" s="1">
        <v>82.29</v>
      </c>
      <c r="L42" s="1">
        <v>83.89</v>
      </c>
    </row>
    <row r="43" spans="1:12" ht="15.75" customHeight="1">
      <c r="A43" s="7">
        <v>42</v>
      </c>
      <c r="B43" s="1" t="s">
        <v>193</v>
      </c>
      <c r="C43" s="1">
        <v>83.13</v>
      </c>
      <c r="D43" s="1">
        <v>25</v>
      </c>
      <c r="E43" s="1">
        <v>8</v>
      </c>
      <c r="F43" s="1">
        <v>74.92</v>
      </c>
      <c r="G43" s="1">
        <v>0</v>
      </c>
      <c r="H43" s="1">
        <v>0</v>
      </c>
      <c r="I43" s="1">
        <v>1</v>
      </c>
      <c r="J43" s="1">
        <v>2</v>
      </c>
      <c r="K43" s="1">
        <v>83.41</v>
      </c>
      <c r="L43" s="1">
        <v>82.56</v>
      </c>
    </row>
    <row r="44" spans="1:12" ht="15.75" customHeight="1">
      <c r="A44" s="7">
        <v>43</v>
      </c>
      <c r="B44" s="1" t="s">
        <v>113</v>
      </c>
      <c r="C44" s="1">
        <v>83</v>
      </c>
      <c r="D44" s="1">
        <v>26</v>
      </c>
      <c r="E44" s="1">
        <v>6</v>
      </c>
      <c r="F44" s="1">
        <v>74.069999999999993</v>
      </c>
      <c r="G44" s="1">
        <v>0</v>
      </c>
      <c r="H44" s="1">
        <v>1</v>
      </c>
      <c r="I44" s="1">
        <v>1</v>
      </c>
      <c r="J44" s="1">
        <v>1</v>
      </c>
      <c r="K44" s="1">
        <v>83.08</v>
      </c>
      <c r="L44" s="1">
        <v>82.62</v>
      </c>
    </row>
    <row r="45" spans="1:12" ht="15.75" customHeight="1">
      <c r="A45" s="7">
        <v>44</v>
      </c>
      <c r="B45" s="1" t="s">
        <v>156</v>
      </c>
      <c r="C45" s="1">
        <v>82.91</v>
      </c>
      <c r="D45" s="1">
        <v>16</v>
      </c>
      <c r="E45" s="1">
        <v>14</v>
      </c>
      <c r="F45" s="1">
        <v>78.790000000000006</v>
      </c>
      <c r="G45" s="1">
        <v>0</v>
      </c>
      <c r="H45" s="1">
        <v>4</v>
      </c>
      <c r="I45" s="1">
        <v>0</v>
      </c>
      <c r="J45" s="1">
        <v>7</v>
      </c>
      <c r="K45" s="1">
        <v>81.510000000000005</v>
      </c>
      <c r="L45" s="1">
        <v>84.28</v>
      </c>
    </row>
    <row r="46" spans="1:12" ht="15.75" customHeight="1">
      <c r="A46" s="7">
        <v>45</v>
      </c>
      <c r="B46" s="1" t="s">
        <v>263</v>
      </c>
      <c r="C46" s="1">
        <v>82.85</v>
      </c>
      <c r="D46" s="1">
        <v>21</v>
      </c>
      <c r="E46" s="1">
        <v>13</v>
      </c>
      <c r="F46" s="1">
        <v>77.58</v>
      </c>
      <c r="G46" s="1">
        <v>0</v>
      </c>
      <c r="H46" s="1">
        <v>4</v>
      </c>
      <c r="I46" s="1">
        <v>1</v>
      </c>
      <c r="J46" s="1">
        <v>9</v>
      </c>
      <c r="K46" s="1">
        <v>83.15</v>
      </c>
      <c r="L46" s="1">
        <v>82.26</v>
      </c>
    </row>
    <row r="47" spans="1:12" ht="15.75" customHeight="1">
      <c r="A47" s="7">
        <v>46</v>
      </c>
      <c r="B47" s="1" t="s">
        <v>283</v>
      </c>
      <c r="C47" s="1">
        <v>82.73</v>
      </c>
      <c r="D47" s="1">
        <v>20</v>
      </c>
      <c r="E47" s="1">
        <v>11</v>
      </c>
      <c r="F47" s="1">
        <v>78.62</v>
      </c>
      <c r="G47" s="1">
        <v>1</v>
      </c>
      <c r="H47" s="1">
        <v>2</v>
      </c>
      <c r="I47" s="1">
        <v>3</v>
      </c>
      <c r="J47" s="1">
        <v>6</v>
      </c>
      <c r="K47" s="1">
        <v>81.96</v>
      </c>
      <c r="L47" s="1">
        <v>83.26</v>
      </c>
    </row>
    <row r="48" spans="1:12" ht="15.75" customHeight="1">
      <c r="A48" s="7">
        <v>47</v>
      </c>
      <c r="B48" s="1" t="s">
        <v>85</v>
      </c>
      <c r="C48" s="1">
        <v>82.63</v>
      </c>
      <c r="D48" s="1">
        <v>17</v>
      </c>
      <c r="E48" s="1">
        <v>13</v>
      </c>
      <c r="F48" s="1">
        <v>79.98</v>
      </c>
      <c r="G48" s="1">
        <v>1</v>
      </c>
      <c r="H48" s="1">
        <v>4</v>
      </c>
      <c r="I48" s="1">
        <v>4</v>
      </c>
      <c r="J48" s="1">
        <v>8</v>
      </c>
      <c r="K48" s="1">
        <v>82.61</v>
      </c>
      <c r="L48" s="1">
        <v>82.34</v>
      </c>
    </row>
    <row r="49" spans="1:12" ht="15.75" customHeight="1">
      <c r="A49" s="7">
        <v>48</v>
      </c>
      <c r="B49" s="1" t="s">
        <v>80</v>
      </c>
      <c r="C49" s="1">
        <v>82.62</v>
      </c>
      <c r="D49" s="1">
        <v>19</v>
      </c>
      <c r="E49" s="1">
        <v>12</v>
      </c>
      <c r="F49" s="1">
        <v>78.87</v>
      </c>
      <c r="G49" s="1">
        <v>0</v>
      </c>
      <c r="H49" s="1">
        <v>1</v>
      </c>
      <c r="I49" s="1">
        <v>2</v>
      </c>
      <c r="J49" s="1">
        <v>5</v>
      </c>
      <c r="K49" s="1">
        <v>82.53</v>
      </c>
      <c r="L49" s="1">
        <v>82.42</v>
      </c>
    </row>
    <row r="50" spans="1:12" ht="15.75" customHeight="1">
      <c r="A50" s="7">
        <v>49</v>
      </c>
      <c r="B50" s="1" t="s">
        <v>29</v>
      </c>
      <c r="C50" s="1">
        <v>82.45</v>
      </c>
      <c r="D50" s="1">
        <v>20</v>
      </c>
      <c r="E50" s="1">
        <v>10</v>
      </c>
      <c r="F50" s="1">
        <v>77.42</v>
      </c>
      <c r="G50" s="1">
        <v>0</v>
      </c>
      <c r="H50" s="1">
        <v>0</v>
      </c>
      <c r="I50" s="1">
        <v>4</v>
      </c>
      <c r="J50" s="1">
        <v>4</v>
      </c>
      <c r="K50" s="1">
        <v>82.36</v>
      </c>
      <c r="L50" s="1">
        <v>82.25</v>
      </c>
    </row>
    <row r="51" spans="1:12" ht="15.75" customHeight="1">
      <c r="A51" s="7">
        <v>50</v>
      </c>
      <c r="B51" s="1" t="s">
        <v>165</v>
      </c>
      <c r="C51" s="1">
        <v>82.3</v>
      </c>
      <c r="D51" s="1">
        <v>22</v>
      </c>
      <c r="E51" s="1">
        <v>10</v>
      </c>
      <c r="F51" s="1">
        <v>77.77</v>
      </c>
      <c r="G51" s="1">
        <v>0</v>
      </c>
      <c r="H51" s="1">
        <v>0</v>
      </c>
      <c r="I51" s="1">
        <v>4</v>
      </c>
      <c r="J51" s="1">
        <v>4</v>
      </c>
      <c r="K51" s="1">
        <v>82.91</v>
      </c>
      <c r="L51" s="1">
        <v>81.44</v>
      </c>
    </row>
    <row r="52" spans="1:12" ht="15.75" customHeight="1">
      <c r="A52" s="7">
        <v>51</v>
      </c>
      <c r="B52" s="1" t="s">
        <v>117</v>
      </c>
      <c r="C52" s="1">
        <v>82.29</v>
      </c>
      <c r="D52" s="1">
        <v>26</v>
      </c>
      <c r="E52" s="1">
        <v>7</v>
      </c>
      <c r="F52" s="1">
        <v>74.760000000000005</v>
      </c>
      <c r="G52" s="1">
        <v>0</v>
      </c>
      <c r="H52" s="1">
        <v>0</v>
      </c>
      <c r="I52" s="1">
        <v>2</v>
      </c>
      <c r="J52" s="1">
        <v>0</v>
      </c>
      <c r="K52" s="1">
        <v>84.67</v>
      </c>
      <c r="L52" s="1">
        <v>80.19</v>
      </c>
    </row>
    <row r="53" spans="1:12" ht="15.75" customHeight="1">
      <c r="A53" s="7">
        <v>52</v>
      </c>
      <c r="B53" s="1" t="s">
        <v>76</v>
      </c>
      <c r="C53" s="1">
        <v>82.28</v>
      </c>
      <c r="D53" s="1">
        <v>20</v>
      </c>
      <c r="E53" s="1">
        <v>9</v>
      </c>
      <c r="F53" s="1">
        <v>77.66</v>
      </c>
      <c r="G53" s="1">
        <v>1</v>
      </c>
      <c r="H53" s="1">
        <v>2</v>
      </c>
      <c r="I53" s="1">
        <v>1</v>
      </c>
      <c r="J53" s="1">
        <v>4</v>
      </c>
      <c r="K53" s="1">
        <v>82.37</v>
      </c>
      <c r="L53" s="1">
        <v>81.900000000000006</v>
      </c>
    </row>
    <row r="54" spans="1:12" ht="15.75" customHeight="1">
      <c r="A54" s="7">
        <v>53</v>
      </c>
      <c r="B54" s="1" t="s">
        <v>198</v>
      </c>
      <c r="C54" s="1">
        <v>82.21</v>
      </c>
      <c r="D54" s="1">
        <v>24</v>
      </c>
      <c r="E54" s="1">
        <v>10</v>
      </c>
      <c r="F54" s="1">
        <v>75.150000000000006</v>
      </c>
      <c r="G54" s="1">
        <v>0</v>
      </c>
      <c r="H54" s="1">
        <v>0</v>
      </c>
      <c r="I54" s="1">
        <v>1</v>
      </c>
      <c r="J54" s="1">
        <v>1</v>
      </c>
      <c r="K54" s="1">
        <v>83.14</v>
      </c>
      <c r="L54" s="1">
        <v>81.09</v>
      </c>
    </row>
    <row r="55" spans="1:12" ht="15.75" customHeight="1">
      <c r="A55" s="7">
        <v>54</v>
      </c>
      <c r="B55" s="1" t="s">
        <v>81</v>
      </c>
      <c r="C55" s="1">
        <v>82.21</v>
      </c>
      <c r="D55" s="1">
        <v>23</v>
      </c>
      <c r="E55" s="1">
        <v>7</v>
      </c>
      <c r="F55" s="1">
        <v>74.180000000000007</v>
      </c>
      <c r="G55" s="1">
        <v>1</v>
      </c>
      <c r="H55" s="1">
        <v>2</v>
      </c>
      <c r="I55" s="1">
        <v>1</v>
      </c>
      <c r="J55" s="1">
        <v>3</v>
      </c>
      <c r="K55" s="1">
        <v>82.86</v>
      </c>
      <c r="L55" s="1">
        <v>81.33</v>
      </c>
    </row>
    <row r="56" spans="1:12" ht="15.75" customHeight="1">
      <c r="A56" s="7">
        <v>55</v>
      </c>
      <c r="B56" s="1" t="s">
        <v>43</v>
      </c>
      <c r="C56" s="1">
        <v>81.709999999999994</v>
      </c>
      <c r="D56" s="1">
        <v>18</v>
      </c>
      <c r="E56" s="1">
        <v>13</v>
      </c>
      <c r="F56" s="1">
        <v>78.66</v>
      </c>
      <c r="G56" s="1">
        <v>0</v>
      </c>
      <c r="H56" s="1">
        <v>2</v>
      </c>
      <c r="I56" s="1">
        <v>2</v>
      </c>
      <c r="J56" s="1">
        <v>8</v>
      </c>
      <c r="K56" s="1">
        <v>81.09</v>
      </c>
      <c r="L56" s="1">
        <v>82.07</v>
      </c>
    </row>
    <row r="57" spans="1:12" ht="15.75" customHeight="1">
      <c r="A57" s="7">
        <v>56</v>
      </c>
      <c r="B57" s="1" t="s">
        <v>441</v>
      </c>
      <c r="C57" s="1">
        <v>81.709999999999994</v>
      </c>
      <c r="D57" s="1">
        <v>19</v>
      </c>
      <c r="E57" s="1">
        <v>14</v>
      </c>
      <c r="F57" s="1">
        <v>78.680000000000007</v>
      </c>
      <c r="G57" s="1">
        <v>0</v>
      </c>
      <c r="H57" s="1">
        <v>1</v>
      </c>
      <c r="I57" s="1">
        <v>1</v>
      </c>
      <c r="J57" s="1">
        <v>5</v>
      </c>
      <c r="K57" s="1">
        <v>80.650000000000006</v>
      </c>
      <c r="L57" s="1">
        <v>82.6</v>
      </c>
    </row>
    <row r="58" spans="1:12" ht="15.75" customHeight="1">
      <c r="A58" s="7">
        <v>57</v>
      </c>
      <c r="B58" s="1" t="s">
        <v>55</v>
      </c>
      <c r="C58" s="1">
        <v>81.55</v>
      </c>
      <c r="D58" s="1">
        <v>18</v>
      </c>
      <c r="E58" s="1">
        <v>16</v>
      </c>
      <c r="F58" s="1">
        <v>78.94</v>
      </c>
      <c r="G58" s="1">
        <v>0</v>
      </c>
      <c r="H58" s="1">
        <v>3</v>
      </c>
      <c r="I58" s="1">
        <v>1</v>
      </c>
      <c r="J58" s="1">
        <v>8</v>
      </c>
      <c r="K58" s="1">
        <v>81.52</v>
      </c>
      <c r="L58" s="1">
        <v>81.28</v>
      </c>
    </row>
    <row r="59" spans="1:12" ht="15.75" customHeight="1">
      <c r="A59" s="7">
        <v>58</v>
      </c>
      <c r="B59" s="1" t="s">
        <v>213</v>
      </c>
      <c r="C59" s="1">
        <v>81.44</v>
      </c>
      <c r="D59" s="1">
        <v>22</v>
      </c>
      <c r="E59" s="1">
        <v>7</v>
      </c>
      <c r="F59" s="1">
        <v>73.3</v>
      </c>
      <c r="G59" s="1">
        <v>0</v>
      </c>
      <c r="H59" s="1">
        <v>1</v>
      </c>
      <c r="I59" s="1">
        <v>0</v>
      </c>
      <c r="J59" s="1">
        <v>2</v>
      </c>
      <c r="K59" s="1">
        <v>80.42</v>
      </c>
      <c r="L59" s="1">
        <v>82.28</v>
      </c>
    </row>
    <row r="60" spans="1:12" ht="15.75" customHeight="1">
      <c r="A60" s="7">
        <v>59</v>
      </c>
      <c r="B60" s="1" t="s">
        <v>73</v>
      </c>
      <c r="C60" s="1">
        <v>81.400000000000006</v>
      </c>
      <c r="D60" s="1">
        <v>18</v>
      </c>
      <c r="E60" s="1">
        <v>13</v>
      </c>
      <c r="F60" s="1">
        <v>77.349999999999994</v>
      </c>
      <c r="G60" s="1">
        <v>0</v>
      </c>
      <c r="H60" s="1">
        <v>1</v>
      </c>
      <c r="I60" s="1">
        <v>1</v>
      </c>
      <c r="J60" s="1">
        <v>4</v>
      </c>
      <c r="K60" s="1">
        <v>80.33</v>
      </c>
      <c r="L60" s="1">
        <v>82.29</v>
      </c>
    </row>
    <row r="61" spans="1:12" ht="15.75" customHeight="1">
      <c r="A61" s="7">
        <v>60</v>
      </c>
      <c r="B61" s="1" t="s">
        <v>275</v>
      </c>
      <c r="C61" s="1">
        <v>81.36</v>
      </c>
      <c r="D61" s="1">
        <v>21</v>
      </c>
      <c r="E61" s="1">
        <v>9</v>
      </c>
      <c r="F61" s="1">
        <v>75.040000000000006</v>
      </c>
      <c r="G61" s="1">
        <v>0</v>
      </c>
      <c r="H61" s="1">
        <v>2</v>
      </c>
      <c r="I61" s="1">
        <v>0</v>
      </c>
      <c r="J61" s="1">
        <v>3</v>
      </c>
      <c r="K61" s="1">
        <v>81.25</v>
      </c>
      <c r="L61" s="1">
        <v>81.16</v>
      </c>
    </row>
    <row r="62" spans="1:12" ht="15.75" customHeight="1">
      <c r="A62" s="7">
        <v>61</v>
      </c>
      <c r="B62" s="1" t="s">
        <v>35</v>
      </c>
      <c r="C62" s="1">
        <v>81.319999999999993</v>
      </c>
      <c r="D62" s="1">
        <v>21</v>
      </c>
      <c r="E62" s="1">
        <v>11</v>
      </c>
      <c r="F62" s="1">
        <v>74.709999999999994</v>
      </c>
      <c r="G62" s="1">
        <v>0</v>
      </c>
      <c r="H62" s="1">
        <v>1</v>
      </c>
      <c r="I62" s="1">
        <v>0</v>
      </c>
      <c r="J62" s="1">
        <v>3</v>
      </c>
      <c r="K62" s="1">
        <v>79.930000000000007</v>
      </c>
      <c r="L62" s="1">
        <v>82.63</v>
      </c>
    </row>
    <row r="63" spans="1:12" ht="15.75" customHeight="1">
      <c r="A63" s="7">
        <v>62</v>
      </c>
      <c r="B63" s="1" t="s">
        <v>106</v>
      </c>
      <c r="C63" s="1">
        <v>81.06</v>
      </c>
      <c r="D63" s="1">
        <v>23</v>
      </c>
      <c r="E63" s="1">
        <v>8</v>
      </c>
      <c r="F63" s="1">
        <v>74.260000000000005</v>
      </c>
      <c r="G63" s="1">
        <v>0</v>
      </c>
      <c r="H63" s="1">
        <v>1</v>
      </c>
      <c r="I63" s="1">
        <v>0</v>
      </c>
      <c r="J63" s="1">
        <v>2</v>
      </c>
      <c r="K63" s="1">
        <v>81.13</v>
      </c>
      <c r="L63" s="1">
        <v>80.7</v>
      </c>
    </row>
    <row r="64" spans="1:12" ht="15.75" customHeight="1">
      <c r="A64" s="7">
        <v>63</v>
      </c>
      <c r="B64" s="1" t="s">
        <v>59</v>
      </c>
      <c r="C64" s="1">
        <v>80.819999999999993</v>
      </c>
      <c r="D64" s="1">
        <v>18</v>
      </c>
      <c r="E64" s="1">
        <v>14</v>
      </c>
      <c r="F64" s="1">
        <v>77.89</v>
      </c>
      <c r="G64" s="1">
        <v>0</v>
      </c>
      <c r="H64" s="1">
        <v>4</v>
      </c>
      <c r="I64" s="1">
        <v>0</v>
      </c>
      <c r="J64" s="1">
        <v>5</v>
      </c>
      <c r="K64" s="1">
        <v>81</v>
      </c>
      <c r="L64" s="1">
        <v>80.349999999999994</v>
      </c>
    </row>
    <row r="65" spans="1:12" ht="15.75" customHeight="1">
      <c r="A65" s="7">
        <v>64</v>
      </c>
      <c r="B65" s="1" t="s">
        <v>87</v>
      </c>
      <c r="C65" s="1">
        <v>80.760000000000005</v>
      </c>
      <c r="D65" s="1">
        <v>20</v>
      </c>
      <c r="E65" s="1">
        <v>10</v>
      </c>
      <c r="F65" s="1">
        <v>75.22</v>
      </c>
      <c r="G65" s="1">
        <v>0</v>
      </c>
      <c r="H65" s="1">
        <v>1</v>
      </c>
      <c r="I65" s="1">
        <v>0</v>
      </c>
      <c r="J65" s="1">
        <v>3</v>
      </c>
      <c r="K65" s="1">
        <v>80.239999999999995</v>
      </c>
      <c r="L65" s="1">
        <v>80.989999999999995</v>
      </c>
    </row>
    <row r="66" spans="1:12" ht="15.75" customHeight="1">
      <c r="A66" s="7">
        <v>65</v>
      </c>
      <c r="B66" s="1" t="s">
        <v>88</v>
      </c>
      <c r="C66" s="1">
        <v>80.72</v>
      </c>
      <c r="D66" s="1">
        <v>24</v>
      </c>
      <c r="E66" s="1">
        <v>9</v>
      </c>
      <c r="F66" s="1">
        <v>73.97</v>
      </c>
      <c r="G66" s="1">
        <v>0</v>
      </c>
      <c r="H66" s="1">
        <v>0</v>
      </c>
      <c r="I66" s="1">
        <v>0</v>
      </c>
      <c r="J66" s="1">
        <v>1</v>
      </c>
      <c r="K66" s="1">
        <v>80.89</v>
      </c>
      <c r="L66" s="1">
        <v>80.25</v>
      </c>
    </row>
    <row r="67" spans="1:12" ht="15.75" customHeight="1">
      <c r="A67" s="7">
        <v>66</v>
      </c>
      <c r="B67" s="1" t="s">
        <v>84</v>
      </c>
      <c r="C67" s="1">
        <v>80.63</v>
      </c>
      <c r="D67" s="1">
        <v>18</v>
      </c>
      <c r="E67" s="1">
        <v>12</v>
      </c>
      <c r="F67" s="1">
        <v>78.41</v>
      </c>
      <c r="G67" s="1">
        <v>0</v>
      </c>
      <c r="H67" s="1">
        <v>3</v>
      </c>
      <c r="I67" s="1">
        <v>3</v>
      </c>
      <c r="J67" s="1">
        <v>4</v>
      </c>
      <c r="K67" s="1">
        <v>81.8</v>
      </c>
      <c r="L67" s="1">
        <v>79.3</v>
      </c>
    </row>
    <row r="68" spans="1:12" ht="15.75" customHeight="1">
      <c r="A68" s="7">
        <v>67</v>
      </c>
      <c r="B68" s="1" t="s">
        <v>279</v>
      </c>
      <c r="C68" s="1">
        <v>80.62</v>
      </c>
      <c r="D68" s="1">
        <v>21</v>
      </c>
      <c r="E68" s="1">
        <v>8</v>
      </c>
      <c r="F68" s="1">
        <v>71</v>
      </c>
      <c r="G68" s="1">
        <v>0</v>
      </c>
      <c r="H68" s="1">
        <v>1</v>
      </c>
      <c r="I68" s="1">
        <v>0</v>
      </c>
      <c r="J68" s="1">
        <v>3</v>
      </c>
      <c r="K68" s="1">
        <v>78.8</v>
      </c>
      <c r="L68" s="1">
        <v>82.52</v>
      </c>
    </row>
    <row r="69" spans="1:12" ht="15.75" customHeight="1">
      <c r="A69" s="7">
        <v>68</v>
      </c>
      <c r="B69" s="1" t="s">
        <v>47</v>
      </c>
      <c r="C69" s="1">
        <v>80.53</v>
      </c>
      <c r="D69" s="1">
        <v>22</v>
      </c>
      <c r="E69" s="1">
        <v>9</v>
      </c>
      <c r="F69" s="1">
        <v>74.42</v>
      </c>
      <c r="G69" s="1">
        <v>0</v>
      </c>
      <c r="H69" s="1">
        <v>0</v>
      </c>
      <c r="I69" s="1">
        <v>0</v>
      </c>
      <c r="J69" s="1">
        <v>0</v>
      </c>
      <c r="K69" s="1">
        <v>79.099999999999994</v>
      </c>
      <c r="L69" s="1">
        <v>81.86</v>
      </c>
    </row>
    <row r="70" spans="1:12" ht="15.75" customHeight="1">
      <c r="A70" s="7">
        <v>69</v>
      </c>
      <c r="B70" s="1" t="s">
        <v>98</v>
      </c>
      <c r="C70" s="1">
        <v>80.28</v>
      </c>
      <c r="D70" s="1">
        <v>16</v>
      </c>
      <c r="E70" s="1">
        <v>14</v>
      </c>
      <c r="F70" s="1">
        <v>78.599999999999994</v>
      </c>
      <c r="G70" s="1">
        <v>0</v>
      </c>
      <c r="H70" s="1">
        <v>2</v>
      </c>
      <c r="I70" s="1">
        <v>1</v>
      </c>
      <c r="J70" s="1">
        <v>8</v>
      </c>
      <c r="K70" s="1">
        <v>79.23</v>
      </c>
      <c r="L70" s="1">
        <v>81.12</v>
      </c>
    </row>
    <row r="71" spans="1:12" ht="15.75" customHeight="1">
      <c r="A71" s="7">
        <v>70</v>
      </c>
      <c r="B71" s="1" t="s">
        <v>134</v>
      </c>
      <c r="C71" s="1">
        <v>80.13</v>
      </c>
      <c r="D71" s="1">
        <v>17</v>
      </c>
      <c r="E71" s="1">
        <v>15</v>
      </c>
      <c r="F71" s="1">
        <v>77.8</v>
      </c>
      <c r="G71" s="1">
        <v>0</v>
      </c>
      <c r="H71" s="1">
        <v>3</v>
      </c>
      <c r="I71" s="1">
        <v>2</v>
      </c>
      <c r="J71" s="1">
        <v>4</v>
      </c>
      <c r="K71" s="1">
        <v>78.72</v>
      </c>
      <c r="L71" s="1">
        <v>81.42</v>
      </c>
    </row>
    <row r="72" spans="1:12" ht="15.75" customHeight="1">
      <c r="A72" s="7">
        <v>71</v>
      </c>
      <c r="B72" s="1" t="s">
        <v>65</v>
      </c>
      <c r="C72" s="1">
        <v>80.11</v>
      </c>
      <c r="D72" s="1">
        <v>17</v>
      </c>
      <c r="E72" s="1">
        <v>16</v>
      </c>
      <c r="F72" s="1">
        <v>77.55</v>
      </c>
      <c r="G72" s="1">
        <v>1</v>
      </c>
      <c r="H72" s="1">
        <v>1</v>
      </c>
      <c r="I72" s="1">
        <v>2</v>
      </c>
      <c r="J72" s="1">
        <v>5</v>
      </c>
      <c r="K72" s="1">
        <v>78.290000000000006</v>
      </c>
      <c r="L72" s="1">
        <v>81.99</v>
      </c>
    </row>
    <row r="73" spans="1:12" ht="15.75" customHeight="1">
      <c r="A73" s="7">
        <v>72</v>
      </c>
      <c r="B73" s="1" t="s">
        <v>14</v>
      </c>
      <c r="C73" s="1">
        <v>79.95</v>
      </c>
      <c r="D73" s="1">
        <v>20</v>
      </c>
      <c r="E73" s="1">
        <v>10</v>
      </c>
      <c r="F73" s="1">
        <v>74.69</v>
      </c>
      <c r="G73" s="1">
        <v>1</v>
      </c>
      <c r="H73" s="1">
        <v>2</v>
      </c>
      <c r="I73" s="1">
        <v>2</v>
      </c>
      <c r="J73" s="1">
        <v>3</v>
      </c>
      <c r="K73" s="1">
        <v>79.040000000000006</v>
      </c>
      <c r="L73" s="1">
        <v>80.62</v>
      </c>
    </row>
    <row r="74" spans="1:12" ht="15.75" customHeight="1">
      <c r="A74" s="7">
        <v>73</v>
      </c>
      <c r="B74" s="1" t="s">
        <v>57</v>
      </c>
      <c r="C74" s="1">
        <v>79.930000000000007</v>
      </c>
      <c r="D74" s="1">
        <v>22</v>
      </c>
      <c r="E74" s="1">
        <v>9</v>
      </c>
      <c r="F74" s="1">
        <v>73.83</v>
      </c>
      <c r="G74" s="1">
        <v>0</v>
      </c>
      <c r="H74" s="1">
        <v>0</v>
      </c>
      <c r="I74" s="1">
        <v>0</v>
      </c>
      <c r="J74" s="1">
        <v>1</v>
      </c>
      <c r="K74" s="1">
        <v>79.56</v>
      </c>
      <c r="L74" s="1">
        <v>80.02</v>
      </c>
    </row>
    <row r="75" spans="1:12" ht="15.75" customHeight="1">
      <c r="A75" s="7">
        <v>74</v>
      </c>
      <c r="B75" s="1" t="s">
        <v>130</v>
      </c>
      <c r="C75" s="1">
        <v>79.849999999999994</v>
      </c>
      <c r="D75" s="1">
        <v>22</v>
      </c>
      <c r="E75" s="1">
        <v>10</v>
      </c>
      <c r="F75" s="1">
        <v>74.290000000000006</v>
      </c>
      <c r="G75" s="1">
        <v>0</v>
      </c>
      <c r="H75" s="1">
        <v>0</v>
      </c>
      <c r="I75" s="1">
        <v>0</v>
      </c>
      <c r="J75" s="1">
        <v>0</v>
      </c>
      <c r="K75" s="1">
        <v>80.39</v>
      </c>
      <c r="L75" s="1">
        <v>79.05</v>
      </c>
    </row>
    <row r="76" spans="1:12" ht="15.75" customHeight="1">
      <c r="A76" s="7">
        <v>75</v>
      </c>
      <c r="B76" s="1" t="s">
        <v>182</v>
      </c>
      <c r="C76" s="1">
        <v>79.58</v>
      </c>
      <c r="D76" s="1">
        <v>16</v>
      </c>
      <c r="E76" s="1">
        <v>15</v>
      </c>
      <c r="F76" s="1">
        <v>77.849999999999994</v>
      </c>
      <c r="G76" s="1">
        <v>0</v>
      </c>
      <c r="H76" s="1">
        <v>2</v>
      </c>
      <c r="I76" s="1">
        <v>1</v>
      </c>
      <c r="J76" s="1">
        <v>5</v>
      </c>
      <c r="K76" s="1">
        <v>79.64</v>
      </c>
      <c r="L76" s="1">
        <v>79.22</v>
      </c>
    </row>
    <row r="77" spans="1:12" ht="15.75" customHeight="1">
      <c r="A77" s="7">
        <v>76</v>
      </c>
      <c r="B77" s="1" t="s">
        <v>160</v>
      </c>
      <c r="C77" s="1">
        <v>79.45</v>
      </c>
      <c r="D77" s="1">
        <v>12</v>
      </c>
      <c r="E77" s="1">
        <v>15</v>
      </c>
      <c r="F77" s="1">
        <v>80.98</v>
      </c>
      <c r="G77" s="1">
        <v>0</v>
      </c>
      <c r="H77" s="1">
        <v>2</v>
      </c>
      <c r="I77" s="1">
        <v>0</v>
      </c>
      <c r="J77" s="1">
        <v>4</v>
      </c>
      <c r="K77" s="1">
        <v>80.03</v>
      </c>
      <c r="L77" s="1">
        <v>78.599999999999994</v>
      </c>
    </row>
    <row r="78" spans="1:12" ht="15.75" customHeight="1">
      <c r="A78" s="7">
        <v>77</v>
      </c>
      <c r="B78" s="1" t="s">
        <v>52</v>
      </c>
      <c r="C78" s="1">
        <v>79.430000000000007</v>
      </c>
      <c r="D78" s="1">
        <v>15</v>
      </c>
      <c r="E78" s="1">
        <v>14</v>
      </c>
      <c r="F78" s="1">
        <v>77.510000000000005</v>
      </c>
      <c r="G78" s="1">
        <v>0</v>
      </c>
      <c r="H78" s="1">
        <v>1</v>
      </c>
      <c r="I78" s="1">
        <v>1</v>
      </c>
      <c r="J78" s="1">
        <v>4</v>
      </c>
      <c r="K78" s="1">
        <v>78.209999999999994</v>
      </c>
      <c r="L78" s="1">
        <v>80.47</v>
      </c>
    </row>
    <row r="79" spans="1:12" ht="15.75" customHeight="1">
      <c r="A79" s="7">
        <v>78</v>
      </c>
      <c r="B79" s="1" t="s">
        <v>105</v>
      </c>
      <c r="C79" s="1">
        <v>79.39</v>
      </c>
      <c r="D79" s="1">
        <v>17</v>
      </c>
      <c r="E79" s="1">
        <v>17</v>
      </c>
      <c r="F79" s="1">
        <v>78.77</v>
      </c>
      <c r="G79" s="1">
        <v>0</v>
      </c>
      <c r="H79" s="1">
        <v>4</v>
      </c>
      <c r="I79" s="1">
        <v>3</v>
      </c>
      <c r="J79" s="1">
        <v>8</v>
      </c>
      <c r="K79" s="1">
        <v>79.260000000000005</v>
      </c>
      <c r="L79" s="1">
        <v>79.209999999999994</v>
      </c>
    </row>
    <row r="80" spans="1:12" ht="15.75" customHeight="1">
      <c r="A80" s="7">
        <v>79</v>
      </c>
      <c r="B80" s="1" t="s">
        <v>247</v>
      </c>
      <c r="C80" s="1">
        <v>79.2</v>
      </c>
      <c r="D80" s="1">
        <v>22</v>
      </c>
      <c r="E80" s="1">
        <v>8</v>
      </c>
      <c r="F80" s="1">
        <v>70.97</v>
      </c>
      <c r="G80" s="1">
        <v>0</v>
      </c>
      <c r="H80" s="1">
        <v>0</v>
      </c>
      <c r="I80" s="1">
        <v>0</v>
      </c>
      <c r="J80" s="1">
        <v>1</v>
      </c>
      <c r="K80" s="1">
        <v>77.78</v>
      </c>
      <c r="L80" s="1">
        <v>80.48</v>
      </c>
    </row>
    <row r="81" spans="1:12" ht="15.75" customHeight="1">
      <c r="A81" s="7">
        <v>80</v>
      </c>
      <c r="B81" s="1" t="s">
        <v>225</v>
      </c>
      <c r="C81" s="1">
        <v>79.17</v>
      </c>
      <c r="D81" s="1">
        <v>22</v>
      </c>
      <c r="E81" s="1">
        <v>7</v>
      </c>
      <c r="F81" s="1">
        <v>72.430000000000007</v>
      </c>
      <c r="G81" s="1">
        <v>0</v>
      </c>
      <c r="H81" s="1">
        <v>0</v>
      </c>
      <c r="I81" s="1">
        <v>0</v>
      </c>
      <c r="J81" s="1">
        <v>1</v>
      </c>
      <c r="K81" s="1">
        <v>79.5</v>
      </c>
      <c r="L81" s="1">
        <v>78.56</v>
      </c>
    </row>
    <row r="82" spans="1:12" ht="15.75" customHeight="1">
      <c r="A82" s="7">
        <v>81</v>
      </c>
      <c r="B82" s="1" t="s">
        <v>163</v>
      </c>
      <c r="C82" s="1">
        <v>79.13</v>
      </c>
      <c r="D82" s="1">
        <v>19</v>
      </c>
      <c r="E82" s="1">
        <v>13</v>
      </c>
      <c r="F82" s="1">
        <v>75.260000000000005</v>
      </c>
      <c r="G82" s="1">
        <v>0</v>
      </c>
      <c r="H82" s="1">
        <v>0</v>
      </c>
      <c r="I82" s="1">
        <v>0</v>
      </c>
      <c r="J82" s="1">
        <v>2</v>
      </c>
      <c r="K82" s="1">
        <v>78.12</v>
      </c>
      <c r="L82" s="1">
        <v>79.92</v>
      </c>
    </row>
    <row r="83" spans="1:12" ht="15.75" customHeight="1">
      <c r="A83" s="7">
        <v>82</v>
      </c>
      <c r="B83" s="1" t="s">
        <v>146</v>
      </c>
      <c r="C83" s="1">
        <v>79.12</v>
      </c>
      <c r="D83" s="1">
        <v>20</v>
      </c>
      <c r="E83" s="1">
        <v>13</v>
      </c>
      <c r="F83" s="1">
        <v>74.650000000000006</v>
      </c>
      <c r="G83" s="1">
        <v>0</v>
      </c>
      <c r="H83" s="1">
        <v>0</v>
      </c>
      <c r="I83" s="1">
        <v>1</v>
      </c>
      <c r="J83" s="1">
        <v>1</v>
      </c>
      <c r="K83" s="1">
        <v>78.069999999999993</v>
      </c>
      <c r="L83" s="1">
        <v>79.95</v>
      </c>
    </row>
    <row r="84" spans="1:12" ht="15.75" customHeight="1">
      <c r="A84" s="7">
        <v>83</v>
      </c>
      <c r="B84" s="1" t="s">
        <v>92</v>
      </c>
      <c r="C84" s="1">
        <v>79.11</v>
      </c>
      <c r="D84" s="1">
        <v>19</v>
      </c>
      <c r="E84" s="1">
        <v>9</v>
      </c>
      <c r="F84" s="1">
        <v>74.17</v>
      </c>
      <c r="G84" s="1">
        <v>0</v>
      </c>
      <c r="H84" s="1">
        <v>0</v>
      </c>
      <c r="I84" s="1">
        <v>0</v>
      </c>
      <c r="J84" s="1">
        <v>0</v>
      </c>
      <c r="K84" s="1">
        <v>77.92</v>
      </c>
      <c r="L84" s="1">
        <v>80.11</v>
      </c>
    </row>
    <row r="85" spans="1:12" ht="15.75" customHeight="1">
      <c r="A85" s="7">
        <v>84</v>
      </c>
      <c r="B85" s="1" t="s">
        <v>190</v>
      </c>
      <c r="C85" s="1">
        <v>79.099999999999994</v>
      </c>
      <c r="D85" s="1">
        <v>15</v>
      </c>
      <c r="E85" s="1">
        <v>15</v>
      </c>
      <c r="F85" s="1">
        <v>78.66</v>
      </c>
      <c r="G85" s="1">
        <v>0</v>
      </c>
      <c r="H85" s="1">
        <v>3</v>
      </c>
      <c r="I85" s="1">
        <v>2</v>
      </c>
      <c r="J85" s="1">
        <v>9</v>
      </c>
      <c r="K85" s="1">
        <v>80.540000000000006</v>
      </c>
      <c r="L85" s="1">
        <v>77.540000000000006</v>
      </c>
    </row>
    <row r="86" spans="1:12" ht="15.75" customHeight="1">
      <c r="A86" s="7">
        <v>85</v>
      </c>
      <c r="B86" s="1" t="s">
        <v>281</v>
      </c>
      <c r="C86" s="1">
        <v>79.09</v>
      </c>
      <c r="D86" s="1">
        <v>23</v>
      </c>
      <c r="E86" s="1">
        <v>8</v>
      </c>
      <c r="F86" s="1">
        <v>72.56</v>
      </c>
      <c r="G86" s="1">
        <v>0</v>
      </c>
      <c r="H86" s="1">
        <v>0</v>
      </c>
      <c r="I86" s="1">
        <v>1</v>
      </c>
      <c r="J86" s="1">
        <v>2</v>
      </c>
      <c r="K86" s="1">
        <v>81.569999999999993</v>
      </c>
      <c r="L86" s="1">
        <v>76.760000000000005</v>
      </c>
    </row>
    <row r="87" spans="1:12" ht="15.75" customHeight="1">
      <c r="A87" s="7">
        <v>86</v>
      </c>
      <c r="B87" s="1" t="s">
        <v>58</v>
      </c>
      <c r="C87" s="1">
        <v>79.06</v>
      </c>
      <c r="D87" s="1">
        <v>12</v>
      </c>
      <c r="E87" s="1">
        <v>15</v>
      </c>
      <c r="F87" s="1">
        <v>79.849999999999994</v>
      </c>
      <c r="G87" s="1">
        <v>0</v>
      </c>
      <c r="H87" s="1">
        <v>4</v>
      </c>
      <c r="I87" s="1">
        <v>0</v>
      </c>
      <c r="J87" s="1">
        <v>8</v>
      </c>
      <c r="K87" s="1">
        <v>78.75</v>
      </c>
      <c r="L87" s="1">
        <v>79.069999999999993</v>
      </c>
    </row>
    <row r="88" spans="1:12" ht="15.75" customHeight="1">
      <c r="A88" s="7">
        <v>87</v>
      </c>
      <c r="B88" s="1" t="s">
        <v>70</v>
      </c>
      <c r="C88" s="1">
        <v>78.98</v>
      </c>
      <c r="D88" s="1">
        <v>14</v>
      </c>
      <c r="E88" s="1">
        <v>18</v>
      </c>
      <c r="F88" s="1">
        <v>77.83</v>
      </c>
      <c r="G88" s="1">
        <v>0</v>
      </c>
      <c r="H88" s="1">
        <v>4</v>
      </c>
      <c r="I88" s="1">
        <v>2</v>
      </c>
      <c r="J88" s="1">
        <v>7</v>
      </c>
      <c r="K88" s="1">
        <v>76.5</v>
      </c>
      <c r="L88" s="1">
        <v>81.760000000000005</v>
      </c>
    </row>
    <row r="89" spans="1:12" ht="15.75" customHeight="1">
      <c r="A89" s="7">
        <v>88</v>
      </c>
      <c r="B89" s="1" t="s">
        <v>205</v>
      </c>
      <c r="C89" s="1">
        <v>78.849999999999994</v>
      </c>
      <c r="D89" s="1">
        <v>22</v>
      </c>
      <c r="E89" s="1">
        <v>8</v>
      </c>
      <c r="F89" s="1">
        <v>73.11</v>
      </c>
      <c r="G89" s="1">
        <v>0</v>
      </c>
      <c r="H89" s="1">
        <v>0</v>
      </c>
      <c r="I89" s="1">
        <v>0</v>
      </c>
      <c r="J89" s="1">
        <v>3</v>
      </c>
      <c r="K89" s="1">
        <v>79.58</v>
      </c>
      <c r="L89" s="1">
        <v>77.87</v>
      </c>
    </row>
    <row r="90" spans="1:12" ht="15.75" customHeight="1">
      <c r="A90" s="7">
        <v>89</v>
      </c>
      <c r="B90" s="1" t="s">
        <v>44</v>
      </c>
      <c r="C90" s="1">
        <v>78.81</v>
      </c>
      <c r="D90" s="1">
        <v>15</v>
      </c>
      <c r="E90" s="1">
        <v>13</v>
      </c>
      <c r="F90" s="1">
        <v>75.540000000000006</v>
      </c>
      <c r="G90" s="1">
        <v>0</v>
      </c>
      <c r="H90" s="1">
        <v>1</v>
      </c>
      <c r="I90" s="1">
        <v>1</v>
      </c>
      <c r="J90" s="1">
        <v>2</v>
      </c>
      <c r="K90" s="1">
        <v>76.7</v>
      </c>
      <c r="L90" s="1">
        <v>81.03</v>
      </c>
    </row>
    <row r="91" spans="1:12" ht="15.75" customHeight="1">
      <c r="A91" s="7">
        <v>90</v>
      </c>
      <c r="B91" s="1" t="s">
        <v>56</v>
      </c>
      <c r="C91" s="1">
        <v>78.78</v>
      </c>
      <c r="D91" s="1">
        <v>16</v>
      </c>
      <c r="E91" s="1">
        <v>13</v>
      </c>
      <c r="F91" s="1">
        <v>76.59</v>
      </c>
      <c r="G91" s="1">
        <v>1</v>
      </c>
      <c r="H91" s="1">
        <v>1</v>
      </c>
      <c r="I91" s="1">
        <v>3</v>
      </c>
      <c r="J91" s="1">
        <v>4</v>
      </c>
      <c r="K91" s="1">
        <v>78.290000000000006</v>
      </c>
      <c r="L91" s="1">
        <v>78.98</v>
      </c>
    </row>
    <row r="92" spans="1:12" ht="15.75" customHeight="1">
      <c r="A92" s="7">
        <v>91</v>
      </c>
      <c r="B92" s="1" t="s">
        <v>285</v>
      </c>
      <c r="C92" s="1">
        <v>78.73</v>
      </c>
      <c r="D92" s="1">
        <v>18</v>
      </c>
      <c r="E92" s="1">
        <v>11</v>
      </c>
      <c r="F92" s="1">
        <v>75.25</v>
      </c>
      <c r="G92" s="1">
        <v>0</v>
      </c>
      <c r="H92" s="1">
        <v>0</v>
      </c>
      <c r="I92" s="1">
        <v>0</v>
      </c>
      <c r="J92" s="1">
        <v>1</v>
      </c>
      <c r="K92" s="1">
        <v>78.510000000000005</v>
      </c>
      <c r="L92" s="1">
        <v>78.66</v>
      </c>
    </row>
    <row r="93" spans="1:12" ht="15.75" customHeight="1">
      <c r="A93" s="7">
        <v>92</v>
      </c>
      <c r="B93" s="1" t="s">
        <v>331</v>
      </c>
      <c r="C93" s="1">
        <v>78.680000000000007</v>
      </c>
      <c r="D93" s="1">
        <v>18</v>
      </c>
      <c r="E93" s="1">
        <v>11</v>
      </c>
      <c r="F93" s="1">
        <v>74.3</v>
      </c>
      <c r="G93" s="1">
        <v>0</v>
      </c>
      <c r="H93" s="1">
        <v>0</v>
      </c>
      <c r="I93" s="1">
        <v>0</v>
      </c>
      <c r="J93" s="1">
        <v>2</v>
      </c>
      <c r="K93" s="1">
        <v>78.34</v>
      </c>
      <c r="L93" s="1">
        <v>78.72</v>
      </c>
    </row>
    <row r="94" spans="1:12" ht="15.75" customHeight="1">
      <c r="A94" s="7">
        <v>93</v>
      </c>
      <c r="B94" s="1" t="s">
        <v>49</v>
      </c>
      <c r="C94" s="1">
        <v>78.67</v>
      </c>
      <c r="D94" s="1">
        <v>15</v>
      </c>
      <c r="E94" s="1">
        <v>15</v>
      </c>
      <c r="F94" s="1">
        <v>78.89</v>
      </c>
      <c r="G94" s="1">
        <v>0</v>
      </c>
      <c r="H94" s="1">
        <v>1</v>
      </c>
      <c r="I94" s="1">
        <v>2</v>
      </c>
      <c r="J94" s="1">
        <v>6</v>
      </c>
      <c r="K94" s="1">
        <v>79.010000000000005</v>
      </c>
      <c r="L94" s="1">
        <v>78.040000000000006</v>
      </c>
    </row>
    <row r="95" spans="1:12" ht="15.75" customHeight="1">
      <c r="A95" s="7">
        <v>94</v>
      </c>
      <c r="B95" s="1" t="s">
        <v>168</v>
      </c>
      <c r="C95" s="1">
        <v>78.67</v>
      </c>
      <c r="D95" s="1">
        <v>19</v>
      </c>
      <c r="E95" s="1">
        <v>9</v>
      </c>
      <c r="F95" s="1">
        <v>71.540000000000006</v>
      </c>
      <c r="G95" s="1">
        <v>0</v>
      </c>
      <c r="H95" s="1">
        <v>3</v>
      </c>
      <c r="I95" s="1">
        <v>0</v>
      </c>
      <c r="J95" s="1">
        <v>3</v>
      </c>
      <c r="K95" s="1">
        <v>76.45</v>
      </c>
      <c r="L95" s="1">
        <v>81.02</v>
      </c>
    </row>
    <row r="96" spans="1:12" ht="15.75" customHeight="1">
      <c r="A96" s="7">
        <v>95</v>
      </c>
      <c r="B96" s="1" t="s">
        <v>75</v>
      </c>
      <c r="C96" s="1">
        <v>78.5</v>
      </c>
      <c r="D96" s="1">
        <v>15</v>
      </c>
      <c r="E96" s="1">
        <v>15</v>
      </c>
      <c r="F96" s="1">
        <v>78.27</v>
      </c>
      <c r="G96" s="1">
        <v>0</v>
      </c>
      <c r="H96" s="1">
        <v>3</v>
      </c>
      <c r="I96" s="1">
        <v>2</v>
      </c>
      <c r="J96" s="1">
        <v>8</v>
      </c>
      <c r="K96" s="1">
        <v>79.19</v>
      </c>
      <c r="L96" s="1">
        <v>77.55</v>
      </c>
    </row>
    <row r="97" spans="1:12" ht="15.75" customHeight="1">
      <c r="A97" s="7">
        <v>96</v>
      </c>
      <c r="B97" s="1" t="s">
        <v>96</v>
      </c>
      <c r="C97" s="1">
        <v>78.430000000000007</v>
      </c>
      <c r="D97" s="1">
        <v>14</v>
      </c>
      <c r="E97" s="1">
        <v>16</v>
      </c>
      <c r="F97" s="1">
        <v>76.760000000000005</v>
      </c>
      <c r="G97" s="1">
        <v>0</v>
      </c>
      <c r="H97" s="1">
        <v>2</v>
      </c>
      <c r="I97" s="1">
        <v>0</v>
      </c>
      <c r="J97" s="1">
        <v>7</v>
      </c>
      <c r="K97" s="1">
        <v>76.66</v>
      </c>
      <c r="L97" s="1">
        <v>80.14</v>
      </c>
    </row>
    <row r="98" spans="1:12" ht="15.75" customHeight="1">
      <c r="A98" s="7">
        <v>97</v>
      </c>
      <c r="B98" s="1" t="s">
        <v>494</v>
      </c>
      <c r="C98" s="1">
        <v>78.349999999999994</v>
      </c>
      <c r="D98" s="1">
        <v>18</v>
      </c>
      <c r="E98" s="1">
        <v>11</v>
      </c>
      <c r="F98" s="1">
        <v>73.69</v>
      </c>
      <c r="G98" s="1">
        <v>0</v>
      </c>
      <c r="H98" s="1">
        <v>0</v>
      </c>
      <c r="I98" s="1">
        <v>0</v>
      </c>
      <c r="J98" s="1">
        <v>1</v>
      </c>
      <c r="K98" s="1">
        <v>78.150000000000006</v>
      </c>
      <c r="L98" s="1">
        <v>78.25</v>
      </c>
    </row>
    <row r="99" spans="1:12" ht="15.75" customHeight="1">
      <c r="A99" s="7">
        <v>98</v>
      </c>
      <c r="B99" s="1" t="s">
        <v>233</v>
      </c>
      <c r="C99" s="1">
        <v>78.319999999999993</v>
      </c>
      <c r="D99" s="1">
        <v>23</v>
      </c>
      <c r="E99" s="1">
        <v>7</v>
      </c>
      <c r="F99" s="1">
        <v>70.3</v>
      </c>
      <c r="G99" s="1">
        <v>0</v>
      </c>
      <c r="H99" s="1">
        <v>0</v>
      </c>
      <c r="I99" s="1">
        <v>0</v>
      </c>
      <c r="J99" s="1">
        <v>2</v>
      </c>
      <c r="K99" s="1">
        <v>78.86</v>
      </c>
      <c r="L99" s="1">
        <v>77.5</v>
      </c>
    </row>
    <row r="100" spans="1:12" ht="15.75" customHeight="1">
      <c r="A100" s="7">
        <v>99</v>
      </c>
      <c r="B100" s="1" t="s">
        <v>142</v>
      </c>
      <c r="C100" s="1">
        <v>78.099999999999994</v>
      </c>
      <c r="D100" s="1">
        <v>23</v>
      </c>
      <c r="E100" s="1">
        <v>7</v>
      </c>
      <c r="F100" s="1">
        <v>71.56</v>
      </c>
      <c r="G100" s="1">
        <v>0</v>
      </c>
      <c r="H100" s="1">
        <v>1</v>
      </c>
      <c r="I100" s="1">
        <v>0</v>
      </c>
      <c r="J100" s="1">
        <v>2</v>
      </c>
      <c r="K100" s="1">
        <v>78.89</v>
      </c>
      <c r="L100" s="1">
        <v>77.05</v>
      </c>
    </row>
    <row r="101" spans="1:12" ht="15.75" customHeight="1">
      <c r="A101" s="7">
        <v>100</v>
      </c>
      <c r="B101" s="1" t="s">
        <v>223</v>
      </c>
      <c r="C101" s="1">
        <v>78.09</v>
      </c>
      <c r="D101" s="1">
        <v>19</v>
      </c>
      <c r="E101" s="1">
        <v>10</v>
      </c>
      <c r="F101" s="1">
        <v>72.849999999999994</v>
      </c>
      <c r="G101" s="1">
        <v>0</v>
      </c>
      <c r="H101" s="1">
        <v>2</v>
      </c>
      <c r="I101" s="1">
        <v>0</v>
      </c>
      <c r="J101" s="1">
        <v>2</v>
      </c>
      <c r="K101" s="1">
        <v>77.55</v>
      </c>
      <c r="L101" s="1">
        <v>78.33</v>
      </c>
    </row>
    <row r="102" spans="1:12" ht="15.75" customHeight="1">
      <c r="A102" s="7">
        <v>101</v>
      </c>
      <c r="B102" s="1" t="s">
        <v>45</v>
      </c>
      <c r="C102" s="1">
        <v>78.02</v>
      </c>
      <c r="D102" s="1">
        <v>12</v>
      </c>
      <c r="E102" s="1">
        <v>16</v>
      </c>
      <c r="F102" s="1">
        <v>79.48</v>
      </c>
      <c r="G102" s="1">
        <v>0</v>
      </c>
      <c r="H102" s="1">
        <v>3</v>
      </c>
      <c r="I102" s="1">
        <v>0</v>
      </c>
      <c r="J102" s="1">
        <v>9</v>
      </c>
      <c r="K102" s="1">
        <v>77.88</v>
      </c>
      <c r="L102" s="1">
        <v>77.86</v>
      </c>
    </row>
    <row r="103" spans="1:12" ht="15.75" customHeight="1">
      <c r="A103" s="7">
        <v>102</v>
      </c>
      <c r="B103" s="1" t="s">
        <v>135</v>
      </c>
      <c r="C103" s="1">
        <v>77.819999999999993</v>
      </c>
      <c r="D103" s="1">
        <v>17</v>
      </c>
      <c r="E103" s="1">
        <v>13</v>
      </c>
      <c r="F103" s="1">
        <v>75.47</v>
      </c>
      <c r="G103" s="1">
        <v>0</v>
      </c>
      <c r="H103" s="1">
        <v>0</v>
      </c>
      <c r="I103" s="1">
        <v>0</v>
      </c>
      <c r="J103" s="1">
        <v>0</v>
      </c>
      <c r="K103" s="1">
        <v>76.569999999999993</v>
      </c>
      <c r="L103" s="1">
        <v>78.86</v>
      </c>
    </row>
    <row r="104" spans="1:12" ht="15.75" customHeight="1">
      <c r="A104" s="7">
        <v>103</v>
      </c>
      <c r="B104" s="1" t="s">
        <v>488</v>
      </c>
      <c r="C104" s="1">
        <v>77.69</v>
      </c>
      <c r="D104" s="1">
        <v>19</v>
      </c>
      <c r="E104" s="1">
        <v>10</v>
      </c>
      <c r="F104" s="1">
        <v>73.31</v>
      </c>
      <c r="G104" s="1">
        <v>0</v>
      </c>
      <c r="H104" s="1">
        <v>0</v>
      </c>
      <c r="I104" s="1">
        <v>0</v>
      </c>
      <c r="J104" s="1">
        <v>2</v>
      </c>
      <c r="K104" s="1">
        <v>78.62</v>
      </c>
      <c r="L104" s="1">
        <v>76.510000000000005</v>
      </c>
    </row>
    <row r="105" spans="1:12" ht="15.75" customHeight="1">
      <c r="A105" s="7">
        <v>104</v>
      </c>
      <c r="B105" s="1" t="s">
        <v>155</v>
      </c>
      <c r="C105" s="1">
        <v>77.64</v>
      </c>
      <c r="D105" s="1">
        <v>11</v>
      </c>
      <c r="E105" s="1">
        <v>17</v>
      </c>
      <c r="F105" s="1">
        <v>77.95</v>
      </c>
      <c r="G105" s="1">
        <v>0</v>
      </c>
      <c r="H105" s="1">
        <v>1</v>
      </c>
      <c r="I105" s="1">
        <v>2</v>
      </c>
      <c r="J105" s="1">
        <v>4</v>
      </c>
      <c r="K105" s="1">
        <v>75.87</v>
      </c>
      <c r="L105" s="1">
        <v>79.31</v>
      </c>
    </row>
    <row r="106" spans="1:12" ht="15.75" customHeight="1">
      <c r="A106" s="7">
        <v>105</v>
      </c>
      <c r="B106" s="1" t="s">
        <v>323</v>
      </c>
      <c r="C106" s="1">
        <v>77.540000000000006</v>
      </c>
      <c r="D106" s="1">
        <v>20</v>
      </c>
      <c r="E106" s="1">
        <v>11</v>
      </c>
      <c r="F106" s="1">
        <v>74.52</v>
      </c>
      <c r="G106" s="1">
        <v>0</v>
      </c>
      <c r="H106" s="1">
        <v>0</v>
      </c>
      <c r="I106" s="1">
        <v>0</v>
      </c>
      <c r="J106" s="1">
        <v>1</v>
      </c>
      <c r="K106" s="1">
        <v>79.16</v>
      </c>
      <c r="L106" s="1">
        <v>75.790000000000006</v>
      </c>
    </row>
    <row r="107" spans="1:12" ht="15.75" customHeight="1">
      <c r="A107" s="7">
        <v>106</v>
      </c>
      <c r="B107" s="1" t="s">
        <v>60</v>
      </c>
      <c r="C107" s="1">
        <v>77.489999999999995</v>
      </c>
      <c r="D107" s="1">
        <v>13</v>
      </c>
      <c r="E107" s="1">
        <v>15</v>
      </c>
      <c r="F107" s="1">
        <v>78.13</v>
      </c>
      <c r="G107" s="1">
        <v>0</v>
      </c>
      <c r="H107" s="1">
        <v>2</v>
      </c>
      <c r="I107" s="1">
        <v>1</v>
      </c>
      <c r="J107" s="1">
        <v>4</v>
      </c>
      <c r="K107" s="1">
        <v>78.540000000000006</v>
      </c>
      <c r="L107" s="1">
        <v>76.22</v>
      </c>
    </row>
    <row r="108" spans="1:12" ht="15.75" customHeight="1">
      <c r="A108" s="7">
        <v>107</v>
      </c>
      <c r="B108" s="1" t="s">
        <v>119</v>
      </c>
      <c r="C108" s="1">
        <v>77.25</v>
      </c>
      <c r="D108" s="1">
        <v>19</v>
      </c>
      <c r="E108" s="1">
        <v>14</v>
      </c>
      <c r="F108" s="1">
        <v>75.489999999999995</v>
      </c>
      <c r="G108" s="1">
        <v>0</v>
      </c>
      <c r="H108" s="1">
        <v>1</v>
      </c>
      <c r="I108" s="1">
        <v>0</v>
      </c>
      <c r="J108" s="1">
        <v>4</v>
      </c>
      <c r="K108" s="1">
        <v>78.81</v>
      </c>
      <c r="L108" s="1">
        <v>75.540000000000006</v>
      </c>
    </row>
    <row r="109" spans="1:12" ht="15.75" customHeight="1">
      <c r="A109" s="7">
        <v>108</v>
      </c>
      <c r="B109" s="1" t="s">
        <v>118</v>
      </c>
      <c r="C109" s="1">
        <v>77.239999999999995</v>
      </c>
      <c r="D109" s="1">
        <v>16</v>
      </c>
      <c r="E109" s="1">
        <v>13</v>
      </c>
      <c r="F109" s="1">
        <v>75.52</v>
      </c>
      <c r="G109" s="1">
        <v>0</v>
      </c>
      <c r="H109" s="1">
        <v>0</v>
      </c>
      <c r="I109" s="1">
        <v>0</v>
      </c>
      <c r="J109" s="1">
        <v>4</v>
      </c>
      <c r="K109" s="1">
        <v>77.58</v>
      </c>
      <c r="L109" s="1">
        <v>76.599999999999994</v>
      </c>
    </row>
    <row r="110" spans="1:12" ht="15.75" customHeight="1">
      <c r="A110" s="7">
        <v>109</v>
      </c>
      <c r="B110" s="1" t="s">
        <v>308</v>
      </c>
      <c r="C110" s="1">
        <v>77.209999999999994</v>
      </c>
      <c r="D110" s="1">
        <v>19</v>
      </c>
      <c r="E110" s="1">
        <v>10</v>
      </c>
      <c r="F110" s="1">
        <v>73.150000000000006</v>
      </c>
      <c r="G110" s="1">
        <v>0</v>
      </c>
      <c r="H110" s="1">
        <v>0</v>
      </c>
      <c r="I110" s="1">
        <v>0</v>
      </c>
      <c r="J110" s="1">
        <v>0</v>
      </c>
      <c r="K110" s="1">
        <v>77.47</v>
      </c>
      <c r="L110" s="1">
        <v>76.66</v>
      </c>
    </row>
    <row r="111" spans="1:12" ht="15.75" customHeight="1">
      <c r="A111" s="7">
        <v>110</v>
      </c>
      <c r="B111" s="1" t="s">
        <v>469</v>
      </c>
      <c r="C111" s="1">
        <v>77.17</v>
      </c>
      <c r="D111" s="1">
        <v>17</v>
      </c>
      <c r="E111" s="1">
        <v>11</v>
      </c>
      <c r="F111" s="1">
        <v>73.89</v>
      </c>
      <c r="G111" s="1">
        <v>0</v>
      </c>
      <c r="H111" s="1">
        <v>0</v>
      </c>
      <c r="I111" s="1">
        <v>0</v>
      </c>
      <c r="J111" s="1">
        <v>0</v>
      </c>
      <c r="K111" s="1">
        <v>77.08</v>
      </c>
      <c r="L111" s="1">
        <v>76.95</v>
      </c>
    </row>
    <row r="112" spans="1:12" ht="15.75" customHeight="1">
      <c r="A112" s="7">
        <v>111</v>
      </c>
      <c r="B112" s="1" t="s">
        <v>99</v>
      </c>
      <c r="C112" s="1">
        <v>77.150000000000006</v>
      </c>
      <c r="D112" s="1">
        <v>12</v>
      </c>
      <c r="E112" s="1">
        <v>15</v>
      </c>
      <c r="F112" s="1">
        <v>78.17</v>
      </c>
      <c r="G112" s="1">
        <v>0</v>
      </c>
      <c r="H112" s="1">
        <v>5</v>
      </c>
      <c r="I112" s="1">
        <v>1</v>
      </c>
      <c r="J112" s="1">
        <v>6</v>
      </c>
      <c r="K112" s="1">
        <v>77.400000000000006</v>
      </c>
      <c r="L112" s="1">
        <v>76.61</v>
      </c>
    </row>
    <row r="113" spans="1:12" ht="15.75" customHeight="1">
      <c r="A113" s="7">
        <v>112</v>
      </c>
      <c r="B113" s="1" t="s">
        <v>209</v>
      </c>
      <c r="C113" s="1">
        <v>77.14</v>
      </c>
      <c r="D113" s="1">
        <v>19</v>
      </c>
      <c r="E113" s="1">
        <v>13</v>
      </c>
      <c r="F113" s="1">
        <v>75.41</v>
      </c>
      <c r="G113" s="1">
        <v>0</v>
      </c>
      <c r="H113" s="1">
        <v>1</v>
      </c>
      <c r="I113" s="1">
        <v>0</v>
      </c>
      <c r="J113" s="1">
        <v>1</v>
      </c>
      <c r="K113" s="1">
        <v>77.77</v>
      </c>
      <c r="L113" s="1">
        <v>76.239999999999995</v>
      </c>
    </row>
    <row r="114" spans="1:12" ht="15.75" customHeight="1">
      <c r="A114" s="7">
        <v>113</v>
      </c>
      <c r="B114" s="1" t="s">
        <v>64</v>
      </c>
      <c r="C114" s="1">
        <v>77.069999999999993</v>
      </c>
      <c r="D114" s="1">
        <v>15</v>
      </c>
      <c r="E114" s="1">
        <v>17</v>
      </c>
      <c r="F114" s="1">
        <v>77.09</v>
      </c>
      <c r="G114" s="1">
        <v>0</v>
      </c>
      <c r="H114" s="1">
        <v>3</v>
      </c>
      <c r="I114" s="1">
        <v>0</v>
      </c>
      <c r="J114" s="1">
        <v>5</v>
      </c>
      <c r="K114" s="1">
        <v>76.63</v>
      </c>
      <c r="L114" s="1">
        <v>77.2</v>
      </c>
    </row>
    <row r="115" spans="1:12" ht="15.75" customHeight="1">
      <c r="A115" s="7">
        <v>114</v>
      </c>
      <c r="B115" s="1" t="s">
        <v>231</v>
      </c>
      <c r="C115" s="1">
        <v>77.06</v>
      </c>
      <c r="D115" s="1">
        <v>18</v>
      </c>
      <c r="E115" s="1">
        <v>10</v>
      </c>
      <c r="F115" s="1">
        <v>73.319999999999993</v>
      </c>
      <c r="G115" s="1">
        <v>0</v>
      </c>
      <c r="H115" s="1">
        <v>1</v>
      </c>
      <c r="I115" s="1">
        <v>0</v>
      </c>
      <c r="J115" s="1">
        <v>2</v>
      </c>
      <c r="K115" s="1">
        <v>77.44</v>
      </c>
      <c r="L115" s="1">
        <v>76.39</v>
      </c>
    </row>
    <row r="116" spans="1:12" ht="15.75" customHeight="1">
      <c r="A116" s="7">
        <v>115</v>
      </c>
      <c r="B116" s="1" t="s">
        <v>61</v>
      </c>
      <c r="C116" s="1">
        <v>76.819999999999993</v>
      </c>
      <c r="D116" s="1">
        <v>15</v>
      </c>
      <c r="E116" s="1">
        <v>15</v>
      </c>
      <c r="F116" s="1">
        <v>76.510000000000005</v>
      </c>
      <c r="G116" s="1">
        <v>1</v>
      </c>
      <c r="H116" s="1">
        <v>0</v>
      </c>
      <c r="I116" s="1">
        <v>1</v>
      </c>
      <c r="J116" s="1">
        <v>6</v>
      </c>
      <c r="K116" s="1">
        <v>77.75</v>
      </c>
      <c r="L116" s="1">
        <v>75.64</v>
      </c>
    </row>
    <row r="117" spans="1:12" ht="15.75" customHeight="1">
      <c r="A117" s="7">
        <v>116</v>
      </c>
      <c r="B117" s="1" t="s">
        <v>91</v>
      </c>
      <c r="C117" s="1">
        <v>76.62</v>
      </c>
      <c r="D117" s="1">
        <v>11</v>
      </c>
      <c r="E117" s="1">
        <v>17</v>
      </c>
      <c r="F117" s="1">
        <v>78.33</v>
      </c>
      <c r="G117" s="1">
        <v>0</v>
      </c>
      <c r="H117" s="1">
        <v>2</v>
      </c>
      <c r="I117" s="1">
        <v>2</v>
      </c>
      <c r="J117" s="1">
        <v>5</v>
      </c>
      <c r="K117" s="1">
        <v>74.78</v>
      </c>
      <c r="L117" s="1">
        <v>78.349999999999994</v>
      </c>
    </row>
    <row r="118" spans="1:12" ht="15.75" customHeight="1">
      <c r="A118" s="7">
        <v>117</v>
      </c>
      <c r="B118" s="1" t="s">
        <v>36</v>
      </c>
      <c r="C118" s="1">
        <v>76.61</v>
      </c>
      <c r="D118" s="1">
        <v>16</v>
      </c>
      <c r="E118" s="1">
        <v>12</v>
      </c>
      <c r="F118" s="1">
        <v>74.28</v>
      </c>
      <c r="G118" s="1">
        <v>0</v>
      </c>
      <c r="H118" s="1">
        <v>0</v>
      </c>
      <c r="I118" s="1">
        <v>0</v>
      </c>
      <c r="J118" s="1">
        <v>3</v>
      </c>
      <c r="K118" s="1">
        <v>75.819999999999993</v>
      </c>
      <c r="L118" s="1">
        <v>77.12</v>
      </c>
    </row>
    <row r="119" spans="1:12" ht="15.75" customHeight="1">
      <c r="A119" s="7">
        <v>118</v>
      </c>
      <c r="B119" s="1" t="s">
        <v>226</v>
      </c>
      <c r="C119" s="1">
        <v>76.349999999999994</v>
      </c>
      <c r="D119" s="1">
        <v>15</v>
      </c>
      <c r="E119" s="1">
        <v>16</v>
      </c>
      <c r="F119" s="1">
        <v>75.41</v>
      </c>
      <c r="G119" s="1">
        <v>0</v>
      </c>
      <c r="H119" s="1">
        <v>2</v>
      </c>
      <c r="I119" s="1">
        <v>0</v>
      </c>
      <c r="J119" s="1">
        <v>3</v>
      </c>
      <c r="K119" s="1">
        <v>74.73</v>
      </c>
      <c r="L119" s="1">
        <v>77.8</v>
      </c>
    </row>
    <row r="120" spans="1:12" ht="15.75" customHeight="1">
      <c r="A120" s="7">
        <v>119</v>
      </c>
      <c r="B120" s="1" t="s">
        <v>114</v>
      </c>
      <c r="C120" s="1">
        <v>76.22</v>
      </c>
      <c r="D120" s="1">
        <v>17</v>
      </c>
      <c r="E120" s="1">
        <v>13</v>
      </c>
      <c r="F120" s="1">
        <v>73.959999999999994</v>
      </c>
      <c r="G120" s="1">
        <v>0</v>
      </c>
      <c r="H120" s="1">
        <v>0</v>
      </c>
      <c r="I120" s="1">
        <v>0</v>
      </c>
      <c r="J120" s="1">
        <v>1</v>
      </c>
      <c r="K120" s="1">
        <v>75.430000000000007</v>
      </c>
      <c r="L120" s="1">
        <v>76.73</v>
      </c>
    </row>
    <row r="121" spans="1:12" ht="15.75" customHeight="1">
      <c r="A121" s="7">
        <v>120</v>
      </c>
      <c r="B121" s="1" t="s">
        <v>221</v>
      </c>
      <c r="C121" s="1">
        <v>76.180000000000007</v>
      </c>
      <c r="D121" s="1">
        <v>13</v>
      </c>
      <c r="E121" s="1">
        <v>15</v>
      </c>
      <c r="F121" s="1">
        <v>75.92</v>
      </c>
      <c r="G121" s="1">
        <v>0</v>
      </c>
      <c r="H121" s="1">
        <v>1</v>
      </c>
      <c r="I121" s="1">
        <v>0</v>
      </c>
      <c r="J121" s="1">
        <v>3</v>
      </c>
      <c r="K121" s="1">
        <v>75.16</v>
      </c>
      <c r="L121" s="1">
        <v>76.94</v>
      </c>
    </row>
    <row r="122" spans="1:12" ht="15.75" customHeight="1">
      <c r="A122" s="7">
        <v>121</v>
      </c>
      <c r="B122" s="1" t="s">
        <v>102</v>
      </c>
      <c r="C122" s="1">
        <v>75.94</v>
      </c>
      <c r="D122" s="1">
        <v>19</v>
      </c>
      <c r="E122" s="1">
        <v>11</v>
      </c>
      <c r="F122" s="1">
        <v>71.599999999999994</v>
      </c>
      <c r="G122" s="1">
        <v>0</v>
      </c>
      <c r="H122" s="1">
        <v>0</v>
      </c>
      <c r="I122" s="1">
        <v>0</v>
      </c>
      <c r="J122" s="1">
        <v>1</v>
      </c>
      <c r="K122" s="1">
        <v>75.63</v>
      </c>
      <c r="L122" s="1">
        <v>75.95</v>
      </c>
    </row>
    <row r="123" spans="1:12" ht="15.75" customHeight="1">
      <c r="A123" s="7">
        <v>122</v>
      </c>
      <c r="B123" s="1" t="s">
        <v>383</v>
      </c>
      <c r="C123" s="1">
        <v>75.930000000000007</v>
      </c>
      <c r="D123" s="1">
        <v>20</v>
      </c>
      <c r="E123" s="1">
        <v>12</v>
      </c>
      <c r="F123" s="1">
        <v>71.2</v>
      </c>
      <c r="G123" s="1">
        <v>0</v>
      </c>
      <c r="H123" s="1">
        <v>0</v>
      </c>
      <c r="I123" s="1">
        <v>0</v>
      </c>
      <c r="J123" s="1">
        <v>2</v>
      </c>
      <c r="K123" s="1">
        <v>75.03</v>
      </c>
      <c r="L123" s="1">
        <v>76.55</v>
      </c>
    </row>
    <row r="124" spans="1:12" ht="15.75" customHeight="1">
      <c r="A124" s="7">
        <v>123</v>
      </c>
      <c r="B124" s="1" t="s">
        <v>100</v>
      </c>
      <c r="C124" s="1">
        <v>75.760000000000005</v>
      </c>
      <c r="D124" s="1">
        <v>20</v>
      </c>
      <c r="E124" s="1">
        <v>12</v>
      </c>
      <c r="F124" s="1">
        <v>71.13</v>
      </c>
      <c r="G124" s="1">
        <v>0</v>
      </c>
      <c r="H124" s="1">
        <v>1</v>
      </c>
      <c r="I124" s="1">
        <v>0</v>
      </c>
      <c r="J124" s="1">
        <v>2</v>
      </c>
      <c r="K124" s="1">
        <v>74.400000000000006</v>
      </c>
      <c r="L124" s="1">
        <v>76.900000000000006</v>
      </c>
    </row>
    <row r="125" spans="1:12" ht="15.75" customHeight="1">
      <c r="A125" s="7">
        <v>124</v>
      </c>
      <c r="B125" s="1" t="s">
        <v>148</v>
      </c>
      <c r="C125" s="1">
        <v>75.73</v>
      </c>
      <c r="D125" s="1">
        <v>17</v>
      </c>
      <c r="E125" s="1">
        <v>11</v>
      </c>
      <c r="F125" s="1">
        <v>71.849999999999994</v>
      </c>
      <c r="G125" s="1">
        <v>0</v>
      </c>
      <c r="H125" s="1">
        <v>1</v>
      </c>
      <c r="I125" s="1">
        <v>0</v>
      </c>
      <c r="J125" s="1">
        <v>3</v>
      </c>
      <c r="K125" s="1">
        <v>74.83</v>
      </c>
      <c r="L125" s="1">
        <v>76.36</v>
      </c>
    </row>
    <row r="126" spans="1:12" ht="15.75" customHeight="1">
      <c r="A126" s="7">
        <v>125</v>
      </c>
      <c r="B126" s="1" t="s">
        <v>282</v>
      </c>
      <c r="C126" s="1">
        <v>75.7</v>
      </c>
      <c r="D126" s="1">
        <v>16</v>
      </c>
      <c r="E126" s="1">
        <v>11</v>
      </c>
      <c r="F126" s="1">
        <v>73.709999999999994</v>
      </c>
      <c r="G126" s="1">
        <v>0</v>
      </c>
      <c r="H126" s="1">
        <v>0</v>
      </c>
      <c r="I126" s="1">
        <v>0</v>
      </c>
      <c r="J126" s="1">
        <v>1</v>
      </c>
      <c r="K126" s="1">
        <v>76.09</v>
      </c>
      <c r="L126" s="1">
        <v>75.02</v>
      </c>
    </row>
    <row r="127" spans="1:12" ht="15.75" customHeight="1">
      <c r="A127" s="7">
        <v>126</v>
      </c>
      <c r="B127" s="1" t="s">
        <v>132</v>
      </c>
      <c r="C127" s="1">
        <v>75.58</v>
      </c>
      <c r="D127" s="1">
        <v>14</v>
      </c>
      <c r="E127" s="1">
        <v>16</v>
      </c>
      <c r="F127" s="1">
        <v>76.87</v>
      </c>
      <c r="G127" s="1">
        <v>0</v>
      </c>
      <c r="H127" s="1">
        <v>4</v>
      </c>
      <c r="I127" s="1">
        <v>2</v>
      </c>
      <c r="J127" s="1">
        <v>8</v>
      </c>
      <c r="K127" s="1">
        <v>77.3</v>
      </c>
      <c r="L127" s="1">
        <v>73.66</v>
      </c>
    </row>
    <row r="128" spans="1:12" ht="15.75" customHeight="1">
      <c r="A128" s="7">
        <v>127</v>
      </c>
      <c r="B128" s="1" t="s">
        <v>210</v>
      </c>
      <c r="C128" s="1">
        <v>75.489999999999995</v>
      </c>
      <c r="D128" s="1">
        <v>15</v>
      </c>
      <c r="E128" s="1">
        <v>14</v>
      </c>
      <c r="F128" s="1">
        <v>75.459999999999994</v>
      </c>
      <c r="G128" s="1">
        <v>0</v>
      </c>
      <c r="H128" s="1">
        <v>1</v>
      </c>
      <c r="I128" s="1">
        <v>0</v>
      </c>
      <c r="J128" s="1">
        <v>1</v>
      </c>
      <c r="K128" s="1">
        <v>75.7</v>
      </c>
      <c r="L128" s="1">
        <v>74.989999999999995</v>
      </c>
    </row>
    <row r="129" spans="1:12" ht="15.75" customHeight="1">
      <c r="A129" s="7">
        <v>128</v>
      </c>
      <c r="B129" s="1" t="s">
        <v>264</v>
      </c>
      <c r="C129" s="1">
        <v>75.489999999999995</v>
      </c>
      <c r="D129" s="1">
        <v>15</v>
      </c>
      <c r="E129" s="1">
        <v>13</v>
      </c>
      <c r="F129" s="1">
        <v>74.36</v>
      </c>
      <c r="G129" s="1">
        <v>0</v>
      </c>
      <c r="H129" s="1">
        <v>0</v>
      </c>
      <c r="I129" s="1">
        <v>0</v>
      </c>
      <c r="J129" s="1">
        <v>0</v>
      </c>
      <c r="K129" s="1">
        <v>75.099999999999994</v>
      </c>
      <c r="L129" s="1">
        <v>75.59</v>
      </c>
    </row>
    <row r="130" spans="1:12" ht="15.75" customHeight="1">
      <c r="A130" s="7">
        <v>129</v>
      </c>
      <c r="B130" s="1" t="s">
        <v>269</v>
      </c>
      <c r="C130" s="1">
        <v>75.47</v>
      </c>
      <c r="D130" s="1">
        <v>17</v>
      </c>
      <c r="E130" s="1">
        <v>12</v>
      </c>
      <c r="F130" s="1">
        <v>72.95</v>
      </c>
      <c r="G130" s="1">
        <v>0</v>
      </c>
      <c r="H130" s="1">
        <v>0</v>
      </c>
      <c r="I130" s="1">
        <v>0</v>
      </c>
      <c r="J130" s="1">
        <v>3</v>
      </c>
      <c r="K130" s="1">
        <v>74.400000000000006</v>
      </c>
      <c r="L130" s="1">
        <v>76.27</v>
      </c>
    </row>
    <row r="131" spans="1:12" ht="15.75" customHeight="1">
      <c r="A131" s="7">
        <v>130</v>
      </c>
      <c r="B131" s="1" t="s">
        <v>230</v>
      </c>
      <c r="C131" s="1">
        <v>75.3</v>
      </c>
      <c r="D131" s="1">
        <v>18</v>
      </c>
      <c r="E131" s="1">
        <v>13</v>
      </c>
      <c r="F131" s="1">
        <v>73.33</v>
      </c>
      <c r="G131" s="1">
        <v>0</v>
      </c>
      <c r="H131" s="1">
        <v>0</v>
      </c>
      <c r="I131" s="1">
        <v>0</v>
      </c>
      <c r="J131" s="1">
        <v>1</v>
      </c>
      <c r="K131" s="1">
        <v>75.92</v>
      </c>
      <c r="L131" s="1">
        <v>74.400000000000006</v>
      </c>
    </row>
    <row r="132" spans="1:12" ht="15.75" customHeight="1">
      <c r="A132" s="7">
        <v>131</v>
      </c>
      <c r="B132" s="1" t="s">
        <v>157</v>
      </c>
      <c r="C132" s="1">
        <v>75.28</v>
      </c>
      <c r="D132" s="1">
        <v>16</v>
      </c>
      <c r="E132" s="1">
        <v>16</v>
      </c>
      <c r="F132" s="1">
        <v>75.05</v>
      </c>
      <c r="G132" s="1">
        <v>0</v>
      </c>
      <c r="H132" s="1">
        <v>0</v>
      </c>
      <c r="I132" s="1">
        <v>0</v>
      </c>
      <c r="J132" s="1">
        <v>1</v>
      </c>
      <c r="K132" s="1">
        <v>75.59</v>
      </c>
      <c r="L132" s="1">
        <v>74.680000000000007</v>
      </c>
    </row>
    <row r="133" spans="1:12" ht="15.75" customHeight="1">
      <c r="A133" s="7">
        <v>132</v>
      </c>
      <c r="B133" s="1" t="s">
        <v>145</v>
      </c>
      <c r="C133" s="1">
        <v>75.209999999999994</v>
      </c>
      <c r="D133" s="1">
        <v>14</v>
      </c>
      <c r="E133" s="1">
        <v>15</v>
      </c>
      <c r="F133" s="1">
        <v>74.790000000000006</v>
      </c>
      <c r="G133" s="1">
        <v>0</v>
      </c>
      <c r="H133" s="1">
        <v>0</v>
      </c>
      <c r="I133" s="1">
        <v>0</v>
      </c>
      <c r="J133" s="1">
        <v>0</v>
      </c>
      <c r="K133" s="1">
        <v>73.69</v>
      </c>
      <c r="L133" s="1">
        <v>76.510000000000005</v>
      </c>
    </row>
    <row r="134" spans="1:12" ht="15.75" customHeight="1">
      <c r="A134" s="7">
        <v>133</v>
      </c>
      <c r="B134" s="1" t="s">
        <v>93</v>
      </c>
      <c r="C134" s="1">
        <v>74.989999999999995</v>
      </c>
      <c r="D134" s="1">
        <v>13</v>
      </c>
      <c r="E134" s="1">
        <v>17</v>
      </c>
      <c r="F134" s="1">
        <v>74.849999999999994</v>
      </c>
      <c r="G134" s="1">
        <v>0</v>
      </c>
      <c r="H134" s="1">
        <v>0</v>
      </c>
      <c r="I134" s="1">
        <v>0</v>
      </c>
      <c r="J134" s="1">
        <v>1</v>
      </c>
      <c r="K134" s="1">
        <v>73.989999999999995</v>
      </c>
      <c r="L134" s="1">
        <v>75.709999999999994</v>
      </c>
    </row>
    <row r="135" spans="1:12" ht="15.75" customHeight="1">
      <c r="A135" s="7">
        <v>134</v>
      </c>
      <c r="B135" s="1" t="s">
        <v>174</v>
      </c>
      <c r="C135" s="1">
        <v>74.97</v>
      </c>
      <c r="D135" s="1">
        <v>15</v>
      </c>
      <c r="E135" s="1">
        <v>13</v>
      </c>
      <c r="F135" s="1">
        <v>74.23</v>
      </c>
      <c r="G135" s="1">
        <v>0</v>
      </c>
      <c r="H135" s="1">
        <v>0</v>
      </c>
      <c r="I135" s="1">
        <v>0</v>
      </c>
      <c r="J135" s="1">
        <v>0</v>
      </c>
      <c r="K135" s="1">
        <v>75.239999999999995</v>
      </c>
      <c r="L135" s="1">
        <v>74.400000000000006</v>
      </c>
    </row>
    <row r="136" spans="1:12" ht="15.75" customHeight="1">
      <c r="A136" s="7">
        <v>135</v>
      </c>
      <c r="B136" s="1" t="s">
        <v>270</v>
      </c>
      <c r="C136" s="1">
        <v>74.739999999999995</v>
      </c>
      <c r="D136" s="1">
        <v>14</v>
      </c>
      <c r="E136" s="1">
        <v>14</v>
      </c>
      <c r="F136" s="1">
        <v>74.400000000000006</v>
      </c>
      <c r="G136" s="1">
        <v>0</v>
      </c>
      <c r="H136" s="1">
        <v>0</v>
      </c>
      <c r="I136" s="1">
        <v>0</v>
      </c>
      <c r="J136" s="1">
        <v>2</v>
      </c>
      <c r="K136" s="1">
        <v>74.64</v>
      </c>
      <c r="L136" s="1">
        <v>74.53</v>
      </c>
    </row>
    <row r="137" spans="1:12" ht="15.75" customHeight="1">
      <c r="A137" s="7">
        <v>136</v>
      </c>
      <c r="B137" s="1" t="s">
        <v>211</v>
      </c>
      <c r="C137" s="1">
        <v>74.66</v>
      </c>
      <c r="D137" s="1">
        <v>13</v>
      </c>
      <c r="E137" s="1">
        <v>18</v>
      </c>
      <c r="F137" s="1">
        <v>77.069999999999993</v>
      </c>
      <c r="G137" s="1">
        <v>0</v>
      </c>
      <c r="H137" s="1">
        <v>3</v>
      </c>
      <c r="I137" s="1">
        <v>1</v>
      </c>
      <c r="J137" s="1">
        <v>6</v>
      </c>
      <c r="K137" s="1">
        <v>75.28</v>
      </c>
      <c r="L137" s="1">
        <v>73.75</v>
      </c>
    </row>
    <row r="138" spans="1:12" ht="15.75" customHeight="1">
      <c r="A138" s="7">
        <v>137</v>
      </c>
      <c r="B138" s="1" t="s">
        <v>249</v>
      </c>
      <c r="C138" s="1">
        <v>74.650000000000006</v>
      </c>
      <c r="D138" s="1">
        <v>17</v>
      </c>
      <c r="E138" s="1">
        <v>11</v>
      </c>
      <c r="F138" s="1">
        <v>72.77</v>
      </c>
      <c r="G138" s="1">
        <v>0</v>
      </c>
      <c r="H138" s="1">
        <v>0</v>
      </c>
      <c r="I138" s="1">
        <v>1</v>
      </c>
      <c r="J138" s="1">
        <v>0</v>
      </c>
      <c r="K138" s="1">
        <v>75.97</v>
      </c>
      <c r="L138" s="1">
        <v>73.08</v>
      </c>
    </row>
    <row r="139" spans="1:12" ht="15.75" customHeight="1">
      <c r="A139" s="7">
        <v>138</v>
      </c>
      <c r="B139" s="1" t="s">
        <v>458</v>
      </c>
      <c r="C139" s="1">
        <v>74.64</v>
      </c>
      <c r="D139" s="1">
        <v>16</v>
      </c>
      <c r="E139" s="1">
        <v>8</v>
      </c>
      <c r="F139" s="1">
        <v>66.81</v>
      </c>
      <c r="G139" s="1">
        <v>0</v>
      </c>
      <c r="H139" s="1">
        <v>0</v>
      </c>
      <c r="I139" s="1">
        <v>0</v>
      </c>
      <c r="J139" s="1">
        <v>1</v>
      </c>
      <c r="K139" s="1">
        <v>72.180000000000007</v>
      </c>
      <c r="L139" s="1">
        <v>76.95</v>
      </c>
    </row>
    <row r="140" spans="1:12" ht="15.75" customHeight="1">
      <c r="A140" s="7">
        <v>139</v>
      </c>
      <c r="B140" s="1" t="s">
        <v>111</v>
      </c>
      <c r="C140" s="1">
        <v>74.45</v>
      </c>
      <c r="D140" s="1">
        <v>13</v>
      </c>
      <c r="E140" s="1">
        <v>15</v>
      </c>
      <c r="F140" s="1">
        <v>74.650000000000006</v>
      </c>
      <c r="G140" s="1">
        <v>0</v>
      </c>
      <c r="H140" s="1">
        <v>0</v>
      </c>
      <c r="I140" s="1">
        <v>0</v>
      </c>
      <c r="J140" s="1">
        <v>1</v>
      </c>
      <c r="K140" s="1">
        <v>73.260000000000005</v>
      </c>
      <c r="L140" s="1">
        <v>75.37</v>
      </c>
    </row>
    <row r="141" spans="1:12" ht="15.75" customHeight="1">
      <c r="A141" s="7">
        <v>140</v>
      </c>
      <c r="B141" s="1" t="s">
        <v>172</v>
      </c>
      <c r="C141" s="1">
        <v>74.39</v>
      </c>
      <c r="D141" s="1">
        <v>18</v>
      </c>
      <c r="E141" s="1">
        <v>11</v>
      </c>
      <c r="F141" s="1">
        <v>71.040000000000006</v>
      </c>
      <c r="G141" s="1">
        <v>0</v>
      </c>
      <c r="H141" s="1">
        <v>1</v>
      </c>
      <c r="I141" s="1">
        <v>0</v>
      </c>
      <c r="J141" s="1">
        <v>1</v>
      </c>
      <c r="K141" s="1">
        <v>75</v>
      </c>
      <c r="L141" s="1">
        <v>73.489999999999995</v>
      </c>
    </row>
    <row r="142" spans="1:12" ht="15.75" customHeight="1">
      <c r="A142" s="7">
        <v>141</v>
      </c>
      <c r="B142" s="1" t="s">
        <v>77</v>
      </c>
      <c r="C142" s="1">
        <v>74.180000000000007</v>
      </c>
      <c r="D142" s="1">
        <v>10</v>
      </c>
      <c r="E142" s="1">
        <v>19</v>
      </c>
      <c r="F142" s="1">
        <v>77.81</v>
      </c>
      <c r="G142" s="1">
        <v>0</v>
      </c>
      <c r="H142" s="1">
        <v>0</v>
      </c>
      <c r="I142" s="1">
        <v>1</v>
      </c>
      <c r="J142" s="1">
        <v>7</v>
      </c>
      <c r="K142" s="1">
        <v>73.349999999999994</v>
      </c>
      <c r="L142" s="1">
        <v>74.73</v>
      </c>
    </row>
    <row r="143" spans="1:12" ht="15.75" customHeight="1">
      <c r="A143" s="7">
        <v>142</v>
      </c>
      <c r="B143" s="1" t="s">
        <v>74</v>
      </c>
      <c r="C143" s="1">
        <v>74.17</v>
      </c>
      <c r="D143" s="1">
        <v>12</v>
      </c>
      <c r="E143" s="1">
        <v>16</v>
      </c>
      <c r="F143" s="1">
        <v>76.760000000000005</v>
      </c>
      <c r="G143" s="1">
        <v>0</v>
      </c>
      <c r="H143" s="1">
        <v>2</v>
      </c>
      <c r="I143" s="1">
        <v>1</v>
      </c>
      <c r="J143" s="1">
        <v>4</v>
      </c>
      <c r="K143" s="1">
        <v>75.23</v>
      </c>
      <c r="L143" s="1">
        <v>72.83</v>
      </c>
    </row>
    <row r="144" spans="1:12" ht="15.75" customHeight="1">
      <c r="A144" s="7">
        <v>143</v>
      </c>
      <c r="B144" s="1" t="s">
        <v>90</v>
      </c>
      <c r="C144" s="1">
        <v>73.959999999999994</v>
      </c>
      <c r="D144" s="1">
        <v>11</v>
      </c>
      <c r="E144" s="1">
        <v>17</v>
      </c>
      <c r="F144" s="1">
        <v>77.2</v>
      </c>
      <c r="G144" s="1">
        <v>0</v>
      </c>
      <c r="H144" s="1">
        <v>2</v>
      </c>
      <c r="I144" s="1">
        <v>0</v>
      </c>
      <c r="J144" s="1">
        <v>7</v>
      </c>
      <c r="K144" s="1">
        <v>73.58</v>
      </c>
      <c r="L144" s="1">
        <v>74.05</v>
      </c>
    </row>
    <row r="145" spans="1:12" ht="15.75" customHeight="1">
      <c r="A145" s="7">
        <v>144</v>
      </c>
      <c r="B145" s="1" t="s">
        <v>150</v>
      </c>
      <c r="C145" s="1">
        <v>73.81</v>
      </c>
      <c r="D145" s="1">
        <v>16</v>
      </c>
      <c r="E145" s="1">
        <v>11</v>
      </c>
      <c r="F145" s="1">
        <v>70.83</v>
      </c>
      <c r="G145" s="1">
        <v>0</v>
      </c>
      <c r="H145" s="1">
        <v>0</v>
      </c>
      <c r="I145" s="1">
        <v>0</v>
      </c>
      <c r="J145" s="1">
        <v>1</v>
      </c>
      <c r="K145" s="1">
        <v>72.819999999999993</v>
      </c>
      <c r="L145" s="1">
        <v>74.52</v>
      </c>
    </row>
    <row r="146" spans="1:12" ht="15.75" customHeight="1">
      <c r="A146" s="7">
        <v>145</v>
      </c>
      <c r="B146" s="1" t="s">
        <v>444</v>
      </c>
      <c r="C146" s="1">
        <v>73.8</v>
      </c>
      <c r="D146" s="1">
        <v>21</v>
      </c>
      <c r="E146" s="1">
        <v>11</v>
      </c>
      <c r="F146" s="1">
        <v>69.66</v>
      </c>
      <c r="G146" s="1">
        <v>0</v>
      </c>
      <c r="H146" s="1">
        <v>3</v>
      </c>
      <c r="I146" s="1">
        <v>0</v>
      </c>
      <c r="J146" s="1">
        <v>3</v>
      </c>
      <c r="K146" s="1">
        <v>71.63</v>
      </c>
      <c r="L146" s="1">
        <v>75.73</v>
      </c>
    </row>
    <row r="147" spans="1:12" ht="15.75" customHeight="1">
      <c r="A147" s="7">
        <v>146</v>
      </c>
      <c r="B147" s="1" t="s">
        <v>31</v>
      </c>
      <c r="C147" s="1">
        <v>73.77</v>
      </c>
      <c r="D147" s="1">
        <v>4</v>
      </c>
      <c r="E147" s="1">
        <v>13</v>
      </c>
      <c r="F147" s="1">
        <v>81.5</v>
      </c>
      <c r="G147" s="1">
        <v>0</v>
      </c>
      <c r="H147" s="1">
        <v>2</v>
      </c>
      <c r="I147" s="1">
        <v>0</v>
      </c>
      <c r="J147" s="1">
        <v>3</v>
      </c>
      <c r="K147" s="1">
        <v>73.63</v>
      </c>
      <c r="L147" s="1">
        <v>73.61</v>
      </c>
    </row>
    <row r="148" spans="1:12" ht="15.75" customHeight="1">
      <c r="A148" s="7">
        <v>147</v>
      </c>
      <c r="B148" s="1" t="s">
        <v>310</v>
      </c>
      <c r="C148" s="1">
        <v>73.77</v>
      </c>
      <c r="D148" s="1">
        <v>16</v>
      </c>
      <c r="E148" s="1">
        <v>14</v>
      </c>
      <c r="F148" s="1">
        <v>73.91</v>
      </c>
      <c r="G148" s="1">
        <v>0</v>
      </c>
      <c r="H148" s="1">
        <v>0</v>
      </c>
      <c r="I148" s="1">
        <v>0</v>
      </c>
      <c r="J148" s="1">
        <v>0</v>
      </c>
      <c r="K148" s="1">
        <v>74.95</v>
      </c>
      <c r="L148" s="1">
        <v>72.31</v>
      </c>
    </row>
    <row r="149" spans="1:12" ht="15.75" customHeight="1">
      <c r="A149" s="7">
        <v>148</v>
      </c>
      <c r="B149" s="1" t="s">
        <v>120</v>
      </c>
      <c r="C149" s="1">
        <v>73.569999999999993</v>
      </c>
      <c r="D149" s="1">
        <v>12</v>
      </c>
      <c r="E149" s="1">
        <v>16</v>
      </c>
      <c r="F149" s="1">
        <v>77.099999999999994</v>
      </c>
      <c r="G149" s="1">
        <v>0</v>
      </c>
      <c r="H149" s="1">
        <v>0</v>
      </c>
      <c r="I149" s="1">
        <v>1</v>
      </c>
      <c r="J149" s="1">
        <v>6</v>
      </c>
      <c r="K149" s="1">
        <v>75.56</v>
      </c>
      <c r="L149" s="1">
        <v>71.319999999999993</v>
      </c>
    </row>
    <row r="150" spans="1:12" ht="15.75" customHeight="1">
      <c r="A150" s="7">
        <v>149</v>
      </c>
      <c r="B150" s="1" t="s">
        <v>332</v>
      </c>
      <c r="C150" s="1">
        <v>73.459999999999994</v>
      </c>
      <c r="D150" s="1">
        <v>17</v>
      </c>
      <c r="E150" s="1">
        <v>15</v>
      </c>
      <c r="F150" s="1">
        <v>74.19</v>
      </c>
      <c r="G150" s="1">
        <v>0</v>
      </c>
      <c r="H150" s="1">
        <v>1</v>
      </c>
      <c r="I150" s="1">
        <v>0</v>
      </c>
      <c r="J150" s="1">
        <v>2</v>
      </c>
      <c r="K150" s="1">
        <v>74.61</v>
      </c>
      <c r="L150" s="1">
        <v>72.02</v>
      </c>
    </row>
    <row r="151" spans="1:12" ht="15.75" customHeight="1">
      <c r="A151" s="7">
        <v>150</v>
      </c>
      <c r="B151" s="1" t="s">
        <v>179</v>
      </c>
      <c r="C151" s="1">
        <v>73.27</v>
      </c>
      <c r="D151" s="1">
        <v>14</v>
      </c>
      <c r="E151" s="1">
        <v>15</v>
      </c>
      <c r="F151" s="1">
        <v>73.69</v>
      </c>
      <c r="G151" s="1">
        <v>0</v>
      </c>
      <c r="H151" s="1">
        <v>0</v>
      </c>
      <c r="I151" s="1">
        <v>0</v>
      </c>
      <c r="J151" s="1">
        <v>2</v>
      </c>
      <c r="K151" s="1">
        <v>72.23</v>
      </c>
      <c r="L151" s="1">
        <v>74.02</v>
      </c>
    </row>
    <row r="152" spans="1:12" ht="15.75" customHeight="1">
      <c r="A152" s="7">
        <v>151</v>
      </c>
      <c r="B152" s="1" t="s">
        <v>152</v>
      </c>
      <c r="C152" s="1">
        <v>73.27</v>
      </c>
      <c r="D152" s="1">
        <v>12</v>
      </c>
      <c r="E152" s="1">
        <v>18</v>
      </c>
      <c r="F152" s="1">
        <v>76.239999999999995</v>
      </c>
      <c r="G152" s="1">
        <v>0</v>
      </c>
      <c r="H152" s="1">
        <v>0</v>
      </c>
      <c r="I152" s="1">
        <v>0</v>
      </c>
      <c r="J152" s="1">
        <v>4</v>
      </c>
      <c r="K152" s="1">
        <v>72.92</v>
      </c>
      <c r="L152" s="1">
        <v>73.31</v>
      </c>
    </row>
    <row r="153" spans="1:12" ht="15.75" customHeight="1">
      <c r="A153" s="7">
        <v>152</v>
      </c>
      <c r="B153" s="1" t="s">
        <v>124</v>
      </c>
      <c r="C153" s="1">
        <v>73.260000000000005</v>
      </c>
      <c r="D153" s="1">
        <v>18</v>
      </c>
      <c r="E153" s="1">
        <v>9</v>
      </c>
      <c r="F153" s="1">
        <v>70.459999999999994</v>
      </c>
      <c r="G153" s="1">
        <v>0</v>
      </c>
      <c r="H153" s="1">
        <v>0</v>
      </c>
      <c r="I153" s="1">
        <v>0</v>
      </c>
      <c r="J153" s="1">
        <v>1</v>
      </c>
      <c r="K153" s="1">
        <v>75.739999999999995</v>
      </c>
      <c r="L153" s="1">
        <v>70.53</v>
      </c>
    </row>
    <row r="154" spans="1:12" ht="15.75" customHeight="1">
      <c r="A154" s="7">
        <v>153</v>
      </c>
      <c r="B154" s="1" t="s">
        <v>164</v>
      </c>
      <c r="C154" s="1">
        <v>73.150000000000006</v>
      </c>
      <c r="D154" s="1">
        <v>15</v>
      </c>
      <c r="E154" s="1">
        <v>12</v>
      </c>
      <c r="F154" s="1">
        <v>72.67</v>
      </c>
      <c r="G154" s="1">
        <v>0</v>
      </c>
      <c r="H154" s="1">
        <v>1</v>
      </c>
      <c r="I154" s="1">
        <v>0</v>
      </c>
      <c r="J154" s="1">
        <v>1</v>
      </c>
      <c r="K154" s="1">
        <v>73.8</v>
      </c>
      <c r="L154" s="1">
        <v>72.2</v>
      </c>
    </row>
    <row r="155" spans="1:12" ht="15.75" customHeight="1">
      <c r="A155" s="7">
        <v>154</v>
      </c>
      <c r="B155" s="1" t="s">
        <v>79</v>
      </c>
      <c r="C155" s="1">
        <v>73.08</v>
      </c>
      <c r="D155" s="1">
        <v>13</v>
      </c>
      <c r="E155" s="1">
        <v>15</v>
      </c>
      <c r="F155" s="1">
        <v>73.23</v>
      </c>
      <c r="G155" s="1">
        <v>0</v>
      </c>
      <c r="H155" s="1">
        <v>0</v>
      </c>
      <c r="I155" s="1">
        <v>0</v>
      </c>
      <c r="J155" s="1">
        <v>0</v>
      </c>
      <c r="K155" s="1">
        <v>72.17</v>
      </c>
      <c r="L155" s="1">
        <v>73.69</v>
      </c>
    </row>
    <row r="156" spans="1:12" ht="15.75" customHeight="1">
      <c r="A156" s="7">
        <v>155</v>
      </c>
      <c r="B156" s="1" t="s">
        <v>219</v>
      </c>
      <c r="C156" s="1">
        <v>73.03</v>
      </c>
      <c r="D156" s="1">
        <v>17</v>
      </c>
      <c r="E156" s="1">
        <v>12</v>
      </c>
      <c r="F156" s="1">
        <v>71</v>
      </c>
      <c r="G156" s="1">
        <v>0</v>
      </c>
      <c r="H156" s="1">
        <v>0</v>
      </c>
      <c r="I156" s="1">
        <v>0</v>
      </c>
      <c r="J156" s="1">
        <v>0</v>
      </c>
      <c r="K156" s="1">
        <v>72.599999999999994</v>
      </c>
      <c r="L156" s="1">
        <v>73.16</v>
      </c>
    </row>
    <row r="157" spans="1:12" ht="15.75" customHeight="1">
      <c r="A157" s="7">
        <v>156</v>
      </c>
      <c r="B157" s="1" t="s">
        <v>203</v>
      </c>
      <c r="C157" s="1">
        <v>73</v>
      </c>
      <c r="D157" s="1">
        <v>13</v>
      </c>
      <c r="E157" s="1">
        <v>18</v>
      </c>
      <c r="F157" s="1">
        <v>74.400000000000006</v>
      </c>
      <c r="G157" s="1">
        <v>0</v>
      </c>
      <c r="H157" s="1">
        <v>0</v>
      </c>
      <c r="I157" s="1">
        <v>0</v>
      </c>
      <c r="J157" s="1">
        <v>0</v>
      </c>
      <c r="K157" s="1">
        <v>72.02</v>
      </c>
      <c r="L157" s="1">
        <v>73.67</v>
      </c>
    </row>
    <row r="158" spans="1:12" ht="15.75" customHeight="1">
      <c r="A158" s="7">
        <v>157</v>
      </c>
      <c r="B158" s="1" t="s">
        <v>272</v>
      </c>
      <c r="C158" s="1">
        <v>72.94</v>
      </c>
      <c r="D158" s="1">
        <v>18</v>
      </c>
      <c r="E158" s="1">
        <v>11</v>
      </c>
      <c r="F158" s="1">
        <v>70.94</v>
      </c>
      <c r="G158" s="1">
        <v>0</v>
      </c>
      <c r="H158" s="1">
        <v>0</v>
      </c>
      <c r="I158" s="1">
        <v>0</v>
      </c>
      <c r="J158" s="1">
        <v>1</v>
      </c>
      <c r="K158" s="1">
        <v>73.400000000000006</v>
      </c>
      <c r="L158" s="1">
        <v>72.180000000000007</v>
      </c>
    </row>
    <row r="159" spans="1:12" ht="15.75" customHeight="1">
      <c r="A159" s="7">
        <v>158</v>
      </c>
      <c r="B159" s="1" t="s">
        <v>112</v>
      </c>
      <c r="C159" s="1">
        <v>72.87</v>
      </c>
      <c r="D159" s="1">
        <v>11</v>
      </c>
      <c r="E159" s="1">
        <v>16</v>
      </c>
      <c r="F159" s="1">
        <v>75.27</v>
      </c>
      <c r="G159" s="1">
        <v>0</v>
      </c>
      <c r="H159" s="1">
        <v>0</v>
      </c>
      <c r="I159" s="1">
        <v>0</v>
      </c>
      <c r="J159" s="1">
        <v>3</v>
      </c>
      <c r="K159" s="1">
        <v>72.319999999999993</v>
      </c>
      <c r="L159" s="1">
        <v>73.12</v>
      </c>
    </row>
    <row r="160" spans="1:12" ht="15.75" customHeight="1">
      <c r="A160" s="7">
        <v>159</v>
      </c>
      <c r="B160" s="1" t="s">
        <v>27</v>
      </c>
      <c r="C160" s="1">
        <v>72.77</v>
      </c>
      <c r="D160" s="1">
        <v>9</v>
      </c>
      <c r="E160" s="1">
        <v>19</v>
      </c>
      <c r="F160" s="1">
        <v>78.86</v>
      </c>
      <c r="G160" s="1">
        <v>0</v>
      </c>
      <c r="H160" s="1">
        <v>2</v>
      </c>
      <c r="I160" s="1">
        <v>0</v>
      </c>
      <c r="J160" s="1">
        <v>5</v>
      </c>
      <c r="K160" s="1">
        <v>74.209999999999994</v>
      </c>
      <c r="L160" s="1">
        <v>71.02</v>
      </c>
    </row>
    <row r="161" spans="1:12" ht="15.75" customHeight="1">
      <c r="A161" s="7">
        <v>160</v>
      </c>
      <c r="B161" s="1" t="s">
        <v>429</v>
      </c>
      <c r="C161" s="1">
        <v>72.58</v>
      </c>
      <c r="D161" s="1">
        <v>14</v>
      </c>
      <c r="E161" s="1">
        <v>16</v>
      </c>
      <c r="F161" s="1">
        <v>74.38</v>
      </c>
      <c r="G161" s="1">
        <v>0</v>
      </c>
      <c r="H161" s="1">
        <v>0</v>
      </c>
      <c r="I161" s="1">
        <v>0</v>
      </c>
      <c r="J161" s="1">
        <v>2</v>
      </c>
      <c r="K161" s="1">
        <v>73.400000000000006</v>
      </c>
      <c r="L161" s="1">
        <v>71.459999999999994</v>
      </c>
    </row>
    <row r="162" spans="1:12" ht="15.75" customHeight="1">
      <c r="A162" s="7">
        <v>161</v>
      </c>
      <c r="B162" s="1" t="s">
        <v>353</v>
      </c>
      <c r="C162" s="1">
        <v>72.37</v>
      </c>
      <c r="D162" s="1">
        <v>15</v>
      </c>
      <c r="E162" s="1">
        <v>13</v>
      </c>
      <c r="F162" s="1">
        <v>72.62</v>
      </c>
      <c r="G162" s="1">
        <v>0</v>
      </c>
      <c r="H162" s="1">
        <v>0</v>
      </c>
      <c r="I162" s="1">
        <v>0</v>
      </c>
      <c r="J162" s="1">
        <v>0</v>
      </c>
      <c r="K162" s="1">
        <v>73.5</v>
      </c>
      <c r="L162" s="1">
        <v>70.94</v>
      </c>
    </row>
    <row r="163" spans="1:12" ht="15.75" customHeight="1">
      <c r="A163" s="7">
        <v>162</v>
      </c>
      <c r="B163" s="1" t="s">
        <v>217</v>
      </c>
      <c r="C163" s="1">
        <v>72.37</v>
      </c>
      <c r="D163" s="1">
        <v>12</v>
      </c>
      <c r="E163" s="1">
        <v>15</v>
      </c>
      <c r="F163" s="1">
        <v>73.31</v>
      </c>
      <c r="G163" s="1">
        <v>0</v>
      </c>
      <c r="H163" s="1">
        <v>0</v>
      </c>
      <c r="I163" s="1">
        <v>0</v>
      </c>
      <c r="J163" s="1">
        <v>0</v>
      </c>
      <c r="K163" s="1">
        <v>72.459999999999994</v>
      </c>
      <c r="L163" s="1">
        <v>71.97</v>
      </c>
    </row>
    <row r="164" spans="1:12" ht="15.75" customHeight="1">
      <c r="A164" s="7">
        <v>163</v>
      </c>
      <c r="B164" s="1" t="s">
        <v>121</v>
      </c>
      <c r="C164" s="1">
        <v>72.349999999999994</v>
      </c>
      <c r="D164" s="1">
        <v>11</v>
      </c>
      <c r="E164" s="1">
        <v>17</v>
      </c>
      <c r="F164" s="1">
        <v>75.08</v>
      </c>
      <c r="G164" s="1">
        <v>0</v>
      </c>
      <c r="H164" s="1">
        <v>0</v>
      </c>
      <c r="I164" s="1">
        <v>0</v>
      </c>
      <c r="J164" s="1">
        <v>3</v>
      </c>
      <c r="K164" s="1">
        <v>71.62</v>
      </c>
      <c r="L164" s="1">
        <v>72.77</v>
      </c>
    </row>
    <row r="165" spans="1:12" ht="15.75" customHeight="1">
      <c r="A165" s="7">
        <v>164</v>
      </c>
      <c r="B165" s="1" t="s">
        <v>424</v>
      </c>
      <c r="C165" s="1">
        <v>72.25</v>
      </c>
      <c r="D165" s="1">
        <v>13</v>
      </c>
      <c r="E165" s="1">
        <v>16</v>
      </c>
      <c r="F165" s="1">
        <v>74.599999999999994</v>
      </c>
      <c r="G165" s="1">
        <v>0</v>
      </c>
      <c r="H165" s="1">
        <v>1</v>
      </c>
      <c r="I165" s="1">
        <v>0</v>
      </c>
      <c r="J165" s="1">
        <v>2</v>
      </c>
      <c r="K165" s="1">
        <v>72.459999999999994</v>
      </c>
      <c r="L165" s="1">
        <v>71.73</v>
      </c>
    </row>
    <row r="166" spans="1:12" ht="15.75" customHeight="1">
      <c r="A166" s="7">
        <v>165</v>
      </c>
      <c r="B166" s="1" t="s">
        <v>240</v>
      </c>
      <c r="C166" s="1">
        <v>72.150000000000006</v>
      </c>
      <c r="D166" s="1">
        <v>18</v>
      </c>
      <c r="E166" s="1">
        <v>10</v>
      </c>
      <c r="F166" s="1">
        <v>69.03</v>
      </c>
      <c r="G166" s="1">
        <v>0</v>
      </c>
      <c r="H166" s="1">
        <v>0</v>
      </c>
      <c r="I166" s="1">
        <v>0</v>
      </c>
      <c r="J166" s="1">
        <v>1</v>
      </c>
      <c r="K166" s="1">
        <v>73.42</v>
      </c>
      <c r="L166" s="1">
        <v>70.56</v>
      </c>
    </row>
    <row r="167" spans="1:12" ht="15.75" customHeight="1">
      <c r="A167" s="7">
        <v>166</v>
      </c>
      <c r="B167" s="1" t="s">
        <v>397</v>
      </c>
      <c r="C167" s="1">
        <v>72.06</v>
      </c>
      <c r="D167" s="1">
        <v>17</v>
      </c>
      <c r="E167" s="1">
        <v>10</v>
      </c>
      <c r="F167" s="1">
        <v>69.59</v>
      </c>
      <c r="G167" s="1">
        <v>0</v>
      </c>
      <c r="H167" s="1">
        <v>0</v>
      </c>
      <c r="I167" s="1">
        <v>0</v>
      </c>
      <c r="J167" s="1">
        <v>0</v>
      </c>
      <c r="K167" s="1">
        <v>72.64</v>
      </c>
      <c r="L167" s="1">
        <v>71.17</v>
      </c>
    </row>
    <row r="168" spans="1:12" ht="15.75" customHeight="1">
      <c r="A168" s="7">
        <v>167</v>
      </c>
      <c r="B168" s="1" t="s">
        <v>379</v>
      </c>
      <c r="C168" s="1">
        <v>71.959999999999994</v>
      </c>
      <c r="D168" s="1">
        <v>19</v>
      </c>
      <c r="E168" s="1">
        <v>15</v>
      </c>
      <c r="F168" s="1">
        <v>70.69</v>
      </c>
      <c r="G168" s="1">
        <v>0</v>
      </c>
      <c r="H168" s="1">
        <v>1</v>
      </c>
      <c r="I168" s="1">
        <v>0</v>
      </c>
      <c r="J168" s="1">
        <v>2</v>
      </c>
      <c r="K168" s="1">
        <v>71.47</v>
      </c>
      <c r="L168" s="1">
        <v>72.14</v>
      </c>
    </row>
    <row r="169" spans="1:12" ht="15.75" customHeight="1">
      <c r="A169" s="7">
        <v>168</v>
      </c>
      <c r="B169" s="1" t="s">
        <v>330</v>
      </c>
      <c r="C169" s="1">
        <v>71.900000000000006</v>
      </c>
      <c r="D169" s="1">
        <v>16</v>
      </c>
      <c r="E169" s="1">
        <v>10</v>
      </c>
      <c r="F169" s="1">
        <v>69.64</v>
      </c>
      <c r="G169" s="1">
        <v>0</v>
      </c>
      <c r="H169" s="1">
        <v>0</v>
      </c>
      <c r="I169" s="1">
        <v>0</v>
      </c>
      <c r="J169" s="1">
        <v>0</v>
      </c>
      <c r="K169" s="1">
        <v>73.86</v>
      </c>
      <c r="L169" s="1">
        <v>69.59</v>
      </c>
    </row>
    <row r="170" spans="1:12" ht="15.75" customHeight="1">
      <c r="A170" s="7">
        <v>169</v>
      </c>
      <c r="B170" s="1" t="s">
        <v>388</v>
      </c>
      <c r="C170" s="1">
        <v>71.88</v>
      </c>
      <c r="D170" s="1">
        <v>10</v>
      </c>
      <c r="E170" s="1">
        <v>19</v>
      </c>
      <c r="F170" s="1">
        <v>76.62</v>
      </c>
      <c r="G170" s="1">
        <v>0</v>
      </c>
      <c r="H170" s="1">
        <v>0</v>
      </c>
      <c r="I170" s="1">
        <v>0</v>
      </c>
      <c r="J170" s="1">
        <v>6</v>
      </c>
      <c r="K170" s="1">
        <v>72.63</v>
      </c>
      <c r="L170" s="1">
        <v>70.83</v>
      </c>
    </row>
    <row r="171" spans="1:12" ht="15.75" customHeight="1">
      <c r="A171" s="7">
        <v>170</v>
      </c>
      <c r="B171" s="1" t="s">
        <v>297</v>
      </c>
      <c r="C171" s="1">
        <v>71.88</v>
      </c>
      <c r="D171" s="1">
        <v>8</v>
      </c>
      <c r="E171" s="1">
        <v>19</v>
      </c>
      <c r="F171" s="1">
        <v>77.010000000000005</v>
      </c>
      <c r="G171" s="1">
        <v>0</v>
      </c>
      <c r="H171" s="1">
        <v>0</v>
      </c>
      <c r="I171" s="1">
        <v>0</v>
      </c>
      <c r="J171" s="1">
        <v>6</v>
      </c>
      <c r="K171" s="1">
        <v>71.34</v>
      </c>
      <c r="L171" s="1">
        <v>72.11</v>
      </c>
    </row>
    <row r="172" spans="1:12" ht="15.75" customHeight="1">
      <c r="A172" s="7">
        <v>171</v>
      </c>
      <c r="B172" s="1" t="s">
        <v>495</v>
      </c>
      <c r="C172" s="1">
        <v>71.86</v>
      </c>
      <c r="D172" s="1">
        <v>17</v>
      </c>
      <c r="E172" s="1">
        <v>9</v>
      </c>
      <c r="F172" s="1">
        <v>68.05</v>
      </c>
      <c r="G172" s="1">
        <v>0</v>
      </c>
      <c r="H172" s="1">
        <v>0</v>
      </c>
      <c r="I172" s="1">
        <v>0</v>
      </c>
      <c r="J172" s="1">
        <v>0</v>
      </c>
      <c r="K172" s="1">
        <v>72.760000000000005</v>
      </c>
      <c r="L172" s="1">
        <v>70.66</v>
      </c>
    </row>
    <row r="173" spans="1:12" ht="15.75" customHeight="1">
      <c r="A173" s="7">
        <v>172</v>
      </c>
      <c r="B173" s="1" t="s">
        <v>349</v>
      </c>
      <c r="C173" s="1">
        <v>71.8</v>
      </c>
      <c r="D173" s="1">
        <v>17</v>
      </c>
      <c r="E173" s="1">
        <v>12</v>
      </c>
      <c r="F173" s="1">
        <v>71.010000000000005</v>
      </c>
      <c r="G173" s="1">
        <v>0</v>
      </c>
      <c r="H173" s="1">
        <v>0</v>
      </c>
      <c r="I173" s="1">
        <v>0</v>
      </c>
      <c r="J173" s="1">
        <v>1</v>
      </c>
      <c r="K173" s="1">
        <v>73.97</v>
      </c>
      <c r="L173" s="1">
        <v>69.27</v>
      </c>
    </row>
    <row r="174" spans="1:12" ht="15.75" customHeight="1">
      <c r="A174" s="7">
        <v>173</v>
      </c>
      <c r="B174" s="1" t="s">
        <v>404</v>
      </c>
      <c r="C174" s="1">
        <v>71.760000000000005</v>
      </c>
      <c r="D174" s="1">
        <v>21</v>
      </c>
      <c r="E174" s="1">
        <v>14</v>
      </c>
      <c r="F174" s="1">
        <v>70.33</v>
      </c>
      <c r="G174" s="1">
        <v>0</v>
      </c>
      <c r="H174" s="1">
        <v>1</v>
      </c>
      <c r="I174" s="1">
        <v>0</v>
      </c>
      <c r="J174" s="1">
        <v>3</v>
      </c>
      <c r="K174" s="1">
        <v>74.180000000000007</v>
      </c>
      <c r="L174" s="1">
        <v>68.959999999999994</v>
      </c>
    </row>
    <row r="175" spans="1:12" ht="15.75" customHeight="1">
      <c r="A175" s="7">
        <v>174</v>
      </c>
      <c r="B175" s="1" t="s">
        <v>287</v>
      </c>
      <c r="C175" s="1">
        <v>71.760000000000005</v>
      </c>
      <c r="D175" s="1">
        <v>13</v>
      </c>
      <c r="E175" s="1">
        <v>15</v>
      </c>
      <c r="F175" s="1">
        <v>72.709999999999994</v>
      </c>
      <c r="G175" s="1">
        <v>0</v>
      </c>
      <c r="H175" s="1">
        <v>1</v>
      </c>
      <c r="I175" s="1">
        <v>0</v>
      </c>
      <c r="J175" s="1">
        <v>1</v>
      </c>
      <c r="K175" s="1">
        <v>70.87</v>
      </c>
      <c r="L175" s="1">
        <v>72.33</v>
      </c>
    </row>
    <row r="176" spans="1:12" ht="15.75" customHeight="1">
      <c r="A176" s="7">
        <v>175</v>
      </c>
      <c r="B176" s="1" t="s">
        <v>350</v>
      </c>
      <c r="C176" s="1">
        <v>71.75</v>
      </c>
      <c r="D176" s="1">
        <v>19</v>
      </c>
      <c r="E176" s="1">
        <v>12</v>
      </c>
      <c r="F176" s="1">
        <v>69.39</v>
      </c>
      <c r="G176" s="1">
        <v>0</v>
      </c>
      <c r="H176" s="1">
        <v>0</v>
      </c>
      <c r="I176" s="1">
        <v>0</v>
      </c>
      <c r="J176" s="1">
        <v>0</v>
      </c>
      <c r="K176" s="1">
        <v>71.59</v>
      </c>
      <c r="L176" s="1">
        <v>71.61</v>
      </c>
    </row>
    <row r="177" spans="1:12" ht="15.75" customHeight="1">
      <c r="A177" s="7">
        <v>176</v>
      </c>
      <c r="B177" s="1" t="s">
        <v>295</v>
      </c>
      <c r="C177" s="1">
        <v>71.599999999999994</v>
      </c>
      <c r="D177" s="1">
        <v>16</v>
      </c>
      <c r="E177" s="1">
        <v>12</v>
      </c>
      <c r="F177" s="1">
        <v>69.81</v>
      </c>
      <c r="G177" s="1">
        <v>0</v>
      </c>
      <c r="H177" s="1">
        <v>1</v>
      </c>
      <c r="I177" s="1">
        <v>0</v>
      </c>
      <c r="J177" s="1">
        <v>2</v>
      </c>
      <c r="K177" s="1">
        <v>70.45</v>
      </c>
      <c r="L177" s="1">
        <v>72.430000000000007</v>
      </c>
    </row>
    <row r="178" spans="1:12" ht="15.75" customHeight="1">
      <c r="A178" s="7">
        <v>177</v>
      </c>
      <c r="B178" s="1" t="s">
        <v>139</v>
      </c>
      <c r="C178" s="1">
        <v>71.459999999999994</v>
      </c>
      <c r="D178" s="1">
        <v>14</v>
      </c>
      <c r="E178" s="1">
        <v>14</v>
      </c>
      <c r="F178" s="1">
        <v>70.97</v>
      </c>
      <c r="G178" s="1">
        <v>0</v>
      </c>
      <c r="H178" s="1">
        <v>0</v>
      </c>
      <c r="I178" s="1">
        <v>0</v>
      </c>
      <c r="J178" s="1">
        <v>1</v>
      </c>
      <c r="K178" s="1">
        <v>70.150000000000006</v>
      </c>
      <c r="L178" s="1">
        <v>72.45</v>
      </c>
    </row>
    <row r="179" spans="1:12" ht="15.75" customHeight="1">
      <c r="A179" s="7">
        <v>178</v>
      </c>
      <c r="B179" s="1" t="s">
        <v>351</v>
      </c>
      <c r="C179" s="1">
        <v>71.44</v>
      </c>
      <c r="D179" s="1">
        <v>16</v>
      </c>
      <c r="E179" s="1">
        <v>15</v>
      </c>
      <c r="F179" s="1">
        <v>70.91</v>
      </c>
      <c r="G179" s="1">
        <v>0</v>
      </c>
      <c r="H179" s="1">
        <v>0</v>
      </c>
      <c r="I179" s="1">
        <v>0</v>
      </c>
      <c r="J179" s="1">
        <v>0</v>
      </c>
      <c r="K179" s="1">
        <v>71.42</v>
      </c>
      <c r="L179" s="1">
        <v>71.16</v>
      </c>
    </row>
    <row r="180" spans="1:12" ht="15.75" customHeight="1">
      <c r="A180" s="7">
        <v>179</v>
      </c>
      <c r="B180" s="1" t="s">
        <v>181</v>
      </c>
      <c r="C180" s="1">
        <v>71.430000000000007</v>
      </c>
      <c r="D180" s="1">
        <v>15</v>
      </c>
      <c r="E180" s="1">
        <v>13</v>
      </c>
      <c r="F180" s="1">
        <v>69.44</v>
      </c>
      <c r="G180" s="1">
        <v>0</v>
      </c>
      <c r="H180" s="1">
        <v>0</v>
      </c>
      <c r="I180" s="1">
        <v>0</v>
      </c>
      <c r="J180" s="1">
        <v>0</v>
      </c>
      <c r="K180" s="1">
        <v>69.8</v>
      </c>
      <c r="L180" s="1">
        <v>72.72</v>
      </c>
    </row>
    <row r="181" spans="1:12" ht="15.75" customHeight="1">
      <c r="A181" s="7">
        <v>180</v>
      </c>
      <c r="B181" s="1" t="s">
        <v>496</v>
      </c>
      <c r="C181" s="1">
        <v>71.38</v>
      </c>
      <c r="D181" s="1">
        <v>18</v>
      </c>
      <c r="E181" s="1">
        <v>11</v>
      </c>
      <c r="F181" s="1">
        <v>67.56</v>
      </c>
      <c r="G181" s="1">
        <v>0</v>
      </c>
      <c r="H181" s="1">
        <v>0</v>
      </c>
      <c r="I181" s="1">
        <v>0</v>
      </c>
      <c r="J181" s="1">
        <v>0</v>
      </c>
      <c r="K181" s="1">
        <v>70.05</v>
      </c>
      <c r="L181" s="1">
        <v>72.38</v>
      </c>
    </row>
    <row r="182" spans="1:12" ht="15.75" customHeight="1">
      <c r="A182" s="7">
        <v>181</v>
      </c>
      <c r="B182" s="1" t="s">
        <v>94</v>
      </c>
      <c r="C182" s="1">
        <v>71.34</v>
      </c>
      <c r="D182" s="1">
        <v>15</v>
      </c>
      <c r="E182" s="1">
        <v>11</v>
      </c>
      <c r="F182" s="1">
        <v>68.349999999999994</v>
      </c>
      <c r="G182" s="1">
        <v>0</v>
      </c>
      <c r="H182" s="1">
        <v>0</v>
      </c>
      <c r="I182" s="1">
        <v>0</v>
      </c>
      <c r="J182" s="1">
        <v>0</v>
      </c>
      <c r="K182" s="1">
        <v>70.930000000000007</v>
      </c>
      <c r="L182" s="1">
        <v>71.430000000000007</v>
      </c>
    </row>
    <row r="183" spans="1:12" ht="15.75" customHeight="1">
      <c r="A183" s="7">
        <v>182</v>
      </c>
      <c r="B183" s="1" t="s">
        <v>306</v>
      </c>
      <c r="C183" s="1">
        <v>71.2</v>
      </c>
      <c r="D183" s="1">
        <v>17</v>
      </c>
      <c r="E183" s="1">
        <v>12</v>
      </c>
      <c r="F183" s="1">
        <v>69.709999999999994</v>
      </c>
      <c r="G183" s="1">
        <v>0</v>
      </c>
      <c r="H183" s="1">
        <v>1</v>
      </c>
      <c r="I183" s="1">
        <v>0</v>
      </c>
      <c r="J183" s="1">
        <v>2</v>
      </c>
      <c r="K183" s="1">
        <v>71.209999999999994</v>
      </c>
      <c r="L183" s="1">
        <v>70.88</v>
      </c>
    </row>
    <row r="184" spans="1:12" ht="15.75" customHeight="1">
      <c r="A184" s="7">
        <v>183</v>
      </c>
      <c r="B184" s="1" t="s">
        <v>405</v>
      </c>
      <c r="C184" s="1">
        <v>71.17</v>
      </c>
      <c r="D184" s="1">
        <v>14</v>
      </c>
      <c r="E184" s="1">
        <v>16</v>
      </c>
      <c r="F184" s="1">
        <v>73.44</v>
      </c>
      <c r="G184" s="1">
        <v>0</v>
      </c>
      <c r="H184" s="1">
        <v>0</v>
      </c>
      <c r="I184" s="1">
        <v>0</v>
      </c>
      <c r="J184" s="1">
        <v>1</v>
      </c>
      <c r="K184" s="1">
        <v>72.44</v>
      </c>
      <c r="L184" s="1">
        <v>69.569999999999993</v>
      </c>
    </row>
    <row r="185" spans="1:12" ht="15.75" customHeight="1">
      <c r="A185" s="7">
        <v>184</v>
      </c>
      <c r="B185" s="1" t="s">
        <v>296</v>
      </c>
      <c r="C185" s="1">
        <v>71.150000000000006</v>
      </c>
      <c r="D185" s="1">
        <v>11</v>
      </c>
      <c r="E185" s="1">
        <v>18</v>
      </c>
      <c r="F185" s="1">
        <v>74.09</v>
      </c>
      <c r="G185" s="1">
        <v>0</v>
      </c>
      <c r="H185" s="1">
        <v>0</v>
      </c>
      <c r="I185" s="1">
        <v>0</v>
      </c>
      <c r="J185" s="1">
        <v>0</v>
      </c>
      <c r="K185" s="1">
        <v>71.11</v>
      </c>
      <c r="L185" s="1">
        <v>70.88</v>
      </c>
    </row>
    <row r="186" spans="1:12" ht="15.75" customHeight="1">
      <c r="A186" s="7">
        <v>185</v>
      </c>
      <c r="B186" s="1" t="s">
        <v>378</v>
      </c>
      <c r="C186" s="1">
        <v>71.08</v>
      </c>
      <c r="D186" s="1">
        <v>17</v>
      </c>
      <c r="E186" s="1">
        <v>14</v>
      </c>
      <c r="F186" s="1">
        <v>69.84</v>
      </c>
      <c r="G186" s="1">
        <v>0</v>
      </c>
      <c r="H186" s="1">
        <v>0</v>
      </c>
      <c r="I186" s="1">
        <v>0</v>
      </c>
      <c r="J186" s="1">
        <v>0</v>
      </c>
      <c r="K186" s="1">
        <v>72.180000000000007</v>
      </c>
      <c r="L186" s="1">
        <v>69.66</v>
      </c>
    </row>
    <row r="187" spans="1:12" ht="15.75" customHeight="1">
      <c r="A187" s="7">
        <v>186</v>
      </c>
      <c r="B187" s="1" t="s">
        <v>188</v>
      </c>
      <c r="C187" s="1">
        <v>70.94</v>
      </c>
      <c r="D187" s="1">
        <v>7</v>
      </c>
      <c r="E187" s="1">
        <v>22</v>
      </c>
      <c r="F187" s="1">
        <v>77.03</v>
      </c>
      <c r="G187" s="1">
        <v>1</v>
      </c>
      <c r="H187" s="1">
        <v>3</v>
      </c>
      <c r="I187" s="1">
        <v>1</v>
      </c>
      <c r="J187" s="1">
        <v>4</v>
      </c>
      <c r="K187" s="1">
        <v>68.72</v>
      </c>
      <c r="L187" s="1">
        <v>72.760000000000005</v>
      </c>
    </row>
    <row r="188" spans="1:12" ht="15.75" customHeight="1">
      <c r="A188" s="7">
        <v>187</v>
      </c>
      <c r="B188" s="1" t="s">
        <v>341</v>
      </c>
      <c r="C188" s="1">
        <v>70.849999999999994</v>
      </c>
      <c r="D188" s="1">
        <v>14</v>
      </c>
      <c r="E188" s="1">
        <v>13</v>
      </c>
      <c r="F188" s="1">
        <v>70.319999999999993</v>
      </c>
      <c r="G188" s="1">
        <v>0</v>
      </c>
      <c r="H188" s="1">
        <v>0</v>
      </c>
      <c r="I188" s="1">
        <v>0</v>
      </c>
      <c r="J188" s="1">
        <v>1</v>
      </c>
      <c r="K188" s="1">
        <v>71.17</v>
      </c>
      <c r="L188" s="1">
        <v>70.23</v>
      </c>
    </row>
    <row r="189" spans="1:12" ht="15.75" customHeight="1">
      <c r="A189" s="7">
        <v>188</v>
      </c>
      <c r="B189" s="1" t="s">
        <v>271</v>
      </c>
      <c r="C189" s="1">
        <v>70.81</v>
      </c>
      <c r="D189" s="1">
        <v>15</v>
      </c>
      <c r="E189" s="1">
        <v>13</v>
      </c>
      <c r="F189" s="1">
        <v>69.83</v>
      </c>
      <c r="G189" s="1">
        <v>0</v>
      </c>
      <c r="H189" s="1">
        <v>0</v>
      </c>
      <c r="I189" s="1">
        <v>0</v>
      </c>
      <c r="J189" s="1">
        <v>0</v>
      </c>
      <c r="K189" s="1">
        <v>71.790000000000006</v>
      </c>
      <c r="L189" s="1">
        <v>69.5</v>
      </c>
    </row>
    <row r="190" spans="1:12" ht="15.75" customHeight="1">
      <c r="A190" s="7">
        <v>189</v>
      </c>
      <c r="B190" s="1" t="s">
        <v>335</v>
      </c>
      <c r="C190" s="1">
        <v>70.72</v>
      </c>
      <c r="D190" s="1">
        <v>13</v>
      </c>
      <c r="E190" s="1">
        <v>11</v>
      </c>
      <c r="F190" s="1">
        <v>69.78</v>
      </c>
      <c r="G190" s="1">
        <v>0</v>
      </c>
      <c r="H190" s="1">
        <v>0</v>
      </c>
      <c r="I190" s="1">
        <v>0</v>
      </c>
      <c r="J190" s="1">
        <v>0</v>
      </c>
      <c r="K190" s="1">
        <v>71.3</v>
      </c>
      <c r="L190" s="1">
        <v>69.819999999999993</v>
      </c>
    </row>
    <row r="191" spans="1:12" ht="15.75" customHeight="1">
      <c r="A191" s="7">
        <v>190</v>
      </c>
      <c r="B191" s="1" t="s">
        <v>309</v>
      </c>
      <c r="C191" s="1">
        <v>70.66</v>
      </c>
      <c r="D191" s="1">
        <v>10</v>
      </c>
      <c r="E191" s="1">
        <v>16</v>
      </c>
      <c r="F191" s="1">
        <v>73.31</v>
      </c>
      <c r="G191" s="1">
        <v>0</v>
      </c>
      <c r="H191" s="1">
        <v>0</v>
      </c>
      <c r="I191" s="1">
        <v>0</v>
      </c>
      <c r="J191" s="1">
        <v>2</v>
      </c>
      <c r="K191" s="1">
        <v>69.25</v>
      </c>
      <c r="L191" s="1">
        <v>71.72</v>
      </c>
    </row>
    <row r="192" spans="1:12" ht="15.75" customHeight="1">
      <c r="A192" s="7">
        <v>191</v>
      </c>
      <c r="B192" s="1" t="s">
        <v>251</v>
      </c>
      <c r="C192" s="1">
        <v>70.569999999999993</v>
      </c>
      <c r="D192" s="1">
        <v>12</v>
      </c>
      <c r="E192" s="1">
        <v>12</v>
      </c>
      <c r="F192" s="1">
        <v>70.13</v>
      </c>
      <c r="G192" s="1">
        <v>0</v>
      </c>
      <c r="H192" s="1">
        <v>0</v>
      </c>
      <c r="I192" s="1">
        <v>0</v>
      </c>
      <c r="J192" s="1">
        <v>0</v>
      </c>
      <c r="K192" s="1">
        <v>69.8</v>
      </c>
      <c r="L192" s="1">
        <v>71.03</v>
      </c>
    </row>
    <row r="193" spans="1:12" ht="15.75" customHeight="1">
      <c r="A193" s="7">
        <v>192</v>
      </c>
      <c r="B193" s="1" t="s">
        <v>138</v>
      </c>
      <c r="C193" s="1">
        <v>70.510000000000005</v>
      </c>
      <c r="D193" s="1">
        <v>20</v>
      </c>
      <c r="E193" s="1">
        <v>11</v>
      </c>
      <c r="F193" s="1">
        <v>66.61</v>
      </c>
      <c r="G193" s="1">
        <v>0</v>
      </c>
      <c r="H193" s="1">
        <v>1</v>
      </c>
      <c r="I193" s="1">
        <v>0</v>
      </c>
      <c r="J193" s="1">
        <v>2</v>
      </c>
      <c r="K193" s="1">
        <v>70.06</v>
      </c>
      <c r="L193" s="1">
        <v>70.66</v>
      </c>
    </row>
    <row r="194" spans="1:12" ht="15.75" customHeight="1">
      <c r="A194" s="7">
        <v>193</v>
      </c>
      <c r="B194" s="1" t="s">
        <v>347</v>
      </c>
      <c r="C194" s="1">
        <v>70.28</v>
      </c>
      <c r="D194" s="1">
        <v>13</v>
      </c>
      <c r="E194" s="1">
        <v>17</v>
      </c>
      <c r="F194" s="1">
        <v>73.83</v>
      </c>
      <c r="G194" s="1">
        <v>0</v>
      </c>
      <c r="H194" s="1">
        <v>0</v>
      </c>
      <c r="I194" s="1">
        <v>0</v>
      </c>
      <c r="J194" s="1">
        <v>0</v>
      </c>
      <c r="K194" s="1">
        <v>72.41</v>
      </c>
      <c r="L194" s="1">
        <v>67.69</v>
      </c>
    </row>
    <row r="195" spans="1:12" ht="15.75" customHeight="1">
      <c r="A195" s="7">
        <v>194</v>
      </c>
      <c r="B195" s="1" t="s">
        <v>194</v>
      </c>
      <c r="C195" s="1">
        <v>70.209999999999994</v>
      </c>
      <c r="D195" s="1">
        <v>8</v>
      </c>
      <c r="E195" s="1">
        <v>18</v>
      </c>
      <c r="F195" s="1">
        <v>73.94</v>
      </c>
      <c r="G195" s="1">
        <v>0</v>
      </c>
      <c r="H195" s="1">
        <v>0</v>
      </c>
      <c r="I195" s="1">
        <v>0</v>
      </c>
      <c r="J195" s="1">
        <v>0</v>
      </c>
      <c r="K195" s="1">
        <v>69.13</v>
      </c>
      <c r="L195" s="1">
        <v>70.95</v>
      </c>
    </row>
    <row r="196" spans="1:12" ht="15.75" customHeight="1">
      <c r="A196" s="7">
        <v>195</v>
      </c>
      <c r="B196" s="1" t="s">
        <v>86</v>
      </c>
      <c r="C196" s="1">
        <v>70.02</v>
      </c>
      <c r="D196" s="1">
        <v>11</v>
      </c>
      <c r="E196" s="1">
        <v>14</v>
      </c>
      <c r="F196" s="1">
        <v>71.8</v>
      </c>
      <c r="G196" s="1">
        <v>0</v>
      </c>
      <c r="H196" s="1">
        <v>0</v>
      </c>
      <c r="I196" s="1">
        <v>0</v>
      </c>
      <c r="J196" s="1">
        <v>0</v>
      </c>
      <c r="K196" s="1">
        <v>70.28</v>
      </c>
      <c r="L196" s="1">
        <v>69.459999999999994</v>
      </c>
    </row>
    <row r="197" spans="1:12" ht="15.75" customHeight="1">
      <c r="A197" s="7">
        <v>196</v>
      </c>
      <c r="B197" s="1" t="s">
        <v>400</v>
      </c>
      <c r="C197" s="1">
        <v>69.98</v>
      </c>
      <c r="D197" s="1">
        <v>14</v>
      </c>
      <c r="E197" s="1">
        <v>13</v>
      </c>
      <c r="F197" s="1">
        <v>69.42</v>
      </c>
      <c r="G197" s="1">
        <v>0</v>
      </c>
      <c r="H197" s="1">
        <v>1</v>
      </c>
      <c r="I197" s="1">
        <v>0</v>
      </c>
      <c r="J197" s="1">
        <v>1</v>
      </c>
      <c r="K197" s="1">
        <v>69.77</v>
      </c>
      <c r="L197" s="1">
        <v>69.88</v>
      </c>
    </row>
    <row r="198" spans="1:12" ht="15.75" customHeight="1">
      <c r="A198" s="7">
        <v>197</v>
      </c>
      <c r="B198" s="1" t="s">
        <v>200</v>
      </c>
      <c r="C198" s="1">
        <v>69.97</v>
      </c>
      <c r="D198" s="1">
        <v>11</v>
      </c>
      <c r="E198" s="1">
        <v>17</v>
      </c>
      <c r="F198" s="1">
        <v>74.040000000000006</v>
      </c>
      <c r="G198" s="1">
        <v>0</v>
      </c>
      <c r="H198" s="1">
        <v>0</v>
      </c>
      <c r="I198" s="1">
        <v>0</v>
      </c>
      <c r="J198" s="1">
        <v>2</v>
      </c>
      <c r="K198" s="1">
        <v>70.47</v>
      </c>
      <c r="L198" s="1">
        <v>69.150000000000006</v>
      </c>
    </row>
    <row r="199" spans="1:12" ht="15.75" customHeight="1">
      <c r="A199" s="7">
        <v>198</v>
      </c>
      <c r="B199" s="1" t="s">
        <v>195</v>
      </c>
      <c r="C199" s="1">
        <v>69.930000000000007</v>
      </c>
      <c r="D199" s="1">
        <v>12</v>
      </c>
      <c r="E199" s="1">
        <v>16</v>
      </c>
      <c r="F199" s="1">
        <v>69.819999999999993</v>
      </c>
      <c r="G199" s="1">
        <v>0</v>
      </c>
      <c r="H199" s="1">
        <v>1</v>
      </c>
      <c r="I199" s="1">
        <v>0</v>
      </c>
      <c r="J199" s="1">
        <v>1</v>
      </c>
      <c r="K199" s="1">
        <v>66.95</v>
      </c>
      <c r="L199" s="1">
        <v>72.33</v>
      </c>
    </row>
    <row r="200" spans="1:12" ht="15.75" customHeight="1">
      <c r="A200" s="7">
        <v>199</v>
      </c>
      <c r="B200" s="1" t="s">
        <v>294</v>
      </c>
      <c r="C200" s="1">
        <v>69.8</v>
      </c>
      <c r="D200" s="1">
        <v>10</v>
      </c>
      <c r="E200" s="1">
        <v>16</v>
      </c>
      <c r="F200" s="1">
        <v>72.319999999999993</v>
      </c>
      <c r="G200" s="1">
        <v>0</v>
      </c>
      <c r="H200" s="1">
        <v>1</v>
      </c>
      <c r="I200" s="1">
        <v>0</v>
      </c>
      <c r="J200" s="1">
        <v>1</v>
      </c>
      <c r="K200" s="1">
        <v>69.34</v>
      </c>
      <c r="L200" s="1">
        <v>69.95</v>
      </c>
    </row>
    <row r="201" spans="1:12" ht="15.75" customHeight="1">
      <c r="A201" s="7">
        <v>200</v>
      </c>
      <c r="B201" s="1" t="s">
        <v>178</v>
      </c>
      <c r="C201" s="1">
        <v>69.760000000000005</v>
      </c>
      <c r="D201" s="1">
        <v>13</v>
      </c>
      <c r="E201" s="1">
        <v>17</v>
      </c>
      <c r="F201" s="1">
        <v>73.680000000000007</v>
      </c>
      <c r="G201" s="1">
        <v>0</v>
      </c>
      <c r="H201" s="1">
        <v>0</v>
      </c>
      <c r="I201" s="1">
        <v>0</v>
      </c>
      <c r="J201" s="1">
        <v>2</v>
      </c>
      <c r="K201" s="1">
        <v>72.25</v>
      </c>
      <c r="L201" s="1">
        <v>66.680000000000007</v>
      </c>
    </row>
    <row r="202" spans="1:12" ht="15.75" customHeight="1">
      <c r="A202" s="7">
        <v>201</v>
      </c>
      <c r="B202" s="1" t="s">
        <v>302</v>
      </c>
      <c r="C202" s="1">
        <v>69.680000000000007</v>
      </c>
      <c r="D202" s="1">
        <v>9</v>
      </c>
      <c r="E202" s="1">
        <v>19</v>
      </c>
      <c r="F202" s="1">
        <v>74.900000000000006</v>
      </c>
      <c r="G202" s="1">
        <v>0</v>
      </c>
      <c r="H202" s="1">
        <v>1</v>
      </c>
      <c r="I202" s="1">
        <v>0</v>
      </c>
      <c r="J202" s="1">
        <v>2</v>
      </c>
      <c r="K202" s="1">
        <v>70.05</v>
      </c>
      <c r="L202" s="1">
        <v>69</v>
      </c>
    </row>
    <row r="203" spans="1:12" ht="15.75" customHeight="1">
      <c r="A203" s="7">
        <v>202</v>
      </c>
      <c r="B203" s="1" t="s">
        <v>187</v>
      </c>
      <c r="C203" s="1">
        <v>69.650000000000006</v>
      </c>
      <c r="D203" s="1">
        <v>11</v>
      </c>
      <c r="E203" s="1">
        <v>15</v>
      </c>
      <c r="F203" s="1">
        <v>70.959999999999994</v>
      </c>
      <c r="G203" s="1">
        <v>0</v>
      </c>
      <c r="H203" s="1">
        <v>0</v>
      </c>
      <c r="I203" s="1">
        <v>0</v>
      </c>
      <c r="J203" s="1">
        <v>0</v>
      </c>
      <c r="K203" s="1">
        <v>68.959999999999994</v>
      </c>
      <c r="L203" s="1">
        <v>70.02</v>
      </c>
    </row>
    <row r="204" spans="1:12" ht="15.75" customHeight="1">
      <c r="A204" s="7">
        <v>203</v>
      </c>
      <c r="B204" s="1" t="s">
        <v>245</v>
      </c>
      <c r="C204" s="1">
        <v>69.61</v>
      </c>
      <c r="D204" s="1">
        <v>7</v>
      </c>
      <c r="E204" s="1">
        <v>20</v>
      </c>
      <c r="F204" s="1">
        <v>76.48</v>
      </c>
      <c r="G204" s="1">
        <v>0</v>
      </c>
      <c r="H204" s="1">
        <v>1</v>
      </c>
      <c r="I204" s="1">
        <v>0</v>
      </c>
      <c r="J204" s="1">
        <v>4</v>
      </c>
      <c r="K204" s="1">
        <v>68.790000000000006</v>
      </c>
      <c r="L204" s="1">
        <v>70.11</v>
      </c>
    </row>
    <row r="205" spans="1:12" ht="15.75" customHeight="1">
      <c r="A205" s="7">
        <v>204</v>
      </c>
      <c r="B205" s="1" t="s">
        <v>333</v>
      </c>
      <c r="C205" s="1">
        <v>69.599999999999994</v>
      </c>
      <c r="D205" s="1">
        <v>12</v>
      </c>
      <c r="E205" s="1">
        <v>15</v>
      </c>
      <c r="F205" s="1">
        <v>70.92</v>
      </c>
      <c r="G205" s="1">
        <v>0</v>
      </c>
      <c r="H205" s="1">
        <v>0</v>
      </c>
      <c r="I205" s="1">
        <v>0</v>
      </c>
      <c r="J205" s="1">
        <v>1</v>
      </c>
      <c r="K205" s="1">
        <v>69.91</v>
      </c>
      <c r="L205" s="1">
        <v>68.97</v>
      </c>
    </row>
    <row r="206" spans="1:12" ht="15.75" customHeight="1">
      <c r="A206" s="7">
        <v>205</v>
      </c>
      <c r="B206" s="1" t="s">
        <v>214</v>
      </c>
      <c r="C206" s="1">
        <v>69.56</v>
      </c>
      <c r="D206" s="1">
        <v>21</v>
      </c>
      <c r="E206" s="1">
        <v>11</v>
      </c>
      <c r="F206" s="1">
        <v>65.08</v>
      </c>
      <c r="G206" s="1">
        <v>0</v>
      </c>
      <c r="H206" s="1">
        <v>0</v>
      </c>
      <c r="I206" s="1">
        <v>0</v>
      </c>
      <c r="J206" s="1">
        <v>2</v>
      </c>
      <c r="K206" s="1">
        <v>68.63</v>
      </c>
      <c r="L206" s="1">
        <v>70.150000000000006</v>
      </c>
    </row>
    <row r="207" spans="1:12" ht="15.75" customHeight="1">
      <c r="A207" s="7">
        <v>206</v>
      </c>
      <c r="B207" s="1" t="s">
        <v>369</v>
      </c>
      <c r="C207" s="1">
        <v>69.430000000000007</v>
      </c>
      <c r="D207" s="1">
        <v>12</v>
      </c>
      <c r="E207" s="1">
        <v>14</v>
      </c>
      <c r="F207" s="1">
        <v>71.97</v>
      </c>
      <c r="G207" s="1">
        <v>0</v>
      </c>
      <c r="H207" s="1">
        <v>0</v>
      </c>
      <c r="I207" s="1">
        <v>0</v>
      </c>
      <c r="J207" s="1">
        <v>0</v>
      </c>
      <c r="K207" s="1">
        <v>71.34</v>
      </c>
      <c r="L207" s="1">
        <v>67.03</v>
      </c>
    </row>
    <row r="208" spans="1:12" ht="15.75" customHeight="1">
      <c r="A208" s="7">
        <v>207</v>
      </c>
      <c r="B208" s="1" t="s">
        <v>446</v>
      </c>
      <c r="C208" s="1">
        <v>69.349999999999994</v>
      </c>
      <c r="D208" s="1">
        <v>19</v>
      </c>
      <c r="E208" s="1">
        <v>13</v>
      </c>
      <c r="F208" s="1">
        <v>68.38</v>
      </c>
      <c r="G208" s="1">
        <v>0</v>
      </c>
      <c r="H208" s="1">
        <v>3</v>
      </c>
      <c r="I208" s="1">
        <v>0</v>
      </c>
      <c r="J208" s="1">
        <v>3</v>
      </c>
      <c r="K208" s="1">
        <v>69.069999999999993</v>
      </c>
      <c r="L208" s="1">
        <v>69.33</v>
      </c>
    </row>
    <row r="209" spans="1:12" ht="15.75" customHeight="1">
      <c r="A209" s="7">
        <v>208</v>
      </c>
      <c r="B209" s="1" t="s">
        <v>166</v>
      </c>
      <c r="C209" s="1">
        <v>69.27</v>
      </c>
      <c r="D209" s="1">
        <v>13</v>
      </c>
      <c r="E209" s="1">
        <v>14</v>
      </c>
      <c r="F209" s="1">
        <v>70.010000000000005</v>
      </c>
      <c r="G209" s="1">
        <v>0</v>
      </c>
      <c r="H209" s="1">
        <v>0</v>
      </c>
      <c r="I209" s="1">
        <v>0</v>
      </c>
      <c r="J209" s="1">
        <v>0</v>
      </c>
      <c r="K209" s="1">
        <v>69.23</v>
      </c>
      <c r="L209" s="1">
        <v>69.02</v>
      </c>
    </row>
    <row r="210" spans="1:12" ht="15.75" customHeight="1">
      <c r="A210" s="7">
        <v>209</v>
      </c>
      <c r="B210" s="1" t="s">
        <v>243</v>
      </c>
      <c r="C210" s="1">
        <v>69.260000000000005</v>
      </c>
      <c r="D210" s="1">
        <v>14</v>
      </c>
      <c r="E210" s="1">
        <v>13</v>
      </c>
      <c r="F210" s="1">
        <v>69.59</v>
      </c>
      <c r="G210" s="1">
        <v>0</v>
      </c>
      <c r="H210" s="1">
        <v>0</v>
      </c>
      <c r="I210" s="1">
        <v>0</v>
      </c>
      <c r="J210" s="1">
        <v>2</v>
      </c>
      <c r="K210" s="1">
        <v>69.72</v>
      </c>
      <c r="L210" s="1">
        <v>68.489999999999995</v>
      </c>
    </row>
    <row r="211" spans="1:12" ht="15.75" customHeight="1">
      <c r="A211" s="7">
        <v>210</v>
      </c>
      <c r="B211" s="1" t="s">
        <v>466</v>
      </c>
      <c r="C211" s="1">
        <v>69.260000000000005</v>
      </c>
      <c r="D211" s="1">
        <v>16</v>
      </c>
      <c r="E211" s="1">
        <v>13</v>
      </c>
      <c r="F211" s="1">
        <v>68.13</v>
      </c>
      <c r="G211" s="1">
        <v>0</v>
      </c>
      <c r="H211" s="1">
        <v>0</v>
      </c>
      <c r="I211" s="1">
        <v>0</v>
      </c>
      <c r="J211" s="1">
        <v>0</v>
      </c>
      <c r="K211" s="1">
        <v>67.959999999999994</v>
      </c>
      <c r="L211" s="1">
        <v>70.19</v>
      </c>
    </row>
    <row r="212" spans="1:12" ht="15.75" customHeight="1">
      <c r="A212" s="7">
        <v>211</v>
      </c>
      <c r="B212" s="1" t="s">
        <v>185</v>
      </c>
      <c r="C212" s="1">
        <v>69.25</v>
      </c>
      <c r="D212" s="1">
        <v>14</v>
      </c>
      <c r="E212" s="1">
        <v>12</v>
      </c>
      <c r="F212" s="1">
        <v>67.25</v>
      </c>
      <c r="G212" s="1">
        <v>0</v>
      </c>
      <c r="H212" s="1">
        <v>0</v>
      </c>
      <c r="I212" s="1">
        <v>0</v>
      </c>
      <c r="J212" s="1">
        <v>0</v>
      </c>
      <c r="K212" s="1">
        <v>68.91</v>
      </c>
      <c r="L212" s="1">
        <v>69.28</v>
      </c>
    </row>
    <row r="213" spans="1:12" ht="15.75" customHeight="1">
      <c r="A213" s="7">
        <v>212</v>
      </c>
      <c r="B213" s="1" t="s">
        <v>248</v>
      </c>
      <c r="C213" s="1">
        <v>69.2</v>
      </c>
      <c r="D213" s="1">
        <v>8</v>
      </c>
      <c r="E213" s="1">
        <v>20</v>
      </c>
      <c r="F213" s="1">
        <v>74.41</v>
      </c>
      <c r="G213" s="1">
        <v>0</v>
      </c>
      <c r="H213" s="1">
        <v>1</v>
      </c>
      <c r="I213" s="1">
        <v>0</v>
      </c>
      <c r="J213" s="1">
        <v>1</v>
      </c>
      <c r="K213" s="1">
        <v>68.709999999999994</v>
      </c>
      <c r="L213" s="1">
        <v>69.37</v>
      </c>
    </row>
    <row r="214" spans="1:12" ht="15.75" customHeight="1">
      <c r="A214" s="7">
        <v>213</v>
      </c>
      <c r="B214" s="1" t="s">
        <v>262</v>
      </c>
      <c r="C214" s="1">
        <v>69.19</v>
      </c>
      <c r="D214" s="1">
        <v>10</v>
      </c>
      <c r="E214" s="1">
        <v>16</v>
      </c>
      <c r="F214" s="1">
        <v>72.78</v>
      </c>
      <c r="G214" s="1">
        <v>0</v>
      </c>
      <c r="H214" s="1">
        <v>2</v>
      </c>
      <c r="I214" s="1">
        <v>0</v>
      </c>
      <c r="J214" s="1">
        <v>3</v>
      </c>
      <c r="K214" s="1">
        <v>68.53</v>
      </c>
      <c r="L214" s="1">
        <v>69.53</v>
      </c>
    </row>
    <row r="215" spans="1:12" ht="15.75" customHeight="1">
      <c r="A215" s="7">
        <v>214</v>
      </c>
      <c r="B215" s="1" t="s">
        <v>442</v>
      </c>
      <c r="C215" s="1">
        <v>69.150000000000006</v>
      </c>
      <c r="D215" s="1">
        <v>12</v>
      </c>
      <c r="E215" s="1">
        <v>15</v>
      </c>
      <c r="F215" s="1">
        <v>71.319999999999993</v>
      </c>
      <c r="G215" s="1">
        <v>0</v>
      </c>
      <c r="H215" s="1">
        <v>2</v>
      </c>
      <c r="I215" s="1">
        <v>0</v>
      </c>
      <c r="J215" s="1">
        <v>3</v>
      </c>
      <c r="K215" s="1">
        <v>68.52</v>
      </c>
      <c r="L215" s="1">
        <v>69.459999999999994</v>
      </c>
    </row>
    <row r="216" spans="1:12" ht="15.75" customHeight="1">
      <c r="A216" s="7">
        <v>215</v>
      </c>
      <c r="B216" s="1" t="s">
        <v>328</v>
      </c>
      <c r="C216" s="1">
        <v>69.12</v>
      </c>
      <c r="D216" s="1">
        <v>11</v>
      </c>
      <c r="E216" s="1">
        <v>14</v>
      </c>
      <c r="F216" s="1">
        <v>70.98</v>
      </c>
      <c r="G216" s="1">
        <v>0</v>
      </c>
      <c r="H216" s="1">
        <v>0</v>
      </c>
      <c r="I216" s="1">
        <v>0</v>
      </c>
      <c r="J216" s="1">
        <v>1</v>
      </c>
      <c r="K216" s="1">
        <v>68.62</v>
      </c>
      <c r="L216" s="1">
        <v>69.31</v>
      </c>
    </row>
    <row r="217" spans="1:12" ht="15.75" customHeight="1">
      <c r="A217" s="7">
        <v>216</v>
      </c>
      <c r="B217" s="1" t="s">
        <v>290</v>
      </c>
      <c r="C217" s="1">
        <v>69.099999999999994</v>
      </c>
      <c r="D217" s="1">
        <v>9</v>
      </c>
      <c r="E217" s="1">
        <v>20</v>
      </c>
      <c r="F217" s="1">
        <v>73.290000000000006</v>
      </c>
      <c r="G217" s="1">
        <v>0</v>
      </c>
      <c r="H217" s="1">
        <v>0</v>
      </c>
      <c r="I217" s="1">
        <v>0</v>
      </c>
      <c r="J217" s="1">
        <v>1</v>
      </c>
      <c r="K217" s="1">
        <v>68.22</v>
      </c>
      <c r="L217" s="1">
        <v>69.64</v>
      </c>
    </row>
    <row r="218" spans="1:12" ht="15.75" customHeight="1">
      <c r="A218" s="7">
        <v>217</v>
      </c>
      <c r="B218" s="1" t="s">
        <v>435</v>
      </c>
      <c r="C218" s="1">
        <v>69.06</v>
      </c>
      <c r="D218" s="1">
        <v>13</v>
      </c>
      <c r="E218" s="1">
        <v>15</v>
      </c>
      <c r="F218" s="1">
        <v>70.260000000000005</v>
      </c>
      <c r="G218" s="1">
        <v>0</v>
      </c>
      <c r="H218" s="1">
        <v>1</v>
      </c>
      <c r="I218" s="1">
        <v>0</v>
      </c>
      <c r="J218" s="1">
        <v>1</v>
      </c>
      <c r="K218" s="1">
        <v>69.63</v>
      </c>
      <c r="L218" s="1">
        <v>68.17</v>
      </c>
    </row>
    <row r="219" spans="1:12" ht="15.75" customHeight="1">
      <c r="A219" s="7">
        <v>218</v>
      </c>
      <c r="B219" s="1" t="s">
        <v>159</v>
      </c>
      <c r="C219" s="1">
        <v>69.040000000000006</v>
      </c>
      <c r="D219" s="1">
        <v>12</v>
      </c>
      <c r="E219" s="1">
        <v>16</v>
      </c>
      <c r="F219" s="1">
        <v>72.260000000000005</v>
      </c>
      <c r="G219" s="1">
        <v>0</v>
      </c>
      <c r="H219" s="1">
        <v>0</v>
      </c>
      <c r="I219" s="1">
        <v>0</v>
      </c>
      <c r="J219" s="1">
        <v>1</v>
      </c>
      <c r="K219" s="1">
        <v>70.2</v>
      </c>
      <c r="L219" s="1">
        <v>67.5</v>
      </c>
    </row>
    <row r="220" spans="1:12" ht="15.75" customHeight="1">
      <c r="A220" s="7">
        <v>219</v>
      </c>
      <c r="B220" s="1" t="s">
        <v>273</v>
      </c>
      <c r="C220" s="1">
        <v>69.03</v>
      </c>
      <c r="D220" s="1">
        <v>9</v>
      </c>
      <c r="E220" s="1">
        <v>21</v>
      </c>
      <c r="F220" s="1">
        <v>74.459999999999994</v>
      </c>
      <c r="G220" s="1">
        <v>0</v>
      </c>
      <c r="H220" s="1">
        <v>0</v>
      </c>
      <c r="I220" s="1">
        <v>0</v>
      </c>
      <c r="J220" s="1">
        <v>3</v>
      </c>
      <c r="K220" s="1">
        <v>68.16</v>
      </c>
      <c r="L220" s="1">
        <v>69.56</v>
      </c>
    </row>
    <row r="221" spans="1:12" ht="15.75" customHeight="1">
      <c r="A221" s="7">
        <v>220</v>
      </c>
      <c r="B221" s="1" t="s">
        <v>201</v>
      </c>
      <c r="C221" s="1">
        <v>68.98</v>
      </c>
      <c r="D221" s="1">
        <v>15</v>
      </c>
      <c r="E221" s="1">
        <v>13</v>
      </c>
      <c r="F221" s="1">
        <v>69.739999999999995</v>
      </c>
      <c r="G221" s="1">
        <v>0</v>
      </c>
      <c r="H221" s="1">
        <v>0</v>
      </c>
      <c r="I221" s="1">
        <v>0</v>
      </c>
      <c r="J221" s="1">
        <v>0</v>
      </c>
      <c r="K221" s="1">
        <v>71.14</v>
      </c>
      <c r="L221" s="1">
        <v>66.23</v>
      </c>
    </row>
    <row r="222" spans="1:12" ht="15.75" customHeight="1">
      <c r="A222" s="7">
        <v>221</v>
      </c>
      <c r="B222" s="1" t="s">
        <v>463</v>
      </c>
      <c r="C222" s="1">
        <v>68.95</v>
      </c>
      <c r="D222" s="1">
        <v>11</v>
      </c>
      <c r="E222" s="1">
        <v>15</v>
      </c>
      <c r="F222" s="1">
        <v>71.03</v>
      </c>
      <c r="G222" s="1">
        <v>0</v>
      </c>
      <c r="H222" s="1">
        <v>1</v>
      </c>
      <c r="I222" s="1">
        <v>0</v>
      </c>
      <c r="J222" s="1">
        <v>1</v>
      </c>
      <c r="K222" s="1">
        <v>69.38</v>
      </c>
      <c r="L222" s="1">
        <v>68.2</v>
      </c>
    </row>
    <row r="223" spans="1:12" ht="15.75" customHeight="1">
      <c r="A223" s="7">
        <v>222</v>
      </c>
      <c r="B223" s="1" t="s">
        <v>136</v>
      </c>
      <c r="C223" s="1">
        <v>68.94</v>
      </c>
      <c r="D223" s="1">
        <v>13</v>
      </c>
      <c r="E223" s="1">
        <v>17</v>
      </c>
      <c r="F223" s="1">
        <v>70.260000000000005</v>
      </c>
      <c r="G223" s="1">
        <v>0</v>
      </c>
      <c r="H223" s="1">
        <v>0</v>
      </c>
      <c r="I223" s="1">
        <v>0</v>
      </c>
      <c r="J223" s="1">
        <v>1</v>
      </c>
      <c r="K223" s="1">
        <v>66.61</v>
      </c>
      <c r="L223" s="1">
        <v>70.739999999999995</v>
      </c>
    </row>
    <row r="224" spans="1:12" ht="15.75" customHeight="1">
      <c r="A224" s="7">
        <v>223</v>
      </c>
      <c r="B224" s="1" t="s">
        <v>443</v>
      </c>
      <c r="C224" s="1">
        <v>68.760000000000005</v>
      </c>
      <c r="D224" s="1">
        <v>12</v>
      </c>
      <c r="E224" s="1">
        <v>16</v>
      </c>
      <c r="F224" s="1">
        <v>70.87</v>
      </c>
      <c r="G224" s="1">
        <v>0</v>
      </c>
      <c r="H224" s="1">
        <v>1</v>
      </c>
      <c r="I224" s="1">
        <v>0</v>
      </c>
      <c r="J224" s="1">
        <v>2</v>
      </c>
      <c r="K224" s="1">
        <v>66.739999999999995</v>
      </c>
      <c r="L224" s="1">
        <v>70.3</v>
      </c>
    </row>
    <row r="225" spans="1:12" ht="15.75" customHeight="1">
      <c r="A225" s="7">
        <v>224</v>
      </c>
      <c r="B225" s="1" t="s">
        <v>305</v>
      </c>
      <c r="C225" s="1">
        <v>68.72</v>
      </c>
      <c r="D225" s="1">
        <v>10</v>
      </c>
      <c r="E225" s="1">
        <v>18</v>
      </c>
      <c r="F225" s="1">
        <v>72.739999999999995</v>
      </c>
      <c r="G225" s="1">
        <v>0</v>
      </c>
      <c r="H225" s="1">
        <v>0</v>
      </c>
      <c r="I225" s="1">
        <v>0</v>
      </c>
      <c r="J225" s="1">
        <v>2</v>
      </c>
      <c r="K225" s="1">
        <v>68.83</v>
      </c>
      <c r="L225" s="1">
        <v>68.31</v>
      </c>
    </row>
    <row r="226" spans="1:12" ht="15.75" customHeight="1">
      <c r="A226" s="7">
        <v>225</v>
      </c>
      <c r="B226" s="1" t="s">
        <v>133</v>
      </c>
      <c r="C226" s="1">
        <v>68.53</v>
      </c>
      <c r="D226" s="1">
        <v>11</v>
      </c>
      <c r="E226" s="1">
        <v>16</v>
      </c>
      <c r="F226" s="1">
        <v>72.83</v>
      </c>
      <c r="G226" s="1">
        <v>0</v>
      </c>
      <c r="H226" s="1">
        <v>3</v>
      </c>
      <c r="I226" s="1">
        <v>0</v>
      </c>
      <c r="J226" s="1">
        <v>3</v>
      </c>
      <c r="K226" s="1">
        <v>68.87</v>
      </c>
      <c r="L226" s="1">
        <v>67.87</v>
      </c>
    </row>
    <row r="227" spans="1:12" ht="15.75" customHeight="1">
      <c r="A227" s="7">
        <v>226</v>
      </c>
      <c r="B227" s="1" t="s">
        <v>382</v>
      </c>
      <c r="C227" s="1">
        <v>68.52</v>
      </c>
      <c r="D227" s="1">
        <v>11</v>
      </c>
      <c r="E227" s="1">
        <v>14</v>
      </c>
      <c r="F227" s="1">
        <v>71.45</v>
      </c>
      <c r="G227" s="1">
        <v>0</v>
      </c>
      <c r="H227" s="1">
        <v>1</v>
      </c>
      <c r="I227" s="1">
        <v>0</v>
      </c>
      <c r="J227" s="1">
        <v>1</v>
      </c>
      <c r="K227" s="1">
        <v>69.52</v>
      </c>
      <c r="L227" s="1">
        <v>67.150000000000006</v>
      </c>
    </row>
    <row r="228" spans="1:12" ht="15.75" customHeight="1">
      <c r="A228" s="7">
        <v>227</v>
      </c>
      <c r="B228" s="1" t="s">
        <v>232</v>
      </c>
      <c r="C228" s="1">
        <v>68.290000000000006</v>
      </c>
      <c r="D228" s="1">
        <v>13</v>
      </c>
      <c r="E228" s="1">
        <v>16</v>
      </c>
      <c r="F228" s="1">
        <v>70.66</v>
      </c>
      <c r="G228" s="1">
        <v>0</v>
      </c>
      <c r="H228" s="1">
        <v>0</v>
      </c>
      <c r="I228" s="1">
        <v>0</v>
      </c>
      <c r="J228" s="1">
        <v>1</v>
      </c>
      <c r="K228" s="1">
        <v>69.92</v>
      </c>
      <c r="L228" s="1">
        <v>66.17</v>
      </c>
    </row>
    <row r="229" spans="1:12" ht="15.75" customHeight="1">
      <c r="A229" s="7">
        <v>228</v>
      </c>
      <c r="B229" s="1" t="s">
        <v>108</v>
      </c>
      <c r="C229" s="1">
        <v>68.209999999999994</v>
      </c>
      <c r="D229" s="1">
        <v>12</v>
      </c>
      <c r="E229" s="1">
        <v>13</v>
      </c>
      <c r="F229" s="1">
        <v>68.989999999999995</v>
      </c>
      <c r="G229" s="1">
        <v>0</v>
      </c>
      <c r="H229" s="1">
        <v>0</v>
      </c>
      <c r="I229" s="1">
        <v>0</v>
      </c>
      <c r="J229" s="1">
        <v>0</v>
      </c>
      <c r="K229" s="1">
        <v>68.78</v>
      </c>
      <c r="L229" s="1">
        <v>67.319999999999993</v>
      </c>
    </row>
    <row r="230" spans="1:12" ht="15.75" customHeight="1">
      <c r="A230" s="7">
        <v>229</v>
      </c>
      <c r="B230" s="1" t="s">
        <v>337</v>
      </c>
      <c r="C230" s="1">
        <v>68.09</v>
      </c>
      <c r="D230" s="1">
        <v>10</v>
      </c>
      <c r="E230" s="1">
        <v>17</v>
      </c>
      <c r="F230" s="1">
        <v>72.98</v>
      </c>
      <c r="G230" s="1">
        <v>0</v>
      </c>
      <c r="H230" s="1">
        <v>2</v>
      </c>
      <c r="I230" s="1">
        <v>0</v>
      </c>
      <c r="J230" s="1">
        <v>2</v>
      </c>
      <c r="K230" s="1">
        <v>67.72</v>
      </c>
      <c r="L230" s="1">
        <v>68.16</v>
      </c>
    </row>
    <row r="231" spans="1:12" ht="15.75" customHeight="1">
      <c r="A231" s="7">
        <v>230</v>
      </c>
      <c r="B231" s="1" t="s">
        <v>359</v>
      </c>
      <c r="C231" s="1">
        <v>68.09</v>
      </c>
      <c r="D231" s="1">
        <v>11</v>
      </c>
      <c r="E231" s="1">
        <v>19</v>
      </c>
      <c r="F231" s="1">
        <v>72.989999999999995</v>
      </c>
      <c r="G231" s="1">
        <v>0</v>
      </c>
      <c r="H231" s="1">
        <v>0</v>
      </c>
      <c r="I231" s="1">
        <v>0</v>
      </c>
      <c r="J231" s="1">
        <v>2</v>
      </c>
      <c r="K231" s="1">
        <v>68.260000000000005</v>
      </c>
      <c r="L231" s="1">
        <v>67.599999999999994</v>
      </c>
    </row>
    <row r="232" spans="1:12" ht="15.75" customHeight="1">
      <c r="A232" s="7">
        <v>231</v>
      </c>
      <c r="B232" s="1" t="s">
        <v>127</v>
      </c>
      <c r="C232" s="1">
        <v>67.88</v>
      </c>
      <c r="D232" s="1">
        <v>12</v>
      </c>
      <c r="E232" s="1">
        <v>16</v>
      </c>
      <c r="F232" s="1">
        <v>71.23</v>
      </c>
      <c r="G232" s="1">
        <v>0</v>
      </c>
      <c r="H232" s="1">
        <v>1</v>
      </c>
      <c r="I232" s="1">
        <v>1</v>
      </c>
      <c r="J232" s="1">
        <v>2</v>
      </c>
      <c r="K232" s="1">
        <v>68.58</v>
      </c>
      <c r="L232" s="1">
        <v>66.84</v>
      </c>
    </row>
    <row r="233" spans="1:12" ht="15.75" customHeight="1">
      <c r="A233" s="7">
        <v>232</v>
      </c>
      <c r="B233" s="1" t="s">
        <v>103</v>
      </c>
      <c r="C233" s="1">
        <v>67.86</v>
      </c>
      <c r="D233" s="1">
        <v>15</v>
      </c>
      <c r="E233" s="1">
        <v>14</v>
      </c>
      <c r="F233" s="1">
        <v>68.55</v>
      </c>
      <c r="G233" s="1">
        <v>0</v>
      </c>
      <c r="H233" s="1">
        <v>0</v>
      </c>
      <c r="I233" s="1">
        <v>0</v>
      </c>
      <c r="J233" s="1">
        <v>1</v>
      </c>
      <c r="K233" s="1">
        <v>68.05</v>
      </c>
      <c r="L233" s="1">
        <v>67.36</v>
      </c>
    </row>
    <row r="234" spans="1:12" ht="15.75" customHeight="1">
      <c r="A234" s="7">
        <v>233</v>
      </c>
      <c r="B234" s="1" t="s">
        <v>356</v>
      </c>
      <c r="C234" s="1">
        <v>67.86</v>
      </c>
      <c r="D234" s="1">
        <v>12</v>
      </c>
      <c r="E234" s="1">
        <v>14</v>
      </c>
      <c r="F234" s="1">
        <v>68.33</v>
      </c>
      <c r="G234" s="1">
        <v>0</v>
      </c>
      <c r="H234" s="1">
        <v>1</v>
      </c>
      <c r="I234" s="1">
        <v>0</v>
      </c>
      <c r="J234" s="1">
        <v>1</v>
      </c>
      <c r="K234" s="1">
        <v>66.39</v>
      </c>
      <c r="L234" s="1">
        <v>68.91</v>
      </c>
    </row>
    <row r="235" spans="1:12" ht="15.75" customHeight="1">
      <c r="A235" s="7">
        <v>234</v>
      </c>
      <c r="B235" s="1" t="s">
        <v>376</v>
      </c>
      <c r="C235" s="1">
        <v>67.83</v>
      </c>
      <c r="D235" s="1">
        <v>8</v>
      </c>
      <c r="E235" s="1">
        <v>19</v>
      </c>
      <c r="F235" s="1">
        <v>74.209999999999994</v>
      </c>
      <c r="G235" s="1">
        <v>0</v>
      </c>
      <c r="H235" s="1">
        <v>1</v>
      </c>
      <c r="I235" s="1">
        <v>0</v>
      </c>
      <c r="J235" s="1">
        <v>2</v>
      </c>
      <c r="K235" s="1">
        <v>67.989999999999995</v>
      </c>
      <c r="L235" s="1">
        <v>67.36</v>
      </c>
    </row>
    <row r="236" spans="1:12" ht="15.75" customHeight="1">
      <c r="A236" s="7">
        <v>235</v>
      </c>
      <c r="B236" s="1" t="s">
        <v>206</v>
      </c>
      <c r="C236" s="1">
        <v>67.77</v>
      </c>
      <c r="D236" s="1">
        <v>13</v>
      </c>
      <c r="E236" s="1">
        <v>14</v>
      </c>
      <c r="F236" s="1">
        <v>68.67</v>
      </c>
      <c r="G236" s="1">
        <v>0</v>
      </c>
      <c r="H236" s="1">
        <v>0</v>
      </c>
      <c r="I236" s="1">
        <v>0</v>
      </c>
      <c r="J236" s="1">
        <v>1</v>
      </c>
      <c r="K236" s="1">
        <v>66.94</v>
      </c>
      <c r="L236" s="1">
        <v>68.27</v>
      </c>
    </row>
    <row r="237" spans="1:12" ht="15.75" customHeight="1">
      <c r="A237" s="7">
        <v>236</v>
      </c>
      <c r="B237" s="1" t="s">
        <v>318</v>
      </c>
      <c r="C237" s="1">
        <v>67.69</v>
      </c>
      <c r="D237" s="1">
        <v>7</v>
      </c>
      <c r="E237" s="1">
        <v>22</v>
      </c>
      <c r="F237" s="1">
        <v>75.56</v>
      </c>
      <c r="G237" s="1">
        <v>0</v>
      </c>
      <c r="H237" s="1">
        <v>0</v>
      </c>
      <c r="I237" s="1">
        <v>0</v>
      </c>
      <c r="J237" s="1">
        <v>3</v>
      </c>
      <c r="K237" s="1">
        <v>67.849999999999994</v>
      </c>
      <c r="L237" s="1">
        <v>67.22</v>
      </c>
    </row>
    <row r="238" spans="1:12" ht="15.75" customHeight="1">
      <c r="A238" s="7">
        <v>237</v>
      </c>
      <c r="B238" s="1" t="s">
        <v>346</v>
      </c>
      <c r="C238" s="1">
        <v>67.63</v>
      </c>
      <c r="D238" s="1">
        <v>8</v>
      </c>
      <c r="E238" s="1">
        <v>20</v>
      </c>
      <c r="F238" s="1">
        <v>73.62</v>
      </c>
      <c r="G238" s="1">
        <v>0</v>
      </c>
      <c r="H238" s="1">
        <v>0</v>
      </c>
      <c r="I238" s="1">
        <v>0</v>
      </c>
      <c r="J238" s="1">
        <v>2</v>
      </c>
      <c r="K238" s="1">
        <v>66.5</v>
      </c>
      <c r="L238" s="1">
        <v>68.39</v>
      </c>
    </row>
    <row r="239" spans="1:12" ht="15.75" customHeight="1">
      <c r="A239" s="7">
        <v>238</v>
      </c>
      <c r="B239" s="1" t="s">
        <v>149</v>
      </c>
      <c r="C239" s="1">
        <v>67.62</v>
      </c>
      <c r="D239" s="1">
        <v>6</v>
      </c>
      <c r="E239" s="1">
        <v>25</v>
      </c>
      <c r="F239" s="1">
        <v>75.040000000000006</v>
      </c>
      <c r="G239" s="1">
        <v>0</v>
      </c>
      <c r="H239" s="1">
        <v>0</v>
      </c>
      <c r="I239" s="1">
        <v>0</v>
      </c>
      <c r="J239" s="1">
        <v>0</v>
      </c>
      <c r="K239" s="1">
        <v>65.8</v>
      </c>
      <c r="L239" s="1">
        <v>68.95</v>
      </c>
    </row>
    <row r="240" spans="1:12" ht="15.75" customHeight="1">
      <c r="A240" s="7">
        <v>239</v>
      </c>
      <c r="B240" s="1" t="s">
        <v>208</v>
      </c>
      <c r="C240" s="1">
        <v>67.599999999999994</v>
      </c>
      <c r="D240" s="1">
        <v>12</v>
      </c>
      <c r="E240" s="1">
        <v>15</v>
      </c>
      <c r="F240" s="1">
        <v>69.61</v>
      </c>
      <c r="G240" s="1">
        <v>0</v>
      </c>
      <c r="H240" s="1">
        <v>0</v>
      </c>
      <c r="I240" s="1">
        <v>0</v>
      </c>
      <c r="J240" s="1">
        <v>1</v>
      </c>
      <c r="K240" s="1">
        <v>66.72</v>
      </c>
      <c r="L240" s="1">
        <v>68.14</v>
      </c>
    </row>
    <row r="241" spans="1:12" ht="15.75" customHeight="1">
      <c r="A241" s="7">
        <v>240</v>
      </c>
      <c r="B241" s="1" t="s">
        <v>483</v>
      </c>
      <c r="C241" s="1">
        <v>67.569999999999993</v>
      </c>
      <c r="D241" s="1">
        <v>9</v>
      </c>
      <c r="E241" s="1">
        <v>17</v>
      </c>
      <c r="F241" s="1">
        <v>70.540000000000006</v>
      </c>
      <c r="G241" s="1">
        <v>0</v>
      </c>
      <c r="H241" s="1">
        <v>0</v>
      </c>
      <c r="I241" s="1">
        <v>0</v>
      </c>
      <c r="J241" s="1">
        <v>1</v>
      </c>
      <c r="K241" s="1">
        <v>66.22</v>
      </c>
      <c r="L241" s="1">
        <v>68.52</v>
      </c>
    </row>
    <row r="242" spans="1:12" ht="15.75" customHeight="1">
      <c r="A242" s="7">
        <v>241</v>
      </c>
      <c r="B242" s="1" t="s">
        <v>259</v>
      </c>
      <c r="C242" s="1">
        <v>67.510000000000005</v>
      </c>
      <c r="D242" s="1">
        <v>10</v>
      </c>
      <c r="E242" s="1">
        <v>17</v>
      </c>
      <c r="F242" s="1">
        <v>71.11</v>
      </c>
      <c r="G242" s="1">
        <v>0</v>
      </c>
      <c r="H242" s="1">
        <v>0</v>
      </c>
      <c r="I242" s="1">
        <v>0</v>
      </c>
      <c r="J242" s="1">
        <v>1</v>
      </c>
      <c r="K242" s="1">
        <v>67.77</v>
      </c>
      <c r="L242" s="1">
        <v>66.930000000000007</v>
      </c>
    </row>
    <row r="243" spans="1:12" ht="15.75" customHeight="1">
      <c r="A243" s="7">
        <v>242</v>
      </c>
      <c r="B243" s="1" t="s">
        <v>324</v>
      </c>
      <c r="C243" s="1">
        <v>67.489999999999995</v>
      </c>
      <c r="D243" s="1">
        <v>12</v>
      </c>
      <c r="E243" s="1">
        <v>17</v>
      </c>
      <c r="F243" s="1">
        <v>70.930000000000007</v>
      </c>
      <c r="G243" s="1">
        <v>0</v>
      </c>
      <c r="H243" s="1">
        <v>0</v>
      </c>
      <c r="I243" s="1">
        <v>0</v>
      </c>
      <c r="J243" s="1">
        <v>2</v>
      </c>
      <c r="K243" s="1">
        <v>67.09</v>
      </c>
      <c r="L243" s="1">
        <v>67.58</v>
      </c>
    </row>
    <row r="244" spans="1:12" ht="15.75" customHeight="1">
      <c r="A244" s="7">
        <v>243</v>
      </c>
      <c r="B244" s="1" t="s">
        <v>141</v>
      </c>
      <c r="C244" s="1">
        <v>67.36</v>
      </c>
      <c r="D244" s="1">
        <v>12</v>
      </c>
      <c r="E244" s="1">
        <v>14</v>
      </c>
      <c r="F244" s="1">
        <v>70.53</v>
      </c>
      <c r="G244" s="1">
        <v>0</v>
      </c>
      <c r="H244" s="1">
        <v>0</v>
      </c>
      <c r="I244" s="1">
        <v>0</v>
      </c>
      <c r="J244" s="1">
        <v>0</v>
      </c>
      <c r="K244" s="1">
        <v>68.56</v>
      </c>
      <c r="L244" s="1">
        <v>65.72</v>
      </c>
    </row>
    <row r="245" spans="1:12" ht="15.75" customHeight="1">
      <c r="A245" s="7">
        <v>244</v>
      </c>
      <c r="B245" s="1" t="s">
        <v>234</v>
      </c>
      <c r="C245" s="1">
        <v>67.319999999999993</v>
      </c>
      <c r="D245" s="1">
        <v>12</v>
      </c>
      <c r="E245" s="1">
        <v>16</v>
      </c>
      <c r="F245" s="1">
        <v>70.5</v>
      </c>
      <c r="G245" s="1">
        <v>0</v>
      </c>
      <c r="H245" s="1">
        <v>0</v>
      </c>
      <c r="I245" s="1">
        <v>0</v>
      </c>
      <c r="J245" s="1">
        <v>2</v>
      </c>
      <c r="K245" s="1">
        <v>68.680000000000007</v>
      </c>
      <c r="L245" s="1">
        <v>65.489999999999995</v>
      </c>
    </row>
    <row r="246" spans="1:12" ht="15.75" customHeight="1">
      <c r="A246" s="7">
        <v>245</v>
      </c>
      <c r="B246" s="1" t="s">
        <v>229</v>
      </c>
      <c r="C246" s="1">
        <v>67.209999999999994</v>
      </c>
      <c r="D246" s="1">
        <v>8</v>
      </c>
      <c r="E246" s="1">
        <v>17</v>
      </c>
      <c r="F246" s="1">
        <v>71.94</v>
      </c>
      <c r="G246" s="1">
        <v>0</v>
      </c>
      <c r="H246" s="1">
        <v>0</v>
      </c>
      <c r="I246" s="1">
        <v>0</v>
      </c>
      <c r="J246" s="1">
        <v>0</v>
      </c>
      <c r="K246" s="1">
        <v>66.81</v>
      </c>
      <c r="L246" s="1">
        <v>67.31</v>
      </c>
    </row>
    <row r="247" spans="1:12" ht="15.75" customHeight="1">
      <c r="A247" s="7">
        <v>246</v>
      </c>
      <c r="B247" s="1" t="s">
        <v>315</v>
      </c>
      <c r="C247" s="1">
        <v>67.14</v>
      </c>
      <c r="D247" s="1">
        <v>7</v>
      </c>
      <c r="E247" s="1">
        <v>21</v>
      </c>
      <c r="F247" s="1">
        <v>74.819999999999993</v>
      </c>
      <c r="G247" s="1">
        <v>0</v>
      </c>
      <c r="H247" s="1">
        <v>0</v>
      </c>
      <c r="I247" s="1">
        <v>0</v>
      </c>
      <c r="J247" s="1">
        <v>1</v>
      </c>
      <c r="K247" s="1">
        <v>67.599999999999994</v>
      </c>
      <c r="L247" s="1">
        <v>66.349999999999994</v>
      </c>
    </row>
    <row r="248" spans="1:12" ht="15.75" customHeight="1">
      <c r="A248" s="7">
        <v>247</v>
      </c>
      <c r="B248" s="1" t="s">
        <v>487</v>
      </c>
      <c r="C248" s="1">
        <v>67.03</v>
      </c>
      <c r="D248" s="1">
        <v>14</v>
      </c>
      <c r="E248" s="1">
        <v>13</v>
      </c>
      <c r="F248" s="1">
        <v>66.69</v>
      </c>
      <c r="G248" s="1">
        <v>0</v>
      </c>
      <c r="H248" s="1">
        <v>0</v>
      </c>
      <c r="I248" s="1">
        <v>0</v>
      </c>
      <c r="J248" s="1">
        <v>0</v>
      </c>
      <c r="K248" s="1">
        <v>66.569999999999993</v>
      </c>
      <c r="L248" s="1">
        <v>67.17</v>
      </c>
    </row>
    <row r="249" spans="1:12" ht="15.75" customHeight="1">
      <c r="A249" s="7">
        <v>248</v>
      </c>
      <c r="B249" s="1" t="s">
        <v>286</v>
      </c>
      <c r="C249" s="1">
        <v>66.95</v>
      </c>
      <c r="D249" s="1">
        <v>13</v>
      </c>
      <c r="E249" s="1">
        <v>14</v>
      </c>
      <c r="F249" s="1">
        <v>68.75</v>
      </c>
      <c r="G249" s="1">
        <v>0</v>
      </c>
      <c r="H249" s="1">
        <v>0</v>
      </c>
      <c r="I249" s="1">
        <v>0</v>
      </c>
      <c r="J249" s="1">
        <v>2</v>
      </c>
      <c r="K249" s="1">
        <v>66.97</v>
      </c>
      <c r="L249" s="1">
        <v>66.62</v>
      </c>
    </row>
    <row r="250" spans="1:12" ht="15.75" customHeight="1">
      <c r="A250" s="7">
        <v>249</v>
      </c>
      <c r="B250" s="1" t="s">
        <v>207</v>
      </c>
      <c r="C250" s="1">
        <v>66.87</v>
      </c>
      <c r="D250" s="1">
        <v>8</v>
      </c>
      <c r="E250" s="1">
        <v>19</v>
      </c>
      <c r="F250" s="1">
        <v>72.94</v>
      </c>
      <c r="G250" s="1">
        <v>0</v>
      </c>
      <c r="H250" s="1">
        <v>0</v>
      </c>
      <c r="I250" s="1">
        <v>0</v>
      </c>
      <c r="J250" s="1">
        <v>2</v>
      </c>
      <c r="K250" s="1">
        <v>66.48</v>
      </c>
      <c r="L250" s="1">
        <v>66.95</v>
      </c>
    </row>
    <row r="251" spans="1:12" ht="15.75" customHeight="1">
      <c r="A251" s="7">
        <v>250</v>
      </c>
      <c r="B251" s="1" t="s">
        <v>227</v>
      </c>
      <c r="C251" s="1">
        <v>66.790000000000006</v>
      </c>
      <c r="D251" s="1">
        <v>8</v>
      </c>
      <c r="E251" s="1">
        <v>18</v>
      </c>
      <c r="F251" s="1">
        <v>73.59</v>
      </c>
      <c r="G251" s="1">
        <v>0</v>
      </c>
      <c r="H251" s="1">
        <v>0</v>
      </c>
      <c r="I251" s="1">
        <v>0</v>
      </c>
      <c r="J251" s="1">
        <v>1</v>
      </c>
      <c r="K251" s="1">
        <v>67.900000000000006</v>
      </c>
      <c r="L251" s="1">
        <v>65.260000000000005</v>
      </c>
    </row>
    <row r="252" spans="1:12" ht="15.75" customHeight="1">
      <c r="A252" s="7">
        <v>251</v>
      </c>
      <c r="B252" s="1" t="s">
        <v>362</v>
      </c>
      <c r="C252" s="1">
        <v>66.739999999999995</v>
      </c>
      <c r="D252" s="1">
        <v>10</v>
      </c>
      <c r="E252" s="1">
        <v>15</v>
      </c>
      <c r="F252" s="1">
        <v>70.400000000000006</v>
      </c>
      <c r="G252" s="1">
        <v>0</v>
      </c>
      <c r="H252" s="1">
        <v>0</v>
      </c>
      <c r="I252" s="1">
        <v>0</v>
      </c>
      <c r="J252" s="1">
        <v>0</v>
      </c>
      <c r="K252" s="1">
        <v>68.42</v>
      </c>
      <c r="L252" s="1">
        <v>64.47</v>
      </c>
    </row>
    <row r="253" spans="1:12" ht="15.75" customHeight="1">
      <c r="A253" s="7">
        <v>252</v>
      </c>
      <c r="B253" s="1" t="s">
        <v>40</v>
      </c>
      <c r="C253" s="1">
        <v>66.569999999999993</v>
      </c>
      <c r="D253" s="1">
        <v>6</v>
      </c>
      <c r="E253" s="1">
        <v>24</v>
      </c>
      <c r="F253" s="1">
        <v>74.680000000000007</v>
      </c>
      <c r="G253" s="1">
        <v>0</v>
      </c>
      <c r="H253" s="1">
        <v>0</v>
      </c>
      <c r="I253" s="1">
        <v>0</v>
      </c>
      <c r="J253" s="1">
        <v>0</v>
      </c>
      <c r="K253" s="1">
        <v>64.930000000000007</v>
      </c>
      <c r="L253" s="1">
        <v>67.73</v>
      </c>
    </row>
    <row r="254" spans="1:12" ht="15.75" customHeight="1">
      <c r="A254" s="7">
        <v>253</v>
      </c>
      <c r="B254" s="1" t="s">
        <v>313</v>
      </c>
      <c r="C254" s="1">
        <v>66.540000000000006</v>
      </c>
      <c r="D254" s="1">
        <v>13</v>
      </c>
      <c r="E254" s="1">
        <v>17</v>
      </c>
      <c r="F254" s="1">
        <v>69.08</v>
      </c>
      <c r="G254" s="1">
        <v>0</v>
      </c>
      <c r="H254" s="1">
        <v>0</v>
      </c>
      <c r="I254" s="1">
        <v>0</v>
      </c>
      <c r="J254" s="1">
        <v>0</v>
      </c>
      <c r="K254" s="1">
        <v>66.599999999999994</v>
      </c>
      <c r="L254" s="1">
        <v>66.17</v>
      </c>
    </row>
    <row r="255" spans="1:12" ht="15.75" customHeight="1">
      <c r="A255" s="7">
        <v>254</v>
      </c>
      <c r="B255" s="1" t="s">
        <v>460</v>
      </c>
      <c r="C255" s="1">
        <v>66.37</v>
      </c>
      <c r="D255" s="1">
        <v>13</v>
      </c>
      <c r="E255" s="1">
        <v>14</v>
      </c>
      <c r="F255" s="1">
        <v>68.87</v>
      </c>
      <c r="G255" s="1">
        <v>0</v>
      </c>
      <c r="H255" s="1">
        <v>0</v>
      </c>
      <c r="I255" s="1">
        <v>0</v>
      </c>
      <c r="J255" s="1">
        <v>1</v>
      </c>
      <c r="K255" s="1">
        <v>67.709999999999994</v>
      </c>
      <c r="L255" s="1">
        <v>64.540000000000006</v>
      </c>
    </row>
    <row r="256" spans="1:12" ht="15.75" customHeight="1">
      <c r="A256" s="7">
        <v>255</v>
      </c>
      <c r="B256" s="1" t="s">
        <v>373</v>
      </c>
      <c r="C256" s="1">
        <v>66.180000000000007</v>
      </c>
      <c r="D256" s="1">
        <v>10</v>
      </c>
      <c r="E256" s="1">
        <v>17</v>
      </c>
      <c r="F256" s="1">
        <v>70.89</v>
      </c>
      <c r="G256" s="1">
        <v>0</v>
      </c>
      <c r="H256" s="1">
        <v>0</v>
      </c>
      <c r="I256" s="1">
        <v>0</v>
      </c>
      <c r="J256" s="1">
        <v>0</v>
      </c>
      <c r="K256" s="1">
        <v>66.84</v>
      </c>
      <c r="L256" s="1">
        <v>65.17</v>
      </c>
    </row>
    <row r="257" spans="1:12" ht="15.75" customHeight="1">
      <c r="A257" s="7">
        <v>256</v>
      </c>
      <c r="B257" s="1" t="s">
        <v>162</v>
      </c>
      <c r="C257" s="1">
        <v>66.069999999999993</v>
      </c>
      <c r="D257" s="1">
        <v>7</v>
      </c>
      <c r="E257" s="1">
        <v>21</v>
      </c>
      <c r="F257" s="1">
        <v>74.56</v>
      </c>
      <c r="G257" s="1">
        <v>0</v>
      </c>
      <c r="H257" s="1">
        <v>2</v>
      </c>
      <c r="I257" s="1">
        <v>0</v>
      </c>
      <c r="J257" s="1">
        <v>4</v>
      </c>
      <c r="K257" s="1">
        <v>66.28</v>
      </c>
      <c r="L257" s="1">
        <v>65.55</v>
      </c>
    </row>
    <row r="258" spans="1:12" ht="15.75" customHeight="1">
      <c r="A258" s="7">
        <v>257</v>
      </c>
      <c r="B258" s="1" t="s">
        <v>445</v>
      </c>
      <c r="C258" s="1">
        <v>66.06</v>
      </c>
      <c r="D258" s="1">
        <v>8</v>
      </c>
      <c r="E258" s="1">
        <v>19</v>
      </c>
      <c r="F258" s="1">
        <v>72.16</v>
      </c>
      <c r="G258" s="1">
        <v>0</v>
      </c>
      <c r="H258" s="1">
        <v>0</v>
      </c>
      <c r="I258" s="1">
        <v>0</v>
      </c>
      <c r="J258" s="1">
        <v>0</v>
      </c>
      <c r="K258" s="1">
        <v>65.92</v>
      </c>
      <c r="L258" s="1">
        <v>65.88</v>
      </c>
    </row>
    <row r="259" spans="1:12" ht="15.75" customHeight="1">
      <c r="A259" s="7">
        <v>258</v>
      </c>
      <c r="B259" s="1" t="s">
        <v>406</v>
      </c>
      <c r="C259" s="1">
        <v>65.92</v>
      </c>
      <c r="D259" s="1">
        <v>12</v>
      </c>
      <c r="E259" s="1">
        <v>15</v>
      </c>
      <c r="F259" s="1">
        <v>67.67</v>
      </c>
      <c r="G259" s="1">
        <v>0</v>
      </c>
      <c r="H259" s="1">
        <v>0</v>
      </c>
      <c r="I259" s="1">
        <v>0</v>
      </c>
      <c r="J259" s="1">
        <v>0</v>
      </c>
      <c r="K259" s="1">
        <v>65.06</v>
      </c>
      <c r="L259" s="1">
        <v>66.44</v>
      </c>
    </row>
    <row r="260" spans="1:12" ht="15.75" customHeight="1">
      <c r="A260" s="7">
        <v>259</v>
      </c>
      <c r="B260" s="1" t="s">
        <v>242</v>
      </c>
      <c r="C260" s="1">
        <v>65.91</v>
      </c>
      <c r="D260" s="1">
        <v>7</v>
      </c>
      <c r="E260" s="1">
        <v>18</v>
      </c>
      <c r="F260" s="1">
        <v>72.33</v>
      </c>
      <c r="G260" s="1">
        <v>0</v>
      </c>
      <c r="H260" s="1">
        <v>0</v>
      </c>
      <c r="I260" s="1">
        <v>0</v>
      </c>
      <c r="J260" s="1">
        <v>2</v>
      </c>
      <c r="K260" s="1">
        <v>65.239999999999995</v>
      </c>
      <c r="L260" s="1">
        <v>66.239999999999995</v>
      </c>
    </row>
    <row r="261" spans="1:12" ht="15.75" customHeight="1">
      <c r="A261" s="7">
        <v>260</v>
      </c>
      <c r="B261" s="1" t="s">
        <v>266</v>
      </c>
      <c r="C261" s="1">
        <v>65.89</v>
      </c>
      <c r="D261" s="1">
        <v>17</v>
      </c>
      <c r="E261" s="1">
        <v>12</v>
      </c>
      <c r="F261" s="1">
        <v>66.81</v>
      </c>
      <c r="G261" s="1">
        <v>0</v>
      </c>
      <c r="H261" s="1">
        <v>0</v>
      </c>
      <c r="I261" s="1">
        <v>0</v>
      </c>
      <c r="J261" s="1">
        <v>2</v>
      </c>
      <c r="K261" s="1">
        <v>67.91</v>
      </c>
      <c r="L261" s="1">
        <v>63.09</v>
      </c>
    </row>
    <row r="262" spans="1:12" ht="15.75" customHeight="1">
      <c r="A262" s="7">
        <v>261</v>
      </c>
      <c r="B262" s="1" t="s">
        <v>176</v>
      </c>
      <c r="C262" s="1">
        <v>65.84</v>
      </c>
      <c r="D262" s="1">
        <v>6</v>
      </c>
      <c r="E262" s="1">
        <v>21</v>
      </c>
      <c r="F262" s="1">
        <v>72.77</v>
      </c>
      <c r="G262" s="1">
        <v>0</v>
      </c>
      <c r="H262" s="1">
        <v>0</v>
      </c>
      <c r="I262" s="1">
        <v>0</v>
      </c>
      <c r="J262" s="1">
        <v>0</v>
      </c>
      <c r="K262" s="1">
        <v>64.959999999999994</v>
      </c>
      <c r="L262" s="1">
        <v>66.37</v>
      </c>
    </row>
    <row r="263" spans="1:12" ht="15.75" customHeight="1">
      <c r="A263" s="7">
        <v>262</v>
      </c>
      <c r="B263" s="1" t="s">
        <v>436</v>
      </c>
      <c r="C263" s="1">
        <v>65.790000000000006</v>
      </c>
      <c r="D263" s="1">
        <v>15</v>
      </c>
      <c r="E263" s="1">
        <v>13</v>
      </c>
      <c r="F263" s="1">
        <v>64.48</v>
      </c>
      <c r="G263" s="1">
        <v>0</v>
      </c>
      <c r="H263" s="1">
        <v>0</v>
      </c>
      <c r="I263" s="1">
        <v>0</v>
      </c>
      <c r="J263" s="1">
        <v>1</v>
      </c>
      <c r="K263" s="1">
        <v>64.709999999999994</v>
      </c>
      <c r="L263" s="1">
        <v>66.48</v>
      </c>
    </row>
    <row r="264" spans="1:12" ht="15.75" customHeight="1">
      <c r="A264" s="7">
        <v>263</v>
      </c>
      <c r="B264" s="1" t="s">
        <v>448</v>
      </c>
      <c r="C264" s="1">
        <v>65.77</v>
      </c>
      <c r="D264" s="1">
        <v>9</v>
      </c>
      <c r="E264" s="1">
        <v>18</v>
      </c>
      <c r="F264" s="1">
        <v>70.62</v>
      </c>
      <c r="G264" s="1">
        <v>0</v>
      </c>
      <c r="H264" s="1">
        <v>0</v>
      </c>
      <c r="I264" s="1">
        <v>0</v>
      </c>
      <c r="J264" s="1">
        <v>0</v>
      </c>
      <c r="K264" s="1">
        <v>65.44</v>
      </c>
      <c r="L264" s="1">
        <v>65.790000000000006</v>
      </c>
    </row>
    <row r="265" spans="1:12" ht="15.75" customHeight="1">
      <c r="A265" s="7">
        <v>264</v>
      </c>
      <c r="B265" s="1" t="s">
        <v>449</v>
      </c>
      <c r="C265" s="1">
        <v>65.760000000000005</v>
      </c>
      <c r="D265" s="1">
        <v>10</v>
      </c>
      <c r="E265" s="1">
        <v>17</v>
      </c>
      <c r="F265" s="1">
        <v>69.47</v>
      </c>
      <c r="G265" s="1">
        <v>0</v>
      </c>
      <c r="H265" s="1">
        <v>0</v>
      </c>
      <c r="I265" s="1">
        <v>0</v>
      </c>
      <c r="J265" s="1">
        <v>1</v>
      </c>
      <c r="K265" s="1">
        <v>64.83</v>
      </c>
      <c r="L265" s="1">
        <v>66.319999999999993</v>
      </c>
    </row>
    <row r="266" spans="1:12" ht="15.75" customHeight="1">
      <c r="A266" s="7">
        <v>265</v>
      </c>
      <c r="B266" s="1" t="s">
        <v>175</v>
      </c>
      <c r="C266" s="1">
        <v>65.7</v>
      </c>
      <c r="D266" s="1">
        <v>9</v>
      </c>
      <c r="E266" s="1">
        <v>20</v>
      </c>
      <c r="F266" s="1">
        <v>70.37</v>
      </c>
      <c r="G266" s="1">
        <v>0</v>
      </c>
      <c r="H266" s="1">
        <v>0</v>
      </c>
      <c r="I266" s="1">
        <v>0</v>
      </c>
      <c r="J266" s="1">
        <v>0</v>
      </c>
      <c r="K266" s="1">
        <v>64.58</v>
      </c>
      <c r="L266" s="1">
        <v>66.430000000000007</v>
      </c>
    </row>
    <row r="267" spans="1:12" ht="15.75" customHeight="1">
      <c r="A267" s="7">
        <v>266</v>
      </c>
      <c r="B267" s="1" t="s">
        <v>258</v>
      </c>
      <c r="C267" s="1">
        <v>65.7</v>
      </c>
      <c r="D267" s="1">
        <v>11</v>
      </c>
      <c r="E267" s="1">
        <v>16</v>
      </c>
      <c r="F267" s="1">
        <v>68.599999999999994</v>
      </c>
      <c r="G267" s="1">
        <v>0</v>
      </c>
      <c r="H267" s="1">
        <v>1</v>
      </c>
      <c r="I267" s="1">
        <v>0</v>
      </c>
      <c r="J267" s="1">
        <v>1</v>
      </c>
      <c r="K267" s="1">
        <v>64.97</v>
      </c>
      <c r="L267" s="1">
        <v>66.09</v>
      </c>
    </row>
    <row r="268" spans="1:12" ht="15.75" customHeight="1">
      <c r="A268" s="7">
        <v>267</v>
      </c>
      <c r="B268" s="1" t="s">
        <v>364</v>
      </c>
      <c r="C268" s="1">
        <v>65.59</v>
      </c>
      <c r="D268" s="1">
        <v>11</v>
      </c>
      <c r="E268" s="1">
        <v>17</v>
      </c>
      <c r="F268" s="1">
        <v>68.73</v>
      </c>
      <c r="G268" s="1">
        <v>0</v>
      </c>
      <c r="H268" s="1">
        <v>0</v>
      </c>
      <c r="I268" s="1">
        <v>0</v>
      </c>
      <c r="J268" s="1">
        <v>1</v>
      </c>
      <c r="K268" s="1">
        <v>64.760000000000005</v>
      </c>
      <c r="L268" s="1">
        <v>66.069999999999993</v>
      </c>
    </row>
    <row r="269" spans="1:12" ht="15.75" customHeight="1">
      <c r="A269" s="7">
        <v>268</v>
      </c>
      <c r="B269" s="1" t="s">
        <v>465</v>
      </c>
      <c r="C269" s="1">
        <v>65.48</v>
      </c>
      <c r="D269" s="1">
        <v>14</v>
      </c>
      <c r="E269" s="1">
        <v>16</v>
      </c>
      <c r="F269" s="1">
        <v>68.16</v>
      </c>
      <c r="G269" s="1">
        <v>0</v>
      </c>
      <c r="H269" s="1">
        <v>0</v>
      </c>
      <c r="I269" s="1">
        <v>0</v>
      </c>
      <c r="J269" s="1">
        <v>1</v>
      </c>
      <c r="K269" s="1">
        <v>67.010000000000005</v>
      </c>
      <c r="L269" s="1">
        <v>63.35</v>
      </c>
    </row>
    <row r="270" spans="1:12" ht="15.75" customHeight="1">
      <c r="A270" s="7">
        <v>269</v>
      </c>
      <c r="B270" s="1" t="s">
        <v>344</v>
      </c>
      <c r="C270" s="1">
        <v>65.42</v>
      </c>
      <c r="D270" s="1">
        <v>7</v>
      </c>
      <c r="E270" s="1">
        <v>21</v>
      </c>
      <c r="F270" s="1">
        <v>72.45</v>
      </c>
      <c r="G270" s="1">
        <v>0</v>
      </c>
      <c r="H270" s="1">
        <v>0</v>
      </c>
      <c r="I270" s="1">
        <v>0</v>
      </c>
      <c r="J270" s="1">
        <v>0</v>
      </c>
      <c r="K270" s="1">
        <v>65.040000000000006</v>
      </c>
      <c r="L270" s="1">
        <v>65.5</v>
      </c>
    </row>
    <row r="271" spans="1:12" ht="15.75" customHeight="1">
      <c r="A271" s="7">
        <v>270</v>
      </c>
      <c r="B271" s="1" t="s">
        <v>151</v>
      </c>
      <c r="C271" s="1">
        <v>65.39</v>
      </c>
      <c r="D271" s="1">
        <v>10</v>
      </c>
      <c r="E271" s="1">
        <v>19</v>
      </c>
      <c r="F271" s="1">
        <v>70.95</v>
      </c>
      <c r="G271" s="1">
        <v>0</v>
      </c>
      <c r="H271" s="1">
        <v>1</v>
      </c>
      <c r="I271" s="1">
        <v>0</v>
      </c>
      <c r="J271" s="1">
        <v>3</v>
      </c>
      <c r="K271" s="1">
        <v>66.400000000000006</v>
      </c>
      <c r="L271" s="1">
        <v>63.95</v>
      </c>
    </row>
    <row r="272" spans="1:12" ht="15.75" customHeight="1">
      <c r="A272" s="7">
        <v>271</v>
      </c>
      <c r="B272" s="1" t="s">
        <v>62</v>
      </c>
      <c r="C272" s="1">
        <v>65.22</v>
      </c>
      <c r="D272" s="1">
        <v>15</v>
      </c>
      <c r="E272" s="1">
        <v>13</v>
      </c>
      <c r="F272" s="1">
        <v>64.78</v>
      </c>
      <c r="G272" s="1">
        <v>0</v>
      </c>
      <c r="H272" s="1">
        <v>0</v>
      </c>
      <c r="I272" s="1">
        <v>0</v>
      </c>
      <c r="J272" s="1">
        <v>0</v>
      </c>
      <c r="K272" s="1">
        <v>65.36</v>
      </c>
      <c r="L272" s="1">
        <v>64.77</v>
      </c>
    </row>
    <row r="273" spans="1:12" ht="15.75" customHeight="1">
      <c r="A273" s="7">
        <v>272</v>
      </c>
      <c r="B273" s="1" t="s">
        <v>447</v>
      </c>
      <c r="C273" s="1">
        <v>65.150000000000006</v>
      </c>
      <c r="D273" s="1">
        <v>7</v>
      </c>
      <c r="E273" s="1">
        <v>20</v>
      </c>
      <c r="F273" s="1">
        <v>73.13</v>
      </c>
      <c r="G273" s="1">
        <v>0</v>
      </c>
      <c r="H273" s="1">
        <v>0</v>
      </c>
      <c r="I273" s="1">
        <v>0</v>
      </c>
      <c r="J273" s="1">
        <v>1</v>
      </c>
      <c r="K273" s="1">
        <v>65.47</v>
      </c>
      <c r="L273" s="1">
        <v>64.52</v>
      </c>
    </row>
    <row r="274" spans="1:12" ht="15.75" customHeight="1">
      <c r="A274" s="7">
        <v>273</v>
      </c>
      <c r="B274" s="1" t="s">
        <v>489</v>
      </c>
      <c r="C274" s="1">
        <v>65.05</v>
      </c>
      <c r="D274" s="1">
        <v>10</v>
      </c>
      <c r="E274" s="1">
        <v>19</v>
      </c>
      <c r="F274" s="1">
        <v>69.25</v>
      </c>
      <c r="G274" s="1">
        <v>0</v>
      </c>
      <c r="H274" s="1">
        <v>0</v>
      </c>
      <c r="I274" s="1">
        <v>0</v>
      </c>
      <c r="J274" s="1">
        <v>1</v>
      </c>
      <c r="K274" s="1">
        <v>63.36</v>
      </c>
      <c r="L274" s="1">
        <v>66.209999999999994</v>
      </c>
    </row>
    <row r="275" spans="1:12" ht="15.75" customHeight="1">
      <c r="A275" s="7">
        <v>274</v>
      </c>
      <c r="B275" s="1" t="s">
        <v>437</v>
      </c>
      <c r="C275" s="1">
        <v>64.95</v>
      </c>
      <c r="D275" s="1">
        <v>11</v>
      </c>
      <c r="E275" s="1">
        <v>16</v>
      </c>
      <c r="F275" s="1">
        <v>67.69</v>
      </c>
      <c r="G275" s="1">
        <v>0</v>
      </c>
      <c r="H275" s="1">
        <v>0</v>
      </c>
      <c r="I275" s="1">
        <v>0</v>
      </c>
      <c r="J275" s="1">
        <v>0</v>
      </c>
      <c r="K275" s="1">
        <v>64.739999999999995</v>
      </c>
      <c r="L275" s="1">
        <v>64.849999999999994</v>
      </c>
    </row>
    <row r="276" spans="1:12" ht="15.75" customHeight="1">
      <c r="A276" s="7">
        <v>275</v>
      </c>
      <c r="B276" s="1" t="s">
        <v>391</v>
      </c>
      <c r="C276" s="1">
        <v>64.900000000000006</v>
      </c>
      <c r="D276" s="1">
        <v>12</v>
      </c>
      <c r="E276" s="1">
        <v>18</v>
      </c>
      <c r="F276" s="1">
        <v>70.14</v>
      </c>
      <c r="G276" s="1">
        <v>0</v>
      </c>
      <c r="H276" s="1">
        <v>2</v>
      </c>
      <c r="I276" s="1">
        <v>0</v>
      </c>
      <c r="J276" s="1">
        <v>3</v>
      </c>
      <c r="K276" s="1">
        <v>64.95</v>
      </c>
      <c r="L276" s="1">
        <v>64.55</v>
      </c>
    </row>
    <row r="277" spans="1:12" ht="15.75" customHeight="1">
      <c r="A277" s="7">
        <v>276</v>
      </c>
      <c r="B277" s="1" t="s">
        <v>311</v>
      </c>
      <c r="C277" s="1">
        <v>64.78</v>
      </c>
      <c r="D277" s="1">
        <v>12</v>
      </c>
      <c r="E277" s="1">
        <v>17</v>
      </c>
      <c r="F277" s="1">
        <v>69.459999999999994</v>
      </c>
      <c r="G277" s="1">
        <v>0</v>
      </c>
      <c r="H277" s="1">
        <v>1</v>
      </c>
      <c r="I277" s="1">
        <v>0</v>
      </c>
      <c r="J277" s="1">
        <v>2</v>
      </c>
      <c r="K277" s="1">
        <v>64.819999999999993</v>
      </c>
      <c r="L277" s="1">
        <v>64.42</v>
      </c>
    </row>
    <row r="278" spans="1:12" ht="15.75" customHeight="1">
      <c r="A278" s="7">
        <v>277</v>
      </c>
      <c r="B278" s="1" t="s">
        <v>191</v>
      </c>
      <c r="C278" s="1">
        <v>64.77</v>
      </c>
      <c r="D278" s="1">
        <v>8</v>
      </c>
      <c r="E278" s="1">
        <v>18</v>
      </c>
      <c r="F278" s="1">
        <v>73.02</v>
      </c>
      <c r="G278" s="1">
        <v>0</v>
      </c>
      <c r="H278" s="1">
        <v>0</v>
      </c>
      <c r="I278" s="1">
        <v>0</v>
      </c>
      <c r="J278" s="1">
        <v>2</v>
      </c>
      <c r="K278" s="1">
        <v>67.11</v>
      </c>
      <c r="L278" s="1">
        <v>61.3</v>
      </c>
    </row>
    <row r="279" spans="1:12" ht="15.75" customHeight="1">
      <c r="A279" s="7">
        <v>278</v>
      </c>
      <c r="B279" s="1" t="s">
        <v>380</v>
      </c>
      <c r="C279" s="1">
        <v>64.739999999999995</v>
      </c>
      <c r="D279" s="1">
        <v>16</v>
      </c>
      <c r="E279" s="1">
        <v>16</v>
      </c>
      <c r="F279" s="1">
        <v>63.94</v>
      </c>
      <c r="G279" s="1">
        <v>0</v>
      </c>
      <c r="H279" s="1">
        <v>0</v>
      </c>
      <c r="I279" s="1">
        <v>0</v>
      </c>
      <c r="J279" s="1">
        <v>1</v>
      </c>
      <c r="K279" s="1">
        <v>64.52</v>
      </c>
      <c r="L279" s="1">
        <v>64.650000000000006</v>
      </c>
    </row>
    <row r="280" spans="1:12" ht="15.75" customHeight="1">
      <c r="A280" s="7">
        <v>279</v>
      </c>
      <c r="B280" s="1" t="s">
        <v>368</v>
      </c>
      <c r="C280" s="1">
        <v>64.59</v>
      </c>
      <c r="D280" s="1">
        <v>11</v>
      </c>
      <c r="E280" s="1">
        <v>12</v>
      </c>
      <c r="F280" s="1">
        <v>65.2</v>
      </c>
      <c r="G280" s="1">
        <v>0</v>
      </c>
      <c r="H280" s="1">
        <v>0</v>
      </c>
      <c r="I280" s="1">
        <v>0</v>
      </c>
      <c r="J280" s="1">
        <v>1</v>
      </c>
      <c r="K280" s="1">
        <v>62.47</v>
      </c>
      <c r="L280" s="1">
        <v>66.040000000000006</v>
      </c>
    </row>
    <row r="281" spans="1:12" ht="15.75" customHeight="1">
      <c r="A281" s="7">
        <v>280</v>
      </c>
      <c r="B281" s="1" t="s">
        <v>312</v>
      </c>
      <c r="C281" s="1">
        <v>64.260000000000005</v>
      </c>
      <c r="D281" s="1">
        <v>9</v>
      </c>
      <c r="E281" s="1">
        <v>17</v>
      </c>
      <c r="F281" s="1">
        <v>70.680000000000007</v>
      </c>
      <c r="G281" s="1">
        <v>0</v>
      </c>
      <c r="H281" s="1">
        <v>0</v>
      </c>
      <c r="I281" s="1">
        <v>0</v>
      </c>
      <c r="J281" s="1">
        <v>0</v>
      </c>
      <c r="K281" s="1">
        <v>65.33</v>
      </c>
      <c r="L281" s="1">
        <v>62.72</v>
      </c>
    </row>
    <row r="282" spans="1:12" ht="15.75" customHeight="1">
      <c r="A282" s="7">
        <v>281</v>
      </c>
      <c r="B282" s="1" t="s">
        <v>461</v>
      </c>
      <c r="C282" s="1">
        <v>64.150000000000006</v>
      </c>
      <c r="D282" s="1">
        <v>7</v>
      </c>
      <c r="E282" s="1">
        <v>18</v>
      </c>
      <c r="F282" s="1">
        <v>73.11</v>
      </c>
      <c r="G282" s="1">
        <v>0</v>
      </c>
      <c r="H282" s="1">
        <v>1</v>
      </c>
      <c r="I282" s="1">
        <v>0</v>
      </c>
      <c r="J282" s="1">
        <v>2</v>
      </c>
      <c r="K282" s="1">
        <v>65.81</v>
      </c>
      <c r="L282" s="1">
        <v>61.75</v>
      </c>
    </row>
    <row r="283" spans="1:12" ht="15.75" customHeight="1">
      <c r="A283" s="7">
        <v>282</v>
      </c>
      <c r="B283" s="1" t="s">
        <v>355</v>
      </c>
      <c r="C283" s="1">
        <v>64.12</v>
      </c>
      <c r="D283" s="1">
        <v>14</v>
      </c>
      <c r="E283" s="1">
        <v>17</v>
      </c>
      <c r="F283" s="1">
        <v>66.599999999999994</v>
      </c>
      <c r="G283" s="1">
        <v>0</v>
      </c>
      <c r="H283" s="1">
        <v>1</v>
      </c>
      <c r="I283" s="1">
        <v>0</v>
      </c>
      <c r="J283" s="1">
        <v>1</v>
      </c>
      <c r="K283" s="1">
        <v>63.61</v>
      </c>
      <c r="L283" s="1">
        <v>64.31</v>
      </c>
    </row>
    <row r="284" spans="1:12" ht="15.75" customHeight="1">
      <c r="A284" s="7">
        <v>283</v>
      </c>
      <c r="B284" s="1" t="s">
        <v>453</v>
      </c>
      <c r="C284" s="1">
        <v>63.99</v>
      </c>
      <c r="D284" s="1">
        <v>8</v>
      </c>
      <c r="E284" s="1">
        <v>18</v>
      </c>
      <c r="F284" s="1">
        <v>71.790000000000006</v>
      </c>
      <c r="G284" s="1">
        <v>0</v>
      </c>
      <c r="H284" s="1">
        <v>0</v>
      </c>
      <c r="I284" s="1">
        <v>0</v>
      </c>
      <c r="J284" s="1">
        <v>0</v>
      </c>
      <c r="K284" s="1">
        <v>64.84</v>
      </c>
      <c r="L284" s="1">
        <v>62.74</v>
      </c>
    </row>
    <row r="285" spans="1:12" ht="15.75" customHeight="1">
      <c r="A285" s="7">
        <v>284</v>
      </c>
      <c r="B285" s="1" t="s">
        <v>202</v>
      </c>
      <c r="C285" s="1">
        <v>63.92</v>
      </c>
      <c r="D285" s="1">
        <v>8</v>
      </c>
      <c r="E285" s="1">
        <v>20</v>
      </c>
      <c r="F285" s="1">
        <v>72.510000000000005</v>
      </c>
      <c r="G285" s="1">
        <v>0</v>
      </c>
      <c r="H285" s="1">
        <v>1</v>
      </c>
      <c r="I285" s="1">
        <v>0</v>
      </c>
      <c r="J285" s="1">
        <v>2</v>
      </c>
      <c r="K285" s="1">
        <v>64.52</v>
      </c>
      <c r="L285" s="1">
        <v>62.96</v>
      </c>
    </row>
    <row r="286" spans="1:12" ht="15.75" customHeight="1">
      <c r="A286" s="7">
        <v>285</v>
      </c>
      <c r="B286" s="1" t="s">
        <v>197</v>
      </c>
      <c r="C286" s="1">
        <v>63.89</v>
      </c>
      <c r="D286" s="1">
        <v>6</v>
      </c>
      <c r="E286" s="1">
        <v>20</v>
      </c>
      <c r="F286" s="1">
        <v>71.959999999999994</v>
      </c>
      <c r="G286" s="1">
        <v>0</v>
      </c>
      <c r="H286" s="1">
        <v>1</v>
      </c>
      <c r="I286" s="1">
        <v>0</v>
      </c>
      <c r="J286" s="1">
        <v>1</v>
      </c>
      <c r="K286" s="1">
        <v>62.74</v>
      </c>
      <c r="L286" s="1">
        <v>64.62</v>
      </c>
    </row>
    <row r="287" spans="1:12" ht="15.75" customHeight="1">
      <c r="A287" s="7">
        <v>286</v>
      </c>
      <c r="B287" s="1" t="s">
        <v>455</v>
      </c>
      <c r="C287" s="1">
        <v>63.84</v>
      </c>
      <c r="D287" s="1">
        <v>15</v>
      </c>
      <c r="E287" s="1">
        <v>15</v>
      </c>
      <c r="F287" s="1">
        <v>65.98</v>
      </c>
      <c r="G287" s="1">
        <v>0</v>
      </c>
      <c r="H287" s="1">
        <v>1</v>
      </c>
      <c r="I287" s="1">
        <v>0</v>
      </c>
      <c r="J287" s="1">
        <v>1</v>
      </c>
      <c r="K287" s="1">
        <v>65.19</v>
      </c>
      <c r="L287" s="1">
        <v>61.9</v>
      </c>
    </row>
    <row r="288" spans="1:12" ht="15.75" customHeight="1">
      <c r="A288" s="7">
        <v>287</v>
      </c>
      <c r="B288" s="1" t="s">
        <v>385</v>
      </c>
      <c r="C288" s="1">
        <v>63.79</v>
      </c>
      <c r="D288" s="1">
        <v>10</v>
      </c>
      <c r="E288" s="1">
        <v>16</v>
      </c>
      <c r="F288" s="1">
        <v>67.89</v>
      </c>
      <c r="G288" s="1">
        <v>0</v>
      </c>
      <c r="H288" s="1">
        <v>0</v>
      </c>
      <c r="I288" s="1">
        <v>0</v>
      </c>
      <c r="J288" s="1">
        <v>0</v>
      </c>
      <c r="K288" s="1">
        <v>64.23</v>
      </c>
      <c r="L288" s="1">
        <v>63.02</v>
      </c>
    </row>
    <row r="289" spans="1:12" ht="15.75" customHeight="1">
      <c r="A289" s="7">
        <v>288</v>
      </c>
      <c r="B289" s="1" t="s">
        <v>143</v>
      </c>
      <c r="C289" s="1">
        <v>63.76</v>
      </c>
      <c r="D289" s="1">
        <v>9</v>
      </c>
      <c r="E289" s="1">
        <v>19</v>
      </c>
      <c r="F289" s="1">
        <v>69.349999999999994</v>
      </c>
      <c r="G289" s="1">
        <v>0</v>
      </c>
      <c r="H289" s="1">
        <v>1</v>
      </c>
      <c r="I289" s="1">
        <v>0</v>
      </c>
      <c r="J289" s="1">
        <v>2</v>
      </c>
      <c r="K289" s="1">
        <v>62.54</v>
      </c>
      <c r="L289" s="1">
        <v>64.540000000000006</v>
      </c>
    </row>
    <row r="290" spans="1:12" ht="15.75" customHeight="1">
      <c r="A290" s="7">
        <v>289</v>
      </c>
      <c r="B290" s="1" t="s">
        <v>396</v>
      </c>
      <c r="C290" s="1">
        <v>63.74</v>
      </c>
      <c r="D290" s="1">
        <v>13</v>
      </c>
      <c r="E290" s="1">
        <v>17</v>
      </c>
      <c r="F290" s="1">
        <v>68.52</v>
      </c>
      <c r="G290" s="1">
        <v>0</v>
      </c>
      <c r="H290" s="1">
        <v>1</v>
      </c>
      <c r="I290" s="1">
        <v>0</v>
      </c>
      <c r="J290" s="1">
        <v>2</v>
      </c>
      <c r="K290" s="1">
        <v>65.17</v>
      </c>
      <c r="L290" s="1">
        <v>61.67</v>
      </c>
    </row>
    <row r="291" spans="1:12" ht="15.75" customHeight="1">
      <c r="A291" s="7">
        <v>290</v>
      </c>
      <c r="B291" s="1" t="s">
        <v>236</v>
      </c>
      <c r="C291" s="1">
        <v>63.62</v>
      </c>
      <c r="D291" s="1">
        <v>13</v>
      </c>
      <c r="E291" s="1">
        <v>18</v>
      </c>
      <c r="F291" s="1">
        <v>67.8</v>
      </c>
      <c r="G291" s="1">
        <v>0</v>
      </c>
      <c r="H291" s="1">
        <v>0</v>
      </c>
      <c r="I291" s="1">
        <v>0</v>
      </c>
      <c r="J291" s="1">
        <v>2</v>
      </c>
      <c r="K291" s="1">
        <v>64.540000000000006</v>
      </c>
      <c r="L291" s="1">
        <v>62.26</v>
      </c>
    </row>
    <row r="292" spans="1:12" ht="15.75" customHeight="1">
      <c r="A292" s="7">
        <v>291</v>
      </c>
      <c r="B292" s="1" t="s">
        <v>352</v>
      </c>
      <c r="C292" s="1">
        <v>63.59</v>
      </c>
      <c r="D292" s="1">
        <v>10</v>
      </c>
      <c r="E292" s="1">
        <v>16</v>
      </c>
      <c r="F292" s="1">
        <v>68.23</v>
      </c>
      <c r="G292" s="1">
        <v>0</v>
      </c>
      <c r="H292" s="1">
        <v>0</v>
      </c>
      <c r="I292" s="1">
        <v>0</v>
      </c>
      <c r="J292" s="1">
        <v>1</v>
      </c>
      <c r="K292" s="1">
        <v>63.51</v>
      </c>
      <c r="L292" s="1">
        <v>63.37</v>
      </c>
    </row>
    <row r="293" spans="1:12" ht="15.75" customHeight="1">
      <c r="A293" s="7">
        <v>292</v>
      </c>
      <c r="B293" s="1" t="s">
        <v>216</v>
      </c>
      <c r="C293" s="1">
        <v>63.37</v>
      </c>
      <c r="D293" s="1">
        <v>10</v>
      </c>
      <c r="E293" s="1">
        <v>17</v>
      </c>
      <c r="F293" s="1">
        <v>68.19</v>
      </c>
      <c r="G293" s="1">
        <v>0</v>
      </c>
      <c r="H293" s="1">
        <v>0</v>
      </c>
      <c r="I293" s="1">
        <v>0</v>
      </c>
      <c r="J293" s="1">
        <v>0</v>
      </c>
      <c r="K293" s="1">
        <v>64.069999999999993</v>
      </c>
      <c r="L293" s="1">
        <v>62.28</v>
      </c>
    </row>
    <row r="294" spans="1:12" ht="15.75" customHeight="1">
      <c r="A294" s="7">
        <v>293</v>
      </c>
      <c r="B294" s="1" t="s">
        <v>268</v>
      </c>
      <c r="C294" s="1">
        <v>62.98</v>
      </c>
      <c r="D294" s="1">
        <v>14</v>
      </c>
      <c r="E294" s="1">
        <v>18</v>
      </c>
      <c r="F294" s="1">
        <v>65.489999999999995</v>
      </c>
      <c r="G294" s="1">
        <v>0</v>
      </c>
      <c r="H294" s="1">
        <v>1</v>
      </c>
      <c r="I294" s="1">
        <v>0</v>
      </c>
      <c r="J294" s="1">
        <v>2</v>
      </c>
      <c r="K294" s="1">
        <v>62.31</v>
      </c>
      <c r="L294" s="1">
        <v>63.3</v>
      </c>
    </row>
    <row r="295" spans="1:12" ht="15.75" customHeight="1">
      <c r="A295" s="7">
        <v>294</v>
      </c>
      <c r="B295" s="1" t="s">
        <v>222</v>
      </c>
      <c r="C295" s="1">
        <v>62.7</v>
      </c>
      <c r="D295" s="1">
        <v>7</v>
      </c>
      <c r="E295" s="1">
        <v>20</v>
      </c>
      <c r="F295" s="1">
        <v>71.05</v>
      </c>
      <c r="G295" s="1">
        <v>0</v>
      </c>
      <c r="H295" s="1">
        <v>0</v>
      </c>
      <c r="I295" s="1">
        <v>0</v>
      </c>
      <c r="J295" s="1">
        <v>0</v>
      </c>
      <c r="K295" s="1">
        <v>63.41</v>
      </c>
      <c r="L295" s="1">
        <v>61.59</v>
      </c>
    </row>
    <row r="296" spans="1:12" ht="15.75" customHeight="1">
      <c r="A296" s="7">
        <v>295</v>
      </c>
      <c r="B296" s="1" t="s">
        <v>220</v>
      </c>
      <c r="C296" s="1">
        <v>62.53</v>
      </c>
      <c r="D296" s="1">
        <v>8</v>
      </c>
      <c r="E296" s="1">
        <v>18</v>
      </c>
      <c r="F296" s="1">
        <v>68.739999999999995</v>
      </c>
      <c r="G296" s="1">
        <v>0</v>
      </c>
      <c r="H296" s="1">
        <v>1</v>
      </c>
      <c r="I296" s="1">
        <v>0</v>
      </c>
      <c r="J296" s="1">
        <v>1</v>
      </c>
      <c r="K296" s="1">
        <v>61.91</v>
      </c>
      <c r="L296" s="1">
        <v>62.81</v>
      </c>
    </row>
    <row r="297" spans="1:12" ht="15.75" customHeight="1">
      <c r="A297" s="7">
        <v>296</v>
      </c>
      <c r="B297" s="1" t="s">
        <v>154</v>
      </c>
      <c r="C297" s="1">
        <v>62.32</v>
      </c>
      <c r="D297" s="1">
        <v>5</v>
      </c>
      <c r="E297" s="1">
        <v>23</v>
      </c>
      <c r="F297" s="1">
        <v>74.349999999999994</v>
      </c>
      <c r="G297" s="1">
        <v>0</v>
      </c>
      <c r="H297" s="1">
        <v>1</v>
      </c>
      <c r="I297" s="1">
        <v>0</v>
      </c>
      <c r="J297" s="1">
        <v>3</v>
      </c>
      <c r="K297" s="1">
        <v>63.39</v>
      </c>
      <c r="L297" s="1">
        <v>60.72</v>
      </c>
    </row>
    <row r="298" spans="1:12" ht="15.75" customHeight="1">
      <c r="A298" s="7">
        <v>297</v>
      </c>
      <c r="B298" s="1" t="s">
        <v>389</v>
      </c>
      <c r="C298" s="1">
        <v>62.25</v>
      </c>
      <c r="D298" s="1">
        <v>11</v>
      </c>
      <c r="E298" s="1">
        <v>16</v>
      </c>
      <c r="F298" s="1">
        <v>64.83</v>
      </c>
      <c r="G298" s="1">
        <v>0</v>
      </c>
      <c r="H298" s="1">
        <v>0</v>
      </c>
      <c r="I298" s="1">
        <v>0</v>
      </c>
      <c r="J298" s="1">
        <v>0</v>
      </c>
      <c r="K298" s="1">
        <v>61.04</v>
      </c>
      <c r="L298" s="1">
        <v>63.01</v>
      </c>
    </row>
    <row r="299" spans="1:12" ht="15.75" customHeight="1">
      <c r="A299" s="7">
        <v>298</v>
      </c>
      <c r="B299" s="1" t="s">
        <v>399</v>
      </c>
      <c r="C299" s="1">
        <v>62.18</v>
      </c>
      <c r="D299" s="1">
        <v>12</v>
      </c>
      <c r="E299" s="1">
        <v>18</v>
      </c>
      <c r="F299" s="1">
        <v>66.95</v>
      </c>
      <c r="G299" s="1">
        <v>0</v>
      </c>
      <c r="H299" s="1">
        <v>1</v>
      </c>
      <c r="I299" s="1">
        <v>0</v>
      </c>
      <c r="J299" s="1">
        <v>1</v>
      </c>
      <c r="K299" s="1">
        <v>62.33</v>
      </c>
      <c r="L299" s="1">
        <v>61.73</v>
      </c>
    </row>
    <row r="300" spans="1:12" ht="15.75" customHeight="1">
      <c r="A300" s="7">
        <v>299</v>
      </c>
      <c r="B300" s="1" t="s">
        <v>367</v>
      </c>
      <c r="C300" s="1">
        <v>62.16</v>
      </c>
      <c r="D300" s="1">
        <v>3</v>
      </c>
      <c r="E300" s="1">
        <v>25</v>
      </c>
      <c r="F300" s="1">
        <v>75.63</v>
      </c>
      <c r="G300" s="1">
        <v>0</v>
      </c>
      <c r="H300" s="1">
        <v>0</v>
      </c>
      <c r="I300" s="1">
        <v>0</v>
      </c>
      <c r="J300" s="1">
        <v>2</v>
      </c>
      <c r="K300" s="1">
        <v>61.23</v>
      </c>
      <c r="L300" s="1">
        <v>62.69</v>
      </c>
    </row>
    <row r="301" spans="1:12" ht="15.75" customHeight="1">
      <c r="A301" s="7">
        <v>300</v>
      </c>
      <c r="B301" s="1" t="s">
        <v>252</v>
      </c>
      <c r="C301" s="1">
        <v>61.85</v>
      </c>
      <c r="D301" s="1">
        <v>12</v>
      </c>
      <c r="E301" s="1">
        <v>13</v>
      </c>
      <c r="F301" s="1">
        <v>64.790000000000006</v>
      </c>
      <c r="G301" s="1">
        <v>0</v>
      </c>
      <c r="H301" s="1">
        <v>0</v>
      </c>
      <c r="I301" s="1">
        <v>0</v>
      </c>
      <c r="J301" s="1">
        <v>0</v>
      </c>
      <c r="K301" s="1">
        <v>62.52</v>
      </c>
      <c r="L301" s="1">
        <v>60.8</v>
      </c>
    </row>
    <row r="302" spans="1:12" ht="15.75" customHeight="1">
      <c r="A302" s="7">
        <v>301</v>
      </c>
      <c r="B302" s="1" t="s">
        <v>450</v>
      </c>
      <c r="C302" s="1">
        <v>61.79</v>
      </c>
      <c r="D302" s="1">
        <v>5</v>
      </c>
      <c r="E302" s="1">
        <v>20</v>
      </c>
      <c r="F302" s="1">
        <v>69.95</v>
      </c>
      <c r="G302" s="1">
        <v>0</v>
      </c>
      <c r="H302" s="1">
        <v>1</v>
      </c>
      <c r="I302" s="1">
        <v>0</v>
      </c>
      <c r="J302" s="1">
        <v>1</v>
      </c>
      <c r="K302" s="1">
        <v>61.28</v>
      </c>
      <c r="L302" s="1">
        <v>61.97</v>
      </c>
    </row>
    <row r="303" spans="1:12" ht="15.75" customHeight="1">
      <c r="A303" s="7">
        <v>302</v>
      </c>
      <c r="B303" s="1" t="s">
        <v>343</v>
      </c>
      <c r="C303" s="1">
        <v>61.78</v>
      </c>
      <c r="D303" s="1">
        <v>8</v>
      </c>
      <c r="E303" s="1">
        <v>18</v>
      </c>
      <c r="F303" s="1">
        <v>70.25</v>
      </c>
      <c r="G303" s="1">
        <v>0</v>
      </c>
      <c r="H303" s="1">
        <v>1</v>
      </c>
      <c r="I303" s="1">
        <v>0</v>
      </c>
      <c r="J303" s="1">
        <v>1</v>
      </c>
      <c r="K303" s="1">
        <v>63.77</v>
      </c>
      <c r="L303" s="1">
        <v>58.57</v>
      </c>
    </row>
    <row r="304" spans="1:12" ht="15.75" customHeight="1">
      <c r="A304" s="7">
        <v>303</v>
      </c>
      <c r="B304" s="1" t="s">
        <v>299</v>
      </c>
      <c r="C304" s="1">
        <v>61.76</v>
      </c>
      <c r="D304" s="1">
        <v>6</v>
      </c>
      <c r="E304" s="1">
        <v>21</v>
      </c>
      <c r="F304" s="1">
        <v>69.38</v>
      </c>
      <c r="G304" s="1">
        <v>0</v>
      </c>
      <c r="H304" s="1">
        <v>0</v>
      </c>
      <c r="I304" s="1">
        <v>0</v>
      </c>
      <c r="J304" s="1">
        <v>1</v>
      </c>
      <c r="K304" s="1">
        <v>60</v>
      </c>
      <c r="L304" s="1">
        <v>62.89</v>
      </c>
    </row>
    <row r="305" spans="1:12" ht="15.75" customHeight="1">
      <c r="A305" s="7">
        <v>304</v>
      </c>
      <c r="B305" s="1" t="s">
        <v>267</v>
      </c>
      <c r="C305" s="1">
        <v>61.68</v>
      </c>
      <c r="D305" s="1">
        <v>10</v>
      </c>
      <c r="E305" s="1">
        <v>18</v>
      </c>
      <c r="F305" s="1">
        <v>65.12</v>
      </c>
      <c r="G305" s="1">
        <v>0</v>
      </c>
      <c r="H305" s="1">
        <v>0</v>
      </c>
      <c r="I305" s="1">
        <v>0</v>
      </c>
      <c r="J305" s="1">
        <v>0</v>
      </c>
      <c r="K305" s="1">
        <v>60.2</v>
      </c>
      <c r="L305" s="1">
        <v>62.62</v>
      </c>
    </row>
    <row r="306" spans="1:12" ht="15.75" customHeight="1">
      <c r="A306" s="7">
        <v>305</v>
      </c>
      <c r="B306" s="1" t="s">
        <v>370</v>
      </c>
      <c r="C306" s="1">
        <v>61.55</v>
      </c>
      <c r="D306" s="1">
        <v>3</v>
      </c>
      <c r="E306" s="1">
        <v>24</v>
      </c>
      <c r="F306" s="1">
        <v>73.62</v>
      </c>
      <c r="G306" s="1">
        <v>0</v>
      </c>
      <c r="H306" s="1">
        <v>0</v>
      </c>
      <c r="I306" s="1">
        <v>0</v>
      </c>
      <c r="J306" s="1">
        <v>0</v>
      </c>
      <c r="K306" s="1">
        <v>60.78</v>
      </c>
      <c r="L306" s="1">
        <v>61.95</v>
      </c>
    </row>
    <row r="307" spans="1:12" ht="15.75" customHeight="1">
      <c r="A307" s="7">
        <v>306</v>
      </c>
      <c r="B307" s="1" t="s">
        <v>395</v>
      </c>
      <c r="C307" s="1">
        <v>61.3</v>
      </c>
      <c r="D307" s="1">
        <v>6</v>
      </c>
      <c r="E307" s="1">
        <v>21</v>
      </c>
      <c r="F307" s="1">
        <v>70.09</v>
      </c>
      <c r="G307" s="1">
        <v>0</v>
      </c>
      <c r="H307" s="1">
        <v>0</v>
      </c>
      <c r="I307" s="1">
        <v>0</v>
      </c>
      <c r="J307" s="1">
        <v>0</v>
      </c>
      <c r="K307" s="1">
        <v>62.41</v>
      </c>
      <c r="L307" s="1">
        <v>59.62</v>
      </c>
    </row>
    <row r="308" spans="1:12" ht="15.75" customHeight="1">
      <c r="A308" s="7">
        <v>307</v>
      </c>
      <c r="B308" s="1" t="s">
        <v>186</v>
      </c>
      <c r="C308" s="1">
        <v>61.27</v>
      </c>
      <c r="D308" s="1">
        <v>11</v>
      </c>
      <c r="E308" s="1">
        <v>15</v>
      </c>
      <c r="F308" s="1">
        <v>65.55</v>
      </c>
      <c r="G308" s="1">
        <v>0</v>
      </c>
      <c r="H308" s="1">
        <v>0</v>
      </c>
      <c r="I308" s="1">
        <v>0</v>
      </c>
      <c r="J308" s="1">
        <v>1</v>
      </c>
      <c r="K308" s="1">
        <v>62.45</v>
      </c>
      <c r="L308" s="1">
        <v>59.51</v>
      </c>
    </row>
    <row r="309" spans="1:12" ht="15.75" customHeight="1">
      <c r="A309" s="7">
        <v>308</v>
      </c>
      <c r="B309" s="1" t="s">
        <v>301</v>
      </c>
      <c r="C309" s="1">
        <v>61.19</v>
      </c>
      <c r="D309" s="1">
        <v>5</v>
      </c>
      <c r="E309" s="1">
        <v>21</v>
      </c>
      <c r="F309" s="1">
        <v>70.650000000000006</v>
      </c>
      <c r="G309" s="1">
        <v>0</v>
      </c>
      <c r="H309" s="1">
        <v>0</v>
      </c>
      <c r="I309" s="1">
        <v>0</v>
      </c>
      <c r="J309" s="1">
        <v>2</v>
      </c>
      <c r="K309" s="1">
        <v>59.7</v>
      </c>
      <c r="L309" s="1">
        <v>62.12</v>
      </c>
    </row>
    <row r="310" spans="1:12" ht="15.75" customHeight="1">
      <c r="A310" s="7">
        <v>309</v>
      </c>
      <c r="B310" s="1" t="s">
        <v>170</v>
      </c>
      <c r="C310" s="1">
        <v>61.08</v>
      </c>
      <c r="D310" s="1">
        <v>3</v>
      </c>
      <c r="E310" s="1">
        <v>24</v>
      </c>
      <c r="F310" s="1">
        <v>74.25</v>
      </c>
      <c r="G310" s="1">
        <v>0</v>
      </c>
      <c r="H310" s="1">
        <v>0</v>
      </c>
      <c r="I310" s="1">
        <v>0</v>
      </c>
      <c r="J310" s="1">
        <v>4</v>
      </c>
      <c r="K310" s="1">
        <v>59.25</v>
      </c>
      <c r="L310" s="1">
        <v>62.24</v>
      </c>
    </row>
    <row r="311" spans="1:12" ht="15.75" customHeight="1">
      <c r="A311" s="7">
        <v>310</v>
      </c>
      <c r="B311" s="1" t="s">
        <v>183</v>
      </c>
      <c r="C311" s="1">
        <v>60.91</v>
      </c>
      <c r="D311" s="1">
        <v>5</v>
      </c>
      <c r="E311" s="1">
        <v>22</v>
      </c>
      <c r="F311" s="1">
        <v>71.680000000000007</v>
      </c>
      <c r="G311" s="1">
        <v>0</v>
      </c>
      <c r="H311" s="1">
        <v>0</v>
      </c>
      <c r="I311" s="1">
        <v>0</v>
      </c>
      <c r="J311" s="1">
        <v>0</v>
      </c>
      <c r="K311" s="1">
        <v>61.97</v>
      </c>
      <c r="L311" s="1">
        <v>59.3</v>
      </c>
    </row>
    <row r="312" spans="1:12" ht="15.75" customHeight="1">
      <c r="A312" s="7">
        <v>311</v>
      </c>
      <c r="B312" s="1" t="s">
        <v>228</v>
      </c>
      <c r="C312" s="1">
        <v>60.65</v>
      </c>
      <c r="D312" s="1">
        <v>8</v>
      </c>
      <c r="E312" s="1">
        <v>20</v>
      </c>
      <c r="F312" s="1">
        <v>68.27</v>
      </c>
      <c r="G312" s="1">
        <v>0</v>
      </c>
      <c r="H312" s="1">
        <v>1</v>
      </c>
      <c r="I312" s="1">
        <v>0</v>
      </c>
      <c r="J312" s="1">
        <v>1</v>
      </c>
      <c r="K312" s="1">
        <v>61.03</v>
      </c>
      <c r="L312" s="1">
        <v>59.93</v>
      </c>
    </row>
    <row r="313" spans="1:12" ht="15.75" customHeight="1">
      <c r="A313" s="7">
        <v>312</v>
      </c>
      <c r="B313" s="1" t="s">
        <v>307</v>
      </c>
      <c r="C313" s="1">
        <v>60.29</v>
      </c>
      <c r="D313" s="1">
        <v>8</v>
      </c>
      <c r="E313" s="1">
        <v>20</v>
      </c>
      <c r="F313" s="1">
        <v>67.64</v>
      </c>
      <c r="G313" s="1">
        <v>0</v>
      </c>
      <c r="H313" s="1">
        <v>0</v>
      </c>
      <c r="I313" s="1">
        <v>0</v>
      </c>
      <c r="J313" s="1">
        <v>0</v>
      </c>
      <c r="K313" s="1">
        <v>59.17</v>
      </c>
      <c r="L313" s="1">
        <v>60.95</v>
      </c>
    </row>
    <row r="314" spans="1:12" ht="15.75" customHeight="1">
      <c r="A314" s="7">
        <v>313</v>
      </c>
      <c r="B314" s="1" t="s">
        <v>440</v>
      </c>
      <c r="C314" s="1">
        <v>59.96</v>
      </c>
      <c r="D314" s="1">
        <v>4</v>
      </c>
      <c r="E314" s="1">
        <v>24</v>
      </c>
      <c r="F314" s="1">
        <v>72.09</v>
      </c>
      <c r="G314" s="1">
        <v>0</v>
      </c>
      <c r="H314" s="1">
        <v>2</v>
      </c>
      <c r="I314" s="1">
        <v>0</v>
      </c>
      <c r="J314" s="1">
        <v>4</v>
      </c>
      <c r="K314" s="1">
        <v>57.49</v>
      </c>
      <c r="L314" s="1">
        <v>61.44</v>
      </c>
    </row>
    <row r="315" spans="1:12" ht="15.75" customHeight="1">
      <c r="A315" s="7">
        <v>314</v>
      </c>
      <c r="B315" s="1" t="s">
        <v>276</v>
      </c>
      <c r="C315" s="1">
        <v>59.41</v>
      </c>
      <c r="D315" s="1">
        <v>3</v>
      </c>
      <c r="E315" s="1">
        <v>24</v>
      </c>
      <c r="F315" s="1">
        <v>71.78</v>
      </c>
      <c r="G315" s="1">
        <v>0</v>
      </c>
      <c r="H315" s="1">
        <v>0</v>
      </c>
      <c r="I315" s="1">
        <v>0</v>
      </c>
      <c r="J315" s="1">
        <v>1</v>
      </c>
      <c r="K315" s="1">
        <v>56.7</v>
      </c>
      <c r="L315" s="1">
        <v>60.98</v>
      </c>
    </row>
    <row r="316" spans="1:12" ht="15.75" customHeight="1">
      <c r="A316" s="7">
        <v>315</v>
      </c>
      <c r="B316" s="1" t="s">
        <v>115</v>
      </c>
      <c r="C316" s="1">
        <v>59.22</v>
      </c>
      <c r="D316" s="1">
        <v>4</v>
      </c>
      <c r="E316" s="1">
        <v>23</v>
      </c>
      <c r="F316" s="1">
        <v>71.23</v>
      </c>
      <c r="G316" s="1">
        <v>0</v>
      </c>
      <c r="H316" s="1">
        <v>0</v>
      </c>
      <c r="I316" s="1">
        <v>0</v>
      </c>
      <c r="J316" s="1">
        <v>1</v>
      </c>
      <c r="K316" s="1">
        <v>60.09</v>
      </c>
      <c r="L316" s="1">
        <v>57.86</v>
      </c>
    </row>
    <row r="317" spans="1:12" ht="15.75" customHeight="1">
      <c r="A317" s="7">
        <v>316</v>
      </c>
      <c r="B317" s="1" t="s">
        <v>481</v>
      </c>
      <c r="C317" s="1">
        <v>59.09</v>
      </c>
      <c r="D317" s="1">
        <v>3</v>
      </c>
      <c r="E317" s="1">
        <v>23</v>
      </c>
      <c r="F317" s="1">
        <v>70.78</v>
      </c>
      <c r="G317" s="1">
        <v>0</v>
      </c>
      <c r="H317" s="1">
        <v>0</v>
      </c>
      <c r="I317" s="1">
        <v>0</v>
      </c>
      <c r="J317" s="1">
        <v>0</v>
      </c>
      <c r="K317" s="1">
        <v>58.16</v>
      </c>
      <c r="L317" s="1">
        <v>59.6</v>
      </c>
    </row>
    <row r="318" spans="1:12" ht="15.75" customHeight="1">
      <c r="A318" s="7">
        <v>317</v>
      </c>
      <c r="B318" s="1" t="s">
        <v>467</v>
      </c>
      <c r="C318" s="1">
        <v>59.06</v>
      </c>
      <c r="D318" s="1">
        <v>9</v>
      </c>
      <c r="E318" s="1">
        <v>18</v>
      </c>
      <c r="F318" s="1">
        <v>66.31</v>
      </c>
      <c r="G318" s="1">
        <v>0</v>
      </c>
      <c r="H318" s="1">
        <v>0</v>
      </c>
      <c r="I318" s="1">
        <v>0</v>
      </c>
      <c r="J318" s="1">
        <v>0</v>
      </c>
      <c r="K318" s="1">
        <v>59.63</v>
      </c>
      <c r="L318" s="1">
        <v>58.1</v>
      </c>
    </row>
    <row r="319" spans="1:12" ht="15.75" customHeight="1">
      <c r="A319" s="7">
        <v>318</v>
      </c>
      <c r="B319" s="1" t="s">
        <v>261</v>
      </c>
      <c r="C319" s="1">
        <v>58.96</v>
      </c>
      <c r="D319" s="1">
        <v>7</v>
      </c>
      <c r="E319" s="1">
        <v>22</v>
      </c>
      <c r="F319" s="1">
        <v>66.27</v>
      </c>
      <c r="G319" s="1">
        <v>0</v>
      </c>
      <c r="H319" s="1">
        <v>0</v>
      </c>
      <c r="I319" s="1">
        <v>0</v>
      </c>
      <c r="J319" s="1">
        <v>0</v>
      </c>
      <c r="K319" s="1">
        <v>58.3</v>
      </c>
      <c r="L319" s="1">
        <v>59.26</v>
      </c>
    </row>
    <row r="320" spans="1:12" ht="15.75" customHeight="1">
      <c r="A320" s="7">
        <v>319</v>
      </c>
      <c r="B320" s="1" t="s">
        <v>390</v>
      </c>
      <c r="C320" s="1">
        <v>58.74</v>
      </c>
      <c r="D320" s="1">
        <v>4</v>
      </c>
      <c r="E320" s="1">
        <v>20</v>
      </c>
      <c r="F320" s="1">
        <v>70.010000000000005</v>
      </c>
      <c r="G320" s="1">
        <v>0</v>
      </c>
      <c r="H320" s="1">
        <v>0</v>
      </c>
      <c r="I320" s="1">
        <v>0</v>
      </c>
      <c r="J320" s="1">
        <v>1</v>
      </c>
      <c r="K320" s="1">
        <v>59.31</v>
      </c>
      <c r="L320" s="1">
        <v>57.77</v>
      </c>
    </row>
    <row r="321" spans="1:12" ht="15.75" customHeight="1">
      <c r="A321" s="7">
        <v>320</v>
      </c>
      <c r="B321" s="1" t="s">
        <v>358</v>
      </c>
      <c r="C321" s="1">
        <v>57.96</v>
      </c>
      <c r="D321" s="1">
        <v>6</v>
      </c>
      <c r="E321" s="1">
        <v>23</v>
      </c>
      <c r="F321" s="1">
        <v>67.7</v>
      </c>
      <c r="G321" s="1">
        <v>0</v>
      </c>
      <c r="H321" s="1">
        <v>0</v>
      </c>
      <c r="I321" s="1">
        <v>0</v>
      </c>
      <c r="J321" s="1">
        <v>0</v>
      </c>
      <c r="K321" s="1">
        <v>57.98</v>
      </c>
      <c r="L321" s="1">
        <v>57.64</v>
      </c>
    </row>
    <row r="322" spans="1:12" ht="15.75" customHeight="1">
      <c r="A322" s="7">
        <v>321</v>
      </c>
      <c r="B322" s="1" t="s">
        <v>462</v>
      </c>
      <c r="C322" s="1">
        <v>57.65</v>
      </c>
      <c r="D322" s="1">
        <v>3</v>
      </c>
      <c r="E322" s="1">
        <v>24</v>
      </c>
      <c r="F322" s="1">
        <v>69.81</v>
      </c>
      <c r="G322" s="1">
        <v>0</v>
      </c>
      <c r="H322" s="1">
        <v>0</v>
      </c>
      <c r="I322" s="1">
        <v>0</v>
      </c>
      <c r="J322" s="1">
        <v>1</v>
      </c>
      <c r="K322" s="1">
        <v>56.75</v>
      </c>
      <c r="L322" s="1">
        <v>58.14</v>
      </c>
    </row>
    <row r="323" spans="1:12" ht="15.75" customHeight="1">
      <c r="A323" s="7">
        <v>322</v>
      </c>
      <c r="B323" s="1" t="s">
        <v>363</v>
      </c>
      <c r="C323" s="1">
        <v>57.52</v>
      </c>
      <c r="D323" s="1">
        <v>6</v>
      </c>
      <c r="E323" s="1">
        <v>21</v>
      </c>
      <c r="F323" s="1">
        <v>67.73</v>
      </c>
      <c r="G323" s="1">
        <v>0</v>
      </c>
      <c r="H323" s="1">
        <v>0</v>
      </c>
      <c r="I323" s="1">
        <v>0</v>
      </c>
      <c r="J323" s="1">
        <v>1</v>
      </c>
      <c r="K323" s="1">
        <v>59.82</v>
      </c>
      <c r="L323" s="1">
        <v>52.52</v>
      </c>
    </row>
    <row r="324" spans="1:12" ht="15.75" customHeight="1">
      <c r="A324" s="7">
        <v>323</v>
      </c>
      <c r="B324" s="1" t="s">
        <v>468</v>
      </c>
      <c r="C324" s="1">
        <v>57.51</v>
      </c>
      <c r="D324" s="1">
        <v>7</v>
      </c>
      <c r="E324" s="1">
        <v>22</v>
      </c>
      <c r="F324" s="1">
        <v>66.75</v>
      </c>
      <c r="G324" s="1">
        <v>0</v>
      </c>
      <c r="H324" s="1">
        <v>0</v>
      </c>
      <c r="I324" s="1">
        <v>0</v>
      </c>
      <c r="J324" s="1">
        <v>2</v>
      </c>
      <c r="K324" s="1">
        <v>58.5</v>
      </c>
      <c r="L324" s="1">
        <v>55.93</v>
      </c>
    </row>
    <row r="325" spans="1:12" ht="15.75" customHeight="1">
      <c r="A325" s="7">
        <v>324</v>
      </c>
      <c r="B325" s="1" t="s">
        <v>241</v>
      </c>
      <c r="C325" s="1">
        <v>57.47</v>
      </c>
      <c r="D325" s="1">
        <v>9</v>
      </c>
      <c r="E325" s="1">
        <v>19</v>
      </c>
      <c r="F325" s="1">
        <v>63.84</v>
      </c>
      <c r="G325" s="1">
        <v>0</v>
      </c>
      <c r="H325" s="1">
        <v>0</v>
      </c>
      <c r="I325" s="1">
        <v>0</v>
      </c>
      <c r="J325" s="1">
        <v>0</v>
      </c>
      <c r="K325" s="1">
        <v>57.2</v>
      </c>
      <c r="L325" s="1">
        <v>57.42</v>
      </c>
    </row>
    <row r="326" spans="1:12" ht="15.75" customHeight="1">
      <c r="A326" s="7">
        <v>325</v>
      </c>
      <c r="B326" s="1" t="s">
        <v>326</v>
      </c>
      <c r="C326" s="1">
        <v>57.07</v>
      </c>
      <c r="D326" s="1">
        <v>6</v>
      </c>
      <c r="E326" s="1">
        <v>22</v>
      </c>
      <c r="F326" s="1">
        <v>69.22</v>
      </c>
      <c r="G326" s="1">
        <v>0</v>
      </c>
      <c r="H326" s="1">
        <v>2</v>
      </c>
      <c r="I326" s="1">
        <v>0</v>
      </c>
      <c r="J326" s="1">
        <v>4</v>
      </c>
      <c r="K326" s="1">
        <v>56.03</v>
      </c>
      <c r="L326" s="1">
        <v>57.66</v>
      </c>
    </row>
    <row r="327" spans="1:12" ht="15.75" customHeight="1">
      <c r="A327" s="7">
        <v>326</v>
      </c>
      <c r="B327" s="1" t="s">
        <v>235</v>
      </c>
      <c r="C327" s="1">
        <v>56.73</v>
      </c>
      <c r="D327" s="1">
        <v>2</v>
      </c>
      <c r="E327" s="1">
        <v>22</v>
      </c>
      <c r="F327" s="1">
        <v>70.959999999999994</v>
      </c>
      <c r="G327" s="1">
        <v>0</v>
      </c>
      <c r="H327" s="1">
        <v>1</v>
      </c>
      <c r="I327" s="1">
        <v>0</v>
      </c>
      <c r="J327" s="1">
        <v>2</v>
      </c>
      <c r="K327" s="1">
        <v>54.2</v>
      </c>
      <c r="L327" s="1">
        <v>58.12</v>
      </c>
    </row>
    <row r="328" spans="1:12" ht="15.75" customHeight="1">
      <c r="A328" s="7">
        <v>327</v>
      </c>
      <c r="B328" s="1" t="s">
        <v>277</v>
      </c>
      <c r="C328" s="1">
        <v>56.51</v>
      </c>
      <c r="D328" s="1">
        <v>3</v>
      </c>
      <c r="E328" s="1">
        <v>23</v>
      </c>
      <c r="F328" s="1">
        <v>70.7</v>
      </c>
      <c r="G328" s="1">
        <v>0</v>
      </c>
      <c r="H328" s="1">
        <v>1</v>
      </c>
      <c r="I328" s="1">
        <v>0</v>
      </c>
      <c r="J328" s="1">
        <v>1</v>
      </c>
      <c r="K328" s="1">
        <v>57.49</v>
      </c>
      <c r="L328" s="1">
        <v>54.91</v>
      </c>
    </row>
    <row r="329" spans="1:12" ht="15.75" customHeight="1">
      <c r="A329" s="7">
        <v>328</v>
      </c>
      <c r="B329" s="1" t="s">
        <v>457</v>
      </c>
      <c r="C329" s="1">
        <v>55.63</v>
      </c>
      <c r="D329" s="1">
        <v>3</v>
      </c>
      <c r="E329" s="1">
        <v>24</v>
      </c>
      <c r="F329" s="1">
        <v>71.790000000000006</v>
      </c>
      <c r="G329" s="1">
        <v>0</v>
      </c>
      <c r="H329" s="1">
        <v>2</v>
      </c>
      <c r="I329" s="1">
        <v>0</v>
      </c>
      <c r="J329" s="1">
        <v>4</v>
      </c>
      <c r="K329" s="1">
        <v>53.82</v>
      </c>
      <c r="L329" s="1">
        <v>56.66</v>
      </c>
    </row>
    <row r="330" spans="1:12" ht="15.75" customHeight="1">
      <c r="A330" s="7">
        <v>329</v>
      </c>
      <c r="B330" s="1" t="s">
        <v>428</v>
      </c>
      <c r="C330" s="1">
        <v>54.56</v>
      </c>
      <c r="D330" s="1">
        <v>3</v>
      </c>
      <c r="E330" s="1">
        <v>22</v>
      </c>
      <c r="F330" s="1">
        <v>69.62</v>
      </c>
      <c r="G330" s="1">
        <v>0</v>
      </c>
      <c r="H330" s="1">
        <v>1</v>
      </c>
      <c r="I330" s="1">
        <v>0</v>
      </c>
      <c r="J330" s="1">
        <v>1</v>
      </c>
      <c r="K330" s="1">
        <v>54.63</v>
      </c>
      <c r="L330" s="1">
        <v>54.19</v>
      </c>
    </row>
    <row r="331" spans="1:12" ht="15.75" customHeight="1">
      <c r="A331" s="7">
        <v>330</v>
      </c>
      <c r="B331" s="1" t="s">
        <v>451</v>
      </c>
      <c r="C331" s="1">
        <v>54.42</v>
      </c>
      <c r="D331" s="1">
        <v>4</v>
      </c>
      <c r="E331" s="1">
        <v>22</v>
      </c>
      <c r="F331" s="1">
        <v>63.81</v>
      </c>
      <c r="G331" s="1">
        <v>0</v>
      </c>
      <c r="H331" s="1">
        <v>0</v>
      </c>
      <c r="I331" s="1">
        <v>0</v>
      </c>
      <c r="J331" s="1">
        <v>0</v>
      </c>
      <c r="K331" s="1">
        <v>50.92</v>
      </c>
      <c r="L331" s="1">
        <v>56.05</v>
      </c>
    </row>
    <row r="332" spans="1:12" ht="15.75" customHeight="1">
      <c r="A332" s="7">
        <v>331</v>
      </c>
      <c r="B332" s="1" t="s">
        <v>375</v>
      </c>
      <c r="C332" s="1">
        <v>53.29</v>
      </c>
      <c r="D332" s="1">
        <v>4</v>
      </c>
      <c r="E332" s="1">
        <v>26</v>
      </c>
      <c r="F332" s="1">
        <v>68.489999999999995</v>
      </c>
      <c r="G332" s="1">
        <v>0</v>
      </c>
      <c r="H332" s="1">
        <v>1</v>
      </c>
      <c r="I332" s="1">
        <v>0</v>
      </c>
      <c r="J332" s="1">
        <v>3</v>
      </c>
      <c r="K332" s="1">
        <v>54.92</v>
      </c>
      <c r="L332" s="1">
        <v>49.96</v>
      </c>
    </row>
    <row r="333" spans="1:12" ht="15.75" customHeight="1">
      <c r="A333" s="7">
        <v>332</v>
      </c>
      <c r="B333" s="1" t="s">
        <v>300</v>
      </c>
      <c r="C333" s="1">
        <v>52.37</v>
      </c>
      <c r="D333" s="1">
        <v>1</v>
      </c>
      <c r="E333" s="1">
        <v>26</v>
      </c>
      <c r="F333" s="1">
        <v>67.53</v>
      </c>
      <c r="G333" s="1">
        <v>0</v>
      </c>
      <c r="H333" s="1">
        <v>1</v>
      </c>
      <c r="I333" s="1">
        <v>0</v>
      </c>
      <c r="J333" s="1">
        <v>1</v>
      </c>
      <c r="K333" s="1">
        <v>45.27</v>
      </c>
      <c r="L333" s="1">
        <v>54.39</v>
      </c>
    </row>
    <row r="334" spans="1:12" ht="15.75" customHeight="1">
      <c r="A334" s="7">
        <v>333</v>
      </c>
      <c r="B334" s="1" t="s">
        <v>342</v>
      </c>
      <c r="C334" s="1">
        <v>51.97</v>
      </c>
      <c r="D334" s="1">
        <v>3</v>
      </c>
      <c r="E334" s="1">
        <v>24</v>
      </c>
      <c r="F334" s="1">
        <v>66.22</v>
      </c>
      <c r="G334" s="1">
        <v>0</v>
      </c>
      <c r="H334" s="1">
        <v>1</v>
      </c>
      <c r="I334" s="1">
        <v>0</v>
      </c>
      <c r="J334" s="1">
        <v>1</v>
      </c>
      <c r="K334" s="1">
        <v>50.67</v>
      </c>
      <c r="L334" s="1">
        <v>52.66</v>
      </c>
    </row>
    <row r="335" spans="1:12" ht="15.75" customHeight="1">
      <c r="A335" s="7">
        <v>334</v>
      </c>
      <c r="B335" s="1" t="s">
        <v>423</v>
      </c>
      <c r="C335" s="1">
        <v>45.51</v>
      </c>
      <c r="D335" s="1">
        <v>1</v>
      </c>
      <c r="E335" s="1">
        <v>26</v>
      </c>
      <c r="F335" s="1">
        <v>70.58</v>
      </c>
      <c r="G335" s="1">
        <v>0</v>
      </c>
      <c r="H335" s="1">
        <v>2</v>
      </c>
      <c r="I335" s="1">
        <v>0</v>
      </c>
      <c r="J335" s="1">
        <v>2</v>
      </c>
      <c r="K335" s="1">
        <v>46.77</v>
      </c>
      <c r="L335" s="1">
        <v>42.6</v>
      </c>
    </row>
    <row r="336" spans="1:12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topLeftCell="A106" workbookViewId="0">
      <selection activeCell="F127" sqref="F127"/>
    </sheetView>
  </sheetViews>
  <sheetFormatPr baseColWidth="10" defaultColWidth="14.5" defaultRowHeight="15" customHeight="1"/>
  <cols>
    <col min="1" max="26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490</v>
      </c>
      <c r="H1" s="1" t="s">
        <v>491</v>
      </c>
      <c r="I1" s="1" t="s">
        <v>492</v>
      </c>
      <c r="J1" s="1" t="s">
        <v>493</v>
      </c>
      <c r="K1" s="1" t="s">
        <v>430</v>
      </c>
      <c r="L1" s="1" t="s">
        <v>8</v>
      </c>
    </row>
    <row r="2" spans="1:12">
      <c r="A2" s="6">
        <v>1</v>
      </c>
      <c r="B2" s="1" t="s">
        <v>53</v>
      </c>
      <c r="C2" s="1">
        <v>97.64</v>
      </c>
      <c r="D2" s="1">
        <v>33</v>
      </c>
      <c r="E2" s="1">
        <v>4</v>
      </c>
      <c r="F2" s="1">
        <v>81.36</v>
      </c>
      <c r="G2" s="1">
        <v>4</v>
      </c>
      <c r="H2" s="1">
        <v>2</v>
      </c>
      <c r="I2" s="1">
        <v>10</v>
      </c>
      <c r="J2" s="1">
        <v>3</v>
      </c>
      <c r="K2" s="1">
        <v>97.29</v>
      </c>
      <c r="L2" s="1">
        <v>97.81</v>
      </c>
    </row>
    <row r="3" spans="1:12">
      <c r="A3" s="6">
        <v>2</v>
      </c>
      <c r="B3" s="1" t="s">
        <v>46</v>
      </c>
      <c r="C3" s="1">
        <v>94.91</v>
      </c>
      <c r="D3" s="1">
        <v>37</v>
      </c>
      <c r="E3" s="1">
        <v>2</v>
      </c>
      <c r="F3" s="1">
        <v>78.819999999999993</v>
      </c>
      <c r="G3" s="1">
        <v>4</v>
      </c>
      <c r="H3" s="1">
        <v>1</v>
      </c>
      <c r="I3" s="1">
        <v>10</v>
      </c>
      <c r="J3" s="1">
        <v>1</v>
      </c>
      <c r="K3" s="1">
        <v>98.38</v>
      </c>
      <c r="L3" s="1">
        <v>93.05</v>
      </c>
    </row>
    <row r="4" spans="1:12">
      <c r="A4" s="6">
        <v>3</v>
      </c>
      <c r="B4" s="1" t="s">
        <v>263</v>
      </c>
      <c r="C4" s="1">
        <v>92.43</v>
      </c>
      <c r="D4" s="1">
        <v>31</v>
      </c>
      <c r="E4" s="1">
        <v>5</v>
      </c>
      <c r="F4" s="1">
        <v>77.84</v>
      </c>
      <c r="G4" s="1">
        <v>1</v>
      </c>
      <c r="H4" s="1">
        <v>2</v>
      </c>
      <c r="I4" s="1">
        <v>6</v>
      </c>
      <c r="J4" s="1">
        <v>2</v>
      </c>
      <c r="K4" s="1">
        <v>92.26</v>
      </c>
      <c r="L4" s="1">
        <v>92.4</v>
      </c>
    </row>
    <row r="5" spans="1:12">
      <c r="A5" s="6">
        <v>4</v>
      </c>
      <c r="B5" s="1" t="s">
        <v>32</v>
      </c>
      <c r="C5" s="1">
        <v>91.97</v>
      </c>
      <c r="D5" s="1">
        <v>27</v>
      </c>
      <c r="E5" s="1">
        <v>6</v>
      </c>
      <c r="F5" s="1">
        <v>81.260000000000005</v>
      </c>
      <c r="G5" s="1">
        <v>3</v>
      </c>
      <c r="H5" s="1">
        <v>3</v>
      </c>
      <c r="I5" s="1">
        <v>10</v>
      </c>
      <c r="J5" s="1">
        <v>3</v>
      </c>
      <c r="K5" s="1">
        <v>91.27</v>
      </c>
      <c r="L5" s="1">
        <v>92.59</v>
      </c>
    </row>
    <row r="6" spans="1:12">
      <c r="A6" s="6">
        <v>5</v>
      </c>
      <c r="B6" s="1" t="s">
        <v>50</v>
      </c>
      <c r="C6" s="1">
        <v>91.02</v>
      </c>
      <c r="D6" s="1">
        <v>26</v>
      </c>
      <c r="E6" s="1">
        <v>7</v>
      </c>
      <c r="F6" s="1">
        <v>78.86</v>
      </c>
      <c r="G6" s="1">
        <v>2</v>
      </c>
      <c r="H6" s="1">
        <v>3</v>
      </c>
      <c r="I6" s="1">
        <v>3</v>
      </c>
      <c r="J6" s="1">
        <v>4</v>
      </c>
      <c r="K6" s="1">
        <v>91.17</v>
      </c>
      <c r="L6" s="1">
        <v>90.66</v>
      </c>
    </row>
    <row r="7" spans="1:12">
      <c r="A7" s="6">
        <v>6</v>
      </c>
      <c r="B7" s="1" t="s">
        <v>105</v>
      </c>
      <c r="C7" s="1">
        <v>90.93</v>
      </c>
      <c r="D7" s="1">
        <v>27</v>
      </c>
      <c r="E7" s="1">
        <v>6</v>
      </c>
      <c r="F7" s="1">
        <v>80.47</v>
      </c>
      <c r="G7" s="1">
        <v>3</v>
      </c>
      <c r="H7" s="1">
        <v>2</v>
      </c>
      <c r="I7" s="1">
        <v>7</v>
      </c>
      <c r="J7" s="1">
        <v>5</v>
      </c>
      <c r="K7" s="1">
        <v>91.09</v>
      </c>
      <c r="L7" s="1">
        <v>90.57</v>
      </c>
    </row>
    <row r="8" spans="1:12">
      <c r="A8" s="6">
        <v>7</v>
      </c>
      <c r="B8" s="1" t="s">
        <v>131</v>
      </c>
      <c r="C8" s="1">
        <v>90.53</v>
      </c>
      <c r="D8" s="1">
        <v>28</v>
      </c>
      <c r="E8" s="1">
        <v>6</v>
      </c>
      <c r="F8" s="1">
        <v>79.7</v>
      </c>
      <c r="G8" s="1">
        <v>2</v>
      </c>
      <c r="H8" s="1">
        <v>2</v>
      </c>
      <c r="I8" s="1">
        <v>7</v>
      </c>
      <c r="J8" s="1">
        <v>3</v>
      </c>
      <c r="K8" s="1">
        <v>90.74</v>
      </c>
      <c r="L8" s="1">
        <v>90.13</v>
      </c>
    </row>
    <row r="9" spans="1:12">
      <c r="A9" s="6">
        <v>8</v>
      </c>
      <c r="B9" s="1" t="s">
        <v>25</v>
      </c>
      <c r="C9" s="1">
        <v>90.45</v>
      </c>
      <c r="D9" s="1">
        <v>30</v>
      </c>
      <c r="E9" s="1">
        <v>7</v>
      </c>
      <c r="F9" s="1">
        <v>79.72</v>
      </c>
      <c r="G9" s="1">
        <v>2</v>
      </c>
      <c r="H9" s="1">
        <v>4</v>
      </c>
      <c r="I9" s="1">
        <v>4</v>
      </c>
      <c r="J9" s="1">
        <v>4</v>
      </c>
      <c r="K9" s="1">
        <v>90.5</v>
      </c>
      <c r="L9" s="1">
        <v>90.2</v>
      </c>
    </row>
    <row r="10" spans="1:12">
      <c r="A10" s="6">
        <v>9</v>
      </c>
      <c r="B10" s="1" t="s">
        <v>39</v>
      </c>
      <c r="C10" s="1">
        <v>90.45</v>
      </c>
      <c r="D10" s="1">
        <v>28</v>
      </c>
      <c r="E10" s="1">
        <v>6</v>
      </c>
      <c r="F10" s="1">
        <v>79.22</v>
      </c>
      <c r="G10" s="1">
        <v>1</v>
      </c>
      <c r="H10" s="1">
        <v>2</v>
      </c>
      <c r="I10" s="1">
        <v>6</v>
      </c>
      <c r="J10" s="1">
        <v>5</v>
      </c>
      <c r="K10" s="1">
        <v>91.05</v>
      </c>
      <c r="L10" s="1">
        <v>89.71</v>
      </c>
    </row>
    <row r="11" spans="1:12">
      <c r="A11" s="6">
        <v>10</v>
      </c>
      <c r="B11" s="1" t="s">
        <v>65</v>
      </c>
      <c r="C11" s="1">
        <v>89.66</v>
      </c>
      <c r="D11" s="1">
        <v>25</v>
      </c>
      <c r="E11" s="1">
        <v>7</v>
      </c>
      <c r="F11" s="1">
        <v>80.55</v>
      </c>
      <c r="G11" s="1">
        <v>0</v>
      </c>
      <c r="H11" s="1">
        <v>1</v>
      </c>
      <c r="I11" s="1">
        <v>7</v>
      </c>
      <c r="J11" s="1">
        <v>4</v>
      </c>
      <c r="K11" s="1">
        <v>88.44</v>
      </c>
      <c r="L11" s="1">
        <v>91.1</v>
      </c>
    </row>
    <row r="12" spans="1:12">
      <c r="A12" s="7">
        <v>11</v>
      </c>
      <c r="B12" s="1" t="s">
        <v>24</v>
      </c>
      <c r="C12" s="1">
        <v>88.43</v>
      </c>
      <c r="D12" s="1">
        <v>23</v>
      </c>
      <c r="E12" s="1">
        <v>7</v>
      </c>
      <c r="F12" s="1">
        <v>81.37</v>
      </c>
      <c r="G12" s="1">
        <v>2</v>
      </c>
      <c r="H12" s="1">
        <v>1</v>
      </c>
      <c r="I12" s="1">
        <v>5</v>
      </c>
      <c r="J12" s="1">
        <v>4</v>
      </c>
      <c r="K12" s="1">
        <v>87.5</v>
      </c>
      <c r="L12" s="1">
        <v>89.37</v>
      </c>
    </row>
    <row r="13" spans="1:12">
      <c r="A13" s="7">
        <v>12</v>
      </c>
      <c r="B13" s="1" t="s">
        <v>69</v>
      </c>
      <c r="C13" s="1">
        <v>88.43</v>
      </c>
      <c r="D13" s="1">
        <v>24</v>
      </c>
      <c r="E13" s="1">
        <v>8</v>
      </c>
      <c r="F13" s="1">
        <v>79.55</v>
      </c>
      <c r="G13" s="1">
        <v>0</v>
      </c>
      <c r="H13" s="1">
        <v>1</v>
      </c>
      <c r="I13" s="1">
        <v>4</v>
      </c>
      <c r="J13" s="1">
        <v>5</v>
      </c>
      <c r="K13" s="1">
        <v>87.61</v>
      </c>
      <c r="L13" s="1">
        <v>89.2</v>
      </c>
    </row>
    <row r="14" spans="1:12">
      <c r="A14" s="7">
        <v>13</v>
      </c>
      <c r="B14" s="1" t="s">
        <v>76</v>
      </c>
      <c r="C14" s="1">
        <v>88.01</v>
      </c>
      <c r="D14" s="1">
        <v>25</v>
      </c>
      <c r="E14" s="1">
        <v>8</v>
      </c>
      <c r="F14" s="1">
        <v>78.5</v>
      </c>
      <c r="G14" s="1">
        <v>1</v>
      </c>
      <c r="H14" s="1">
        <v>3</v>
      </c>
      <c r="I14" s="1">
        <v>4</v>
      </c>
      <c r="J14" s="1">
        <v>6</v>
      </c>
      <c r="K14" s="1">
        <v>86.74</v>
      </c>
      <c r="L14" s="1">
        <v>89.5</v>
      </c>
    </row>
    <row r="15" spans="1:12">
      <c r="A15" s="7">
        <v>14</v>
      </c>
      <c r="B15" s="1" t="s">
        <v>80</v>
      </c>
      <c r="C15" s="1">
        <v>88</v>
      </c>
      <c r="D15" s="1">
        <v>25</v>
      </c>
      <c r="E15" s="1">
        <v>9</v>
      </c>
      <c r="F15" s="1">
        <v>80.739999999999995</v>
      </c>
      <c r="G15" s="1">
        <v>1</v>
      </c>
      <c r="H15" s="1">
        <v>5</v>
      </c>
      <c r="I15" s="1">
        <v>4</v>
      </c>
      <c r="J15" s="1">
        <v>5</v>
      </c>
      <c r="K15" s="1">
        <v>88.7</v>
      </c>
      <c r="L15" s="1">
        <v>87.18</v>
      </c>
    </row>
    <row r="16" spans="1:12">
      <c r="A16" s="7">
        <v>15</v>
      </c>
      <c r="B16" s="1" t="s">
        <v>83</v>
      </c>
      <c r="C16" s="1">
        <v>87.79</v>
      </c>
      <c r="D16" s="1">
        <v>24</v>
      </c>
      <c r="E16" s="1">
        <v>8</v>
      </c>
      <c r="F16" s="1">
        <v>78.8</v>
      </c>
      <c r="G16" s="1">
        <v>2</v>
      </c>
      <c r="H16" s="1">
        <v>2</v>
      </c>
      <c r="I16" s="1">
        <v>5</v>
      </c>
      <c r="J16" s="1">
        <v>4</v>
      </c>
      <c r="K16" s="1">
        <v>86.69</v>
      </c>
      <c r="L16" s="1">
        <v>88.96</v>
      </c>
    </row>
    <row r="17" spans="1:12">
      <c r="A17" s="7">
        <v>16</v>
      </c>
      <c r="B17" s="1" t="s">
        <v>22</v>
      </c>
      <c r="C17" s="1">
        <v>87.58</v>
      </c>
      <c r="D17" s="1">
        <v>23</v>
      </c>
      <c r="E17" s="1">
        <v>8</v>
      </c>
      <c r="F17" s="1">
        <v>78.89</v>
      </c>
      <c r="G17" s="1">
        <v>0</v>
      </c>
      <c r="H17" s="1">
        <v>1</v>
      </c>
      <c r="I17" s="1">
        <v>4</v>
      </c>
      <c r="J17" s="1">
        <v>5</v>
      </c>
      <c r="K17" s="1">
        <v>86.41</v>
      </c>
      <c r="L17" s="1">
        <v>88.87</v>
      </c>
    </row>
    <row r="18" spans="1:12">
      <c r="A18" s="7">
        <v>17</v>
      </c>
      <c r="B18" s="1" t="s">
        <v>169</v>
      </c>
      <c r="C18" s="1">
        <v>87.37</v>
      </c>
      <c r="D18" s="1">
        <v>25</v>
      </c>
      <c r="E18" s="1">
        <v>5</v>
      </c>
      <c r="F18" s="1">
        <v>78.05</v>
      </c>
      <c r="G18" s="1">
        <v>0</v>
      </c>
      <c r="H18" s="1">
        <v>0</v>
      </c>
      <c r="I18" s="1">
        <v>5</v>
      </c>
      <c r="J18" s="1">
        <v>3</v>
      </c>
      <c r="K18" s="1">
        <v>88.51</v>
      </c>
      <c r="L18" s="1">
        <v>86.23</v>
      </c>
    </row>
    <row r="19" spans="1:12">
      <c r="A19" s="7">
        <v>18</v>
      </c>
      <c r="B19" s="1" t="s">
        <v>122</v>
      </c>
      <c r="C19" s="1">
        <v>86.97</v>
      </c>
      <c r="D19" s="1">
        <v>27</v>
      </c>
      <c r="E19" s="1">
        <v>7</v>
      </c>
      <c r="F19" s="1">
        <v>77.38</v>
      </c>
      <c r="G19" s="1">
        <v>0</v>
      </c>
      <c r="H19" s="1">
        <v>1</v>
      </c>
      <c r="I19" s="1">
        <v>5</v>
      </c>
      <c r="J19" s="1">
        <v>4</v>
      </c>
      <c r="K19" s="1">
        <v>86.75</v>
      </c>
      <c r="L19" s="1">
        <v>86.97</v>
      </c>
    </row>
    <row r="20" spans="1:12">
      <c r="A20" s="7">
        <v>19</v>
      </c>
      <c r="B20" s="1" t="s">
        <v>12</v>
      </c>
      <c r="C20" s="1">
        <v>86.86</v>
      </c>
      <c r="D20" s="1">
        <v>23</v>
      </c>
      <c r="E20" s="1">
        <v>8</v>
      </c>
      <c r="F20" s="1">
        <v>78.58</v>
      </c>
      <c r="G20" s="1">
        <v>0</v>
      </c>
      <c r="H20" s="1">
        <v>2</v>
      </c>
      <c r="I20" s="1">
        <v>2</v>
      </c>
      <c r="J20" s="1">
        <v>6</v>
      </c>
      <c r="K20" s="1">
        <v>86.29</v>
      </c>
      <c r="L20" s="1">
        <v>87.29</v>
      </c>
    </row>
    <row r="21" spans="1:12" ht="15.75" customHeight="1">
      <c r="A21" s="7">
        <v>20</v>
      </c>
      <c r="B21" s="1" t="s">
        <v>155</v>
      </c>
      <c r="C21" s="1">
        <v>86.74</v>
      </c>
      <c r="D21" s="1">
        <v>20</v>
      </c>
      <c r="E21" s="1">
        <v>12</v>
      </c>
      <c r="F21" s="1">
        <v>80.760000000000005</v>
      </c>
      <c r="G21" s="1">
        <v>2</v>
      </c>
      <c r="H21" s="1">
        <v>6</v>
      </c>
      <c r="I21" s="1">
        <v>2</v>
      </c>
      <c r="J21" s="1">
        <v>10</v>
      </c>
      <c r="K21" s="1">
        <v>85.73</v>
      </c>
      <c r="L21" s="1">
        <v>87.77</v>
      </c>
    </row>
    <row r="22" spans="1:12" ht="15.75" customHeight="1">
      <c r="A22" s="7">
        <v>21</v>
      </c>
      <c r="B22" s="1" t="s">
        <v>72</v>
      </c>
      <c r="C22" s="1">
        <v>86.49</v>
      </c>
      <c r="D22" s="1">
        <v>25</v>
      </c>
      <c r="E22" s="1">
        <v>8</v>
      </c>
      <c r="F22" s="1">
        <v>77.040000000000006</v>
      </c>
      <c r="G22" s="1">
        <v>0</v>
      </c>
      <c r="H22" s="1">
        <v>5</v>
      </c>
      <c r="I22" s="1">
        <v>0</v>
      </c>
      <c r="J22" s="1">
        <v>5</v>
      </c>
      <c r="K22" s="1">
        <v>85.93</v>
      </c>
      <c r="L22" s="1">
        <v>86.9</v>
      </c>
    </row>
    <row r="23" spans="1:12" ht="15.75" customHeight="1">
      <c r="A23" s="7">
        <v>22</v>
      </c>
      <c r="B23" s="1" t="s">
        <v>111</v>
      </c>
      <c r="C23" s="1">
        <v>86.37</v>
      </c>
      <c r="D23" s="1">
        <v>27</v>
      </c>
      <c r="E23" s="1">
        <v>6</v>
      </c>
      <c r="F23" s="1">
        <v>75.95</v>
      </c>
      <c r="G23" s="1">
        <v>0</v>
      </c>
      <c r="H23" s="1">
        <v>3</v>
      </c>
      <c r="I23" s="1">
        <v>1</v>
      </c>
      <c r="J23" s="1">
        <v>3</v>
      </c>
      <c r="K23" s="1">
        <v>87.48</v>
      </c>
      <c r="L23" s="1">
        <v>85.24</v>
      </c>
    </row>
    <row r="24" spans="1:12" ht="15.75" customHeight="1">
      <c r="A24" s="7">
        <v>23</v>
      </c>
      <c r="B24" s="1" t="s">
        <v>64</v>
      </c>
      <c r="C24" s="1">
        <v>86.07</v>
      </c>
      <c r="D24" s="1">
        <v>22</v>
      </c>
      <c r="E24" s="1">
        <v>11</v>
      </c>
      <c r="F24" s="1">
        <v>79.040000000000006</v>
      </c>
      <c r="G24" s="1">
        <v>0</v>
      </c>
      <c r="H24" s="1">
        <v>3</v>
      </c>
      <c r="I24" s="1">
        <v>4</v>
      </c>
      <c r="J24" s="1">
        <v>5</v>
      </c>
      <c r="K24" s="1">
        <v>85.77</v>
      </c>
      <c r="L24" s="1">
        <v>86.16</v>
      </c>
    </row>
    <row r="25" spans="1:12" ht="15.75" customHeight="1">
      <c r="A25" s="7">
        <v>24</v>
      </c>
      <c r="B25" s="1" t="s">
        <v>18</v>
      </c>
      <c r="C25" s="1">
        <v>85.9</v>
      </c>
      <c r="D25" s="1">
        <v>26</v>
      </c>
      <c r="E25" s="1">
        <v>5</v>
      </c>
      <c r="F25" s="1">
        <v>76.61</v>
      </c>
      <c r="G25" s="1">
        <v>2</v>
      </c>
      <c r="H25" s="1">
        <v>1</v>
      </c>
      <c r="I25" s="1">
        <v>3</v>
      </c>
      <c r="J25" s="1">
        <v>2</v>
      </c>
      <c r="K25" s="1">
        <v>87.8</v>
      </c>
      <c r="L25" s="1">
        <v>84.27</v>
      </c>
    </row>
    <row r="26" spans="1:12" ht="15.75" customHeight="1">
      <c r="A26" s="7">
        <v>25</v>
      </c>
      <c r="B26" s="1" t="s">
        <v>41</v>
      </c>
      <c r="C26" s="1">
        <v>85.69</v>
      </c>
      <c r="D26" s="1">
        <v>24</v>
      </c>
      <c r="E26" s="1">
        <v>11</v>
      </c>
      <c r="F26" s="1">
        <v>79.11</v>
      </c>
      <c r="G26" s="1">
        <v>1</v>
      </c>
      <c r="H26" s="1">
        <v>1</v>
      </c>
      <c r="I26" s="1">
        <v>5</v>
      </c>
      <c r="J26" s="1">
        <v>7</v>
      </c>
      <c r="K26" s="1">
        <v>87.08</v>
      </c>
      <c r="L26" s="1">
        <v>84.36</v>
      </c>
    </row>
    <row r="27" spans="1:12" ht="15.75" customHeight="1">
      <c r="A27" s="7">
        <v>26</v>
      </c>
      <c r="B27" s="1" t="s">
        <v>439</v>
      </c>
      <c r="C27" s="1">
        <v>85.69</v>
      </c>
      <c r="D27" s="1">
        <v>21</v>
      </c>
      <c r="E27" s="1">
        <v>14</v>
      </c>
      <c r="F27" s="1">
        <v>80.319999999999993</v>
      </c>
      <c r="G27" s="1">
        <v>1</v>
      </c>
      <c r="H27" s="1">
        <v>7</v>
      </c>
      <c r="I27" s="1">
        <v>4</v>
      </c>
      <c r="J27" s="1">
        <v>9</v>
      </c>
      <c r="K27" s="1">
        <v>84.89</v>
      </c>
      <c r="L27" s="1">
        <v>86.38</v>
      </c>
    </row>
    <row r="28" spans="1:12" ht="15.75" customHeight="1">
      <c r="A28" s="7">
        <v>27</v>
      </c>
      <c r="B28" s="1" t="s">
        <v>275</v>
      </c>
      <c r="C28" s="1">
        <v>85.51</v>
      </c>
      <c r="D28" s="1">
        <v>25</v>
      </c>
      <c r="E28" s="1">
        <v>6</v>
      </c>
      <c r="F28" s="1">
        <v>74.569999999999993</v>
      </c>
      <c r="G28" s="1">
        <v>0</v>
      </c>
      <c r="H28" s="1">
        <v>1</v>
      </c>
      <c r="I28" s="1">
        <v>2</v>
      </c>
      <c r="J28" s="1">
        <v>3</v>
      </c>
      <c r="K28" s="1">
        <v>86.81</v>
      </c>
      <c r="L28" s="1">
        <v>84.23</v>
      </c>
    </row>
    <row r="29" spans="1:12" ht="15.75" customHeight="1">
      <c r="A29" s="7">
        <v>28</v>
      </c>
      <c r="B29" s="1" t="s">
        <v>165</v>
      </c>
      <c r="C29" s="1">
        <v>84.89</v>
      </c>
      <c r="D29" s="1">
        <v>26</v>
      </c>
      <c r="E29" s="1">
        <v>8</v>
      </c>
      <c r="F29" s="1">
        <v>77.849999999999994</v>
      </c>
      <c r="G29" s="1">
        <v>0</v>
      </c>
      <c r="H29" s="1">
        <v>1</v>
      </c>
      <c r="I29" s="1">
        <v>0</v>
      </c>
      <c r="J29" s="1">
        <v>1</v>
      </c>
      <c r="K29" s="1">
        <v>84.73</v>
      </c>
      <c r="L29" s="1">
        <v>84.84</v>
      </c>
    </row>
    <row r="30" spans="1:12" ht="15.75" customHeight="1">
      <c r="A30" s="7">
        <v>29</v>
      </c>
      <c r="B30" s="1" t="s">
        <v>247</v>
      </c>
      <c r="C30" s="1">
        <v>84.81</v>
      </c>
      <c r="D30" s="1">
        <v>27</v>
      </c>
      <c r="E30" s="1">
        <v>4</v>
      </c>
      <c r="F30" s="1">
        <v>74.489999999999995</v>
      </c>
      <c r="G30" s="1">
        <v>0</v>
      </c>
      <c r="H30" s="1">
        <v>1</v>
      </c>
      <c r="I30" s="1">
        <v>0</v>
      </c>
      <c r="J30" s="1">
        <v>2</v>
      </c>
      <c r="K30" s="1">
        <v>87.45</v>
      </c>
      <c r="L30" s="1">
        <v>82.76</v>
      </c>
    </row>
    <row r="31" spans="1:12" ht="15.75" customHeight="1">
      <c r="A31" s="7">
        <v>30</v>
      </c>
      <c r="B31" s="1" t="s">
        <v>75</v>
      </c>
      <c r="C31" s="1">
        <v>84.64</v>
      </c>
      <c r="D31" s="1">
        <v>23</v>
      </c>
      <c r="E31" s="1">
        <v>11</v>
      </c>
      <c r="F31" s="1">
        <v>78.209999999999994</v>
      </c>
      <c r="G31" s="1">
        <v>0</v>
      </c>
      <c r="H31" s="1">
        <v>3</v>
      </c>
      <c r="I31" s="1">
        <v>1</v>
      </c>
      <c r="J31" s="1">
        <v>7</v>
      </c>
      <c r="K31" s="1">
        <v>84.23</v>
      </c>
      <c r="L31" s="1">
        <v>84.86</v>
      </c>
    </row>
    <row r="32" spans="1:12" ht="15.75" customHeight="1">
      <c r="A32" s="7">
        <v>31</v>
      </c>
      <c r="B32" s="1" t="s">
        <v>82</v>
      </c>
      <c r="C32" s="1">
        <v>84.34</v>
      </c>
      <c r="D32" s="1">
        <v>20</v>
      </c>
      <c r="E32" s="1">
        <v>9</v>
      </c>
      <c r="F32" s="1">
        <v>77.239999999999995</v>
      </c>
      <c r="G32" s="1">
        <v>0</v>
      </c>
      <c r="H32" s="1">
        <v>0</v>
      </c>
      <c r="I32" s="1">
        <v>4</v>
      </c>
      <c r="J32" s="1">
        <v>6</v>
      </c>
      <c r="K32" s="1">
        <v>84.03</v>
      </c>
      <c r="L32" s="1">
        <v>84.45</v>
      </c>
    </row>
    <row r="33" spans="1:12" ht="15.75" customHeight="1">
      <c r="A33" s="7">
        <v>32</v>
      </c>
      <c r="B33" s="1" t="s">
        <v>51</v>
      </c>
      <c r="C33" s="1">
        <v>84.2</v>
      </c>
      <c r="D33" s="1">
        <v>21</v>
      </c>
      <c r="E33" s="1">
        <v>12</v>
      </c>
      <c r="F33" s="1">
        <v>79.61</v>
      </c>
      <c r="G33" s="1">
        <v>2</v>
      </c>
      <c r="H33" s="1">
        <v>4</v>
      </c>
      <c r="I33" s="1">
        <v>3</v>
      </c>
      <c r="J33" s="1">
        <v>7</v>
      </c>
      <c r="K33" s="1">
        <v>83.87</v>
      </c>
      <c r="L33" s="1">
        <v>84.34</v>
      </c>
    </row>
    <row r="34" spans="1:12" ht="15.75" customHeight="1">
      <c r="A34" s="7">
        <v>33</v>
      </c>
      <c r="B34" s="1" t="s">
        <v>43</v>
      </c>
      <c r="C34" s="1">
        <v>84.18</v>
      </c>
      <c r="D34" s="1">
        <v>19</v>
      </c>
      <c r="E34" s="1">
        <v>13</v>
      </c>
      <c r="F34" s="1">
        <v>79.17</v>
      </c>
      <c r="G34" s="1">
        <v>2</v>
      </c>
      <c r="H34" s="1">
        <v>3</v>
      </c>
      <c r="I34" s="1">
        <v>3</v>
      </c>
      <c r="J34" s="1">
        <v>6</v>
      </c>
      <c r="K34" s="1">
        <v>82.73</v>
      </c>
      <c r="L34" s="1">
        <v>85.8</v>
      </c>
    </row>
    <row r="35" spans="1:12" ht="15.75" customHeight="1">
      <c r="A35" s="7">
        <v>34</v>
      </c>
      <c r="B35" s="1" t="s">
        <v>20</v>
      </c>
      <c r="C35" s="1">
        <v>84.04</v>
      </c>
      <c r="D35" s="1">
        <v>19</v>
      </c>
      <c r="E35" s="1">
        <v>11</v>
      </c>
      <c r="F35" s="1">
        <v>78.2</v>
      </c>
      <c r="G35" s="1">
        <v>2</v>
      </c>
      <c r="H35" s="1">
        <v>1</v>
      </c>
      <c r="I35" s="1">
        <v>3</v>
      </c>
      <c r="J35" s="1">
        <v>5</v>
      </c>
      <c r="K35" s="1">
        <v>82.37</v>
      </c>
      <c r="L35" s="1">
        <v>86.03</v>
      </c>
    </row>
    <row r="36" spans="1:12" ht="15.75" customHeight="1">
      <c r="A36" s="7">
        <v>35</v>
      </c>
      <c r="B36" s="1" t="s">
        <v>158</v>
      </c>
      <c r="C36" s="1">
        <v>83.72</v>
      </c>
      <c r="D36" s="1">
        <v>20</v>
      </c>
      <c r="E36" s="1">
        <v>10</v>
      </c>
      <c r="F36" s="1">
        <v>79.22</v>
      </c>
      <c r="G36" s="1">
        <v>0</v>
      </c>
      <c r="H36" s="1">
        <v>2</v>
      </c>
      <c r="I36" s="1">
        <v>4</v>
      </c>
      <c r="J36" s="1">
        <v>5</v>
      </c>
      <c r="K36" s="1">
        <v>83.37</v>
      </c>
      <c r="L36" s="1">
        <v>83.87</v>
      </c>
    </row>
    <row r="37" spans="1:12" ht="15.75" customHeight="1">
      <c r="A37" s="7">
        <v>36</v>
      </c>
      <c r="B37" s="1" t="s">
        <v>136</v>
      </c>
      <c r="C37" s="1">
        <v>83.55</v>
      </c>
      <c r="D37" s="1">
        <v>25</v>
      </c>
      <c r="E37" s="1">
        <v>7</v>
      </c>
      <c r="F37" s="1">
        <v>73.41</v>
      </c>
      <c r="G37" s="1">
        <v>0</v>
      </c>
      <c r="H37" s="1">
        <v>2</v>
      </c>
      <c r="I37" s="1">
        <v>1</v>
      </c>
      <c r="J37" s="1">
        <v>3</v>
      </c>
      <c r="K37" s="1">
        <v>83.69</v>
      </c>
      <c r="L37" s="1">
        <v>83.2</v>
      </c>
    </row>
    <row r="38" spans="1:12" ht="15.75" customHeight="1">
      <c r="A38" s="7">
        <v>37</v>
      </c>
      <c r="B38" s="1" t="s">
        <v>38</v>
      </c>
      <c r="C38" s="1">
        <v>83.55</v>
      </c>
      <c r="D38" s="1">
        <v>19</v>
      </c>
      <c r="E38" s="1">
        <v>10</v>
      </c>
      <c r="F38" s="1">
        <v>75.739999999999995</v>
      </c>
      <c r="G38" s="1">
        <v>0</v>
      </c>
      <c r="H38" s="1">
        <v>2</v>
      </c>
      <c r="I38" s="1">
        <v>1</v>
      </c>
      <c r="J38" s="1">
        <v>6</v>
      </c>
      <c r="K38" s="1">
        <v>82.27</v>
      </c>
      <c r="L38" s="1">
        <v>84.88</v>
      </c>
    </row>
    <row r="39" spans="1:12" ht="15.75" customHeight="1">
      <c r="A39" s="7">
        <v>38</v>
      </c>
      <c r="B39" s="1" t="s">
        <v>113</v>
      </c>
      <c r="C39" s="1">
        <v>83.45</v>
      </c>
      <c r="D39" s="1">
        <v>24</v>
      </c>
      <c r="E39" s="1">
        <v>7</v>
      </c>
      <c r="F39" s="1">
        <v>75.11</v>
      </c>
      <c r="G39" s="1">
        <v>0</v>
      </c>
      <c r="H39" s="1">
        <v>1</v>
      </c>
      <c r="I39" s="1">
        <v>0</v>
      </c>
      <c r="J39" s="1">
        <v>3</v>
      </c>
      <c r="K39" s="1">
        <v>83.87</v>
      </c>
      <c r="L39" s="1">
        <v>82.85</v>
      </c>
    </row>
    <row r="40" spans="1:12" ht="15.75" customHeight="1">
      <c r="A40" s="7">
        <v>39</v>
      </c>
      <c r="B40" s="1" t="s">
        <v>71</v>
      </c>
      <c r="C40" s="1">
        <v>83.2</v>
      </c>
      <c r="D40" s="1">
        <v>20</v>
      </c>
      <c r="E40" s="1">
        <v>12</v>
      </c>
      <c r="F40" s="1">
        <v>77.69</v>
      </c>
      <c r="G40" s="1">
        <v>1</v>
      </c>
      <c r="H40" s="1">
        <v>2</v>
      </c>
      <c r="I40" s="1">
        <v>2</v>
      </c>
      <c r="J40" s="1">
        <v>5</v>
      </c>
      <c r="K40" s="1">
        <v>82.68</v>
      </c>
      <c r="L40" s="1">
        <v>83.54</v>
      </c>
    </row>
    <row r="41" spans="1:12" ht="15.75" customHeight="1">
      <c r="A41" s="7">
        <v>40</v>
      </c>
      <c r="B41" s="1" t="s">
        <v>199</v>
      </c>
      <c r="C41" s="1">
        <v>82.95</v>
      </c>
      <c r="D41" s="1">
        <v>20</v>
      </c>
      <c r="E41" s="1">
        <v>13</v>
      </c>
      <c r="F41" s="1">
        <v>78.599999999999994</v>
      </c>
      <c r="G41" s="1">
        <v>1</v>
      </c>
      <c r="H41" s="1">
        <v>1</v>
      </c>
      <c r="I41" s="1">
        <v>1</v>
      </c>
      <c r="J41" s="1">
        <v>6</v>
      </c>
      <c r="K41" s="1">
        <v>83.04</v>
      </c>
      <c r="L41" s="1">
        <v>82.64</v>
      </c>
    </row>
    <row r="42" spans="1:12" ht="15.75" customHeight="1">
      <c r="A42" s="7">
        <v>41</v>
      </c>
      <c r="B42" s="1" t="s">
        <v>85</v>
      </c>
      <c r="C42" s="1">
        <v>82.76</v>
      </c>
      <c r="D42" s="1">
        <v>20</v>
      </c>
      <c r="E42" s="1">
        <v>14</v>
      </c>
      <c r="F42" s="1">
        <v>78.52</v>
      </c>
      <c r="G42" s="1">
        <v>0</v>
      </c>
      <c r="H42" s="1">
        <v>2</v>
      </c>
      <c r="I42" s="1">
        <v>1</v>
      </c>
      <c r="J42" s="1">
        <v>7</v>
      </c>
      <c r="K42" s="1">
        <v>81.64</v>
      </c>
      <c r="L42" s="1">
        <v>83.85</v>
      </c>
    </row>
    <row r="43" spans="1:12" ht="15.75" customHeight="1">
      <c r="A43" s="7">
        <v>42</v>
      </c>
      <c r="B43" s="1" t="s">
        <v>224</v>
      </c>
      <c r="C43" s="1">
        <v>82.72</v>
      </c>
      <c r="D43" s="1">
        <v>22</v>
      </c>
      <c r="E43" s="1">
        <v>8</v>
      </c>
      <c r="F43" s="1">
        <v>74.650000000000006</v>
      </c>
      <c r="G43" s="1">
        <v>1</v>
      </c>
      <c r="H43" s="1">
        <v>1</v>
      </c>
      <c r="I43" s="1">
        <v>1</v>
      </c>
      <c r="J43" s="1">
        <v>3</v>
      </c>
      <c r="K43" s="1">
        <v>81.680000000000007</v>
      </c>
      <c r="L43" s="1">
        <v>83.7</v>
      </c>
    </row>
    <row r="44" spans="1:12" ht="15.75" customHeight="1">
      <c r="A44" s="7">
        <v>43</v>
      </c>
      <c r="B44" s="1" t="s">
        <v>57</v>
      </c>
      <c r="C44" s="1">
        <v>82.64</v>
      </c>
      <c r="D44" s="1">
        <v>24</v>
      </c>
      <c r="E44" s="1">
        <v>8</v>
      </c>
      <c r="F44" s="1">
        <v>72.66</v>
      </c>
      <c r="G44" s="1">
        <v>0</v>
      </c>
      <c r="H44" s="1">
        <v>1</v>
      </c>
      <c r="I44" s="1">
        <v>2</v>
      </c>
      <c r="J44" s="1">
        <v>3</v>
      </c>
      <c r="K44" s="1">
        <v>80.53</v>
      </c>
      <c r="L44" s="1">
        <v>85.33</v>
      </c>
    </row>
    <row r="45" spans="1:12" ht="15.75" customHeight="1">
      <c r="A45" s="7">
        <v>44</v>
      </c>
      <c r="B45" s="1" t="s">
        <v>114</v>
      </c>
      <c r="C45" s="1">
        <v>82.61</v>
      </c>
      <c r="D45" s="1">
        <v>25</v>
      </c>
      <c r="E45" s="1">
        <v>7</v>
      </c>
      <c r="F45" s="1">
        <v>72.709999999999994</v>
      </c>
      <c r="G45" s="1">
        <v>0</v>
      </c>
      <c r="H45" s="1">
        <v>1</v>
      </c>
      <c r="I45" s="1">
        <v>2</v>
      </c>
      <c r="J45" s="1">
        <v>3</v>
      </c>
      <c r="K45" s="1">
        <v>82.73</v>
      </c>
      <c r="L45" s="1">
        <v>82.27</v>
      </c>
    </row>
    <row r="46" spans="1:12" ht="15.75" customHeight="1">
      <c r="A46" s="7">
        <v>45</v>
      </c>
      <c r="B46" s="1" t="s">
        <v>81</v>
      </c>
      <c r="C46" s="1">
        <v>82.59</v>
      </c>
      <c r="D46" s="1">
        <v>22</v>
      </c>
      <c r="E46" s="1">
        <v>11</v>
      </c>
      <c r="F46" s="1">
        <v>77.14</v>
      </c>
      <c r="G46" s="1">
        <v>0</v>
      </c>
      <c r="H46" s="1">
        <v>4</v>
      </c>
      <c r="I46" s="1">
        <v>0</v>
      </c>
      <c r="J46" s="1">
        <v>5</v>
      </c>
      <c r="K46" s="1">
        <v>82.29</v>
      </c>
      <c r="L46" s="1">
        <v>82.67</v>
      </c>
    </row>
    <row r="47" spans="1:12" ht="15.75" customHeight="1">
      <c r="A47" s="7">
        <v>46</v>
      </c>
      <c r="B47" s="1" t="s">
        <v>441</v>
      </c>
      <c r="C47" s="1">
        <v>82.36</v>
      </c>
      <c r="D47" s="1">
        <v>24</v>
      </c>
      <c r="E47" s="1">
        <v>12</v>
      </c>
      <c r="F47" s="1">
        <v>76.37</v>
      </c>
      <c r="G47" s="1">
        <v>0</v>
      </c>
      <c r="H47" s="1">
        <v>0</v>
      </c>
      <c r="I47" s="1">
        <v>0</v>
      </c>
      <c r="J47" s="1">
        <v>2</v>
      </c>
      <c r="K47" s="1">
        <v>82.31</v>
      </c>
      <c r="L47" s="1">
        <v>82.21</v>
      </c>
    </row>
    <row r="48" spans="1:12" ht="15.75" customHeight="1">
      <c r="A48" s="7">
        <v>47</v>
      </c>
      <c r="B48" s="1" t="s">
        <v>182</v>
      </c>
      <c r="C48" s="1">
        <v>82.22</v>
      </c>
      <c r="D48" s="1">
        <v>21</v>
      </c>
      <c r="E48" s="1">
        <v>11</v>
      </c>
      <c r="F48" s="1">
        <v>78.040000000000006</v>
      </c>
      <c r="G48" s="1">
        <v>0</v>
      </c>
      <c r="H48" s="1">
        <v>4</v>
      </c>
      <c r="I48" s="1">
        <v>1</v>
      </c>
      <c r="J48" s="1">
        <v>6</v>
      </c>
      <c r="K48" s="1">
        <v>82.56</v>
      </c>
      <c r="L48" s="1">
        <v>81.680000000000007</v>
      </c>
    </row>
    <row r="49" spans="1:12" ht="15.75" customHeight="1">
      <c r="A49" s="7">
        <v>48</v>
      </c>
      <c r="B49" s="1" t="s">
        <v>29</v>
      </c>
      <c r="C49" s="1">
        <v>82.07</v>
      </c>
      <c r="D49" s="1">
        <v>23</v>
      </c>
      <c r="E49" s="1">
        <v>11</v>
      </c>
      <c r="F49" s="1">
        <v>76.31</v>
      </c>
      <c r="G49" s="1">
        <v>0</v>
      </c>
      <c r="H49" s="1">
        <v>0</v>
      </c>
      <c r="I49" s="1">
        <v>0</v>
      </c>
      <c r="J49" s="1">
        <v>3</v>
      </c>
      <c r="K49" s="1">
        <v>81.5</v>
      </c>
      <c r="L49" s="1">
        <v>82.46</v>
      </c>
    </row>
    <row r="50" spans="1:12" ht="15.75" customHeight="1">
      <c r="A50" s="7">
        <v>49</v>
      </c>
      <c r="B50" s="1" t="s">
        <v>163</v>
      </c>
      <c r="C50" s="1">
        <v>82.05</v>
      </c>
      <c r="D50" s="1">
        <v>21</v>
      </c>
      <c r="E50" s="1">
        <v>8</v>
      </c>
      <c r="F50" s="1">
        <v>76.42</v>
      </c>
      <c r="G50" s="1">
        <v>0</v>
      </c>
      <c r="H50" s="1">
        <v>1</v>
      </c>
      <c r="I50" s="1">
        <v>1</v>
      </c>
      <c r="J50" s="1">
        <v>4</v>
      </c>
      <c r="K50" s="1">
        <v>82.66</v>
      </c>
      <c r="L50" s="1">
        <v>81.28</v>
      </c>
    </row>
    <row r="51" spans="1:12" ht="15.75" customHeight="1">
      <c r="A51" s="7">
        <v>50</v>
      </c>
      <c r="B51" s="1" t="s">
        <v>52</v>
      </c>
      <c r="C51" s="1">
        <v>82.02</v>
      </c>
      <c r="D51" s="1">
        <v>19</v>
      </c>
      <c r="E51" s="1">
        <v>12</v>
      </c>
      <c r="F51" s="1">
        <v>78.430000000000007</v>
      </c>
      <c r="G51" s="1">
        <v>0</v>
      </c>
      <c r="H51" s="1">
        <v>2</v>
      </c>
      <c r="I51" s="1">
        <v>3</v>
      </c>
      <c r="J51" s="1">
        <v>4</v>
      </c>
      <c r="K51" s="1">
        <v>82.97</v>
      </c>
      <c r="L51" s="1">
        <v>80.959999999999994</v>
      </c>
    </row>
    <row r="52" spans="1:12" ht="15.75" customHeight="1">
      <c r="A52" s="7">
        <v>51</v>
      </c>
      <c r="B52" s="1" t="s">
        <v>198</v>
      </c>
      <c r="C52" s="1">
        <v>81.91</v>
      </c>
      <c r="D52" s="1">
        <v>27</v>
      </c>
      <c r="E52" s="1">
        <v>6</v>
      </c>
      <c r="F52" s="1">
        <v>71.61</v>
      </c>
      <c r="G52" s="1">
        <v>0</v>
      </c>
      <c r="H52" s="1">
        <v>1</v>
      </c>
      <c r="I52" s="1">
        <v>0</v>
      </c>
      <c r="J52" s="1">
        <v>1</v>
      </c>
      <c r="K52" s="1">
        <v>82.36</v>
      </c>
      <c r="L52" s="1">
        <v>81.27</v>
      </c>
    </row>
    <row r="53" spans="1:12" ht="15.75" customHeight="1">
      <c r="A53" s="7">
        <v>52</v>
      </c>
      <c r="B53" s="1" t="s">
        <v>212</v>
      </c>
      <c r="C53" s="1">
        <v>81.88</v>
      </c>
      <c r="D53" s="1">
        <v>20</v>
      </c>
      <c r="E53" s="1">
        <v>11</v>
      </c>
      <c r="F53" s="1">
        <v>77.17</v>
      </c>
      <c r="G53" s="1">
        <v>0</v>
      </c>
      <c r="H53" s="1">
        <v>0</v>
      </c>
      <c r="I53" s="1">
        <v>1</v>
      </c>
      <c r="J53" s="1">
        <v>3</v>
      </c>
      <c r="K53" s="1">
        <v>81.150000000000006</v>
      </c>
      <c r="L53" s="1">
        <v>82.45</v>
      </c>
    </row>
    <row r="54" spans="1:12" ht="15.75" customHeight="1">
      <c r="A54" s="7">
        <v>53</v>
      </c>
      <c r="B54" s="1" t="s">
        <v>123</v>
      </c>
      <c r="C54" s="1">
        <v>81.81</v>
      </c>
      <c r="D54" s="1">
        <v>22</v>
      </c>
      <c r="E54" s="1">
        <v>10</v>
      </c>
      <c r="F54" s="1">
        <v>76.84</v>
      </c>
      <c r="G54" s="1">
        <v>0</v>
      </c>
      <c r="H54" s="1">
        <v>0</v>
      </c>
      <c r="I54" s="1">
        <v>1</v>
      </c>
      <c r="J54" s="1">
        <v>1</v>
      </c>
      <c r="K54" s="1">
        <v>81.53</v>
      </c>
      <c r="L54" s="1">
        <v>81.88</v>
      </c>
    </row>
    <row r="55" spans="1:12" ht="15.75" customHeight="1">
      <c r="A55" s="7">
        <v>54</v>
      </c>
      <c r="B55" s="1" t="s">
        <v>215</v>
      </c>
      <c r="C55" s="1">
        <v>81.709999999999994</v>
      </c>
      <c r="D55" s="1">
        <v>19</v>
      </c>
      <c r="E55" s="1">
        <v>13</v>
      </c>
      <c r="F55" s="1">
        <v>77.92</v>
      </c>
      <c r="G55" s="1">
        <v>0</v>
      </c>
      <c r="H55" s="1">
        <v>1</v>
      </c>
      <c r="I55" s="1">
        <v>2</v>
      </c>
      <c r="J55" s="1">
        <v>7</v>
      </c>
      <c r="K55" s="1">
        <v>81.650000000000006</v>
      </c>
      <c r="L55" s="1">
        <v>81.56</v>
      </c>
    </row>
    <row r="56" spans="1:12" ht="15.75" customHeight="1">
      <c r="A56" s="7">
        <v>55</v>
      </c>
      <c r="B56" s="1" t="s">
        <v>42</v>
      </c>
      <c r="C56" s="1">
        <v>81.540000000000006</v>
      </c>
      <c r="D56" s="1">
        <v>18</v>
      </c>
      <c r="E56" s="1">
        <v>12</v>
      </c>
      <c r="F56" s="1">
        <v>75.64</v>
      </c>
      <c r="G56" s="1">
        <v>0</v>
      </c>
      <c r="H56" s="1">
        <v>2</v>
      </c>
      <c r="I56" s="1">
        <v>0</v>
      </c>
      <c r="J56" s="1">
        <v>7</v>
      </c>
      <c r="K56" s="1">
        <v>80.17</v>
      </c>
      <c r="L56" s="1">
        <v>82.94</v>
      </c>
    </row>
    <row r="57" spans="1:12" ht="15.75" customHeight="1">
      <c r="A57" s="7">
        <v>56</v>
      </c>
      <c r="B57" s="1" t="s">
        <v>383</v>
      </c>
      <c r="C57" s="1">
        <v>81.510000000000005</v>
      </c>
      <c r="D57" s="1">
        <v>25</v>
      </c>
      <c r="E57" s="1">
        <v>7</v>
      </c>
      <c r="F57" s="1">
        <v>71.36</v>
      </c>
      <c r="G57" s="1">
        <v>0</v>
      </c>
      <c r="H57" s="1">
        <v>0</v>
      </c>
      <c r="I57" s="1">
        <v>0</v>
      </c>
      <c r="J57" s="1">
        <v>1</v>
      </c>
      <c r="K57" s="1">
        <v>81.59</v>
      </c>
      <c r="L57" s="1">
        <v>81.22</v>
      </c>
    </row>
    <row r="58" spans="1:12" ht="15.75" customHeight="1">
      <c r="A58" s="7">
        <v>57</v>
      </c>
      <c r="B58" s="1" t="s">
        <v>34</v>
      </c>
      <c r="C58" s="1">
        <v>81.42</v>
      </c>
      <c r="D58" s="1">
        <v>22</v>
      </c>
      <c r="E58" s="1">
        <v>16</v>
      </c>
      <c r="F58" s="1">
        <v>76.56</v>
      </c>
      <c r="G58" s="1">
        <v>1</v>
      </c>
      <c r="H58" s="1">
        <v>2</v>
      </c>
      <c r="I58" s="1">
        <v>1</v>
      </c>
      <c r="J58" s="1">
        <v>4</v>
      </c>
      <c r="K58" s="1">
        <v>79.819999999999993</v>
      </c>
      <c r="L58" s="1">
        <v>83.15</v>
      </c>
    </row>
    <row r="59" spans="1:12" ht="15.75" customHeight="1">
      <c r="A59" s="7">
        <v>58</v>
      </c>
      <c r="B59" s="1" t="s">
        <v>55</v>
      </c>
      <c r="C59" s="1">
        <v>81.28</v>
      </c>
      <c r="D59" s="1">
        <v>16</v>
      </c>
      <c r="E59" s="1">
        <v>13</v>
      </c>
      <c r="F59" s="1">
        <v>79.180000000000007</v>
      </c>
      <c r="G59" s="1">
        <v>0</v>
      </c>
      <c r="H59" s="1">
        <v>5</v>
      </c>
      <c r="I59" s="1">
        <v>2</v>
      </c>
      <c r="J59" s="1">
        <v>7</v>
      </c>
      <c r="K59" s="1">
        <v>80.77</v>
      </c>
      <c r="L59" s="1">
        <v>81.61</v>
      </c>
    </row>
    <row r="60" spans="1:12" ht="15.75" customHeight="1">
      <c r="A60" s="7">
        <v>59</v>
      </c>
      <c r="B60" s="1" t="s">
        <v>73</v>
      </c>
      <c r="C60" s="1">
        <v>81.209999999999994</v>
      </c>
      <c r="D60" s="1">
        <v>16</v>
      </c>
      <c r="E60" s="1">
        <v>16</v>
      </c>
      <c r="F60" s="1">
        <v>80.41</v>
      </c>
      <c r="G60" s="1">
        <v>0</v>
      </c>
      <c r="H60" s="1">
        <v>5</v>
      </c>
      <c r="I60" s="1">
        <v>0</v>
      </c>
      <c r="J60" s="1">
        <v>9</v>
      </c>
      <c r="K60" s="1">
        <v>80.64</v>
      </c>
      <c r="L60" s="1">
        <v>81.59</v>
      </c>
    </row>
    <row r="61" spans="1:12" ht="15.75" customHeight="1">
      <c r="A61" s="7">
        <v>60</v>
      </c>
      <c r="B61" s="1" t="s">
        <v>98</v>
      </c>
      <c r="C61" s="1">
        <v>81.2</v>
      </c>
      <c r="D61" s="1">
        <v>18</v>
      </c>
      <c r="E61" s="1">
        <v>13</v>
      </c>
      <c r="F61" s="1">
        <v>79.989999999999995</v>
      </c>
      <c r="G61" s="1">
        <v>2</v>
      </c>
      <c r="H61" s="1">
        <v>5</v>
      </c>
      <c r="I61" s="1">
        <v>2</v>
      </c>
      <c r="J61" s="1">
        <v>6</v>
      </c>
      <c r="K61" s="1">
        <v>82.46</v>
      </c>
      <c r="L61" s="1">
        <v>79.89</v>
      </c>
    </row>
    <row r="62" spans="1:12" ht="15.75" customHeight="1">
      <c r="A62" s="7">
        <v>61</v>
      </c>
      <c r="B62" s="1" t="s">
        <v>223</v>
      </c>
      <c r="C62" s="1">
        <v>81.180000000000007</v>
      </c>
      <c r="D62" s="1">
        <v>25</v>
      </c>
      <c r="E62" s="1">
        <v>8</v>
      </c>
      <c r="F62" s="1">
        <v>73.34</v>
      </c>
      <c r="G62" s="1">
        <v>0</v>
      </c>
      <c r="H62" s="1">
        <v>0</v>
      </c>
      <c r="I62" s="1">
        <v>0</v>
      </c>
      <c r="J62" s="1">
        <v>4</v>
      </c>
      <c r="K62" s="1">
        <v>81.55</v>
      </c>
      <c r="L62" s="1">
        <v>80.62</v>
      </c>
    </row>
    <row r="63" spans="1:12" ht="15.75" customHeight="1">
      <c r="A63" s="7">
        <v>62</v>
      </c>
      <c r="B63" s="1" t="s">
        <v>16</v>
      </c>
      <c r="C63" s="1">
        <v>81.02</v>
      </c>
      <c r="D63" s="1">
        <v>18</v>
      </c>
      <c r="E63" s="1">
        <v>11</v>
      </c>
      <c r="F63" s="1">
        <v>79.03</v>
      </c>
      <c r="G63" s="1">
        <v>1</v>
      </c>
      <c r="H63" s="1">
        <v>4</v>
      </c>
      <c r="I63" s="1">
        <v>1</v>
      </c>
      <c r="J63" s="1">
        <v>6</v>
      </c>
      <c r="K63" s="1">
        <v>82.95</v>
      </c>
      <c r="L63" s="1">
        <v>79.209999999999994</v>
      </c>
    </row>
    <row r="64" spans="1:12" ht="15.75" customHeight="1">
      <c r="A64" s="7">
        <v>63</v>
      </c>
      <c r="B64" s="1" t="s">
        <v>36</v>
      </c>
      <c r="C64" s="1">
        <v>80.88</v>
      </c>
      <c r="D64" s="1">
        <v>23</v>
      </c>
      <c r="E64" s="1">
        <v>9</v>
      </c>
      <c r="F64" s="1">
        <v>75.77</v>
      </c>
      <c r="G64" s="1">
        <v>0</v>
      </c>
      <c r="H64" s="1">
        <v>0</v>
      </c>
      <c r="I64" s="1">
        <v>1</v>
      </c>
      <c r="J64" s="1">
        <v>4</v>
      </c>
      <c r="K64" s="1">
        <v>82.02</v>
      </c>
      <c r="L64" s="1">
        <v>79.650000000000006</v>
      </c>
    </row>
    <row r="65" spans="1:12" ht="15.75" customHeight="1">
      <c r="A65" s="7">
        <v>64</v>
      </c>
      <c r="B65" s="1" t="s">
        <v>160</v>
      </c>
      <c r="C65" s="1">
        <v>80.78</v>
      </c>
      <c r="D65" s="1">
        <v>20</v>
      </c>
      <c r="E65" s="1">
        <v>11</v>
      </c>
      <c r="F65" s="1">
        <v>76.53</v>
      </c>
      <c r="G65" s="1">
        <v>0</v>
      </c>
      <c r="H65" s="1">
        <v>1</v>
      </c>
      <c r="I65" s="1">
        <v>1</v>
      </c>
      <c r="J65" s="1">
        <v>2</v>
      </c>
      <c r="K65" s="1">
        <v>80.66</v>
      </c>
      <c r="L65" s="1">
        <v>80.680000000000007</v>
      </c>
    </row>
    <row r="66" spans="1:12" ht="15.75" customHeight="1">
      <c r="A66" s="7">
        <v>65</v>
      </c>
      <c r="B66" s="1" t="s">
        <v>171</v>
      </c>
      <c r="C66" s="1">
        <v>80.77</v>
      </c>
      <c r="D66" s="1">
        <v>19</v>
      </c>
      <c r="E66" s="1">
        <v>13</v>
      </c>
      <c r="F66" s="1">
        <v>76.930000000000007</v>
      </c>
      <c r="G66" s="1">
        <v>0</v>
      </c>
      <c r="H66" s="1">
        <v>0</v>
      </c>
      <c r="I66" s="1">
        <v>2</v>
      </c>
      <c r="J66" s="1">
        <v>2</v>
      </c>
      <c r="K66" s="1">
        <v>79.319999999999993</v>
      </c>
      <c r="L66" s="1">
        <v>82.25</v>
      </c>
    </row>
    <row r="67" spans="1:12" ht="15.75" customHeight="1">
      <c r="A67" s="7">
        <v>66</v>
      </c>
      <c r="B67" s="1" t="s">
        <v>156</v>
      </c>
      <c r="C67" s="1">
        <v>80.56</v>
      </c>
      <c r="D67" s="1">
        <v>17</v>
      </c>
      <c r="E67" s="1">
        <v>12</v>
      </c>
      <c r="F67" s="1">
        <v>77.34</v>
      </c>
      <c r="G67" s="1">
        <v>0</v>
      </c>
      <c r="H67" s="1">
        <v>0</v>
      </c>
      <c r="I67" s="1">
        <v>4</v>
      </c>
      <c r="J67" s="1">
        <v>4</v>
      </c>
      <c r="K67" s="1">
        <v>80.42</v>
      </c>
      <c r="L67" s="1">
        <v>80.47</v>
      </c>
    </row>
    <row r="68" spans="1:12" ht="15.75" customHeight="1">
      <c r="A68" s="7">
        <v>67</v>
      </c>
      <c r="B68" s="1" t="s">
        <v>37</v>
      </c>
      <c r="C68" s="1">
        <v>80.44</v>
      </c>
      <c r="D68" s="1">
        <v>15</v>
      </c>
      <c r="E68" s="1">
        <v>14</v>
      </c>
      <c r="F68" s="1">
        <v>80.37</v>
      </c>
      <c r="G68" s="1">
        <v>1</v>
      </c>
      <c r="H68" s="1">
        <v>3</v>
      </c>
      <c r="I68" s="1">
        <v>2</v>
      </c>
      <c r="J68" s="1">
        <v>5</v>
      </c>
      <c r="K68" s="1">
        <v>80</v>
      </c>
      <c r="L68" s="1">
        <v>80.69</v>
      </c>
    </row>
    <row r="69" spans="1:12" ht="15.75" customHeight="1">
      <c r="A69" s="7">
        <v>68</v>
      </c>
      <c r="B69" s="1" t="s">
        <v>90</v>
      </c>
      <c r="C69" s="1">
        <v>79.98</v>
      </c>
      <c r="D69" s="1">
        <v>18</v>
      </c>
      <c r="E69" s="1">
        <v>14</v>
      </c>
      <c r="F69" s="1">
        <v>77.45</v>
      </c>
      <c r="G69" s="1">
        <v>0</v>
      </c>
      <c r="H69" s="1">
        <v>5</v>
      </c>
      <c r="I69" s="1">
        <v>0</v>
      </c>
      <c r="J69" s="1">
        <v>5</v>
      </c>
      <c r="K69" s="1">
        <v>80.03</v>
      </c>
      <c r="L69" s="1">
        <v>79.72</v>
      </c>
    </row>
    <row r="70" spans="1:12" ht="15.75" customHeight="1">
      <c r="A70" s="7">
        <v>69</v>
      </c>
      <c r="B70" s="1" t="s">
        <v>168</v>
      </c>
      <c r="C70" s="1">
        <v>79.97</v>
      </c>
      <c r="D70" s="1">
        <v>20</v>
      </c>
      <c r="E70" s="1">
        <v>9</v>
      </c>
      <c r="F70" s="1">
        <v>73.78</v>
      </c>
      <c r="G70" s="1">
        <v>0</v>
      </c>
      <c r="H70" s="1">
        <v>0</v>
      </c>
      <c r="I70" s="1">
        <v>0</v>
      </c>
      <c r="J70" s="1">
        <v>3</v>
      </c>
      <c r="K70" s="1">
        <v>78.989999999999995</v>
      </c>
      <c r="L70" s="1">
        <v>80.819999999999993</v>
      </c>
    </row>
    <row r="71" spans="1:12" ht="15.75" customHeight="1">
      <c r="A71" s="7">
        <v>70</v>
      </c>
      <c r="B71" s="1" t="s">
        <v>44</v>
      </c>
      <c r="C71" s="1">
        <v>79.89</v>
      </c>
      <c r="D71" s="1">
        <v>16</v>
      </c>
      <c r="E71" s="1">
        <v>12</v>
      </c>
      <c r="F71" s="1">
        <v>77.09</v>
      </c>
      <c r="G71" s="1">
        <v>0</v>
      </c>
      <c r="H71" s="1">
        <v>1</v>
      </c>
      <c r="I71" s="1">
        <v>0</v>
      </c>
      <c r="J71" s="1">
        <v>6</v>
      </c>
      <c r="K71" s="1">
        <v>79.98</v>
      </c>
      <c r="L71" s="1">
        <v>79.59</v>
      </c>
    </row>
    <row r="72" spans="1:12" ht="15.75" customHeight="1">
      <c r="A72" s="7">
        <v>71</v>
      </c>
      <c r="B72" s="1" t="s">
        <v>424</v>
      </c>
      <c r="C72" s="1">
        <v>79.760000000000005</v>
      </c>
      <c r="D72" s="1">
        <v>19</v>
      </c>
      <c r="E72" s="1">
        <v>11</v>
      </c>
      <c r="F72" s="1">
        <v>76.02</v>
      </c>
      <c r="G72" s="1">
        <v>0</v>
      </c>
      <c r="H72" s="1">
        <v>1</v>
      </c>
      <c r="I72" s="1">
        <v>1</v>
      </c>
      <c r="J72" s="1">
        <v>3</v>
      </c>
      <c r="K72" s="1">
        <v>79.31</v>
      </c>
      <c r="L72" s="1">
        <v>80.010000000000005</v>
      </c>
    </row>
    <row r="73" spans="1:12" ht="15.75" customHeight="1">
      <c r="A73" s="7">
        <v>72</v>
      </c>
      <c r="B73" s="1" t="s">
        <v>49</v>
      </c>
      <c r="C73" s="1">
        <v>79.709999999999994</v>
      </c>
      <c r="D73" s="1">
        <v>14</v>
      </c>
      <c r="E73" s="1">
        <v>15</v>
      </c>
      <c r="F73" s="1">
        <v>81.69</v>
      </c>
      <c r="G73" s="1">
        <v>1</v>
      </c>
      <c r="H73" s="1">
        <v>6</v>
      </c>
      <c r="I73" s="1">
        <v>2</v>
      </c>
      <c r="J73" s="1">
        <v>8</v>
      </c>
      <c r="K73" s="1">
        <v>80.97</v>
      </c>
      <c r="L73" s="1">
        <v>78.37</v>
      </c>
    </row>
    <row r="74" spans="1:12" ht="15.75" customHeight="1">
      <c r="A74" s="7">
        <v>73</v>
      </c>
      <c r="B74" s="1" t="s">
        <v>58</v>
      </c>
      <c r="C74" s="1">
        <v>79.64</v>
      </c>
      <c r="D74" s="1">
        <v>13</v>
      </c>
      <c r="E74" s="1">
        <v>17</v>
      </c>
      <c r="F74" s="1">
        <v>80.25</v>
      </c>
      <c r="G74" s="1">
        <v>0</v>
      </c>
      <c r="H74" s="1">
        <v>1</v>
      </c>
      <c r="I74" s="1">
        <v>0</v>
      </c>
      <c r="J74" s="1">
        <v>12</v>
      </c>
      <c r="K74" s="1">
        <v>78.61</v>
      </c>
      <c r="L74" s="1">
        <v>80.56</v>
      </c>
    </row>
    <row r="75" spans="1:12" ht="15.75" customHeight="1">
      <c r="A75" s="7">
        <v>74</v>
      </c>
      <c r="B75" s="1" t="s">
        <v>40</v>
      </c>
      <c r="C75" s="1">
        <v>79.56</v>
      </c>
      <c r="D75" s="1">
        <v>20</v>
      </c>
      <c r="E75" s="1">
        <v>14</v>
      </c>
      <c r="F75" s="1">
        <v>76.239999999999995</v>
      </c>
      <c r="G75" s="1">
        <v>0</v>
      </c>
      <c r="H75" s="1">
        <v>2</v>
      </c>
      <c r="I75" s="1">
        <v>1</v>
      </c>
      <c r="J75" s="1">
        <v>4</v>
      </c>
      <c r="K75" s="1">
        <v>80.84</v>
      </c>
      <c r="L75" s="1">
        <v>78.2</v>
      </c>
    </row>
    <row r="76" spans="1:12" ht="15.75" customHeight="1">
      <c r="A76" s="7">
        <v>75</v>
      </c>
      <c r="B76" s="1" t="s">
        <v>347</v>
      </c>
      <c r="C76" s="1">
        <v>79.55</v>
      </c>
      <c r="D76" s="1">
        <v>19</v>
      </c>
      <c r="E76" s="1">
        <v>13</v>
      </c>
      <c r="F76" s="1">
        <v>75.7</v>
      </c>
      <c r="G76" s="1">
        <v>0</v>
      </c>
      <c r="H76" s="1">
        <v>0</v>
      </c>
      <c r="I76" s="1">
        <v>0</v>
      </c>
      <c r="J76" s="1">
        <v>0</v>
      </c>
      <c r="K76" s="1">
        <v>78.59</v>
      </c>
      <c r="L76" s="1">
        <v>80.39</v>
      </c>
    </row>
    <row r="77" spans="1:12" ht="15.75" customHeight="1">
      <c r="A77" s="7">
        <v>76</v>
      </c>
      <c r="B77" s="1" t="s">
        <v>285</v>
      </c>
      <c r="C77" s="1">
        <v>79.5</v>
      </c>
      <c r="D77" s="1">
        <v>18</v>
      </c>
      <c r="E77" s="1">
        <v>11</v>
      </c>
      <c r="F77" s="1">
        <v>76.84</v>
      </c>
      <c r="G77" s="1">
        <v>0</v>
      </c>
      <c r="H77" s="1">
        <v>0</v>
      </c>
      <c r="I77" s="1">
        <v>0</v>
      </c>
      <c r="J77" s="1">
        <v>1</v>
      </c>
      <c r="K77" s="1">
        <v>79.36</v>
      </c>
      <c r="L77" s="1">
        <v>79.44</v>
      </c>
    </row>
    <row r="78" spans="1:12" ht="15.75" customHeight="1">
      <c r="A78" s="7">
        <v>77</v>
      </c>
      <c r="B78" s="1" t="s">
        <v>230</v>
      </c>
      <c r="C78" s="1">
        <v>79.42</v>
      </c>
      <c r="D78" s="1">
        <v>23</v>
      </c>
      <c r="E78" s="1">
        <v>10</v>
      </c>
      <c r="F78" s="1">
        <v>75.73</v>
      </c>
      <c r="G78" s="1">
        <v>0</v>
      </c>
      <c r="H78" s="1">
        <v>0</v>
      </c>
      <c r="I78" s="1">
        <v>0</v>
      </c>
      <c r="J78" s="1">
        <v>1</v>
      </c>
      <c r="K78" s="1">
        <v>80.45</v>
      </c>
      <c r="L78" s="1">
        <v>78.25</v>
      </c>
    </row>
    <row r="79" spans="1:12" ht="15.75" customHeight="1">
      <c r="A79" s="7">
        <v>78</v>
      </c>
      <c r="B79" s="1" t="s">
        <v>26</v>
      </c>
      <c r="C79" s="1">
        <v>79.36</v>
      </c>
      <c r="D79" s="1">
        <v>14</v>
      </c>
      <c r="E79" s="1">
        <v>17</v>
      </c>
      <c r="F79" s="1">
        <v>79.42</v>
      </c>
      <c r="G79" s="1">
        <v>0</v>
      </c>
      <c r="H79" s="1">
        <v>5</v>
      </c>
      <c r="I79" s="1">
        <v>2</v>
      </c>
      <c r="J79" s="1">
        <v>7</v>
      </c>
      <c r="K79" s="1">
        <v>78.599999999999994</v>
      </c>
      <c r="L79" s="1">
        <v>79.959999999999994</v>
      </c>
    </row>
    <row r="80" spans="1:12" ht="15.75" customHeight="1">
      <c r="A80" s="7">
        <v>79</v>
      </c>
      <c r="B80" s="1" t="s">
        <v>494</v>
      </c>
      <c r="C80" s="1">
        <v>79.34</v>
      </c>
      <c r="D80" s="1">
        <v>21</v>
      </c>
      <c r="E80" s="1">
        <v>11</v>
      </c>
      <c r="F80" s="1">
        <v>75.13</v>
      </c>
      <c r="G80" s="1">
        <v>0</v>
      </c>
      <c r="H80" s="1">
        <v>0</v>
      </c>
      <c r="I80" s="1">
        <v>0</v>
      </c>
      <c r="J80" s="1">
        <v>1</v>
      </c>
      <c r="K80" s="1">
        <v>79.27</v>
      </c>
      <c r="L80" s="1">
        <v>79.2</v>
      </c>
    </row>
    <row r="81" spans="1:12" ht="15.75" customHeight="1">
      <c r="A81" s="7">
        <v>80</v>
      </c>
      <c r="B81" s="1" t="s">
        <v>205</v>
      </c>
      <c r="C81" s="1">
        <v>79.27</v>
      </c>
      <c r="D81" s="1">
        <v>21</v>
      </c>
      <c r="E81" s="1">
        <v>9</v>
      </c>
      <c r="F81" s="1">
        <v>73.62</v>
      </c>
      <c r="G81" s="1">
        <v>0</v>
      </c>
      <c r="H81" s="1">
        <v>0</v>
      </c>
      <c r="I81" s="1">
        <v>0</v>
      </c>
      <c r="J81" s="1">
        <v>0</v>
      </c>
      <c r="K81" s="1">
        <v>78.66</v>
      </c>
      <c r="L81" s="1">
        <v>79.7</v>
      </c>
    </row>
    <row r="82" spans="1:12" ht="15.75" customHeight="1">
      <c r="A82" s="7">
        <v>81</v>
      </c>
      <c r="B82" s="1" t="s">
        <v>148</v>
      </c>
      <c r="C82" s="1">
        <v>79.239999999999995</v>
      </c>
      <c r="D82" s="1">
        <v>20</v>
      </c>
      <c r="E82" s="1">
        <v>9</v>
      </c>
      <c r="F82" s="1">
        <v>74.31</v>
      </c>
      <c r="G82" s="1">
        <v>0</v>
      </c>
      <c r="H82" s="1">
        <v>1</v>
      </c>
      <c r="I82" s="1">
        <v>0</v>
      </c>
      <c r="J82" s="1">
        <v>1</v>
      </c>
      <c r="K82" s="1">
        <v>80.739999999999995</v>
      </c>
      <c r="L82" s="1">
        <v>77.69</v>
      </c>
    </row>
    <row r="83" spans="1:12" ht="15.75" customHeight="1">
      <c r="A83" s="7">
        <v>82</v>
      </c>
      <c r="B83" s="1" t="s">
        <v>119</v>
      </c>
      <c r="C83" s="1">
        <v>79.16</v>
      </c>
      <c r="D83" s="1">
        <v>14</v>
      </c>
      <c r="E83" s="1">
        <v>14</v>
      </c>
      <c r="F83" s="1">
        <v>76.78</v>
      </c>
      <c r="G83" s="1">
        <v>1</v>
      </c>
      <c r="H83" s="1">
        <v>0</v>
      </c>
      <c r="I83" s="1">
        <v>1</v>
      </c>
      <c r="J83" s="1">
        <v>4</v>
      </c>
      <c r="K83" s="1">
        <v>78.34</v>
      </c>
      <c r="L83" s="1">
        <v>79.81</v>
      </c>
    </row>
    <row r="84" spans="1:12" ht="15.75" customHeight="1">
      <c r="A84" s="7">
        <v>83</v>
      </c>
      <c r="B84" s="1" t="s">
        <v>135</v>
      </c>
      <c r="C84" s="1">
        <v>79.099999999999994</v>
      </c>
      <c r="D84" s="1">
        <v>16</v>
      </c>
      <c r="E84" s="1">
        <v>14</v>
      </c>
      <c r="F84" s="1">
        <v>77.56</v>
      </c>
      <c r="G84" s="1">
        <v>0</v>
      </c>
      <c r="H84" s="1">
        <v>1</v>
      </c>
      <c r="I84" s="1">
        <v>0</v>
      </c>
      <c r="J84" s="1">
        <v>4</v>
      </c>
      <c r="K84" s="1">
        <v>79.150000000000006</v>
      </c>
      <c r="L84" s="1">
        <v>78.84</v>
      </c>
    </row>
    <row r="85" spans="1:12" ht="15.75" customHeight="1">
      <c r="A85" s="7">
        <v>84</v>
      </c>
      <c r="B85" s="1" t="s">
        <v>213</v>
      </c>
      <c r="C85" s="1">
        <v>79.010000000000005</v>
      </c>
      <c r="D85" s="1">
        <v>17</v>
      </c>
      <c r="E85" s="1">
        <v>12</v>
      </c>
      <c r="F85" s="1">
        <v>75.05</v>
      </c>
      <c r="G85" s="1">
        <v>0</v>
      </c>
      <c r="H85" s="1">
        <v>0</v>
      </c>
      <c r="I85" s="1">
        <v>0</v>
      </c>
      <c r="J85" s="1">
        <v>4</v>
      </c>
      <c r="K85" s="1">
        <v>78.459999999999994</v>
      </c>
      <c r="L85" s="1">
        <v>79.38</v>
      </c>
    </row>
    <row r="86" spans="1:12" ht="15.75" customHeight="1">
      <c r="A86" s="7">
        <v>85</v>
      </c>
      <c r="B86" s="1" t="s">
        <v>100</v>
      </c>
      <c r="C86" s="1">
        <v>78.91</v>
      </c>
      <c r="D86" s="1">
        <v>24</v>
      </c>
      <c r="E86" s="1">
        <v>8</v>
      </c>
      <c r="F86" s="1">
        <v>71.84</v>
      </c>
      <c r="G86" s="1">
        <v>0</v>
      </c>
      <c r="H86" s="1">
        <v>0</v>
      </c>
      <c r="I86" s="1">
        <v>0</v>
      </c>
      <c r="J86" s="1">
        <v>0</v>
      </c>
      <c r="K86" s="1">
        <v>78.849999999999994</v>
      </c>
      <c r="L86" s="1">
        <v>78.760000000000005</v>
      </c>
    </row>
    <row r="87" spans="1:12" ht="15.75" customHeight="1">
      <c r="A87" s="7">
        <v>86</v>
      </c>
      <c r="B87" s="1" t="s">
        <v>354</v>
      </c>
      <c r="C87" s="1">
        <v>78.900000000000006</v>
      </c>
      <c r="D87" s="1">
        <v>23</v>
      </c>
      <c r="E87" s="1">
        <v>10</v>
      </c>
      <c r="F87" s="1">
        <v>72.77</v>
      </c>
      <c r="G87" s="1">
        <v>0</v>
      </c>
      <c r="H87" s="1">
        <v>0</v>
      </c>
      <c r="I87" s="1">
        <v>1</v>
      </c>
      <c r="J87" s="1">
        <v>2</v>
      </c>
      <c r="K87" s="1">
        <v>80.41</v>
      </c>
      <c r="L87" s="1">
        <v>77.349999999999994</v>
      </c>
    </row>
    <row r="88" spans="1:12" ht="15.75" customHeight="1">
      <c r="A88" s="7">
        <v>87</v>
      </c>
      <c r="B88" s="1" t="s">
        <v>96</v>
      </c>
      <c r="C88" s="1">
        <v>78.900000000000006</v>
      </c>
      <c r="D88" s="1">
        <v>16</v>
      </c>
      <c r="E88" s="1">
        <v>14</v>
      </c>
      <c r="F88" s="1">
        <v>77.72</v>
      </c>
      <c r="G88" s="1">
        <v>1</v>
      </c>
      <c r="H88" s="1">
        <v>3</v>
      </c>
      <c r="I88" s="1">
        <v>3</v>
      </c>
      <c r="J88" s="1">
        <v>6</v>
      </c>
      <c r="K88" s="1">
        <v>80.13</v>
      </c>
      <c r="L88" s="1">
        <v>77.56</v>
      </c>
    </row>
    <row r="89" spans="1:12" ht="15.75" customHeight="1">
      <c r="A89" s="7">
        <v>88</v>
      </c>
      <c r="B89" s="1" t="s">
        <v>70</v>
      </c>
      <c r="C89" s="1">
        <v>78.849999999999994</v>
      </c>
      <c r="D89" s="1">
        <v>14</v>
      </c>
      <c r="E89" s="1">
        <v>13</v>
      </c>
      <c r="F89" s="1">
        <v>78.84</v>
      </c>
      <c r="G89" s="1">
        <v>0</v>
      </c>
      <c r="H89" s="1">
        <v>5</v>
      </c>
      <c r="I89" s="1">
        <v>0</v>
      </c>
      <c r="J89" s="1">
        <v>5</v>
      </c>
      <c r="K89" s="1">
        <v>80.23</v>
      </c>
      <c r="L89" s="1">
        <v>77.400000000000006</v>
      </c>
    </row>
    <row r="90" spans="1:12" ht="15.75" customHeight="1">
      <c r="A90" s="7">
        <v>89</v>
      </c>
      <c r="B90" s="1" t="s">
        <v>130</v>
      </c>
      <c r="C90" s="1">
        <v>78.849999999999994</v>
      </c>
      <c r="D90" s="1">
        <v>18</v>
      </c>
      <c r="E90" s="1">
        <v>10</v>
      </c>
      <c r="F90" s="1">
        <v>75</v>
      </c>
      <c r="G90" s="1">
        <v>0</v>
      </c>
      <c r="H90" s="1">
        <v>0</v>
      </c>
      <c r="I90" s="1">
        <v>0</v>
      </c>
      <c r="J90" s="1">
        <v>0</v>
      </c>
      <c r="K90" s="1">
        <v>78.86</v>
      </c>
      <c r="L90" s="1">
        <v>78.62</v>
      </c>
    </row>
    <row r="91" spans="1:12" ht="15.75" customHeight="1">
      <c r="A91" s="7">
        <v>90</v>
      </c>
      <c r="B91" s="1" t="s">
        <v>88</v>
      </c>
      <c r="C91" s="1">
        <v>78.73</v>
      </c>
      <c r="D91" s="1">
        <v>18</v>
      </c>
      <c r="E91" s="1">
        <v>13</v>
      </c>
      <c r="F91" s="1">
        <v>76.47</v>
      </c>
      <c r="G91" s="1">
        <v>0</v>
      </c>
      <c r="H91" s="1">
        <v>0</v>
      </c>
      <c r="I91" s="1">
        <v>0</v>
      </c>
      <c r="J91" s="1">
        <v>2</v>
      </c>
      <c r="K91" s="1">
        <v>78.790000000000006</v>
      </c>
      <c r="L91" s="1">
        <v>78.45</v>
      </c>
    </row>
    <row r="92" spans="1:12" ht="15.75" customHeight="1">
      <c r="A92" s="7">
        <v>91</v>
      </c>
      <c r="B92" s="1" t="s">
        <v>134</v>
      </c>
      <c r="C92" s="1">
        <v>78.59</v>
      </c>
      <c r="D92" s="1">
        <v>16</v>
      </c>
      <c r="E92" s="1">
        <v>14</v>
      </c>
      <c r="F92" s="1">
        <v>77.23</v>
      </c>
      <c r="G92" s="1">
        <v>0</v>
      </c>
      <c r="H92" s="1">
        <v>2</v>
      </c>
      <c r="I92" s="1">
        <v>1</v>
      </c>
      <c r="J92" s="1">
        <v>3</v>
      </c>
      <c r="K92" s="1">
        <v>78.040000000000006</v>
      </c>
      <c r="L92" s="1">
        <v>78.959999999999994</v>
      </c>
    </row>
    <row r="93" spans="1:12" ht="15.75" customHeight="1">
      <c r="A93" s="7">
        <v>92</v>
      </c>
      <c r="B93" s="1" t="s">
        <v>91</v>
      </c>
      <c r="C93" s="1">
        <v>78.53</v>
      </c>
      <c r="D93" s="1">
        <v>12</v>
      </c>
      <c r="E93" s="1">
        <v>16</v>
      </c>
      <c r="F93" s="1">
        <v>80.040000000000006</v>
      </c>
      <c r="G93" s="1">
        <v>1</v>
      </c>
      <c r="H93" s="1">
        <v>4</v>
      </c>
      <c r="I93" s="1">
        <v>1</v>
      </c>
      <c r="J93" s="1">
        <v>5</v>
      </c>
      <c r="K93" s="1">
        <v>78.849999999999994</v>
      </c>
      <c r="L93" s="1">
        <v>78.010000000000005</v>
      </c>
    </row>
    <row r="94" spans="1:12" ht="15.75" customHeight="1">
      <c r="A94" s="7">
        <v>93</v>
      </c>
      <c r="B94" s="1" t="s">
        <v>74</v>
      </c>
      <c r="C94" s="1">
        <v>78.52</v>
      </c>
      <c r="D94" s="1">
        <v>16</v>
      </c>
      <c r="E94" s="1">
        <v>17</v>
      </c>
      <c r="F94" s="1">
        <v>79.41</v>
      </c>
      <c r="G94" s="1">
        <v>0</v>
      </c>
      <c r="H94" s="1">
        <v>2</v>
      </c>
      <c r="I94" s="1">
        <v>3</v>
      </c>
      <c r="J94" s="1">
        <v>5</v>
      </c>
      <c r="K94" s="1">
        <v>78.56</v>
      </c>
      <c r="L94" s="1">
        <v>78.260000000000005</v>
      </c>
    </row>
    <row r="95" spans="1:12" ht="15.75" customHeight="1">
      <c r="A95" s="7">
        <v>94</v>
      </c>
      <c r="B95" s="1" t="s">
        <v>35</v>
      </c>
      <c r="C95" s="1">
        <v>78.069999999999993</v>
      </c>
      <c r="D95" s="1">
        <v>17</v>
      </c>
      <c r="E95" s="1">
        <v>12</v>
      </c>
      <c r="F95" s="1">
        <v>74.33</v>
      </c>
      <c r="G95" s="1">
        <v>0</v>
      </c>
      <c r="H95" s="1">
        <v>0</v>
      </c>
      <c r="I95" s="1">
        <v>0</v>
      </c>
      <c r="J95" s="1">
        <v>2</v>
      </c>
      <c r="K95" s="1">
        <v>77.14</v>
      </c>
      <c r="L95" s="1">
        <v>78.849999999999994</v>
      </c>
    </row>
    <row r="96" spans="1:12" ht="15.75" customHeight="1">
      <c r="A96" s="7">
        <v>95</v>
      </c>
      <c r="B96" s="1" t="s">
        <v>351</v>
      </c>
      <c r="C96" s="1">
        <v>78</v>
      </c>
      <c r="D96" s="1">
        <v>20</v>
      </c>
      <c r="E96" s="1">
        <v>11</v>
      </c>
      <c r="F96" s="1">
        <v>73.099999999999994</v>
      </c>
      <c r="G96" s="1">
        <v>0</v>
      </c>
      <c r="H96" s="1">
        <v>0</v>
      </c>
      <c r="I96" s="1">
        <v>0</v>
      </c>
      <c r="J96" s="1">
        <v>0</v>
      </c>
      <c r="K96" s="1">
        <v>77.13</v>
      </c>
      <c r="L96" s="1">
        <v>78.7</v>
      </c>
    </row>
    <row r="97" spans="1:12" ht="15.75" customHeight="1">
      <c r="A97" s="7">
        <v>96</v>
      </c>
      <c r="B97" s="1" t="s">
        <v>30</v>
      </c>
      <c r="C97" s="1">
        <v>78</v>
      </c>
      <c r="D97" s="1">
        <v>19</v>
      </c>
      <c r="E97" s="1">
        <v>12</v>
      </c>
      <c r="F97" s="1">
        <v>75.510000000000005</v>
      </c>
      <c r="G97" s="1">
        <v>0</v>
      </c>
      <c r="H97" s="1">
        <v>3</v>
      </c>
      <c r="I97" s="1">
        <v>1</v>
      </c>
      <c r="J97" s="1">
        <v>4</v>
      </c>
      <c r="K97" s="1">
        <v>78.36</v>
      </c>
      <c r="L97" s="1">
        <v>77.430000000000007</v>
      </c>
    </row>
    <row r="98" spans="1:12" ht="15.75" customHeight="1">
      <c r="A98" s="7">
        <v>97</v>
      </c>
      <c r="B98" s="1" t="s">
        <v>184</v>
      </c>
      <c r="C98" s="1">
        <v>77.900000000000006</v>
      </c>
      <c r="D98" s="1">
        <v>11</v>
      </c>
      <c r="E98" s="1">
        <v>19</v>
      </c>
      <c r="F98" s="1">
        <v>80.61</v>
      </c>
      <c r="G98" s="1">
        <v>1</v>
      </c>
      <c r="H98" s="1">
        <v>4</v>
      </c>
      <c r="I98" s="1">
        <v>3</v>
      </c>
      <c r="J98" s="1">
        <v>7</v>
      </c>
      <c r="K98" s="1">
        <v>77.319999999999993</v>
      </c>
      <c r="L98" s="1">
        <v>78.290000000000006</v>
      </c>
    </row>
    <row r="99" spans="1:12" ht="15.75" customHeight="1">
      <c r="A99" s="7">
        <v>98</v>
      </c>
      <c r="B99" s="1" t="s">
        <v>117</v>
      </c>
      <c r="C99" s="1">
        <v>77.83</v>
      </c>
      <c r="D99" s="1">
        <v>21</v>
      </c>
      <c r="E99" s="1">
        <v>9</v>
      </c>
      <c r="F99" s="1">
        <v>72.3</v>
      </c>
      <c r="G99" s="1">
        <v>0</v>
      </c>
      <c r="H99" s="1">
        <v>0</v>
      </c>
      <c r="I99" s="1">
        <v>0</v>
      </c>
      <c r="J99" s="1">
        <v>1</v>
      </c>
      <c r="K99" s="1">
        <v>77.849999999999994</v>
      </c>
      <c r="L99" s="1">
        <v>77.59</v>
      </c>
    </row>
    <row r="100" spans="1:12" ht="15.75" customHeight="1">
      <c r="A100" s="7">
        <v>99</v>
      </c>
      <c r="B100" s="1" t="s">
        <v>181</v>
      </c>
      <c r="C100" s="1">
        <v>77.709999999999994</v>
      </c>
      <c r="D100" s="1">
        <v>20</v>
      </c>
      <c r="E100" s="1">
        <v>11</v>
      </c>
      <c r="F100" s="1">
        <v>73.62</v>
      </c>
      <c r="G100" s="1">
        <v>0</v>
      </c>
      <c r="H100" s="1">
        <v>0</v>
      </c>
      <c r="I100" s="1">
        <v>0</v>
      </c>
      <c r="J100" s="1">
        <v>2</v>
      </c>
      <c r="K100" s="1">
        <v>78.64</v>
      </c>
      <c r="L100" s="1">
        <v>76.63</v>
      </c>
    </row>
    <row r="101" spans="1:12" ht="15.75" customHeight="1">
      <c r="A101" s="7">
        <v>100</v>
      </c>
      <c r="B101" s="1" t="s">
        <v>443</v>
      </c>
      <c r="C101" s="1">
        <v>77.7</v>
      </c>
      <c r="D101" s="1">
        <v>20</v>
      </c>
      <c r="E101" s="1">
        <v>9</v>
      </c>
      <c r="F101" s="1">
        <v>72.11</v>
      </c>
      <c r="G101" s="1">
        <v>0</v>
      </c>
      <c r="H101" s="1">
        <v>0</v>
      </c>
      <c r="I101" s="1">
        <v>0</v>
      </c>
      <c r="J101" s="1">
        <v>1</v>
      </c>
      <c r="K101" s="1">
        <v>77.13</v>
      </c>
      <c r="L101" s="1">
        <v>78.069999999999993</v>
      </c>
    </row>
    <row r="102" spans="1:12" ht="15.75" customHeight="1">
      <c r="A102" s="7">
        <v>101</v>
      </c>
      <c r="B102" s="1" t="s">
        <v>102</v>
      </c>
      <c r="C102" s="1">
        <v>77.66</v>
      </c>
      <c r="D102" s="1">
        <v>15</v>
      </c>
      <c r="E102" s="1">
        <v>13</v>
      </c>
      <c r="F102" s="1">
        <v>76.680000000000007</v>
      </c>
      <c r="G102" s="1">
        <v>0</v>
      </c>
      <c r="H102" s="1">
        <v>1</v>
      </c>
      <c r="I102" s="1">
        <v>0</v>
      </c>
      <c r="J102" s="1">
        <v>1</v>
      </c>
      <c r="K102" s="1">
        <v>77.27</v>
      </c>
      <c r="L102" s="1">
        <v>77.849999999999994</v>
      </c>
    </row>
    <row r="103" spans="1:12" ht="15.75" customHeight="1">
      <c r="A103" s="7">
        <v>102</v>
      </c>
      <c r="B103" s="1" t="s">
        <v>14</v>
      </c>
      <c r="C103" s="1">
        <v>77.66</v>
      </c>
      <c r="D103" s="1">
        <v>18</v>
      </c>
      <c r="E103" s="1">
        <v>14</v>
      </c>
      <c r="F103" s="1">
        <v>76.69</v>
      </c>
      <c r="G103" s="1">
        <v>1</v>
      </c>
      <c r="H103" s="1">
        <v>1</v>
      </c>
      <c r="I103" s="1">
        <v>1</v>
      </c>
      <c r="J103" s="1">
        <v>2</v>
      </c>
      <c r="K103" s="1">
        <v>78.790000000000006</v>
      </c>
      <c r="L103" s="1">
        <v>76.39</v>
      </c>
    </row>
    <row r="104" spans="1:12" ht="15.75" customHeight="1">
      <c r="A104" s="7">
        <v>103</v>
      </c>
      <c r="B104" s="1" t="s">
        <v>132</v>
      </c>
      <c r="C104" s="1">
        <v>77.61</v>
      </c>
      <c r="D104" s="1">
        <v>14</v>
      </c>
      <c r="E104" s="1">
        <v>17</v>
      </c>
      <c r="F104" s="1">
        <v>77.650000000000006</v>
      </c>
      <c r="G104" s="1">
        <v>0</v>
      </c>
      <c r="H104" s="1">
        <v>1</v>
      </c>
      <c r="I104" s="1">
        <v>0</v>
      </c>
      <c r="J104" s="1">
        <v>7</v>
      </c>
      <c r="K104" s="1">
        <v>76.84</v>
      </c>
      <c r="L104" s="1">
        <v>78.2</v>
      </c>
    </row>
    <row r="105" spans="1:12" ht="15.75" customHeight="1">
      <c r="A105" s="7">
        <v>104</v>
      </c>
      <c r="B105" s="1" t="s">
        <v>297</v>
      </c>
      <c r="C105" s="1">
        <v>77.59</v>
      </c>
      <c r="D105" s="1">
        <v>16</v>
      </c>
      <c r="E105" s="1">
        <v>13</v>
      </c>
      <c r="F105" s="1">
        <v>75.959999999999994</v>
      </c>
      <c r="G105" s="1">
        <v>0</v>
      </c>
      <c r="H105" s="1">
        <v>0</v>
      </c>
      <c r="I105" s="1">
        <v>0</v>
      </c>
      <c r="J105" s="1">
        <v>2</v>
      </c>
      <c r="K105" s="1">
        <v>77.7</v>
      </c>
      <c r="L105" s="1">
        <v>77.27</v>
      </c>
    </row>
    <row r="106" spans="1:12" ht="15.75" customHeight="1">
      <c r="A106" s="7">
        <v>105</v>
      </c>
      <c r="B106" s="1" t="s">
        <v>262</v>
      </c>
      <c r="C106" s="1">
        <v>77.45</v>
      </c>
      <c r="D106" s="1">
        <v>17</v>
      </c>
      <c r="E106" s="1">
        <v>12</v>
      </c>
      <c r="F106" s="1">
        <v>75.569999999999993</v>
      </c>
      <c r="G106" s="1">
        <v>0</v>
      </c>
      <c r="H106" s="1">
        <v>0</v>
      </c>
      <c r="I106" s="1">
        <v>0</v>
      </c>
      <c r="J106" s="1">
        <v>2</v>
      </c>
      <c r="K106" s="1">
        <v>77.56</v>
      </c>
      <c r="L106" s="1">
        <v>77.12</v>
      </c>
    </row>
    <row r="107" spans="1:12" ht="15.75" customHeight="1">
      <c r="A107" s="7">
        <v>106</v>
      </c>
      <c r="B107" s="1" t="s">
        <v>87</v>
      </c>
      <c r="C107" s="1">
        <v>77.23</v>
      </c>
      <c r="D107" s="1">
        <v>14</v>
      </c>
      <c r="E107" s="1">
        <v>16</v>
      </c>
      <c r="F107" s="1">
        <v>79</v>
      </c>
      <c r="G107" s="1">
        <v>0</v>
      </c>
      <c r="H107" s="1">
        <v>2</v>
      </c>
      <c r="I107" s="1">
        <v>0</v>
      </c>
      <c r="J107" s="1">
        <v>7</v>
      </c>
      <c r="K107" s="1">
        <v>78.28</v>
      </c>
      <c r="L107" s="1">
        <v>76.03</v>
      </c>
    </row>
    <row r="108" spans="1:12" ht="15.75" customHeight="1">
      <c r="A108" s="7">
        <v>107</v>
      </c>
      <c r="B108" s="1" t="s">
        <v>279</v>
      </c>
      <c r="C108" s="1">
        <v>77.08</v>
      </c>
      <c r="D108" s="1">
        <v>24</v>
      </c>
      <c r="E108" s="1">
        <v>6</v>
      </c>
      <c r="F108" s="1">
        <v>69.41</v>
      </c>
      <c r="G108" s="1">
        <v>0</v>
      </c>
      <c r="H108" s="1">
        <v>0</v>
      </c>
      <c r="I108" s="1">
        <v>0</v>
      </c>
      <c r="J108" s="1">
        <v>1</v>
      </c>
      <c r="K108" s="1">
        <v>79.010000000000005</v>
      </c>
      <c r="L108" s="1">
        <v>75.12</v>
      </c>
    </row>
    <row r="109" spans="1:12" ht="15.75" customHeight="1">
      <c r="A109" s="7">
        <v>108</v>
      </c>
      <c r="B109" s="1" t="s">
        <v>60</v>
      </c>
      <c r="C109" s="1">
        <v>77.05</v>
      </c>
      <c r="D109" s="1">
        <v>15</v>
      </c>
      <c r="E109" s="1">
        <v>16</v>
      </c>
      <c r="F109" s="1">
        <v>78.349999999999994</v>
      </c>
      <c r="G109" s="1">
        <v>0</v>
      </c>
      <c r="H109" s="1">
        <v>5</v>
      </c>
      <c r="I109" s="1">
        <v>0</v>
      </c>
      <c r="J109" s="1">
        <v>6</v>
      </c>
      <c r="K109" s="1">
        <v>77.42</v>
      </c>
      <c r="L109" s="1">
        <v>76.48</v>
      </c>
    </row>
    <row r="110" spans="1:12" ht="15.75" customHeight="1">
      <c r="A110" s="7">
        <v>109</v>
      </c>
      <c r="B110" s="1" t="s">
        <v>211</v>
      </c>
      <c r="C110" s="1">
        <v>77.010000000000005</v>
      </c>
      <c r="D110" s="1">
        <v>17</v>
      </c>
      <c r="E110" s="1">
        <v>15</v>
      </c>
      <c r="F110" s="1">
        <v>77.17</v>
      </c>
      <c r="G110" s="1">
        <v>1</v>
      </c>
      <c r="H110" s="1">
        <v>4</v>
      </c>
      <c r="I110" s="1">
        <v>1</v>
      </c>
      <c r="J110" s="1">
        <v>4</v>
      </c>
      <c r="K110" s="1">
        <v>78.56</v>
      </c>
      <c r="L110" s="1">
        <v>75.36</v>
      </c>
    </row>
    <row r="111" spans="1:12" ht="15.75" customHeight="1">
      <c r="A111" s="7">
        <v>110</v>
      </c>
      <c r="B111" s="1" t="s">
        <v>121</v>
      </c>
      <c r="C111" s="1">
        <v>76.81</v>
      </c>
      <c r="D111" s="1">
        <v>17</v>
      </c>
      <c r="E111" s="1">
        <v>14</v>
      </c>
      <c r="F111" s="1">
        <v>76.14</v>
      </c>
      <c r="G111" s="1">
        <v>0</v>
      </c>
      <c r="H111" s="1">
        <v>0</v>
      </c>
      <c r="I111" s="1">
        <v>2</v>
      </c>
      <c r="J111" s="1">
        <v>2</v>
      </c>
      <c r="K111" s="1">
        <v>77.7</v>
      </c>
      <c r="L111" s="1">
        <v>75.739999999999995</v>
      </c>
    </row>
    <row r="112" spans="1:12" ht="15.75" customHeight="1">
      <c r="A112" s="7">
        <v>111</v>
      </c>
      <c r="B112" s="1" t="s">
        <v>203</v>
      </c>
      <c r="C112" s="1">
        <v>76.790000000000006</v>
      </c>
      <c r="D112" s="1">
        <v>15</v>
      </c>
      <c r="E112" s="1">
        <v>13</v>
      </c>
      <c r="F112" s="1">
        <v>76.099999999999994</v>
      </c>
      <c r="G112" s="1">
        <v>0</v>
      </c>
      <c r="H112" s="1">
        <v>1</v>
      </c>
      <c r="I112" s="1">
        <v>0</v>
      </c>
      <c r="J112" s="1">
        <v>4</v>
      </c>
      <c r="K112" s="1">
        <v>77.44</v>
      </c>
      <c r="L112" s="1">
        <v>75.94</v>
      </c>
    </row>
    <row r="113" spans="1:12" ht="15.75" customHeight="1">
      <c r="A113" s="7">
        <v>112</v>
      </c>
      <c r="B113" s="1" t="s">
        <v>194</v>
      </c>
      <c r="C113" s="1">
        <v>76.75</v>
      </c>
      <c r="D113" s="1">
        <v>14</v>
      </c>
      <c r="E113" s="1">
        <v>13</v>
      </c>
      <c r="F113" s="1">
        <v>76.41</v>
      </c>
      <c r="G113" s="1">
        <v>0</v>
      </c>
      <c r="H113" s="1">
        <v>1</v>
      </c>
      <c r="I113" s="1">
        <v>0</v>
      </c>
      <c r="J113" s="1">
        <v>1</v>
      </c>
      <c r="K113" s="1">
        <v>76.55</v>
      </c>
      <c r="L113" s="1">
        <v>76.739999999999995</v>
      </c>
    </row>
    <row r="114" spans="1:12" ht="15.75" customHeight="1">
      <c r="A114" s="7">
        <v>113</v>
      </c>
      <c r="B114" s="1" t="s">
        <v>226</v>
      </c>
      <c r="C114" s="1">
        <v>76.66</v>
      </c>
      <c r="D114" s="1">
        <v>17</v>
      </c>
      <c r="E114" s="1">
        <v>12</v>
      </c>
      <c r="F114" s="1">
        <v>73.53</v>
      </c>
      <c r="G114" s="1">
        <v>0</v>
      </c>
      <c r="H114" s="1">
        <v>0</v>
      </c>
      <c r="I114" s="1">
        <v>0</v>
      </c>
      <c r="J114" s="1">
        <v>1</v>
      </c>
      <c r="K114" s="1">
        <v>75.930000000000007</v>
      </c>
      <c r="L114" s="1">
        <v>77.19</v>
      </c>
    </row>
    <row r="115" spans="1:12" ht="15.75" customHeight="1">
      <c r="A115" s="7">
        <v>114</v>
      </c>
      <c r="B115" s="1" t="s">
        <v>373</v>
      </c>
      <c r="C115" s="1">
        <v>76.61</v>
      </c>
      <c r="D115" s="1">
        <v>17</v>
      </c>
      <c r="E115" s="1">
        <v>13</v>
      </c>
      <c r="F115" s="1">
        <v>73.91</v>
      </c>
      <c r="G115" s="1">
        <v>0</v>
      </c>
      <c r="H115" s="1">
        <v>0</v>
      </c>
      <c r="I115" s="1">
        <v>0</v>
      </c>
      <c r="J115" s="1">
        <v>4</v>
      </c>
      <c r="K115" s="1">
        <v>75.52</v>
      </c>
      <c r="L115" s="1">
        <v>77.55</v>
      </c>
    </row>
    <row r="116" spans="1:12" ht="15.75" customHeight="1">
      <c r="A116" s="7">
        <v>115</v>
      </c>
      <c r="B116" s="1" t="s">
        <v>54</v>
      </c>
      <c r="C116" s="1">
        <v>76.599999999999994</v>
      </c>
      <c r="D116" s="1">
        <v>13</v>
      </c>
      <c r="E116" s="1">
        <v>18</v>
      </c>
      <c r="F116" s="1">
        <v>78.099999999999994</v>
      </c>
      <c r="G116" s="1">
        <v>0</v>
      </c>
      <c r="H116" s="1">
        <v>4</v>
      </c>
      <c r="I116" s="1">
        <v>0</v>
      </c>
      <c r="J116" s="1">
        <v>7</v>
      </c>
      <c r="K116" s="1">
        <v>75.39</v>
      </c>
      <c r="L116" s="1">
        <v>77.66</v>
      </c>
    </row>
    <row r="117" spans="1:12" ht="15.75" customHeight="1">
      <c r="A117" s="7">
        <v>116</v>
      </c>
      <c r="B117" s="1" t="s">
        <v>331</v>
      </c>
      <c r="C117" s="1">
        <v>76.489999999999995</v>
      </c>
      <c r="D117" s="1">
        <v>21</v>
      </c>
      <c r="E117" s="1">
        <v>10</v>
      </c>
      <c r="F117" s="1">
        <v>72.73</v>
      </c>
      <c r="G117" s="1">
        <v>0</v>
      </c>
      <c r="H117" s="1">
        <v>0</v>
      </c>
      <c r="I117" s="1">
        <v>0</v>
      </c>
      <c r="J117" s="1">
        <v>1</v>
      </c>
      <c r="K117" s="1">
        <v>77.099999999999994</v>
      </c>
      <c r="L117" s="1">
        <v>75.680000000000007</v>
      </c>
    </row>
    <row r="118" spans="1:12" ht="15.75" customHeight="1">
      <c r="A118" s="7">
        <v>117</v>
      </c>
      <c r="B118" s="1" t="s">
        <v>315</v>
      </c>
      <c r="C118" s="1">
        <v>76.459999999999994</v>
      </c>
      <c r="D118" s="1">
        <v>17</v>
      </c>
      <c r="E118" s="1">
        <v>11</v>
      </c>
      <c r="F118" s="1">
        <v>74.98</v>
      </c>
      <c r="G118" s="1">
        <v>0</v>
      </c>
      <c r="H118" s="1">
        <v>0</v>
      </c>
      <c r="I118" s="1">
        <v>0</v>
      </c>
      <c r="J118" s="1">
        <v>0</v>
      </c>
      <c r="K118" s="1">
        <v>77.739999999999995</v>
      </c>
      <c r="L118" s="1">
        <v>75.03</v>
      </c>
    </row>
    <row r="119" spans="1:12" ht="15.75" customHeight="1">
      <c r="A119" s="7">
        <v>118</v>
      </c>
      <c r="B119" s="1" t="s">
        <v>84</v>
      </c>
      <c r="C119" s="1">
        <v>76.45</v>
      </c>
      <c r="D119" s="1">
        <v>12</v>
      </c>
      <c r="E119" s="1">
        <v>16</v>
      </c>
      <c r="F119" s="1">
        <v>78.099999999999994</v>
      </c>
      <c r="G119" s="1">
        <v>0</v>
      </c>
      <c r="H119" s="1">
        <v>0</v>
      </c>
      <c r="I119" s="1">
        <v>1</v>
      </c>
      <c r="J119" s="1">
        <v>7</v>
      </c>
      <c r="K119" s="1">
        <v>76.03</v>
      </c>
      <c r="L119" s="1">
        <v>76.66</v>
      </c>
    </row>
    <row r="120" spans="1:12" ht="15.75" customHeight="1">
      <c r="A120" s="7">
        <v>119</v>
      </c>
      <c r="B120" s="1" t="s">
        <v>56</v>
      </c>
      <c r="C120" s="1">
        <v>76.28</v>
      </c>
      <c r="D120" s="1">
        <v>12</v>
      </c>
      <c r="E120" s="1">
        <v>17</v>
      </c>
      <c r="F120" s="1">
        <v>79.22</v>
      </c>
      <c r="G120" s="1">
        <v>0</v>
      </c>
      <c r="H120" s="1">
        <v>5</v>
      </c>
      <c r="I120" s="1">
        <v>0</v>
      </c>
      <c r="J120" s="1">
        <v>5</v>
      </c>
      <c r="K120" s="1">
        <v>77.209999999999994</v>
      </c>
      <c r="L120" s="1">
        <v>75.17</v>
      </c>
    </row>
    <row r="121" spans="1:12" ht="15.75" customHeight="1">
      <c r="A121" s="7">
        <v>120</v>
      </c>
      <c r="B121" s="1" t="s">
        <v>93</v>
      </c>
      <c r="C121" s="1">
        <v>76.260000000000005</v>
      </c>
      <c r="D121" s="1">
        <v>18</v>
      </c>
      <c r="E121" s="1">
        <v>11</v>
      </c>
      <c r="F121" s="1">
        <v>73.19</v>
      </c>
      <c r="G121" s="1">
        <v>0</v>
      </c>
      <c r="H121" s="1">
        <v>0</v>
      </c>
      <c r="I121" s="1">
        <v>0</v>
      </c>
      <c r="J121" s="1">
        <v>1</v>
      </c>
      <c r="K121" s="1">
        <v>76.59</v>
      </c>
      <c r="L121" s="1">
        <v>75.709999999999994</v>
      </c>
    </row>
    <row r="122" spans="1:12" ht="15.75" customHeight="1">
      <c r="A122" s="7">
        <v>121</v>
      </c>
      <c r="B122" s="1" t="s">
        <v>488</v>
      </c>
      <c r="C122" s="1">
        <v>76.14</v>
      </c>
      <c r="D122" s="1">
        <v>19</v>
      </c>
      <c r="E122" s="1">
        <v>13</v>
      </c>
      <c r="F122" s="1">
        <v>73.13</v>
      </c>
      <c r="G122" s="1">
        <v>0</v>
      </c>
      <c r="H122" s="1">
        <v>1</v>
      </c>
      <c r="I122" s="1">
        <v>0</v>
      </c>
      <c r="J122" s="1">
        <v>1</v>
      </c>
      <c r="K122" s="1">
        <v>75.03</v>
      </c>
      <c r="L122" s="1">
        <v>77.099999999999994</v>
      </c>
    </row>
    <row r="123" spans="1:12" ht="15.75" customHeight="1">
      <c r="A123" s="7">
        <v>122</v>
      </c>
      <c r="B123" s="1" t="s">
        <v>112</v>
      </c>
      <c r="C123" s="1">
        <v>76.11</v>
      </c>
      <c r="D123" s="1">
        <v>14</v>
      </c>
      <c r="E123" s="1">
        <v>16</v>
      </c>
      <c r="F123" s="1">
        <v>75.900000000000006</v>
      </c>
      <c r="G123" s="1">
        <v>1</v>
      </c>
      <c r="H123" s="1">
        <v>0</v>
      </c>
      <c r="I123" s="1">
        <v>1</v>
      </c>
      <c r="J123" s="1">
        <v>3</v>
      </c>
      <c r="K123" s="1">
        <v>75.400000000000006</v>
      </c>
      <c r="L123" s="1">
        <v>76.63</v>
      </c>
    </row>
    <row r="124" spans="1:12" ht="15.75" customHeight="1">
      <c r="A124" s="7">
        <v>123</v>
      </c>
      <c r="B124" s="1" t="s">
        <v>435</v>
      </c>
      <c r="C124" s="1">
        <v>76.010000000000005</v>
      </c>
      <c r="D124" s="1">
        <v>15</v>
      </c>
      <c r="E124" s="1">
        <v>10</v>
      </c>
      <c r="F124" s="1">
        <v>75.09</v>
      </c>
      <c r="G124" s="1">
        <v>0</v>
      </c>
      <c r="H124" s="1">
        <v>1</v>
      </c>
      <c r="I124" s="1">
        <v>1</v>
      </c>
      <c r="J124" s="1">
        <v>3</v>
      </c>
      <c r="K124" s="1">
        <v>78.150000000000006</v>
      </c>
      <c r="L124" s="1">
        <v>73.819999999999993</v>
      </c>
    </row>
    <row r="125" spans="1:12" ht="15.75" customHeight="1">
      <c r="A125" s="7">
        <v>124</v>
      </c>
      <c r="B125" s="1" t="s">
        <v>164</v>
      </c>
      <c r="C125" s="1">
        <v>75.930000000000007</v>
      </c>
      <c r="D125" s="1">
        <v>17</v>
      </c>
      <c r="E125" s="1">
        <v>12</v>
      </c>
      <c r="F125" s="1">
        <v>72.94</v>
      </c>
      <c r="G125" s="1">
        <v>0</v>
      </c>
      <c r="H125" s="1">
        <v>0</v>
      </c>
      <c r="I125" s="1">
        <v>0</v>
      </c>
      <c r="J125" s="1">
        <v>1</v>
      </c>
      <c r="K125" s="1">
        <v>74.930000000000007</v>
      </c>
      <c r="L125" s="1">
        <v>76.760000000000005</v>
      </c>
    </row>
    <row r="126" spans="1:12" ht="15.75" customHeight="1">
      <c r="A126" s="7">
        <v>125</v>
      </c>
      <c r="B126" s="1" t="s">
        <v>269</v>
      </c>
      <c r="C126" s="1">
        <v>75.92</v>
      </c>
      <c r="D126" s="1">
        <v>14</v>
      </c>
      <c r="E126" s="1">
        <v>13</v>
      </c>
      <c r="F126" s="1">
        <v>75.849999999999994</v>
      </c>
      <c r="G126" s="1">
        <v>0</v>
      </c>
      <c r="H126" s="1">
        <v>1</v>
      </c>
      <c r="I126" s="1">
        <v>0</v>
      </c>
      <c r="J126" s="1">
        <v>4</v>
      </c>
      <c r="K126" s="1">
        <v>76.61</v>
      </c>
      <c r="L126" s="1">
        <v>75.03</v>
      </c>
    </row>
    <row r="127" spans="1:12" ht="15.75" customHeight="1">
      <c r="A127" s="7">
        <v>126</v>
      </c>
      <c r="B127" s="1" t="s">
        <v>245</v>
      </c>
      <c r="C127" s="1">
        <v>75.91</v>
      </c>
      <c r="D127" s="1">
        <v>16</v>
      </c>
      <c r="E127" s="1">
        <v>14</v>
      </c>
      <c r="F127" s="1">
        <v>75.45</v>
      </c>
      <c r="G127" s="1">
        <v>0</v>
      </c>
      <c r="H127" s="1">
        <v>0</v>
      </c>
      <c r="I127" s="1">
        <v>1</v>
      </c>
      <c r="J127" s="1">
        <v>2</v>
      </c>
      <c r="K127" s="1">
        <v>76.59</v>
      </c>
      <c r="L127" s="1">
        <v>75.03</v>
      </c>
    </row>
    <row r="128" spans="1:12" ht="15.75" customHeight="1">
      <c r="A128" s="7">
        <v>127</v>
      </c>
      <c r="B128" s="1" t="s">
        <v>99</v>
      </c>
      <c r="C128" s="1">
        <v>75.84</v>
      </c>
      <c r="D128" s="1">
        <v>9</v>
      </c>
      <c r="E128" s="1">
        <v>18</v>
      </c>
      <c r="F128" s="1">
        <v>79.19</v>
      </c>
      <c r="G128" s="1">
        <v>0</v>
      </c>
      <c r="H128" s="1">
        <v>1</v>
      </c>
      <c r="I128" s="1">
        <v>1</v>
      </c>
      <c r="J128" s="1">
        <v>8</v>
      </c>
      <c r="K128" s="1">
        <v>74.66</v>
      </c>
      <c r="L128" s="1">
        <v>76.849999999999994</v>
      </c>
    </row>
    <row r="129" spans="1:12" ht="15.75" customHeight="1">
      <c r="A129" s="7">
        <v>128</v>
      </c>
      <c r="B129" s="1" t="s">
        <v>283</v>
      </c>
      <c r="C129" s="1">
        <v>75.78</v>
      </c>
      <c r="D129" s="1">
        <v>13</v>
      </c>
      <c r="E129" s="1">
        <v>16</v>
      </c>
      <c r="F129" s="1">
        <v>77.89</v>
      </c>
      <c r="G129" s="1">
        <v>0</v>
      </c>
      <c r="H129" s="1">
        <v>5</v>
      </c>
      <c r="I129" s="1">
        <v>0</v>
      </c>
      <c r="J129" s="1">
        <v>5</v>
      </c>
      <c r="K129" s="1">
        <v>77.319999999999993</v>
      </c>
      <c r="L129" s="1">
        <v>74.099999999999994</v>
      </c>
    </row>
    <row r="130" spans="1:12" ht="15.75" customHeight="1">
      <c r="A130" s="7">
        <v>129</v>
      </c>
      <c r="B130" s="1" t="s">
        <v>45</v>
      </c>
      <c r="C130" s="1">
        <v>75.77</v>
      </c>
      <c r="D130" s="1">
        <v>14</v>
      </c>
      <c r="E130" s="1">
        <v>17</v>
      </c>
      <c r="F130" s="1">
        <v>78.150000000000006</v>
      </c>
      <c r="G130" s="1">
        <v>0</v>
      </c>
      <c r="H130" s="1">
        <v>1</v>
      </c>
      <c r="I130" s="1">
        <v>1</v>
      </c>
      <c r="J130" s="1">
        <v>5</v>
      </c>
      <c r="K130" s="1">
        <v>76.81</v>
      </c>
      <c r="L130" s="1">
        <v>74.55</v>
      </c>
    </row>
    <row r="131" spans="1:12" ht="15.75" customHeight="1">
      <c r="A131" s="7">
        <v>130</v>
      </c>
      <c r="B131" s="1" t="s">
        <v>110</v>
      </c>
      <c r="C131" s="1">
        <v>75.760000000000005</v>
      </c>
      <c r="D131" s="1">
        <v>13</v>
      </c>
      <c r="E131" s="1">
        <v>15</v>
      </c>
      <c r="F131" s="1">
        <v>77.14</v>
      </c>
      <c r="G131" s="1">
        <v>0</v>
      </c>
      <c r="H131" s="1">
        <v>0</v>
      </c>
      <c r="I131" s="1">
        <v>0</v>
      </c>
      <c r="J131" s="1">
        <v>2</v>
      </c>
      <c r="K131" s="1">
        <v>75.87</v>
      </c>
      <c r="L131" s="1">
        <v>75.430000000000007</v>
      </c>
    </row>
    <row r="132" spans="1:12" ht="15.75" customHeight="1">
      <c r="A132" s="7">
        <v>131</v>
      </c>
      <c r="B132" s="1" t="s">
        <v>469</v>
      </c>
      <c r="C132" s="1">
        <v>75.7</v>
      </c>
      <c r="D132" s="1">
        <v>16</v>
      </c>
      <c r="E132" s="1">
        <v>13</v>
      </c>
      <c r="F132" s="1">
        <v>73.81</v>
      </c>
      <c r="G132" s="1">
        <v>0</v>
      </c>
      <c r="H132" s="1">
        <v>0</v>
      </c>
      <c r="I132" s="1">
        <v>1</v>
      </c>
      <c r="J132" s="1">
        <v>1</v>
      </c>
      <c r="K132" s="1">
        <v>75.66</v>
      </c>
      <c r="L132" s="1">
        <v>75.52</v>
      </c>
    </row>
    <row r="133" spans="1:12" ht="15.75" customHeight="1">
      <c r="A133" s="7">
        <v>132</v>
      </c>
      <c r="B133" s="1" t="s">
        <v>296</v>
      </c>
      <c r="C133" s="1">
        <v>75.650000000000006</v>
      </c>
      <c r="D133" s="1">
        <v>20</v>
      </c>
      <c r="E133" s="1">
        <v>10</v>
      </c>
      <c r="F133" s="1">
        <v>71.27</v>
      </c>
      <c r="G133" s="1">
        <v>0</v>
      </c>
      <c r="H133" s="1">
        <v>0</v>
      </c>
      <c r="I133" s="1">
        <v>0</v>
      </c>
      <c r="J133" s="1">
        <v>1</v>
      </c>
      <c r="K133" s="1">
        <v>74.58</v>
      </c>
      <c r="L133" s="1">
        <v>76.540000000000006</v>
      </c>
    </row>
    <row r="134" spans="1:12" ht="15.75" customHeight="1">
      <c r="A134" s="7">
        <v>133</v>
      </c>
      <c r="B134" s="1" t="s">
        <v>59</v>
      </c>
      <c r="C134" s="1">
        <v>75.48</v>
      </c>
      <c r="D134" s="1">
        <v>9</v>
      </c>
      <c r="E134" s="1">
        <v>19</v>
      </c>
      <c r="F134" s="1">
        <v>80.16</v>
      </c>
      <c r="G134" s="1">
        <v>0</v>
      </c>
      <c r="H134" s="1">
        <v>0</v>
      </c>
      <c r="I134" s="1">
        <v>0</v>
      </c>
      <c r="J134" s="1">
        <v>9</v>
      </c>
      <c r="K134" s="1">
        <v>75.62</v>
      </c>
      <c r="L134" s="1">
        <v>75.14</v>
      </c>
    </row>
    <row r="135" spans="1:12" ht="15.75" customHeight="1">
      <c r="A135" s="7">
        <v>134</v>
      </c>
      <c r="B135" s="1" t="s">
        <v>77</v>
      </c>
      <c r="C135" s="1">
        <v>75.48</v>
      </c>
      <c r="D135" s="1">
        <v>13</v>
      </c>
      <c r="E135" s="1">
        <v>16</v>
      </c>
      <c r="F135" s="1">
        <v>76.89</v>
      </c>
      <c r="G135" s="1">
        <v>0</v>
      </c>
      <c r="H135" s="1">
        <v>0</v>
      </c>
      <c r="I135" s="1">
        <v>0</v>
      </c>
      <c r="J135" s="1">
        <v>2</v>
      </c>
      <c r="K135" s="1">
        <v>75.47</v>
      </c>
      <c r="L135" s="1">
        <v>75.27</v>
      </c>
    </row>
    <row r="136" spans="1:12" ht="15.75" customHeight="1">
      <c r="A136" s="7">
        <v>135</v>
      </c>
      <c r="B136" s="1" t="s">
        <v>195</v>
      </c>
      <c r="C136" s="1">
        <v>75.319999999999993</v>
      </c>
      <c r="D136" s="1">
        <v>13</v>
      </c>
      <c r="E136" s="1">
        <v>14</v>
      </c>
      <c r="F136" s="1">
        <v>74.650000000000006</v>
      </c>
      <c r="G136" s="1">
        <v>0</v>
      </c>
      <c r="H136" s="1">
        <v>1</v>
      </c>
      <c r="I136" s="1">
        <v>0</v>
      </c>
      <c r="J136" s="1">
        <v>2</v>
      </c>
      <c r="K136" s="1">
        <v>74.59</v>
      </c>
      <c r="L136" s="1">
        <v>75.849999999999994</v>
      </c>
    </row>
    <row r="137" spans="1:12" ht="15.75" customHeight="1">
      <c r="A137" s="7">
        <v>136</v>
      </c>
      <c r="B137" s="1" t="s">
        <v>200</v>
      </c>
      <c r="C137" s="1">
        <v>75.25</v>
      </c>
      <c r="D137" s="1">
        <v>14</v>
      </c>
      <c r="E137" s="1">
        <v>15</v>
      </c>
      <c r="F137" s="1">
        <v>74.95</v>
      </c>
      <c r="G137" s="1">
        <v>0</v>
      </c>
      <c r="H137" s="1">
        <v>0</v>
      </c>
      <c r="I137" s="1">
        <v>0</v>
      </c>
      <c r="J137" s="1">
        <v>2</v>
      </c>
      <c r="K137" s="1">
        <v>75.33</v>
      </c>
      <c r="L137" s="1">
        <v>74.95</v>
      </c>
    </row>
    <row r="138" spans="1:12" ht="15.75" customHeight="1">
      <c r="A138" s="7">
        <v>137</v>
      </c>
      <c r="B138" s="1" t="s">
        <v>178</v>
      </c>
      <c r="C138" s="1">
        <v>75.010000000000005</v>
      </c>
      <c r="D138" s="1">
        <v>14</v>
      </c>
      <c r="E138" s="1">
        <v>15</v>
      </c>
      <c r="F138" s="1">
        <v>76.349999999999994</v>
      </c>
      <c r="G138" s="1">
        <v>0</v>
      </c>
      <c r="H138" s="1">
        <v>2</v>
      </c>
      <c r="I138" s="1">
        <v>0</v>
      </c>
      <c r="J138" s="1">
        <v>2</v>
      </c>
      <c r="K138" s="1">
        <v>75.56</v>
      </c>
      <c r="L138" s="1">
        <v>74.260000000000005</v>
      </c>
    </row>
    <row r="139" spans="1:12" ht="15.75" customHeight="1">
      <c r="A139" s="7">
        <v>138</v>
      </c>
      <c r="B139" s="1" t="s">
        <v>335</v>
      </c>
      <c r="C139" s="1">
        <v>74.930000000000007</v>
      </c>
      <c r="D139" s="1">
        <v>19</v>
      </c>
      <c r="E139" s="1">
        <v>9</v>
      </c>
      <c r="F139" s="1">
        <v>70.17</v>
      </c>
      <c r="G139" s="1">
        <v>0</v>
      </c>
      <c r="H139" s="1">
        <v>1</v>
      </c>
      <c r="I139" s="1">
        <v>0</v>
      </c>
      <c r="J139" s="1">
        <v>1</v>
      </c>
      <c r="K139" s="1">
        <v>74.63</v>
      </c>
      <c r="L139" s="1">
        <v>75</v>
      </c>
    </row>
    <row r="140" spans="1:12" ht="15.75" customHeight="1">
      <c r="A140" s="7">
        <v>139</v>
      </c>
      <c r="B140" s="1" t="s">
        <v>193</v>
      </c>
      <c r="C140" s="1">
        <v>74.91</v>
      </c>
      <c r="D140" s="1">
        <v>19</v>
      </c>
      <c r="E140" s="1">
        <v>10</v>
      </c>
      <c r="F140" s="1">
        <v>71.92</v>
      </c>
      <c r="G140" s="1">
        <v>0</v>
      </c>
      <c r="H140" s="1">
        <v>1</v>
      </c>
      <c r="I140" s="1">
        <v>0</v>
      </c>
      <c r="J140" s="1">
        <v>1</v>
      </c>
      <c r="K140" s="1">
        <v>75.72</v>
      </c>
      <c r="L140" s="1">
        <v>73.900000000000006</v>
      </c>
    </row>
    <row r="141" spans="1:12" ht="15.75" customHeight="1">
      <c r="A141" s="7">
        <v>140</v>
      </c>
      <c r="B141" s="1" t="s">
        <v>201</v>
      </c>
      <c r="C141" s="1">
        <v>74.900000000000006</v>
      </c>
      <c r="D141" s="1">
        <v>17</v>
      </c>
      <c r="E141" s="1">
        <v>11</v>
      </c>
      <c r="F141" s="1">
        <v>72.27</v>
      </c>
      <c r="G141" s="1">
        <v>0</v>
      </c>
      <c r="H141" s="1">
        <v>1</v>
      </c>
      <c r="I141" s="1">
        <v>0</v>
      </c>
      <c r="J141" s="1">
        <v>1</v>
      </c>
      <c r="K141" s="1">
        <v>75.489999999999995</v>
      </c>
      <c r="L141" s="1">
        <v>74.11</v>
      </c>
    </row>
    <row r="142" spans="1:12" ht="15.75" customHeight="1">
      <c r="A142" s="7">
        <v>141</v>
      </c>
      <c r="B142" s="1" t="s">
        <v>188</v>
      </c>
      <c r="C142" s="1">
        <v>74.87</v>
      </c>
      <c r="D142" s="1">
        <v>13</v>
      </c>
      <c r="E142" s="1">
        <v>16</v>
      </c>
      <c r="F142" s="1">
        <v>74.94</v>
      </c>
      <c r="G142" s="1">
        <v>0</v>
      </c>
      <c r="H142" s="1">
        <v>1</v>
      </c>
      <c r="I142" s="1">
        <v>1</v>
      </c>
      <c r="J142" s="1">
        <v>2</v>
      </c>
      <c r="K142" s="1">
        <v>74.19</v>
      </c>
      <c r="L142" s="1">
        <v>75.36</v>
      </c>
    </row>
    <row r="143" spans="1:12" ht="15.75" customHeight="1">
      <c r="A143" s="7">
        <v>142</v>
      </c>
      <c r="B143" s="1" t="s">
        <v>310</v>
      </c>
      <c r="C143" s="1">
        <v>74.83</v>
      </c>
      <c r="D143" s="1">
        <v>14</v>
      </c>
      <c r="E143" s="1">
        <v>13</v>
      </c>
      <c r="F143" s="1">
        <v>74.510000000000005</v>
      </c>
      <c r="G143" s="1">
        <v>0</v>
      </c>
      <c r="H143" s="1">
        <v>1</v>
      </c>
      <c r="I143" s="1">
        <v>0</v>
      </c>
      <c r="J143" s="1">
        <v>4</v>
      </c>
      <c r="K143" s="1">
        <v>74.84</v>
      </c>
      <c r="L143" s="1">
        <v>74.61</v>
      </c>
    </row>
    <row r="144" spans="1:12" ht="15.75" customHeight="1">
      <c r="A144" s="7">
        <v>143</v>
      </c>
      <c r="B144" s="1" t="s">
        <v>232</v>
      </c>
      <c r="C144" s="1">
        <v>74.73</v>
      </c>
      <c r="D144" s="1">
        <v>19</v>
      </c>
      <c r="E144" s="1">
        <v>9</v>
      </c>
      <c r="F144" s="1">
        <v>70.38</v>
      </c>
      <c r="G144" s="1">
        <v>0</v>
      </c>
      <c r="H144" s="1">
        <v>2</v>
      </c>
      <c r="I144" s="1">
        <v>0</v>
      </c>
      <c r="J144" s="1">
        <v>3</v>
      </c>
      <c r="K144" s="1">
        <v>75.56</v>
      </c>
      <c r="L144" s="1">
        <v>73.7</v>
      </c>
    </row>
    <row r="145" spans="1:12" ht="15.75" customHeight="1">
      <c r="A145" s="7">
        <v>144</v>
      </c>
      <c r="B145" s="1" t="s">
        <v>282</v>
      </c>
      <c r="C145" s="1">
        <v>74.67</v>
      </c>
      <c r="D145" s="1">
        <v>11</v>
      </c>
      <c r="E145" s="1">
        <v>17</v>
      </c>
      <c r="F145" s="1">
        <v>76.099999999999994</v>
      </c>
      <c r="G145" s="1">
        <v>0</v>
      </c>
      <c r="H145" s="1">
        <v>0</v>
      </c>
      <c r="I145" s="1">
        <v>0</v>
      </c>
      <c r="J145" s="1">
        <v>0</v>
      </c>
      <c r="K145" s="1">
        <v>73.739999999999995</v>
      </c>
      <c r="L145" s="1">
        <v>75.41</v>
      </c>
    </row>
    <row r="146" spans="1:12" ht="15.75" customHeight="1">
      <c r="A146" s="7">
        <v>145</v>
      </c>
      <c r="B146" s="1" t="s">
        <v>141</v>
      </c>
      <c r="C146" s="1">
        <v>74.66</v>
      </c>
      <c r="D146" s="1">
        <v>14</v>
      </c>
      <c r="E146" s="1">
        <v>13</v>
      </c>
      <c r="F146" s="1">
        <v>74</v>
      </c>
      <c r="G146" s="1">
        <v>0</v>
      </c>
      <c r="H146" s="1">
        <v>1</v>
      </c>
      <c r="I146" s="1">
        <v>0</v>
      </c>
      <c r="J146" s="1">
        <v>2</v>
      </c>
      <c r="K146" s="1">
        <v>74.16</v>
      </c>
      <c r="L146" s="1">
        <v>74.95</v>
      </c>
    </row>
    <row r="147" spans="1:12" ht="15.75" customHeight="1">
      <c r="A147" s="7">
        <v>146</v>
      </c>
      <c r="B147" s="1" t="s">
        <v>221</v>
      </c>
      <c r="C147" s="1">
        <v>74.64</v>
      </c>
      <c r="D147" s="1">
        <v>16</v>
      </c>
      <c r="E147" s="1">
        <v>12</v>
      </c>
      <c r="F147" s="1">
        <v>74.11</v>
      </c>
      <c r="G147" s="1">
        <v>0</v>
      </c>
      <c r="H147" s="1">
        <v>0</v>
      </c>
      <c r="I147" s="1">
        <v>1</v>
      </c>
      <c r="J147" s="1">
        <v>2</v>
      </c>
      <c r="K147" s="1">
        <v>76.08</v>
      </c>
      <c r="L147" s="1">
        <v>73.040000000000006</v>
      </c>
    </row>
    <row r="148" spans="1:12" ht="15.75" customHeight="1">
      <c r="A148" s="7">
        <v>147</v>
      </c>
      <c r="B148" s="1" t="s">
        <v>233</v>
      </c>
      <c r="C148" s="1">
        <v>74.62</v>
      </c>
      <c r="D148" s="1">
        <v>15</v>
      </c>
      <c r="E148" s="1">
        <v>11</v>
      </c>
      <c r="F148" s="1">
        <v>71.81</v>
      </c>
      <c r="G148" s="1">
        <v>0</v>
      </c>
      <c r="H148" s="1">
        <v>0</v>
      </c>
      <c r="I148" s="1">
        <v>0</v>
      </c>
      <c r="J148" s="1">
        <v>1</v>
      </c>
      <c r="K148" s="1">
        <v>73.3</v>
      </c>
      <c r="L148" s="1">
        <v>75.77</v>
      </c>
    </row>
    <row r="149" spans="1:12" ht="15.75" customHeight="1">
      <c r="A149" s="7">
        <v>148</v>
      </c>
      <c r="B149" s="1" t="s">
        <v>94</v>
      </c>
      <c r="C149" s="1">
        <v>74.349999999999994</v>
      </c>
      <c r="D149" s="1">
        <v>18</v>
      </c>
      <c r="E149" s="1">
        <v>10</v>
      </c>
      <c r="F149" s="1">
        <v>70.180000000000007</v>
      </c>
      <c r="G149" s="1">
        <v>0</v>
      </c>
      <c r="H149" s="1">
        <v>0</v>
      </c>
      <c r="I149" s="1">
        <v>0</v>
      </c>
      <c r="J149" s="1">
        <v>0</v>
      </c>
      <c r="K149" s="1">
        <v>74.33</v>
      </c>
      <c r="L149" s="1">
        <v>74.150000000000006</v>
      </c>
    </row>
    <row r="150" spans="1:12" ht="15.75" customHeight="1">
      <c r="A150" s="7">
        <v>149</v>
      </c>
      <c r="B150" s="1" t="s">
        <v>405</v>
      </c>
      <c r="C150" s="1">
        <v>74.239999999999995</v>
      </c>
      <c r="D150" s="1">
        <v>17</v>
      </c>
      <c r="E150" s="1">
        <v>11</v>
      </c>
      <c r="F150" s="1">
        <v>73.17</v>
      </c>
      <c r="G150" s="1">
        <v>0</v>
      </c>
      <c r="H150" s="1">
        <v>1</v>
      </c>
      <c r="I150" s="1">
        <v>1</v>
      </c>
      <c r="J150" s="1">
        <v>3</v>
      </c>
      <c r="K150" s="1">
        <v>75.569999999999993</v>
      </c>
      <c r="L150" s="1">
        <v>72.72</v>
      </c>
    </row>
    <row r="151" spans="1:12" ht="15.75" customHeight="1">
      <c r="A151" s="7">
        <v>150</v>
      </c>
      <c r="B151" s="1" t="s">
        <v>27</v>
      </c>
      <c r="C151" s="1">
        <v>74.150000000000006</v>
      </c>
      <c r="D151" s="1">
        <v>7</v>
      </c>
      <c r="E151" s="1">
        <v>21</v>
      </c>
      <c r="F151" s="1">
        <v>81.14</v>
      </c>
      <c r="G151" s="1">
        <v>0</v>
      </c>
      <c r="H151" s="1">
        <v>4</v>
      </c>
      <c r="I151" s="1">
        <v>0</v>
      </c>
      <c r="J151" s="1">
        <v>10</v>
      </c>
      <c r="K151" s="1">
        <v>72.63</v>
      </c>
      <c r="L151" s="1">
        <v>75.48</v>
      </c>
    </row>
    <row r="152" spans="1:12" ht="15.75" customHeight="1">
      <c r="A152" s="7">
        <v>151</v>
      </c>
      <c r="B152" s="1" t="s">
        <v>305</v>
      </c>
      <c r="C152" s="1">
        <v>74.099999999999994</v>
      </c>
      <c r="D152" s="1">
        <v>14</v>
      </c>
      <c r="E152" s="1">
        <v>13</v>
      </c>
      <c r="F152" s="1">
        <v>72.52</v>
      </c>
      <c r="G152" s="1">
        <v>0</v>
      </c>
      <c r="H152" s="1">
        <v>0</v>
      </c>
      <c r="I152" s="1">
        <v>0</v>
      </c>
      <c r="J152" s="1">
        <v>0</v>
      </c>
      <c r="K152" s="1">
        <v>73.739999999999995</v>
      </c>
      <c r="L152" s="1">
        <v>74.25</v>
      </c>
    </row>
    <row r="153" spans="1:12" ht="15.75" customHeight="1">
      <c r="A153" s="7">
        <v>152</v>
      </c>
      <c r="B153" s="1" t="s">
        <v>217</v>
      </c>
      <c r="C153" s="1">
        <v>74.099999999999994</v>
      </c>
      <c r="D153" s="1">
        <v>15</v>
      </c>
      <c r="E153" s="1">
        <v>15</v>
      </c>
      <c r="F153" s="1">
        <v>73.930000000000007</v>
      </c>
      <c r="G153" s="1">
        <v>0</v>
      </c>
      <c r="H153" s="1">
        <v>1</v>
      </c>
      <c r="I153" s="1">
        <v>0</v>
      </c>
      <c r="J153" s="1">
        <v>4</v>
      </c>
      <c r="K153" s="1">
        <v>73.39</v>
      </c>
      <c r="L153" s="1">
        <v>74.599999999999994</v>
      </c>
    </row>
    <row r="154" spans="1:12" ht="15.75" customHeight="1">
      <c r="A154" s="7">
        <v>153</v>
      </c>
      <c r="B154" s="1" t="s">
        <v>429</v>
      </c>
      <c r="C154" s="1">
        <v>74.09</v>
      </c>
      <c r="D154" s="1">
        <v>13</v>
      </c>
      <c r="E154" s="1">
        <v>16</v>
      </c>
      <c r="F154" s="1">
        <v>74.94</v>
      </c>
      <c r="G154" s="1">
        <v>0</v>
      </c>
      <c r="H154" s="1">
        <v>0</v>
      </c>
      <c r="I154" s="1">
        <v>1</v>
      </c>
      <c r="J154" s="1">
        <v>3</v>
      </c>
      <c r="K154" s="1">
        <v>73.34</v>
      </c>
      <c r="L154" s="1">
        <v>74.63</v>
      </c>
    </row>
    <row r="155" spans="1:12" ht="15.75" customHeight="1">
      <c r="A155" s="7">
        <v>154</v>
      </c>
      <c r="B155" s="1" t="s">
        <v>248</v>
      </c>
      <c r="C155" s="1">
        <v>73.95</v>
      </c>
      <c r="D155" s="1">
        <v>19</v>
      </c>
      <c r="E155" s="1">
        <v>11</v>
      </c>
      <c r="F155" s="1">
        <v>70.599999999999994</v>
      </c>
      <c r="G155" s="1">
        <v>0</v>
      </c>
      <c r="H155" s="1">
        <v>0</v>
      </c>
      <c r="I155" s="1">
        <v>0</v>
      </c>
      <c r="J155" s="1">
        <v>0</v>
      </c>
      <c r="K155" s="1">
        <v>72.89</v>
      </c>
      <c r="L155" s="1">
        <v>74.819999999999993</v>
      </c>
    </row>
    <row r="156" spans="1:12" ht="15.75" customHeight="1">
      <c r="A156" s="7">
        <v>155</v>
      </c>
      <c r="B156" s="1" t="s">
        <v>161</v>
      </c>
      <c r="C156" s="1">
        <v>73.86</v>
      </c>
      <c r="D156" s="1">
        <v>16</v>
      </c>
      <c r="E156" s="1">
        <v>13</v>
      </c>
      <c r="F156" s="1">
        <v>71.989999999999995</v>
      </c>
      <c r="G156" s="1">
        <v>0</v>
      </c>
      <c r="H156" s="1">
        <v>1</v>
      </c>
      <c r="I156" s="1">
        <v>0</v>
      </c>
      <c r="J156" s="1">
        <v>1</v>
      </c>
      <c r="K156" s="1">
        <v>72.67</v>
      </c>
      <c r="L156" s="1">
        <v>74.849999999999994</v>
      </c>
    </row>
    <row r="157" spans="1:12" ht="15.75" customHeight="1">
      <c r="A157" s="7">
        <v>156</v>
      </c>
      <c r="B157" s="1" t="s">
        <v>458</v>
      </c>
      <c r="C157" s="1">
        <v>73.819999999999993</v>
      </c>
      <c r="D157" s="1">
        <v>16</v>
      </c>
      <c r="E157" s="1">
        <v>8</v>
      </c>
      <c r="F157" s="1">
        <v>68.25</v>
      </c>
      <c r="G157" s="1">
        <v>0</v>
      </c>
      <c r="H157" s="1">
        <v>1</v>
      </c>
      <c r="I157" s="1">
        <v>0</v>
      </c>
      <c r="J157" s="1">
        <v>2</v>
      </c>
      <c r="K157" s="1">
        <v>75.150000000000006</v>
      </c>
      <c r="L157" s="1">
        <v>72.290000000000006</v>
      </c>
    </row>
    <row r="158" spans="1:12" ht="15.75" customHeight="1">
      <c r="A158" s="7">
        <v>157</v>
      </c>
      <c r="B158" s="1" t="s">
        <v>174</v>
      </c>
      <c r="C158" s="1">
        <v>73.81</v>
      </c>
      <c r="D158" s="1">
        <v>15</v>
      </c>
      <c r="E158" s="1">
        <v>14</v>
      </c>
      <c r="F158" s="1">
        <v>73.25</v>
      </c>
      <c r="G158" s="1">
        <v>0</v>
      </c>
      <c r="H158" s="1">
        <v>0</v>
      </c>
      <c r="I158" s="1">
        <v>0</v>
      </c>
      <c r="J158" s="1">
        <v>1</v>
      </c>
      <c r="K158" s="1">
        <v>74.709999999999994</v>
      </c>
      <c r="L158" s="1">
        <v>72.709999999999994</v>
      </c>
    </row>
    <row r="159" spans="1:12" ht="15.75" customHeight="1">
      <c r="A159" s="7">
        <v>158</v>
      </c>
      <c r="B159" s="1" t="s">
        <v>388</v>
      </c>
      <c r="C159" s="1">
        <v>73.739999999999995</v>
      </c>
      <c r="D159" s="1">
        <v>11</v>
      </c>
      <c r="E159" s="1">
        <v>17</v>
      </c>
      <c r="F159" s="1">
        <v>75.650000000000006</v>
      </c>
      <c r="G159" s="1">
        <v>0</v>
      </c>
      <c r="H159" s="1">
        <v>0</v>
      </c>
      <c r="I159" s="1">
        <v>0</v>
      </c>
      <c r="J159" s="1">
        <v>2</v>
      </c>
      <c r="K159" s="1">
        <v>72.78</v>
      </c>
      <c r="L159" s="1">
        <v>74.5</v>
      </c>
    </row>
    <row r="160" spans="1:12" ht="15.75" customHeight="1">
      <c r="A160" s="7">
        <v>159</v>
      </c>
      <c r="B160" s="1" t="s">
        <v>209</v>
      </c>
      <c r="C160" s="1">
        <v>73.62</v>
      </c>
      <c r="D160" s="1">
        <v>14</v>
      </c>
      <c r="E160" s="1">
        <v>15</v>
      </c>
      <c r="F160" s="1">
        <v>74.55</v>
      </c>
      <c r="G160" s="1">
        <v>0</v>
      </c>
      <c r="H160" s="1">
        <v>0</v>
      </c>
      <c r="I160" s="1">
        <v>0</v>
      </c>
      <c r="J160" s="1">
        <v>0</v>
      </c>
      <c r="K160" s="1">
        <v>74</v>
      </c>
      <c r="L160" s="1">
        <v>73.03</v>
      </c>
    </row>
    <row r="161" spans="1:12" ht="15.75" customHeight="1">
      <c r="A161" s="7">
        <v>160</v>
      </c>
      <c r="B161" s="1" t="s">
        <v>152</v>
      </c>
      <c r="C161" s="1">
        <v>73.599999999999994</v>
      </c>
      <c r="D161" s="1">
        <v>11</v>
      </c>
      <c r="E161" s="1">
        <v>17</v>
      </c>
      <c r="F161" s="1">
        <v>76.2</v>
      </c>
      <c r="G161" s="1">
        <v>0</v>
      </c>
      <c r="H161" s="1">
        <v>1</v>
      </c>
      <c r="I161" s="1">
        <v>0</v>
      </c>
      <c r="J161" s="1">
        <v>3</v>
      </c>
      <c r="K161" s="1">
        <v>73.19</v>
      </c>
      <c r="L161" s="1">
        <v>73.8</v>
      </c>
    </row>
    <row r="162" spans="1:12" ht="15.75" customHeight="1">
      <c r="A162" s="7">
        <v>161</v>
      </c>
      <c r="B162" s="1" t="s">
        <v>397</v>
      </c>
      <c r="C162" s="1">
        <v>73.55</v>
      </c>
      <c r="D162" s="1">
        <v>14</v>
      </c>
      <c r="E162" s="1">
        <v>13</v>
      </c>
      <c r="F162" s="1">
        <v>72.67</v>
      </c>
      <c r="G162" s="1">
        <v>0</v>
      </c>
      <c r="H162" s="1">
        <v>1</v>
      </c>
      <c r="I162" s="1">
        <v>0</v>
      </c>
      <c r="J162" s="1">
        <v>1</v>
      </c>
      <c r="K162" s="1">
        <v>72.95</v>
      </c>
      <c r="L162" s="1">
        <v>73.94</v>
      </c>
    </row>
    <row r="163" spans="1:12" ht="15.75" customHeight="1">
      <c r="A163" s="7">
        <v>162</v>
      </c>
      <c r="B163" s="1" t="s">
        <v>120</v>
      </c>
      <c r="C163" s="1">
        <v>73.53</v>
      </c>
      <c r="D163" s="1">
        <v>11</v>
      </c>
      <c r="E163" s="1">
        <v>20</v>
      </c>
      <c r="F163" s="1">
        <v>77.08</v>
      </c>
      <c r="G163" s="1">
        <v>0</v>
      </c>
      <c r="H163" s="1">
        <v>0</v>
      </c>
      <c r="I163" s="1">
        <v>0</v>
      </c>
      <c r="J163" s="1">
        <v>3</v>
      </c>
      <c r="K163" s="1">
        <v>73.180000000000007</v>
      </c>
      <c r="L163" s="1">
        <v>73.66</v>
      </c>
    </row>
    <row r="164" spans="1:12" ht="15.75" customHeight="1">
      <c r="A164" s="7">
        <v>163</v>
      </c>
      <c r="B164" s="1" t="s">
        <v>324</v>
      </c>
      <c r="C164" s="1">
        <v>73.3</v>
      </c>
      <c r="D164" s="1">
        <v>16</v>
      </c>
      <c r="E164" s="1">
        <v>12</v>
      </c>
      <c r="F164" s="1">
        <v>71.650000000000006</v>
      </c>
      <c r="G164" s="1">
        <v>0</v>
      </c>
      <c r="H164" s="1">
        <v>0</v>
      </c>
      <c r="I164" s="1">
        <v>0</v>
      </c>
      <c r="J164" s="1">
        <v>0</v>
      </c>
      <c r="K164" s="1">
        <v>73.58</v>
      </c>
      <c r="L164" s="1">
        <v>72.81</v>
      </c>
    </row>
    <row r="165" spans="1:12" ht="15.75" customHeight="1">
      <c r="A165" s="7">
        <v>164</v>
      </c>
      <c r="B165" s="1" t="s">
        <v>281</v>
      </c>
      <c r="C165" s="1">
        <v>73.22</v>
      </c>
      <c r="D165" s="1">
        <v>17</v>
      </c>
      <c r="E165" s="1">
        <v>12</v>
      </c>
      <c r="F165" s="1">
        <v>71.78</v>
      </c>
      <c r="G165" s="1">
        <v>0</v>
      </c>
      <c r="H165" s="1">
        <v>2</v>
      </c>
      <c r="I165" s="1">
        <v>0</v>
      </c>
      <c r="J165" s="1">
        <v>3</v>
      </c>
      <c r="K165" s="1">
        <v>73.11</v>
      </c>
      <c r="L165" s="1">
        <v>73.13</v>
      </c>
    </row>
    <row r="166" spans="1:12" ht="15.75" customHeight="1">
      <c r="A166" s="7">
        <v>165</v>
      </c>
      <c r="B166" s="1" t="s">
        <v>47</v>
      </c>
      <c r="C166" s="1">
        <v>73.2</v>
      </c>
      <c r="D166" s="1">
        <v>10</v>
      </c>
      <c r="E166" s="1">
        <v>18</v>
      </c>
      <c r="F166" s="1">
        <v>76.92</v>
      </c>
      <c r="G166" s="1">
        <v>0</v>
      </c>
      <c r="H166" s="1">
        <v>1</v>
      </c>
      <c r="I166" s="1">
        <v>0</v>
      </c>
      <c r="J166" s="1">
        <v>3</v>
      </c>
      <c r="K166" s="1">
        <v>72.989999999999995</v>
      </c>
      <c r="L166" s="1">
        <v>73.209999999999994</v>
      </c>
    </row>
    <row r="167" spans="1:12" ht="15.75" customHeight="1">
      <c r="A167" s="7">
        <v>166</v>
      </c>
      <c r="B167" s="1" t="s">
        <v>146</v>
      </c>
      <c r="C167" s="1">
        <v>73.13</v>
      </c>
      <c r="D167" s="1">
        <v>12</v>
      </c>
      <c r="E167" s="1">
        <v>15</v>
      </c>
      <c r="F167" s="1">
        <v>72.69</v>
      </c>
      <c r="G167" s="1">
        <v>0</v>
      </c>
      <c r="H167" s="1">
        <v>0</v>
      </c>
      <c r="I167" s="1">
        <v>0</v>
      </c>
      <c r="J167" s="1">
        <v>2</v>
      </c>
      <c r="K167" s="1">
        <v>71.45</v>
      </c>
      <c r="L167" s="1">
        <v>74.599999999999994</v>
      </c>
    </row>
    <row r="168" spans="1:12" ht="15.75" customHeight="1">
      <c r="A168" s="7">
        <v>167</v>
      </c>
      <c r="B168" s="1" t="s">
        <v>145</v>
      </c>
      <c r="C168" s="1">
        <v>73.09</v>
      </c>
      <c r="D168" s="1">
        <v>9</v>
      </c>
      <c r="E168" s="1">
        <v>17</v>
      </c>
      <c r="F168" s="1">
        <v>75.8</v>
      </c>
      <c r="G168" s="1">
        <v>0</v>
      </c>
      <c r="H168" s="1">
        <v>0</v>
      </c>
      <c r="I168" s="1">
        <v>0</v>
      </c>
      <c r="J168" s="1">
        <v>3</v>
      </c>
      <c r="K168" s="1">
        <v>71.819999999999993</v>
      </c>
      <c r="L168" s="1">
        <v>74.150000000000006</v>
      </c>
    </row>
    <row r="169" spans="1:12" ht="15.75" customHeight="1">
      <c r="A169" s="7">
        <v>168</v>
      </c>
      <c r="B169" s="1" t="s">
        <v>150</v>
      </c>
      <c r="C169" s="1">
        <v>73.09</v>
      </c>
      <c r="D169" s="1">
        <v>15</v>
      </c>
      <c r="E169" s="1">
        <v>13</v>
      </c>
      <c r="F169" s="1">
        <v>72.56</v>
      </c>
      <c r="G169" s="1">
        <v>0</v>
      </c>
      <c r="H169" s="1">
        <v>0</v>
      </c>
      <c r="I169" s="1">
        <v>0</v>
      </c>
      <c r="J169" s="1">
        <v>2</v>
      </c>
      <c r="K169" s="1">
        <v>73.319999999999993</v>
      </c>
      <c r="L169" s="1">
        <v>72.64</v>
      </c>
    </row>
    <row r="170" spans="1:12" ht="15.75" customHeight="1">
      <c r="A170" s="7">
        <v>169</v>
      </c>
      <c r="B170" s="1" t="s">
        <v>497</v>
      </c>
      <c r="C170" s="1">
        <v>72.959999999999994</v>
      </c>
      <c r="D170" s="1">
        <v>22</v>
      </c>
      <c r="E170" s="1">
        <v>9</v>
      </c>
      <c r="F170" s="1">
        <v>68.510000000000005</v>
      </c>
      <c r="G170" s="1">
        <v>0</v>
      </c>
      <c r="H170" s="1">
        <v>0</v>
      </c>
      <c r="I170" s="1">
        <v>0</v>
      </c>
      <c r="J170" s="1">
        <v>1</v>
      </c>
      <c r="K170" s="1">
        <v>74.989999999999995</v>
      </c>
      <c r="L170" s="1">
        <v>70.7</v>
      </c>
    </row>
    <row r="171" spans="1:12" ht="15.75" customHeight="1">
      <c r="A171" s="7">
        <v>170</v>
      </c>
      <c r="B171" s="1" t="s">
        <v>249</v>
      </c>
      <c r="C171" s="1">
        <v>72.760000000000005</v>
      </c>
      <c r="D171" s="1">
        <v>12</v>
      </c>
      <c r="E171" s="1">
        <v>17</v>
      </c>
      <c r="F171" s="1">
        <v>75.209999999999994</v>
      </c>
      <c r="G171" s="1">
        <v>0</v>
      </c>
      <c r="H171" s="1">
        <v>1</v>
      </c>
      <c r="I171" s="1">
        <v>0</v>
      </c>
      <c r="J171" s="1">
        <v>4</v>
      </c>
      <c r="K171" s="1">
        <v>72.489999999999995</v>
      </c>
      <c r="L171" s="1">
        <v>72.819999999999993</v>
      </c>
    </row>
    <row r="172" spans="1:12" ht="15.75" customHeight="1">
      <c r="A172" s="7">
        <v>171</v>
      </c>
      <c r="B172" s="1" t="s">
        <v>240</v>
      </c>
      <c r="C172" s="1">
        <v>72.62</v>
      </c>
      <c r="D172" s="1">
        <v>14</v>
      </c>
      <c r="E172" s="1">
        <v>13</v>
      </c>
      <c r="F172" s="1">
        <v>70.75</v>
      </c>
      <c r="G172" s="1">
        <v>0</v>
      </c>
      <c r="H172" s="1">
        <v>0</v>
      </c>
      <c r="I172" s="1">
        <v>0</v>
      </c>
      <c r="J172" s="1">
        <v>1</v>
      </c>
      <c r="K172" s="1">
        <v>72.739999999999995</v>
      </c>
      <c r="L172" s="1">
        <v>72.290000000000006</v>
      </c>
    </row>
    <row r="173" spans="1:12" ht="15.75" customHeight="1">
      <c r="A173" s="7">
        <v>172</v>
      </c>
      <c r="B173" s="1" t="s">
        <v>349</v>
      </c>
      <c r="C173" s="1">
        <v>72.55</v>
      </c>
      <c r="D173" s="1">
        <v>15</v>
      </c>
      <c r="E173" s="1">
        <v>11</v>
      </c>
      <c r="F173" s="1">
        <v>70.88</v>
      </c>
      <c r="G173" s="1">
        <v>0</v>
      </c>
      <c r="H173" s="1">
        <v>1</v>
      </c>
      <c r="I173" s="1">
        <v>0</v>
      </c>
      <c r="J173" s="1">
        <v>1</v>
      </c>
      <c r="K173" s="1">
        <v>72.14</v>
      </c>
      <c r="L173" s="1">
        <v>72.75</v>
      </c>
    </row>
    <row r="174" spans="1:12" ht="15.75" customHeight="1">
      <c r="A174" s="7">
        <v>173</v>
      </c>
      <c r="B174" s="1" t="s">
        <v>323</v>
      </c>
      <c r="C174" s="1">
        <v>72.430000000000007</v>
      </c>
      <c r="D174" s="1">
        <v>15</v>
      </c>
      <c r="E174" s="1">
        <v>14</v>
      </c>
      <c r="F174" s="1">
        <v>71.44</v>
      </c>
      <c r="G174" s="1">
        <v>0</v>
      </c>
      <c r="H174" s="1">
        <v>1</v>
      </c>
      <c r="I174" s="1">
        <v>0</v>
      </c>
      <c r="J174" s="1">
        <v>3</v>
      </c>
      <c r="K174" s="1">
        <v>70.2</v>
      </c>
      <c r="L174" s="1">
        <v>74.38</v>
      </c>
    </row>
    <row r="175" spans="1:12" ht="15.75" customHeight="1">
      <c r="A175" s="7">
        <v>174</v>
      </c>
      <c r="B175" s="1" t="s">
        <v>157</v>
      </c>
      <c r="C175" s="1">
        <v>72.36</v>
      </c>
      <c r="D175" s="1">
        <v>13</v>
      </c>
      <c r="E175" s="1">
        <v>16</v>
      </c>
      <c r="F175" s="1">
        <v>73.709999999999994</v>
      </c>
      <c r="G175" s="1">
        <v>0</v>
      </c>
      <c r="H175" s="1">
        <v>0</v>
      </c>
      <c r="I175" s="1">
        <v>0</v>
      </c>
      <c r="J175" s="1">
        <v>1</v>
      </c>
      <c r="K175" s="1">
        <v>71.77</v>
      </c>
      <c r="L175" s="1">
        <v>72.73</v>
      </c>
    </row>
    <row r="176" spans="1:12" ht="15.75" customHeight="1">
      <c r="A176" s="7">
        <v>175</v>
      </c>
      <c r="B176" s="1" t="s">
        <v>118</v>
      </c>
      <c r="C176" s="1">
        <v>72.260000000000005</v>
      </c>
      <c r="D176" s="1">
        <v>9</v>
      </c>
      <c r="E176" s="1">
        <v>21</v>
      </c>
      <c r="F176" s="1">
        <v>77.319999999999993</v>
      </c>
      <c r="G176" s="1">
        <v>0</v>
      </c>
      <c r="H176" s="1">
        <v>1</v>
      </c>
      <c r="I176" s="1">
        <v>0</v>
      </c>
      <c r="J176" s="1">
        <v>5</v>
      </c>
      <c r="K176" s="1">
        <v>71.48</v>
      </c>
      <c r="L176" s="1">
        <v>72.819999999999993</v>
      </c>
    </row>
    <row r="177" spans="1:12" ht="15.75" customHeight="1">
      <c r="A177" s="7">
        <v>176</v>
      </c>
      <c r="B177" s="1" t="s">
        <v>225</v>
      </c>
      <c r="C177" s="1">
        <v>72.25</v>
      </c>
      <c r="D177" s="1">
        <v>16</v>
      </c>
      <c r="E177" s="1">
        <v>13</v>
      </c>
      <c r="F177" s="1">
        <v>71.66</v>
      </c>
      <c r="G177" s="1">
        <v>0</v>
      </c>
      <c r="H177" s="1">
        <v>1</v>
      </c>
      <c r="I177" s="1">
        <v>0</v>
      </c>
      <c r="J177" s="1">
        <v>2</v>
      </c>
      <c r="K177" s="1">
        <v>72.209999999999994</v>
      </c>
      <c r="L177" s="1">
        <v>72.09</v>
      </c>
    </row>
    <row r="178" spans="1:12" ht="15.75" customHeight="1">
      <c r="A178" s="7">
        <v>177</v>
      </c>
      <c r="B178" s="1" t="s">
        <v>234</v>
      </c>
      <c r="C178" s="1">
        <v>72.209999999999994</v>
      </c>
      <c r="D178" s="1">
        <v>15</v>
      </c>
      <c r="E178" s="1">
        <v>12</v>
      </c>
      <c r="F178" s="1">
        <v>70.56</v>
      </c>
      <c r="G178" s="1">
        <v>0</v>
      </c>
      <c r="H178" s="1">
        <v>0</v>
      </c>
      <c r="I178" s="1">
        <v>0</v>
      </c>
      <c r="J178" s="1">
        <v>0</v>
      </c>
      <c r="K178" s="1">
        <v>72.97</v>
      </c>
      <c r="L178" s="1">
        <v>71.22</v>
      </c>
    </row>
    <row r="179" spans="1:12" ht="15.75" customHeight="1">
      <c r="A179" s="7">
        <v>178</v>
      </c>
      <c r="B179" s="1" t="s">
        <v>332</v>
      </c>
      <c r="C179" s="1">
        <v>72.16</v>
      </c>
      <c r="D179" s="1">
        <v>15</v>
      </c>
      <c r="E179" s="1">
        <v>13</v>
      </c>
      <c r="F179" s="1">
        <v>71.069999999999993</v>
      </c>
      <c r="G179" s="1">
        <v>0</v>
      </c>
      <c r="H179" s="1">
        <v>0</v>
      </c>
      <c r="I179" s="1">
        <v>0</v>
      </c>
      <c r="J179" s="1">
        <v>1</v>
      </c>
      <c r="K179" s="1">
        <v>70.87</v>
      </c>
      <c r="L179" s="1">
        <v>73.22</v>
      </c>
    </row>
    <row r="180" spans="1:12" ht="15.75" customHeight="1">
      <c r="A180" s="7">
        <v>179</v>
      </c>
      <c r="B180" s="1" t="s">
        <v>400</v>
      </c>
      <c r="C180" s="1">
        <v>72.16</v>
      </c>
      <c r="D180" s="1">
        <v>14</v>
      </c>
      <c r="E180" s="1">
        <v>11</v>
      </c>
      <c r="F180" s="1">
        <v>70.290000000000006</v>
      </c>
      <c r="G180" s="1">
        <v>0</v>
      </c>
      <c r="H180" s="1">
        <v>0</v>
      </c>
      <c r="I180" s="1">
        <v>0</v>
      </c>
      <c r="J180" s="1">
        <v>0</v>
      </c>
      <c r="K180" s="1">
        <v>71.739999999999995</v>
      </c>
      <c r="L180" s="1">
        <v>72.36</v>
      </c>
    </row>
    <row r="181" spans="1:12" ht="15.75" customHeight="1">
      <c r="A181" s="7">
        <v>180</v>
      </c>
      <c r="B181" s="1" t="s">
        <v>124</v>
      </c>
      <c r="C181" s="1">
        <v>72.14</v>
      </c>
      <c r="D181" s="1">
        <v>14</v>
      </c>
      <c r="E181" s="1">
        <v>12</v>
      </c>
      <c r="F181" s="1">
        <v>71.08</v>
      </c>
      <c r="G181" s="1">
        <v>0</v>
      </c>
      <c r="H181" s="1">
        <v>1</v>
      </c>
      <c r="I181" s="1">
        <v>0</v>
      </c>
      <c r="J181" s="1">
        <v>2</v>
      </c>
      <c r="K181" s="1">
        <v>71.150000000000006</v>
      </c>
      <c r="L181" s="1">
        <v>72.900000000000006</v>
      </c>
    </row>
    <row r="182" spans="1:12" ht="15.75" customHeight="1">
      <c r="A182" s="7">
        <v>181</v>
      </c>
      <c r="B182" s="1" t="s">
        <v>448</v>
      </c>
      <c r="C182" s="1">
        <v>72.12</v>
      </c>
      <c r="D182" s="1">
        <v>13</v>
      </c>
      <c r="E182" s="1">
        <v>19</v>
      </c>
      <c r="F182" s="1">
        <v>74.87</v>
      </c>
      <c r="G182" s="1">
        <v>0</v>
      </c>
      <c r="H182" s="1">
        <v>3</v>
      </c>
      <c r="I182" s="1">
        <v>0</v>
      </c>
      <c r="J182" s="1">
        <v>3</v>
      </c>
      <c r="K182" s="1">
        <v>71.569999999999993</v>
      </c>
      <c r="L182" s="1">
        <v>72.45</v>
      </c>
    </row>
    <row r="183" spans="1:12" ht="15.75" customHeight="1">
      <c r="A183" s="7">
        <v>182</v>
      </c>
      <c r="B183" s="1" t="s">
        <v>302</v>
      </c>
      <c r="C183" s="1">
        <v>72.040000000000006</v>
      </c>
      <c r="D183" s="1">
        <v>15</v>
      </c>
      <c r="E183" s="1">
        <v>15</v>
      </c>
      <c r="F183" s="1">
        <v>71.72</v>
      </c>
      <c r="G183" s="1">
        <v>0</v>
      </c>
      <c r="H183" s="1">
        <v>0</v>
      </c>
      <c r="I183" s="1">
        <v>0</v>
      </c>
      <c r="J183" s="1">
        <v>1</v>
      </c>
      <c r="K183" s="1">
        <v>70.459999999999994</v>
      </c>
      <c r="L183" s="1">
        <v>73.37</v>
      </c>
    </row>
    <row r="184" spans="1:12" ht="15.75" customHeight="1">
      <c r="A184" s="7">
        <v>183</v>
      </c>
      <c r="B184" s="1" t="s">
        <v>460</v>
      </c>
      <c r="C184" s="1">
        <v>71.92</v>
      </c>
      <c r="D184" s="1">
        <v>16</v>
      </c>
      <c r="E184" s="1">
        <v>12</v>
      </c>
      <c r="F184" s="1">
        <v>70.760000000000005</v>
      </c>
      <c r="G184" s="1">
        <v>0</v>
      </c>
      <c r="H184" s="1">
        <v>0</v>
      </c>
      <c r="I184" s="1">
        <v>0</v>
      </c>
      <c r="J184" s="1">
        <v>1</v>
      </c>
      <c r="K184" s="1">
        <v>73.099999999999994</v>
      </c>
      <c r="L184" s="1">
        <v>70.5</v>
      </c>
    </row>
    <row r="185" spans="1:12" ht="15.75" customHeight="1">
      <c r="A185" s="7">
        <v>184</v>
      </c>
      <c r="B185" s="1" t="s">
        <v>450</v>
      </c>
      <c r="C185" s="1">
        <v>71.86</v>
      </c>
      <c r="D185" s="1">
        <v>12</v>
      </c>
      <c r="E185" s="1">
        <v>14</v>
      </c>
      <c r="F185" s="1">
        <v>71.69</v>
      </c>
      <c r="G185" s="1">
        <v>0</v>
      </c>
      <c r="H185" s="1">
        <v>0</v>
      </c>
      <c r="I185" s="1">
        <v>0</v>
      </c>
      <c r="J185" s="1">
        <v>1</v>
      </c>
      <c r="K185" s="1">
        <v>70.739999999999995</v>
      </c>
      <c r="L185" s="1">
        <v>72.73</v>
      </c>
    </row>
    <row r="186" spans="1:12" ht="15.75" customHeight="1">
      <c r="A186" s="7">
        <v>185</v>
      </c>
      <c r="B186" s="1" t="s">
        <v>376</v>
      </c>
      <c r="C186" s="1">
        <v>71.69</v>
      </c>
      <c r="D186" s="1">
        <v>12</v>
      </c>
      <c r="E186" s="1">
        <v>17</v>
      </c>
      <c r="F186" s="1">
        <v>74.42</v>
      </c>
      <c r="G186" s="1">
        <v>0</v>
      </c>
      <c r="H186" s="1">
        <v>0</v>
      </c>
      <c r="I186" s="1">
        <v>0</v>
      </c>
      <c r="J186" s="1">
        <v>3</v>
      </c>
      <c r="K186" s="1">
        <v>71.61</v>
      </c>
      <c r="L186" s="1">
        <v>71.55</v>
      </c>
    </row>
    <row r="187" spans="1:12" ht="15.75" customHeight="1">
      <c r="A187" s="7">
        <v>186</v>
      </c>
      <c r="B187" s="1" t="s">
        <v>151</v>
      </c>
      <c r="C187" s="1">
        <v>71.67</v>
      </c>
      <c r="D187" s="1">
        <v>15</v>
      </c>
      <c r="E187" s="1">
        <v>12</v>
      </c>
      <c r="F187" s="1">
        <v>73.010000000000005</v>
      </c>
      <c r="G187" s="1">
        <v>0</v>
      </c>
      <c r="H187" s="1">
        <v>1</v>
      </c>
      <c r="I187" s="1">
        <v>0</v>
      </c>
      <c r="J187" s="1">
        <v>2</v>
      </c>
      <c r="K187" s="1">
        <v>74.45</v>
      </c>
      <c r="L187" s="1">
        <v>68.489999999999995</v>
      </c>
    </row>
    <row r="188" spans="1:12" ht="15.75" customHeight="1">
      <c r="A188" s="7">
        <v>187</v>
      </c>
      <c r="B188" s="1" t="s">
        <v>447</v>
      </c>
      <c r="C188" s="1">
        <v>71.64</v>
      </c>
      <c r="D188" s="1">
        <v>12</v>
      </c>
      <c r="E188" s="1">
        <v>17</v>
      </c>
      <c r="F188" s="1">
        <v>74.44</v>
      </c>
      <c r="G188" s="1">
        <v>0</v>
      </c>
      <c r="H188" s="1">
        <v>0</v>
      </c>
      <c r="I188" s="1">
        <v>0</v>
      </c>
      <c r="J188" s="1">
        <v>1</v>
      </c>
      <c r="K188" s="1">
        <v>72.25</v>
      </c>
      <c r="L188" s="1">
        <v>70.81</v>
      </c>
    </row>
    <row r="189" spans="1:12" ht="15.75" customHeight="1">
      <c r="A189" s="7">
        <v>188</v>
      </c>
      <c r="B189" s="1" t="s">
        <v>197</v>
      </c>
      <c r="C189" s="1">
        <v>71.47</v>
      </c>
      <c r="D189" s="1">
        <v>7</v>
      </c>
      <c r="E189" s="1">
        <v>19</v>
      </c>
      <c r="F189" s="1">
        <v>78.41</v>
      </c>
      <c r="G189" s="1">
        <v>0</v>
      </c>
      <c r="H189" s="1">
        <v>1</v>
      </c>
      <c r="I189" s="1">
        <v>0</v>
      </c>
      <c r="J189" s="1">
        <v>3</v>
      </c>
      <c r="K189" s="1">
        <v>72.06</v>
      </c>
      <c r="L189" s="1">
        <v>70.67</v>
      </c>
    </row>
    <row r="190" spans="1:12" ht="15.75" customHeight="1">
      <c r="A190" s="7">
        <v>189</v>
      </c>
      <c r="B190" s="1" t="s">
        <v>92</v>
      </c>
      <c r="C190" s="1">
        <v>71.44</v>
      </c>
      <c r="D190" s="1">
        <v>7</v>
      </c>
      <c r="E190" s="1">
        <v>21</v>
      </c>
      <c r="F190" s="1">
        <v>78.48</v>
      </c>
      <c r="G190" s="1">
        <v>0</v>
      </c>
      <c r="H190" s="1">
        <v>1</v>
      </c>
      <c r="I190" s="1">
        <v>0</v>
      </c>
      <c r="J190" s="1">
        <v>4</v>
      </c>
      <c r="K190" s="1">
        <v>71.25</v>
      </c>
      <c r="L190" s="1">
        <v>71.430000000000007</v>
      </c>
    </row>
    <row r="191" spans="1:12" ht="15.75" customHeight="1">
      <c r="A191" s="7">
        <v>190</v>
      </c>
      <c r="B191" s="1" t="s">
        <v>309</v>
      </c>
      <c r="C191" s="1">
        <v>71.38</v>
      </c>
      <c r="D191" s="1">
        <v>17</v>
      </c>
      <c r="E191" s="1">
        <v>9</v>
      </c>
      <c r="F191" s="1">
        <v>67.62</v>
      </c>
      <c r="G191" s="1">
        <v>0</v>
      </c>
      <c r="H191" s="1">
        <v>0</v>
      </c>
      <c r="I191" s="1">
        <v>0</v>
      </c>
      <c r="J191" s="1">
        <v>1</v>
      </c>
      <c r="K191" s="1">
        <v>71.790000000000006</v>
      </c>
      <c r="L191" s="1">
        <v>70.75</v>
      </c>
    </row>
    <row r="192" spans="1:12" ht="15.75" customHeight="1">
      <c r="A192" s="7">
        <v>191</v>
      </c>
      <c r="B192" s="1" t="s">
        <v>106</v>
      </c>
      <c r="C192" s="1">
        <v>71.19</v>
      </c>
      <c r="D192" s="1">
        <v>15</v>
      </c>
      <c r="E192" s="1">
        <v>16</v>
      </c>
      <c r="F192" s="1">
        <v>71.42</v>
      </c>
      <c r="G192" s="1">
        <v>0</v>
      </c>
      <c r="H192" s="1">
        <v>0</v>
      </c>
      <c r="I192" s="1">
        <v>0</v>
      </c>
      <c r="J192" s="1">
        <v>0</v>
      </c>
      <c r="K192" s="1">
        <v>69.58</v>
      </c>
      <c r="L192" s="1">
        <v>72.510000000000005</v>
      </c>
    </row>
    <row r="193" spans="1:12" ht="15.75" customHeight="1">
      <c r="A193" s="7">
        <v>192</v>
      </c>
      <c r="B193" s="1" t="s">
        <v>337</v>
      </c>
      <c r="C193" s="1">
        <v>71.17</v>
      </c>
      <c r="D193" s="1">
        <v>9</v>
      </c>
      <c r="E193" s="1">
        <v>20</v>
      </c>
      <c r="F193" s="1">
        <v>73.900000000000006</v>
      </c>
      <c r="G193" s="1">
        <v>0</v>
      </c>
      <c r="H193" s="1">
        <v>0</v>
      </c>
      <c r="I193" s="1">
        <v>0</v>
      </c>
      <c r="J193" s="1">
        <v>1</v>
      </c>
      <c r="K193" s="1">
        <v>68.75</v>
      </c>
      <c r="L193" s="1">
        <v>73.23</v>
      </c>
    </row>
    <row r="194" spans="1:12" ht="15.75" customHeight="1">
      <c r="A194" s="7">
        <v>193</v>
      </c>
      <c r="B194" s="1" t="s">
        <v>333</v>
      </c>
      <c r="C194" s="1">
        <v>71.16</v>
      </c>
      <c r="D194" s="1">
        <v>12</v>
      </c>
      <c r="E194" s="1">
        <v>17</v>
      </c>
      <c r="F194" s="1">
        <v>73.91</v>
      </c>
      <c r="G194" s="1">
        <v>0</v>
      </c>
      <c r="H194" s="1">
        <v>1</v>
      </c>
      <c r="I194" s="1">
        <v>0</v>
      </c>
      <c r="J194" s="1">
        <v>3</v>
      </c>
      <c r="K194" s="1">
        <v>70.260000000000005</v>
      </c>
      <c r="L194" s="1">
        <v>71.819999999999993</v>
      </c>
    </row>
    <row r="195" spans="1:12" ht="15.75" customHeight="1">
      <c r="A195" s="7">
        <v>194</v>
      </c>
      <c r="B195" s="1" t="s">
        <v>444</v>
      </c>
      <c r="C195" s="1">
        <v>71.150000000000006</v>
      </c>
      <c r="D195" s="1">
        <v>13</v>
      </c>
      <c r="E195" s="1">
        <v>15</v>
      </c>
      <c r="F195" s="1">
        <v>71.14</v>
      </c>
      <c r="G195" s="1">
        <v>0</v>
      </c>
      <c r="H195" s="1">
        <v>0</v>
      </c>
      <c r="I195" s="1">
        <v>0</v>
      </c>
      <c r="J195" s="1">
        <v>2</v>
      </c>
      <c r="K195" s="1">
        <v>69.13</v>
      </c>
      <c r="L195" s="1">
        <v>72.849999999999994</v>
      </c>
    </row>
    <row r="196" spans="1:12" ht="15.75" customHeight="1">
      <c r="A196" s="7">
        <v>195</v>
      </c>
      <c r="B196" s="1" t="s">
        <v>190</v>
      </c>
      <c r="C196" s="1">
        <v>71.13</v>
      </c>
      <c r="D196" s="1">
        <v>8</v>
      </c>
      <c r="E196" s="1">
        <v>20</v>
      </c>
      <c r="F196" s="1">
        <v>77.8</v>
      </c>
      <c r="G196" s="1">
        <v>0</v>
      </c>
      <c r="H196" s="1">
        <v>2</v>
      </c>
      <c r="I196" s="1">
        <v>0</v>
      </c>
      <c r="J196" s="1">
        <v>8</v>
      </c>
      <c r="K196" s="1">
        <v>71.849999999999994</v>
      </c>
      <c r="L196" s="1">
        <v>70.19</v>
      </c>
    </row>
    <row r="197" spans="1:12" ht="15.75" customHeight="1">
      <c r="A197" s="7">
        <v>196</v>
      </c>
      <c r="B197" s="1" t="s">
        <v>350</v>
      </c>
      <c r="C197" s="1">
        <v>71.08</v>
      </c>
      <c r="D197" s="1">
        <v>19</v>
      </c>
      <c r="E197" s="1">
        <v>13</v>
      </c>
      <c r="F197" s="1">
        <v>69.02</v>
      </c>
      <c r="G197" s="1">
        <v>0</v>
      </c>
      <c r="H197" s="1">
        <v>1</v>
      </c>
      <c r="I197" s="1">
        <v>0</v>
      </c>
      <c r="J197" s="1">
        <v>1</v>
      </c>
      <c r="K197" s="1">
        <v>71</v>
      </c>
      <c r="L197" s="1">
        <v>70.94</v>
      </c>
    </row>
    <row r="198" spans="1:12" ht="15.75" customHeight="1">
      <c r="A198" s="7">
        <v>197</v>
      </c>
      <c r="B198" s="1" t="s">
        <v>295</v>
      </c>
      <c r="C198" s="1">
        <v>71.06</v>
      </c>
      <c r="D198" s="1">
        <v>15</v>
      </c>
      <c r="E198" s="1">
        <v>16</v>
      </c>
      <c r="F198" s="1">
        <v>73.25</v>
      </c>
      <c r="G198" s="1">
        <v>0</v>
      </c>
      <c r="H198" s="1">
        <v>2</v>
      </c>
      <c r="I198" s="1">
        <v>1</v>
      </c>
      <c r="J198" s="1">
        <v>3</v>
      </c>
      <c r="K198" s="1">
        <v>72.540000000000006</v>
      </c>
      <c r="L198" s="1">
        <v>69.3</v>
      </c>
    </row>
    <row r="199" spans="1:12" ht="15.75" customHeight="1">
      <c r="A199" s="7">
        <v>198</v>
      </c>
      <c r="B199" s="1" t="s">
        <v>108</v>
      </c>
      <c r="C199" s="1">
        <v>71.010000000000005</v>
      </c>
      <c r="D199" s="1">
        <v>12</v>
      </c>
      <c r="E199" s="1">
        <v>13</v>
      </c>
      <c r="F199" s="1">
        <v>72.260000000000005</v>
      </c>
      <c r="G199" s="1">
        <v>0</v>
      </c>
      <c r="H199" s="1">
        <v>0</v>
      </c>
      <c r="I199" s="1">
        <v>0</v>
      </c>
      <c r="J199" s="1">
        <v>1</v>
      </c>
      <c r="K199" s="1">
        <v>72.28</v>
      </c>
      <c r="L199" s="1">
        <v>69.47</v>
      </c>
    </row>
    <row r="200" spans="1:12" ht="15.75" customHeight="1">
      <c r="A200" s="7">
        <v>199</v>
      </c>
      <c r="B200" s="1" t="s">
        <v>266</v>
      </c>
      <c r="C200" s="1">
        <v>70.97</v>
      </c>
      <c r="D200" s="1">
        <v>16</v>
      </c>
      <c r="E200" s="1">
        <v>12</v>
      </c>
      <c r="F200" s="1">
        <v>69.430000000000007</v>
      </c>
      <c r="G200" s="1">
        <v>0</v>
      </c>
      <c r="H200" s="1">
        <v>0</v>
      </c>
      <c r="I200" s="1">
        <v>0</v>
      </c>
      <c r="J200" s="1">
        <v>0</v>
      </c>
      <c r="K200" s="1">
        <v>72.67</v>
      </c>
      <c r="L200" s="1">
        <v>68.95</v>
      </c>
    </row>
    <row r="201" spans="1:12" ht="15.75" customHeight="1">
      <c r="A201" s="7">
        <v>200</v>
      </c>
      <c r="B201" s="1" t="s">
        <v>344</v>
      </c>
      <c r="C201" s="1">
        <v>70.95</v>
      </c>
      <c r="D201" s="1">
        <v>11</v>
      </c>
      <c r="E201" s="1">
        <v>18</v>
      </c>
      <c r="F201" s="1">
        <v>73.64</v>
      </c>
      <c r="G201" s="1">
        <v>0</v>
      </c>
      <c r="H201" s="1">
        <v>0</v>
      </c>
      <c r="I201" s="1">
        <v>0</v>
      </c>
      <c r="J201" s="1">
        <v>0</v>
      </c>
      <c r="K201" s="1">
        <v>70.569999999999993</v>
      </c>
      <c r="L201" s="1">
        <v>71.11</v>
      </c>
    </row>
    <row r="202" spans="1:12" ht="15.75" customHeight="1">
      <c r="A202" s="7">
        <v>201</v>
      </c>
      <c r="B202" s="1" t="s">
        <v>86</v>
      </c>
      <c r="C202" s="1">
        <v>70.95</v>
      </c>
      <c r="D202" s="1">
        <v>12</v>
      </c>
      <c r="E202" s="1">
        <v>14</v>
      </c>
      <c r="F202" s="1">
        <v>73</v>
      </c>
      <c r="G202" s="1">
        <v>0</v>
      </c>
      <c r="H202" s="1">
        <v>0</v>
      </c>
      <c r="I202" s="1">
        <v>0</v>
      </c>
      <c r="J202" s="1">
        <v>1</v>
      </c>
      <c r="K202" s="1">
        <v>71.73</v>
      </c>
      <c r="L202" s="1">
        <v>69.930000000000007</v>
      </c>
    </row>
    <row r="203" spans="1:12" ht="15.75" customHeight="1">
      <c r="A203" s="7">
        <v>202</v>
      </c>
      <c r="B203" s="1" t="s">
        <v>79</v>
      </c>
      <c r="C203" s="1">
        <v>70.900000000000006</v>
      </c>
      <c r="D203" s="1">
        <v>15</v>
      </c>
      <c r="E203" s="1">
        <v>18</v>
      </c>
      <c r="F203" s="1">
        <v>72.989999999999995</v>
      </c>
      <c r="G203" s="1">
        <v>0</v>
      </c>
      <c r="H203" s="1">
        <v>0</v>
      </c>
      <c r="I203" s="1">
        <v>0</v>
      </c>
      <c r="J203" s="1">
        <v>0</v>
      </c>
      <c r="K203" s="1">
        <v>71.709999999999994</v>
      </c>
      <c r="L203" s="1">
        <v>69.86</v>
      </c>
    </row>
    <row r="204" spans="1:12" ht="15.75" customHeight="1">
      <c r="A204" s="7">
        <v>203</v>
      </c>
      <c r="B204" s="1" t="s">
        <v>242</v>
      </c>
      <c r="C204" s="1">
        <v>70.599999999999994</v>
      </c>
      <c r="D204" s="1">
        <v>10</v>
      </c>
      <c r="E204" s="1">
        <v>14</v>
      </c>
      <c r="F204" s="1">
        <v>72.599999999999994</v>
      </c>
      <c r="G204" s="1">
        <v>0</v>
      </c>
      <c r="H204" s="1">
        <v>0</v>
      </c>
      <c r="I204" s="1">
        <v>0</v>
      </c>
      <c r="J204" s="1">
        <v>0</v>
      </c>
      <c r="K204" s="1">
        <v>70.790000000000006</v>
      </c>
      <c r="L204" s="1">
        <v>70.209999999999994</v>
      </c>
    </row>
    <row r="205" spans="1:12" ht="15.75" customHeight="1">
      <c r="A205" s="7">
        <v>204</v>
      </c>
      <c r="B205" s="1" t="s">
        <v>466</v>
      </c>
      <c r="C205" s="1">
        <v>70.599999999999994</v>
      </c>
      <c r="D205" s="1">
        <v>12</v>
      </c>
      <c r="E205" s="1">
        <v>17</v>
      </c>
      <c r="F205" s="1">
        <v>72.81</v>
      </c>
      <c r="G205" s="1">
        <v>0</v>
      </c>
      <c r="H205" s="1">
        <v>0</v>
      </c>
      <c r="I205" s="1">
        <v>0</v>
      </c>
      <c r="J205" s="1">
        <v>1</v>
      </c>
      <c r="K205" s="1">
        <v>70.010000000000005</v>
      </c>
      <c r="L205" s="1">
        <v>70.959999999999994</v>
      </c>
    </row>
    <row r="206" spans="1:12" ht="15.75" customHeight="1">
      <c r="A206" s="7">
        <v>205</v>
      </c>
      <c r="B206" s="1" t="s">
        <v>139</v>
      </c>
      <c r="C206" s="1">
        <v>70.55</v>
      </c>
      <c r="D206" s="1">
        <v>11</v>
      </c>
      <c r="E206" s="1">
        <v>18</v>
      </c>
      <c r="F206" s="1">
        <v>74.05</v>
      </c>
      <c r="G206" s="1">
        <v>0</v>
      </c>
      <c r="H206" s="1">
        <v>0</v>
      </c>
      <c r="I206" s="1">
        <v>0</v>
      </c>
      <c r="J206" s="1">
        <v>3</v>
      </c>
      <c r="K206" s="1">
        <v>70.37</v>
      </c>
      <c r="L206" s="1">
        <v>70.52</v>
      </c>
    </row>
    <row r="207" spans="1:12" ht="15.75" customHeight="1">
      <c r="A207" s="7">
        <v>206</v>
      </c>
      <c r="B207" s="1" t="s">
        <v>231</v>
      </c>
      <c r="C207" s="1">
        <v>70.5</v>
      </c>
      <c r="D207" s="1">
        <v>10</v>
      </c>
      <c r="E207" s="1">
        <v>19</v>
      </c>
      <c r="F207" s="1">
        <v>75.02</v>
      </c>
      <c r="G207" s="1">
        <v>0</v>
      </c>
      <c r="H207" s="1">
        <v>0</v>
      </c>
      <c r="I207" s="1">
        <v>0</v>
      </c>
      <c r="J207" s="1">
        <v>2</v>
      </c>
      <c r="K207" s="1">
        <v>70.290000000000006</v>
      </c>
      <c r="L207" s="1">
        <v>70.489999999999995</v>
      </c>
    </row>
    <row r="208" spans="1:12" ht="15.75" customHeight="1">
      <c r="A208" s="7">
        <v>207</v>
      </c>
      <c r="B208" s="1" t="s">
        <v>483</v>
      </c>
      <c r="C208" s="1">
        <v>70.459999999999994</v>
      </c>
      <c r="D208" s="1">
        <v>12</v>
      </c>
      <c r="E208" s="1">
        <v>13</v>
      </c>
      <c r="F208" s="1">
        <v>70.86</v>
      </c>
      <c r="G208" s="1">
        <v>0</v>
      </c>
      <c r="H208" s="1">
        <v>0</v>
      </c>
      <c r="I208" s="1">
        <v>0</v>
      </c>
      <c r="J208" s="1">
        <v>0</v>
      </c>
      <c r="K208" s="1">
        <v>69.510000000000005</v>
      </c>
      <c r="L208" s="1">
        <v>71.17</v>
      </c>
    </row>
    <row r="209" spans="1:12" ht="15.75" customHeight="1">
      <c r="A209" s="7">
        <v>208</v>
      </c>
      <c r="B209" s="1" t="s">
        <v>378</v>
      </c>
      <c r="C209" s="1">
        <v>70.45</v>
      </c>
      <c r="D209" s="1">
        <v>13</v>
      </c>
      <c r="E209" s="1">
        <v>19</v>
      </c>
      <c r="F209" s="1">
        <v>73.03</v>
      </c>
      <c r="G209" s="1">
        <v>0</v>
      </c>
      <c r="H209" s="1">
        <v>1</v>
      </c>
      <c r="I209" s="1">
        <v>0</v>
      </c>
      <c r="J209" s="1">
        <v>1</v>
      </c>
      <c r="K209" s="1">
        <v>70.040000000000006</v>
      </c>
      <c r="L209" s="1">
        <v>70.63</v>
      </c>
    </row>
    <row r="210" spans="1:12" ht="15.75" customHeight="1">
      <c r="A210" s="7">
        <v>209</v>
      </c>
      <c r="B210" s="1" t="s">
        <v>172</v>
      </c>
      <c r="C210" s="1">
        <v>70.39</v>
      </c>
      <c r="D210" s="1">
        <v>13</v>
      </c>
      <c r="E210" s="1">
        <v>13</v>
      </c>
      <c r="F210" s="1">
        <v>70.260000000000005</v>
      </c>
      <c r="G210" s="1">
        <v>0</v>
      </c>
      <c r="H210" s="1">
        <v>0</v>
      </c>
      <c r="I210" s="1">
        <v>0</v>
      </c>
      <c r="J210" s="1">
        <v>0</v>
      </c>
      <c r="K210" s="1">
        <v>70.05</v>
      </c>
      <c r="L210" s="1">
        <v>70.52</v>
      </c>
    </row>
    <row r="211" spans="1:12" ht="15.75" customHeight="1">
      <c r="A211" s="7">
        <v>210</v>
      </c>
      <c r="B211" s="1" t="s">
        <v>404</v>
      </c>
      <c r="C211" s="1">
        <v>70.08</v>
      </c>
      <c r="D211" s="1">
        <v>19</v>
      </c>
      <c r="E211" s="1">
        <v>14</v>
      </c>
      <c r="F211" s="1">
        <v>69.72</v>
      </c>
      <c r="G211" s="1">
        <v>0</v>
      </c>
      <c r="H211" s="1">
        <v>3</v>
      </c>
      <c r="I211" s="1">
        <v>0</v>
      </c>
      <c r="J211" s="1">
        <v>3</v>
      </c>
      <c r="K211" s="1">
        <v>71.260000000000005</v>
      </c>
      <c r="L211" s="1">
        <v>68.63</v>
      </c>
    </row>
    <row r="212" spans="1:12" ht="15.75" customHeight="1">
      <c r="A212" s="7">
        <v>211</v>
      </c>
      <c r="B212" s="1" t="s">
        <v>206</v>
      </c>
      <c r="C212" s="1">
        <v>69.92</v>
      </c>
      <c r="D212" s="1">
        <v>12</v>
      </c>
      <c r="E212" s="1">
        <v>15</v>
      </c>
      <c r="F212" s="1">
        <v>71.540000000000006</v>
      </c>
      <c r="G212" s="1">
        <v>0</v>
      </c>
      <c r="H212" s="1">
        <v>0</v>
      </c>
      <c r="I212" s="1">
        <v>0</v>
      </c>
      <c r="J212" s="1">
        <v>0</v>
      </c>
      <c r="K212" s="1">
        <v>70.22</v>
      </c>
      <c r="L212" s="1">
        <v>69.400000000000006</v>
      </c>
    </row>
    <row r="213" spans="1:12" ht="15.75" customHeight="1">
      <c r="A213" s="7">
        <v>212</v>
      </c>
      <c r="B213" s="1" t="s">
        <v>61</v>
      </c>
      <c r="C213" s="1">
        <v>69.849999999999994</v>
      </c>
      <c r="D213" s="1">
        <v>6</v>
      </c>
      <c r="E213" s="1">
        <v>23</v>
      </c>
      <c r="F213" s="1">
        <v>78.87</v>
      </c>
      <c r="G213" s="1">
        <v>0</v>
      </c>
      <c r="H213" s="1">
        <v>4</v>
      </c>
      <c r="I213" s="1">
        <v>0</v>
      </c>
      <c r="J213" s="1">
        <v>5</v>
      </c>
      <c r="K213" s="1">
        <v>69.09</v>
      </c>
      <c r="L213" s="1">
        <v>70.37</v>
      </c>
    </row>
    <row r="214" spans="1:12" ht="15.75" customHeight="1">
      <c r="A214" s="7">
        <v>213</v>
      </c>
      <c r="B214" s="1" t="s">
        <v>498</v>
      </c>
      <c r="C214" s="1">
        <v>69.83</v>
      </c>
      <c r="D214" s="1">
        <v>19</v>
      </c>
      <c r="E214" s="1">
        <v>12</v>
      </c>
      <c r="F214" s="1">
        <v>65.67</v>
      </c>
      <c r="G214" s="1">
        <v>0</v>
      </c>
      <c r="H214" s="1">
        <v>0</v>
      </c>
      <c r="I214" s="1">
        <v>0</v>
      </c>
      <c r="J214" s="1">
        <v>0</v>
      </c>
      <c r="K214" s="1">
        <v>69.12</v>
      </c>
      <c r="L214" s="1">
        <v>70.3</v>
      </c>
    </row>
    <row r="215" spans="1:12" ht="15.75" customHeight="1">
      <c r="A215" s="7">
        <v>214</v>
      </c>
      <c r="B215" s="1" t="s">
        <v>127</v>
      </c>
      <c r="C215" s="1">
        <v>69.739999999999995</v>
      </c>
      <c r="D215" s="1">
        <v>6</v>
      </c>
      <c r="E215" s="1">
        <v>22</v>
      </c>
      <c r="F215" s="1">
        <v>77.3</v>
      </c>
      <c r="G215" s="1">
        <v>0</v>
      </c>
      <c r="H215" s="1">
        <v>0</v>
      </c>
      <c r="I215" s="1">
        <v>1</v>
      </c>
      <c r="J215" s="1">
        <v>0</v>
      </c>
      <c r="K215" s="1">
        <v>69.489999999999995</v>
      </c>
      <c r="L215" s="1">
        <v>69.760000000000005</v>
      </c>
    </row>
    <row r="216" spans="1:12" ht="15.75" customHeight="1">
      <c r="A216" s="7">
        <v>215</v>
      </c>
      <c r="B216" s="1" t="s">
        <v>138</v>
      </c>
      <c r="C216" s="1">
        <v>69.69</v>
      </c>
      <c r="D216" s="1">
        <v>14</v>
      </c>
      <c r="E216" s="1">
        <v>16</v>
      </c>
      <c r="F216" s="1">
        <v>69.86</v>
      </c>
      <c r="G216" s="1">
        <v>0</v>
      </c>
      <c r="H216" s="1">
        <v>0</v>
      </c>
      <c r="I216" s="1">
        <v>0</v>
      </c>
      <c r="J216" s="1">
        <v>0</v>
      </c>
      <c r="K216" s="1">
        <v>70.19</v>
      </c>
      <c r="L216" s="1">
        <v>68.95</v>
      </c>
    </row>
    <row r="217" spans="1:12" ht="15.75" customHeight="1">
      <c r="A217" s="7">
        <v>216</v>
      </c>
      <c r="B217" s="1" t="s">
        <v>318</v>
      </c>
      <c r="C217" s="1">
        <v>69.63</v>
      </c>
      <c r="D217" s="1">
        <v>13</v>
      </c>
      <c r="E217" s="1">
        <v>15</v>
      </c>
      <c r="F217" s="1">
        <v>71.62</v>
      </c>
      <c r="G217" s="1">
        <v>0</v>
      </c>
      <c r="H217" s="1">
        <v>1</v>
      </c>
      <c r="I217" s="1">
        <v>0</v>
      </c>
      <c r="J217" s="1">
        <v>2</v>
      </c>
      <c r="K217" s="1">
        <v>71.12</v>
      </c>
      <c r="L217" s="1">
        <v>67.790000000000006</v>
      </c>
    </row>
    <row r="218" spans="1:12" ht="15.75" customHeight="1">
      <c r="A218" s="7">
        <v>217</v>
      </c>
      <c r="B218" s="1" t="s">
        <v>352</v>
      </c>
      <c r="C218" s="1">
        <v>69.45</v>
      </c>
      <c r="D218" s="1">
        <v>13</v>
      </c>
      <c r="E218" s="1">
        <v>15</v>
      </c>
      <c r="F218" s="1">
        <v>71.94</v>
      </c>
      <c r="G218" s="1">
        <v>0</v>
      </c>
      <c r="H218" s="1">
        <v>0</v>
      </c>
      <c r="I218" s="1">
        <v>0</v>
      </c>
      <c r="J218" s="1">
        <v>1</v>
      </c>
      <c r="K218" s="1">
        <v>70.39</v>
      </c>
      <c r="L218" s="1">
        <v>68.239999999999995</v>
      </c>
    </row>
    <row r="219" spans="1:12" ht="15.75" customHeight="1">
      <c r="A219" s="7">
        <v>218</v>
      </c>
      <c r="B219" s="1" t="s">
        <v>103</v>
      </c>
      <c r="C219" s="1">
        <v>69.37</v>
      </c>
      <c r="D219" s="1">
        <v>11</v>
      </c>
      <c r="E219" s="1">
        <v>16</v>
      </c>
      <c r="F219" s="1">
        <v>72.989999999999995</v>
      </c>
      <c r="G219" s="1">
        <v>0</v>
      </c>
      <c r="H219" s="1">
        <v>1</v>
      </c>
      <c r="I219" s="1">
        <v>0</v>
      </c>
      <c r="J219" s="1">
        <v>2</v>
      </c>
      <c r="K219" s="1">
        <v>69.59</v>
      </c>
      <c r="L219" s="1">
        <v>68.930000000000007</v>
      </c>
    </row>
    <row r="220" spans="1:12" ht="15.75" customHeight="1">
      <c r="A220" s="7">
        <v>219</v>
      </c>
      <c r="B220" s="1" t="s">
        <v>379</v>
      </c>
      <c r="C220" s="1">
        <v>69.31</v>
      </c>
      <c r="D220" s="1">
        <v>16</v>
      </c>
      <c r="E220" s="1">
        <v>13</v>
      </c>
      <c r="F220" s="1">
        <v>68.83</v>
      </c>
      <c r="G220" s="1">
        <v>0</v>
      </c>
      <c r="H220" s="1">
        <v>0</v>
      </c>
      <c r="I220" s="1">
        <v>0</v>
      </c>
      <c r="J220" s="1">
        <v>1</v>
      </c>
      <c r="K220" s="1">
        <v>69.349999999999994</v>
      </c>
      <c r="L220" s="1">
        <v>69.06</v>
      </c>
    </row>
    <row r="221" spans="1:12" ht="15.75" customHeight="1">
      <c r="A221" s="7">
        <v>220</v>
      </c>
      <c r="B221" s="1" t="s">
        <v>273</v>
      </c>
      <c r="C221" s="1">
        <v>69.239999999999995</v>
      </c>
      <c r="D221" s="1">
        <v>11</v>
      </c>
      <c r="E221" s="1">
        <v>20</v>
      </c>
      <c r="F221" s="1">
        <v>72.47</v>
      </c>
      <c r="G221" s="1">
        <v>0</v>
      </c>
      <c r="H221" s="1">
        <v>0</v>
      </c>
      <c r="I221" s="1">
        <v>0</v>
      </c>
      <c r="J221" s="1">
        <v>0</v>
      </c>
      <c r="K221" s="1">
        <v>67.55</v>
      </c>
      <c r="L221" s="1">
        <v>70.569999999999993</v>
      </c>
    </row>
    <row r="222" spans="1:12" ht="15.75" customHeight="1">
      <c r="A222" s="7">
        <v>221</v>
      </c>
      <c r="B222" s="1" t="s">
        <v>162</v>
      </c>
      <c r="C222" s="1">
        <v>69.12</v>
      </c>
      <c r="D222" s="1">
        <v>8</v>
      </c>
      <c r="E222" s="1">
        <v>17</v>
      </c>
      <c r="F222" s="1">
        <v>74.84</v>
      </c>
      <c r="G222" s="1">
        <v>0</v>
      </c>
      <c r="H222" s="1">
        <v>1</v>
      </c>
      <c r="I222" s="1">
        <v>0</v>
      </c>
      <c r="J222" s="1">
        <v>2</v>
      </c>
      <c r="K222" s="1">
        <v>69.95</v>
      </c>
      <c r="L222" s="1">
        <v>68.040000000000006</v>
      </c>
    </row>
    <row r="223" spans="1:12" ht="15.75" customHeight="1">
      <c r="A223" s="7">
        <v>222</v>
      </c>
      <c r="B223" s="1" t="s">
        <v>306</v>
      </c>
      <c r="C223" s="1">
        <v>69.06</v>
      </c>
      <c r="D223" s="1">
        <v>13</v>
      </c>
      <c r="E223" s="1">
        <v>15</v>
      </c>
      <c r="F223" s="1">
        <v>69.67</v>
      </c>
      <c r="G223" s="1">
        <v>0</v>
      </c>
      <c r="H223" s="1">
        <v>0</v>
      </c>
      <c r="I223" s="1">
        <v>0</v>
      </c>
      <c r="J223" s="1">
        <v>0</v>
      </c>
      <c r="K223" s="1">
        <v>68.22</v>
      </c>
      <c r="L223" s="1">
        <v>69.66</v>
      </c>
    </row>
    <row r="224" spans="1:12" ht="15.75" customHeight="1">
      <c r="A224" s="7">
        <v>223</v>
      </c>
      <c r="B224" s="1" t="s">
        <v>495</v>
      </c>
      <c r="C224" s="1">
        <v>69.03</v>
      </c>
      <c r="D224" s="1">
        <v>15</v>
      </c>
      <c r="E224" s="1">
        <v>14</v>
      </c>
      <c r="F224" s="1">
        <v>68.8</v>
      </c>
      <c r="G224" s="1">
        <v>0</v>
      </c>
      <c r="H224" s="1">
        <v>0</v>
      </c>
      <c r="I224" s="1">
        <v>0</v>
      </c>
      <c r="J224" s="1">
        <v>1</v>
      </c>
      <c r="K224" s="1">
        <v>69.180000000000007</v>
      </c>
      <c r="L224" s="1">
        <v>68.67</v>
      </c>
    </row>
    <row r="225" spans="1:12" ht="15.75" customHeight="1">
      <c r="A225" s="7">
        <v>224</v>
      </c>
      <c r="B225" s="1" t="s">
        <v>216</v>
      </c>
      <c r="C225" s="1">
        <v>69.03</v>
      </c>
      <c r="D225" s="1">
        <v>12</v>
      </c>
      <c r="E225" s="1">
        <v>16</v>
      </c>
      <c r="F225" s="1">
        <v>70.930000000000007</v>
      </c>
      <c r="G225" s="1">
        <v>0</v>
      </c>
      <c r="H225" s="1">
        <v>0</v>
      </c>
      <c r="I225" s="1">
        <v>0</v>
      </c>
      <c r="J225" s="1">
        <v>0</v>
      </c>
      <c r="K225" s="1">
        <v>69.02</v>
      </c>
      <c r="L225" s="1">
        <v>68.819999999999993</v>
      </c>
    </row>
    <row r="226" spans="1:12" ht="15.75" customHeight="1">
      <c r="A226" s="7">
        <v>225</v>
      </c>
      <c r="B226" s="1" t="s">
        <v>370</v>
      </c>
      <c r="C226" s="1">
        <v>68.930000000000007</v>
      </c>
      <c r="D226" s="1">
        <v>8</v>
      </c>
      <c r="E226" s="1">
        <v>18</v>
      </c>
      <c r="F226" s="1">
        <v>75.989999999999995</v>
      </c>
      <c r="G226" s="1">
        <v>0</v>
      </c>
      <c r="H226" s="1">
        <v>0</v>
      </c>
      <c r="I226" s="1">
        <v>0</v>
      </c>
      <c r="J226" s="1">
        <v>0</v>
      </c>
      <c r="K226" s="1">
        <v>70.8</v>
      </c>
      <c r="L226" s="1">
        <v>66.61</v>
      </c>
    </row>
    <row r="227" spans="1:12" ht="15.75" customHeight="1">
      <c r="A227" s="7">
        <v>226</v>
      </c>
      <c r="B227" s="1" t="s">
        <v>301</v>
      </c>
      <c r="C227" s="1">
        <v>68.83</v>
      </c>
      <c r="D227" s="1">
        <v>9</v>
      </c>
      <c r="E227" s="1">
        <v>17</v>
      </c>
      <c r="F227" s="1">
        <v>72.87</v>
      </c>
      <c r="G227" s="1">
        <v>0</v>
      </c>
      <c r="H227" s="1">
        <v>0</v>
      </c>
      <c r="I227" s="1">
        <v>0</v>
      </c>
      <c r="J227" s="1">
        <v>0</v>
      </c>
      <c r="K227" s="1">
        <v>68.53</v>
      </c>
      <c r="L227" s="1">
        <v>68.91</v>
      </c>
    </row>
    <row r="228" spans="1:12" ht="15.75" customHeight="1">
      <c r="A228" s="7">
        <v>227</v>
      </c>
      <c r="B228" s="1" t="s">
        <v>31</v>
      </c>
      <c r="C228" s="1">
        <v>68.8</v>
      </c>
      <c r="D228" s="1">
        <v>8</v>
      </c>
      <c r="E228" s="1">
        <v>19</v>
      </c>
      <c r="F228" s="1">
        <v>74.91</v>
      </c>
      <c r="G228" s="1">
        <v>0</v>
      </c>
      <c r="H228" s="1">
        <v>2</v>
      </c>
      <c r="I228" s="1">
        <v>0</v>
      </c>
      <c r="J228" s="1">
        <v>7</v>
      </c>
      <c r="K228" s="1">
        <v>68.33</v>
      </c>
      <c r="L228" s="1">
        <v>69.05</v>
      </c>
    </row>
    <row r="229" spans="1:12" ht="15.75" customHeight="1">
      <c r="A229" s="7">
        <v>228</v>
      </c>
      <c r="B229" s="1" t="s">
        <v>208</v>
      </c>
      <c r="C229" s="1">
        <v>68.77</v>
      </c>
      <c r="D229" s="1">
        <v>12</v>
      </c>
      <c r="E229" s="1">
        <v>14</v>
      </c>
      <c r="F229" s="1">
        <v>71.06</v>
      </c>
      <c r="G229" s="1">
        <v>0</v>
      </c>
      <c r="H229" s="1">
        <v>0</v>
      </c>
      <c r="I229" s="1">
        <v>0</v>
      </c>
      <c r="J229" s="1">
        <v>1</v>
      </c>
      <c r="K229" s="1">
        <v>69.459999999999994</v>
      </c>
      <c r="L229" s="1">
        <v>67.83</v>
      </c>
    </row>
    <row r="230" spans="1:12" ht="15.75" customHeight="1">
      <c r="A230" s="7">
        <v>229</v>
      </c>
      <c r="B230" s="1" t="s">
        <v>133</v>
      </c>
      <c r="C230" s="1">
        <v>68.75</v>
      </c>
      <c r="D230" s="1">
        <v>9</v>
      </c>
      <c r="E230" s="1">
        <v>18</v>
      </c>
      <c r="F230" s="1">
        <v>73.84</v>
      </c>
      <c r="G230" s="1">
        <v>0</v>
      </c>
      <c r="H230" s="1">
        <v>1</v>
      </c>
      <c r="I230" s="1">
        <v>0</v>
      </c>
      <c r="J230" s="1">
        <v>2</v>
      </c>
      <c r="K230" s="1">
        <v>70.08</v>
      </c>
      <c r="L230" s="1">
        <v>67.08</v>
      </c>
    </row>
    <row r="231" spans="1:12" ht="15.75" customHeight="1">
      <c r="A231" s="7">
        <v>230</v>
      </c>
      <c r="B231" s="1" t="s">
        <v>142</v>
      </c>
      <c r="C231" s="1">
        <v>68.55</v>
      </c>
      <c r="D231" s="1">
        <v>7</v>
      </c>
      <c r="E231" s="1">
        <v>18</v>
      </c>
      <c r="F231" s="1">
        <v>74.739999999999995</v>
      </c>
      <c r="G231" s="1">
        <v>0</v>
      </c>
      <c r="H231" s="1">
        <v>0</v>
      </c>
      <c r="I231" s="1">
        <v>0</v>
      </c>
      <c r="J231" s="1">
        <v>1</v>
      </c>
      <c r="K231" s="1">
        <v>68.25</v>
      </c>
      <c r="L231" s="1">
        <v>68.63</v>
      </c>
    </row>
    <row r="232" spans="1:12" ht="15.75" customHeight="1">
      <c r="A232" s="7">
        <v>231</v>
      </c>
      <c r="B232" s="1" t="s">
        <v>229</v>
      </c>
      <c r="C232" s="1">
        <v>68.53</v>
      </c>
      <c r="D232" s="1">
        <v>13</v>
      </c>
      <c r="E232" s="1">
        <v>16</v>
      </c>
      <c r="F232" s="1">
        <v>70.14</v>
      </c>
      <c r="G232" s="1">
        <v>0</v>
      </c>
      <c r="H232" s="1">
        <v>0</v>
      </c>
      <c r="I232" s="1">
        <v>0</v>
      </c>
      <c r="J232" s="1">
        <v>1</v>
      </c>
      <c r="K232" s="1">
        <v>68.510000000000005</v>
      </c>
      <c r="L232" s="1">
        <v>68.319999999999993</v>
      </c>
    </row>
    <row r="233" spans="1:12" ht="15.75" customHeight="1">
      <c r="A233" s="7">
        <v>232</v>
      </c>
      <c r="B233" s="1" t="s">
        <v>487</v>
      </c>
      <c r="C233" s="1">
        <v>68.489999999999995</v>
      </c>
      <c r="D233" s="1">
        <v>14</v>
      </c>
      <c r="E233" s="1">
        <v>12</v>
      </c>
      <c r="F233" s="1">
        <v>67.77</v>
      </c>
      <c r="G233" s="1">
        <v>0</v>
      </c>
      <c r="H233" s="1">
        <v>0</v>
      </c>
      <c r="I233" s="1">
        <v>0</v>
      </c>
      <c r="J233" s="1">
        <v>0</v>
      </c>
      <c r="K233" s="1">
        <v>69.05</v>
      </c>
      <c r="L233" s="1">
        <v>67.7</v>
      </c>
    </row>
    <row r="234" spans="1:12" ht="15.75" customHeight="1">
      <c r="A234" s="7">
        <v>233</v>
      </c>
      <c r="B234" s="1" t="s">
        <v>219</v>
      </c>
      <c r="C234" s="1">
        <v>68.430000000000007</v>
      </c>
      <c r="D234" s="1">
        <v>10</v>
      </c>
      <c r="E234" s="1">
        <v>20</v>
      </c>
      <c r="F234" s="1">
        <v>73.92</v>
      </c>
      <c r="G234" s="1">
        <v>0</v>
      </c>
      <c r="H234" s="1">
        <v>0</v>
      </c>
      <c r="I234" s="1">
        <v>0</v>
      </c>
      <c r="J234" s="1">
        <v>2</v>
      </c>
      <c r="K234" s="1">
        <v>68.92</v>
      </c>
      <c r="L234" s="1">
        <v>67.709999999999994</v>
      </c>
    </row>
    <row r="235" spans="1:12" ht="15.75" customHeight="1">
      <c r="A235" s="7">
        <v>234</v>
      </c>
      <c r="B235" s="1" t="s">
        <v>241</v>
      </c>
      <c r="C235" s="1">
        <v>68.38</v>
      </c>
      <c r="D235" s="1">
        <v>14</v>
      </c>
      <c r="E235" s="1">
        <v>12</v>
      </c>
      <c r="F235" s="1">
        <v>67.5</v>
      </c>
      <c r="G235" s="1">
        <v>0</v>
      </c>
      <c r="H235" s="1">
        <v>0</v>
      </c>
      <c r="I235" s="1">
        <v>0</v>
      </c>
      <c r="J235" s="1">
        <v>0</v>
      </c>
      <c r="K235" s="1">
        <v>70.58</v>
      </c>
      <c r="L235" s="1">
        <v>65.56</v>
      </c>
    </row>
    <row r="236" spans="1:12" ht="15.75" customHeight="1">
      <c r="A236" s="7">
        <v>235</v>
      </c>
      <c r="B236" s="1" t="s">
        <v>359</v>
      </c>
      <c r="C236" s="1">
        <v>68.319999999999993</v>
      </c>
      <c r="D236" s="1">
        <v>9</v>
      </c>
      <c r="E236" s="1">
        <v>19</v>
      </c>
      <c r="F236" s="1">
        <v>73.67</v>
      </c>
      <c r="G236" s="1">
        <v>0</v>
      </c>
      <c r="H236" s="1">
        <v>1</v>
      </c>
      <c r="I236" s="1">
        <v>0</v>
      </c>
      <c r="J236" s="1">
        <v>1</v>
      </c>
      <c r="K236" s="1">
        <v>68.260000000000005</v>
      </c>
      <c r="L236" s="1">
        <v>68.16</v>
      </c>
    </row>
    <row r="237" spans="1:12" ht="15.75" customHeight="1">
      <c r="A237" s="7">
        <v>236</v>
      </c>
      <c r="B237" s="1" t="s">
        <v>391</v>
      </c>
      <c r="C237" s="1">
        <v>68.260000000000005</v>
      </c>
      <c r="D237" s="1">
        <v>14</v>
      </c>
      <c r="E237" s="1">
        <v>15</v>
      </c>
      <c r="F237" s="1">
        <v>70.75</v>
      </c>
      <c r="G237" s="1">
        <v>0</v>
      </c>
      <c r="H237" s="1">
        <v>1</v>
      </c>
      <c r="I237" s="1">
        <v>0</v>
      </c>
      <c r="J237" s="1">
        <v>4</v>
      </c>
      <c r="K237" s="1">
        <v>69.02</v>
      </c>
      <c r="L237" s="1">
        <v>67.25</v>
      </c>
    </row>
    <row r="238" spans="1:12" ht="15.75" customHeight="1">
      <c r="A238" s="7">
        <v>237</v>
      </c>
      <c r="B238" s="1" t="s">
        <v>227</v>
      </c>
      <c r="C238" s="1">
        <v>68.180000000000007</v>
      </c>
      <c r="D238" s="1">
        <v>7</v>
      </c>
      <c r="E238" s="1">
        <v>17</v>
      </c>
      <c r="F238" s="1">
        <v>74.91</v>
      </c>
      <c r="G238" s="1">
        <v>0</v>
      </c>
      <c r="H238" s="1">
        <v>1</v>
      </c>
      <c r="I238" s="1">
        <v>0</v>
      </c>
      <c r="J238" s="1">
        <v>3</v>
      </c>
      <c r="K238" s="1">
        <v>68.52</v>
      </c>
      <c r="L238" s="1">
        <v>67.62</v>
      </c>
    </row>
    <row r="239" spans="1:12" ht="15.75" customHeight="1">
      <c r="A239" s="7">
        <v>238</v>
      </c>
      <c r="B239" s="1" t="s">
        <v>380</v>
      </c>
      <c r="C239" s="1">
        <v>68.16</v>
      </c>
      <c r="D239" s="1">
        <v>17</v>
      </c>
      <c r="E239" s="1">
        <v>13</v>
      </c>
      <c r="F239" s="1">
        <v>66.77</v>
      </c>
      <c r="G239" s="1">
        <v>0</v>
      </c>
      <c r="H239" s="1">
        <v>0</v>
      </c>
      <c r="I239" s="1">
        <v>0</v>
      </c>
      <c r="J239" s="1">
        <v>0</v>
      </c>
      <c r="K239" s="1">
        <v>69.28</v>
      </c>
      <c r="L239" s="1">
        <v>66.739999999999995</v>
      </c>
    </row>
    <row r="240" spans="1:12" ht="15.75" customHeight="1">
      <c r="A240" s="7">
        <v>239</v>
      </c>
      <c r="B240" s="1" t="s">
        <v>356</v>
      </c>
      <c r="C240" s="1">
        <v>68.05</v>
      </c>
      <c r="D240" s="1">
        <v>13</v>
      </c>
      <c r="E240" s="1">
        <v>17</v>
      </c>
      <c r="F240" s="1">
        <v>69.53</v>
      </c>
      <c r="G240" s="1">
        <v>0</v>
      </c>
      <c r="H240" s="1">
        <v>0</v>
      </c>
      <c r="I240" s="1">
        <v>0</v>
      </c>
      <c r="J240" s="1">
        <v>0</v>
      </c>
      <c r="K240" s="1">
        <v>67.14</v>
      </c>
      <c r="L240" s="1">
        <v>68.7</v>
      </c>
    </row>
    <row r="241" spans="1:12" ht="15.75" customHeight="1">
      <c r="A241" s="7">
        <v>240</v>
      </c>
      <c r="B241" s="1" t="s">
        <v>166</v>
      </c>
      <c r="C241" s="1">
        <v>68.040000000000006</v>
      </c>
      <c r="D241" s="1">
        <v>12</v>
      </c>
      <c r="E241" s="1">
        <v>14</v>
      </c>
      <c r="F241" s="1">
        <v>69.41</v>
      </c>
      <c r="G241" s="1">
        <v>0</v>
      </c>
      <c r="H241" s="1">
        <v>0</v>
      </c>
      <c r="I241" s="1">
        <v>0</v>
      </c>
      <c r="J241" s="1">
        <v>0</v>
      </c>
      <c r="K241" s="1">
        <v>68.45</v>
      </c>
      <c r="L241" s="1">
        <v>67.41</v>
      </c>
    </row>
    <row r="242" spans="1:12" ht="15.75" customHeight="1">
      <c r="A242" s="7">
        <v>241</v>
      </c>
      <c r="B242" s="1" t="s">
        <v>367</v>
      </c>
      <c r="C242" s="1">
        <v>67.95</v>
      </c>
      <c r="D242" s="1">
        <v>7</v>
      </c>
      <c r="E242" s="1">
        <v>21</v>
      </c>
      <c r="F242" s="1">
        <v>73.739999999999995</v>
      </c>
      <c r="G242" s="1">
        <v>0</v>
      </c>
      <c r="H242" s="1">
        <v>0</v>
      </c>
      <c r="I242" s="1">
        <v>0</v>
      </c>
      <c r="J242" s="1">
        <v>3</v>
      </c>
      <c r="K242" s="1">
        <v>66.52</v>
      </c>
      <c r="L242" s="1">
        <v>69.040000000000006</v>
      </c>
    </row>
    <row r="243" spans="1:12" ht="15.75" customHeight="1">
      <c r="A243" s="7">
        <v>242</v>
      </c>
      <c r="B243" s="1" t="s">
        <v>143</v>
      </c>
      <c r="C243" s="1">
        <v>67.900000000000006</v>
      </c>
      <c r="D243" s="1">
        <v>10</v>
      </c>
      <c r="E243" s="1">
        <v>16</v>
      </c>
      <c r="F243" s="1">
        <v>71.41</v>
      </c>
      <c r="G243" s="1">
        <v>0</v>
      </c>
      <c r="H243" s="1">
        <v>0</v>
      </c>
      <c r="I243" s="1">
        <v>0</v>
      </c>
      <c r="J243" s="1">
        <v>1</v>
      </c>
      <c r="K243" s="1">
        <v>67.760000000000005</v>
      </c>
      <c r="L243" s="1">
        <v>67.83</v>
      </c>
    </row>
    <row r="244" spans="1:12" ht="15.75" customHeight="1">
      <c r="A244" s="7">
        <v>243</v>
      </c>
      <c r="B244" s="1" t="s">
        <v>175</v>
      </c>
      <c r="C244" s="1">
        <v>67.81</v>
      </c>
      <c r="D244" s="1">
        <v>11</v>
      </c>
      <c r="E244" s="1">
        <v>15</v>
      </c>
      <c r="F244" s="1">
        <v>71.28</v>
      </c>
      <c r="G244" s="1">
        <v>0</v>
      </c>
      <c r="H244" s="1">
        <v>0</v>
      </c>
      <c r="I244" s="1">
        <v>0</v>
      </c>
      <c r="J244" s="1">
        <v>1</v>
      </c>
      <c r="K244" s="1">
        <v>69.260000000000005</v>
      </c>
      <c r="L244" s="1">
        <v>65.95</v>
      </c>
    </row>
    <row r="245" spans="1:12" ht="15.75" customHeight="1">
      <c r="A245" s="7">
        <v>244</v>
      </c>
      <c r="B245" s="1" t="s">
        <v>462</v>
      </c>
      <c r="C245" s="1">
        <v>67.78</v>
      </c>
      <c r="D245" s="1">
        <v>14</v>
      </c>
      <c r="E245" s="1">
        <v>13</v>
      </c>
      <c r="F245" s="1">
        <v>68.7</v>
      </c>
      <c r="G245" s="1">
        <v>0</v>
      </c>
      <c r="H245" s="1">
        <v>0</v>
      </c>
      <c r="I245" s="1">
        <v>0</v>
      </c>
      <c r="J245" s="1">
        <v>0</v>
      </c>
      <c r="K245" s="1">
        <v>68.489999999999995</v>
      </c>
      <c r="L245" s="1">
        <v>66.81</v>
      </c>
    </row>
    <row r="246" spans="1:12" ht="15.75" customHeight="1">
      <c r="A246" s="7">
        <v>245</v>
      </c>
      <c r="B246" s="1" t="s">
        <v>395</v>
      </c>
      <c r="C246" s="1">
        <v>67.77</v>
      </c>
      <c r="D246" s="1">
        <v>11</v>
      </c>
      <c r="E246" s="1">
        <v>16</v>
      </c>
      <c r="F246" s="1">
        <v>71.86</v>
      </c>
      <c r="G246" s="1">
        <v>0</v>
      </c>
      <c r="H246" s="1">
        <v>0</v>
      </c>
      <c r="I246" s="1">
        <v>0</v>
      </c>
      <c r="J246" s="1">
        <v>0</v>
      </c>
      <c r="K246" s="1">
        <v>68.77</v>
      </c>
      <c r="L246" s="1">
        <v>66.48</v>
      </c>
    </row>
    <row r="247" spans="1:12" ht="15.75" customHeight="1">
      <c r="A247" s="7">
        <v>246</v>
      </c>
      <c r="B247" s="1" t="s">
        <v>440</v>
      </c>
      <c r="C247" s="1">
        <v>67.7</v>
      </c>
      <c r="D247" s="1">
        <v>12</v>
      </c>
      <c r="E247" s="1">
        <v>17</v>
      </c>
      <c r="F247" s="1">
        <v>71.09</v>
      </c>
      <c r="G247" s="1">
        <v>0</v>
      </c>
      <c r="H247" s="1">
        <v>0</v>
      </c>
      <c r="I247" s="1">
        <v>0</v>
      </c>
      <c r="J247" s="1">
        <v>1</v>
      </c>
      <c r="K247" s="1">
        <v>68.27</v>
      </c>
      <c r="L247" s="1">
        <v>66.89</v>
      </c>
    </row>
    <row r="248" spans="1:12" ht="15.75" customHeight="1">
      <c r="A248" s="7">
        <v>247</v>
      </c>
      <c r="B248" s="1" t="s">
        <v>308</v>
      </c>
      <c r="C248" s="1">
        <v>67.7</v>
      </c>
      <c r="D248" s="1">
        <v>11</v>
      </c>
      <c r="E248" s="1">
        <v>17</v>
      </c>
      <c r="F248" s="1">
        <v>70.67</v>
      </c>
      <c r="G248" s="1">
        <v>0</v>
      </c>
      <c r="H248" s="1">
        <v>0</v>
      </c>
      <c r="I248" s="1">
        <v>0</v>
      </c>
      <c r="J248" s="1">
        <v>0</v>
      </c>
      <c r="K248" s="1">
        <v>66.290000000000006</v>
      </c>
      <c r="L248" s="1">
        <v>68.75</v>
      </c>
    </row>
    <row r="249" spans="1:12" ht="15.75" customHeight="1">
      <c r="A249" s="7">
        <v>248</v>
      </c>
      <c r="B249" s="1" t="s">
        <v>382</v>
      </c>
      <c r="C249" s="1">
        <v>67.69</v>
      </c>
      <c r="D249" s="1">
        <v>9</v>
      </c>
      <c r="E249" s="1">
        <v>15</v>
      </c>
      <c r="F249" s="1">
        <v>71.17</v>
      </c>
      <c r="G249" s="1">
        <v>0</v>
      </c>
      <c r="H249" s="1">
        <v>0</v>
      </c>
      <c r="I249" s="1">
        <v>0</v>
      </c>
      <c r="J249" s="1">
        <v>0</v>
      </c>
      <c r="K249" s="1">
        <v>67.180000000000007</v>
      </c>
      <c r="L249" s="1">
        <v>67.97</v>
      </c>
    </row>
    <row r="250" spans="1:12" ht="15.75" customHeight="1">
      <c r="A250" s="7">
        <v>249</v>
      </c>
      <c r="B250" s="1" t="s">
        <v>341</v>
      </c>
      <c r="C250" s="1">
        <v>67.69</v>
      </c>
      <c r="D250" s="1">
        <v>11</v>
      </c>
      <c r="E250" s="1">
        <v>17</v>
      </c>
      <c r="F250" s="1">
        <v>69.23</v>
      </c>
      <c r="G250" s="1">
        <v>0</v>
      </c>
      <c r="H250" s="1">
        <v>0</v>
      </c>
      <c r="I250" s="1">
        <v>0</v>
      </c>
      <c r="J250" s="1">
        <v>2</v>
      </c>
      <c r="K250" s="1">
        <v>65.62</v>
      </c>
      <c r="L250" s="1">
        <v>69.260000000000005</v>
      </c>
    </row>
    <row r="251" spans="1:12" ht="15.75" customHeight="1">
      <c r="A251" s="7">
        <v>250</v>
      </c>
      <c r="B251" s="1" t="s">
        <v>170</v>
      </c>
      <c r="C251" s="1">
        <v>67.66</v>
      </c>
      <c r="D251" s="1">
        <v>8</v>
      </c>
      <c r="E251" s="1">
        <v>22</v>
      </c>
      <c r="F251" s="1">
        <v>74.69</v>
      </c>
      <c r="G251" s="1">
        <v>0</v>
      </c>
      <c r="H251" s="1">
        <v>0</v>
      </c>
      <c r="I251" s="1">
        <v>0</v>
      </c>
      <c r="J251" s="1">
        <v>2</v>
      </c>
      <c r="K251" s="1">
        <v>66.91</v>
      </c>
      <c r="L251" s="1">
        <v>68.150000000000006</v>
      </c>
    </row>
    <row r="252" spans="1:12" ht="15.75" customHeight="1">
      <c r="A252" s="7">
        <v>251</v>
      </c>
      <c r="B252" s="1" t="s">
        <v>272</v>
      </c>
      <c r="C252" s="1">
        <v>67.52</v>
      </c>
      <c r="D252" s="1">
        <v>9</v>
      </c>
      <c r="E252" s="1">
        <v>17</v>
      </c>
      <c r="F252" s="1">
        <v>70.010000000000005</v>
      </c>
      <c r="G252" s="1">
        <v>0</v>
      </c>
      <c r="H252" s="1">
        <v>0</v>
      </c>
      <c r="I252" s="1">
        <v>0</v>
      </c>
      <c r="J252" s="1">
        <v>1</v>
      </c>
      <c r="K252" s="1">
        <v>65.42</v>
      </c>
      <c r="L252" s="1">
        <v>69.12</v>
      </c>
    </row>
    <row r="253" spans="1:12" ht="15.75" customHeight="1">
      <c r="A253" s="7">
        <v>252</v>
      </c>
      <c r="B253" s="1" t="s">
        <v>222</v>
      </c>
      <c r="C253" s="1">
        <v>67.31</v>
      </c>
      <c r="D253" s="1">
        <v>10</v>
      </c>
      <c r="E253" s="1">
        <v>17</v>
      </c>
      <c r="F253" s="1">
        <v>71.78</v>
      </c>
      <c r="G253" s="1">
        <v>0</v>
      </c>
      <c r="H253" s="1">
        <v>0</v>
      </c>
      <c r="I253" s="1">
        <v>0</v>
      </c>
      <c r="J253" s="1">
        <v>2</v>
      </c>
      <c r="K253" s="1">
        <v>67.62</v>
      </c>
      <c r="L253" s="1">
        <v>66.78</v>
      </c>
    </row>
    <row r="254" spans="1:12" ht="15.75" customHeight="1">
      <c r="A254" s="7">
        <v>253</v>
      </c>
      <c r="B254" s="1" t="s">
        <v>449</v>
      </c>
      <c r="C254" s="1">
        <v>67.3</v>
      </c>
      <c r="D254" s="1">
        <v>13</v>
      </c>
      <c r="E254" s="1">
        <v>15</v>
      </c>
      <c r="F254" s="1">
        <v>67.8</v>
      </c>
      <c r="G254" s="1">
        <v>0</v>
      </c>
      <c r="H254" s="1">
        <v>0</v>
      </c>
      <c r="I254" s="1">
        <v>0</v>
      </c>
      <c r="J254" s="1">
        <v>0</v>
      </c>
      <c r="K254" s="1">
        <v>66.59</v>
      </c>
      <c r="L254" s="1">
        <v>67.760000000000005</v>
      </c>
    </row>
    <row r="255" spans="1:12" ht="15.75" customHeight="1">
      <c r="A255" s="7">
        <v>254</v>
      </c>
      <c r="B255" s="1" t="s">
        <v>270</v>
      </c>
      <c r="C255" s="1">
        <v>67.3</v>
      </c>
      <c r="D255" s="1">
        <v>6</v>
      </c>
      <c r="E255" s="1">
        <v>22</v>
      </c>
      <c r="F255" s="1">
        <v>74.16</v>
      </c>
      <c r="G255" s="1">
        <v>0</v>
      </c>
      <c r="H255" s="1">
        <v>0</v>
      </c>
      <c r="I255" s="1">
        <v>0</v>
      </c>
      <c r="J255" s="1">
        <v>0</v>
      </c>
      <c r="K255" s="1">
        <v>65.53</v>
      </c>
      <c r="L255" s="1">
        <v>68.63</v>
      </c>
    </row>
    <row r="256" spans="1:12" ht="15.75" customHeight="1">
      <c r="A256" s="7">
        <v>255</v>
      </c>
      <c r="B256" s="1" t="s">
        <v>214</v>
      </c>
      <c r="C256" s="1">
        <v>67.290000000000006</v>
      </c>
      <c r="D256" s="1">
        <v>14</v>
      </c>
      <c r="E256" s="1">
        <v>12</v>
      </c>
      <c r="F256" s="1">
        <v>66.69</v>
      </c>
      <c r="G256" s="1">
        <v>0</v>
      </c>
      <c r="H256" s="1">
        <v>0</v>
      </c>
      <c r="I256" s="1">
        <v>0</v>
      </c>
      <c r="J256" s="1">
        <v>0</v>
      </c>
      <c r="K256" s="1">
        <v>69.91</v>
      </c>
      <c r="L256" s="1">
        <v>63.69</v>
      </c>
    </row>
    <row r="257" spans="1:12" ht="15.75" customHeight="1">
      <c r="A257" s="7">
        <v>256</v>
      </c>
      <c r="B257" s="1" t="s">
        <v>385</v>
      </c>
      <c r="C257" s="1">
        <v>67.27</v>
      </c>
      <c r="D257" s="1">
        <v>12</v>
      </c>
      <c r="E257" s="1">
        <v>15</v>
      </c>
      <c r="F257" s="1">
        <v>68.78</v>
      </c>
      <c r="G257" s="1">
        <v>0</v>
      </c>
      <c r="H257" s="1">
        <v>0</v>
      </c>
      <c r="I257" s="1">
        <v>0</v>
      </c>
      <c r="J257" s="1">
        <v>1</v>
      </c>
      <c r="K257" s="1">
        <v>67.19</v>
      </c>
      <c r="L257" s="1">
        <v>67.14</v>
      </c>
    </row>
    <row r="258" spans="1:12" ht="15.75" customHeight="1">
      <c r="A258" s="7">
        <v>257</v>
      </c>
      <c r="B258" s="1" t="s">
        <v>62</v>
      </c>
      <c r="C258" s="1">
        <v>67.260000000000005</v>
      </c>
      <c r="D258" s="1">
        <v>10</v>
      </c>
      <c r="E258" s="1">
        <v>17</v>
      </c>
      <c r="F258" s="1">
        <v>70.430000000000007</v>
      </c>
      <c r="G258" s="1">
        <v>0</v>
      </c>
      <c r="H258" s="1">
        <v>0</v>
      </c>
      <c r="I258" s="1">
        <v>0</v>
      </c>
      <c r="J258" s="1">
        <v>1</v>
      </c>
      <c r="K258" s="1">
        <v>67.650000000000006</v>
      </c>
      <c r="L258" s="1">
        <v>66.64</v>
      </c>
    </row>
    <row r="259" spans="1:12" ht="15.75" customHeight="1">
      <c r="A259" s="7">
        <v>258</v>
      </c>
      <c r="B259" s="1" t="s">
        <v>187</v>
      </c>
      <c r="C259" s="1">
        <v>67.19</v>
      </c>
      <c r="D259" s="1">
        <v>11</v>
      </c>
      <c r="E259" s="1">
        <v>18</v>
      </c>
      <c r="F259" s="1">
        <v>70.64</v>
      </c>
      <c r="G259" s="1">
        <v>0</v>
      </c>
      <c r="H259" s="1">
        <v>0</v>
      </c>
      <c r="I259" s="1">
        <v>0</v>
      </c>
      <c r="J259" s="1">
        <v>0</v>
      </c>
      <c r="K259" s="1">
        <v>68.650000000000006</v>
      </c>
      <c r="L259" s="1">
        <v>65.3</v>
      </c>
    </row>
    <row r="260" spans="1:12" ht="15.75" customHeight="1">
      <c r="A260" s="7">
        <v>259</v>
      </c>
      <c r="B260" s="1" t="s">
        <v>300</v>
      </c>
      <c r="C260" s="1">
        <v>67.16</v>
      </c>
      <c r="D260" s="1">
        <v>14</v>
      </c>
      <c r="E260" s="1">
        <v>13</v>
      </c>
      <c r="F260" s="1">
        <v>67.44</v>
      </c>
      <c r="G260" s="1">
        <v>0</v>
      </c>
      <c r="H260" s="1">
        <v>0</v>
      </c>
      <c r="I260" s="1">
        <v>0</v>
      </c>
      <c r="J260" s="1">
        <v>1</v>
      </c>
      <c r="K260" s="1">
        <v>70.209999999999994</v>
      </c>
      <c r="L260" s="1">
        <v>62.76</v>
      </c>
    </row>
    <row r="261" spans="1:12" ht="15.75" customHeight="1">
      <c r="A261" s="7">
        <v>260</v>
      </c>
      <c r="B261" s="1" t="s">
        <v>183</v>
      </c>
      <c r="C261" s="1">
        <v>67.06</v>
      </c>
      <c r="D261" s="1">
        <v>8</v>
      </c>
      <c r="E261" s="1">
        <v>19</v>
      </c>
      <c r="F261" s="1">
        <v>72.92</v>
      </c>
      <c r="G261" s="1">
        <v>0</v>
      </c>
      <c r="H261" s="1">
        <v>0</v>
      </c>
      <c r="I261" s="1">
        <v>0</v>
      </c>
      <c r="J261" s="1">
        <v>2</v>
      </c>
      <c r="K261" s="1">
        <v>66.78</v>
      </c>
      <c r="L261" s="1">
        <v>67.13</v>
      </c>
    </row>
    <row r="262" spans="1:12" ht="15.75" customHeight="1">
      <c r="A262" s="7">
        <v>261</v>
      </c>
      <c r="B262" s="1" t="s">
        <v>496</v>
      </c>
      <c r="C262" s="1">
        <v>66.97</v>
      </c>
      <c r="D262" s="1">
        <v>12</v>
      </c>
      <c r="E262" s="1">
        <v>16</v>
      </c>
      <c r="F262" s="1">
        <v>68.63</v>
      </c>
      <c r="G262" s="1">
        <v>0</v>
      </c>
      <c r="H262" s="1">
        <v>0</v>
      </c>
      <c r="I262" s="1">
        <v>0</v>
      </c>
      <c r="J262" s="1">
        <v>1</v>
      </c>
      <c r="K262" s="1">
        <v>65.88</v>
      </c>
      <c r="L262" s="1">
        <v>67.75</v>
      </c>
    </row>
    <row r="263" spans="1:12" ht="15.75" customHeight="1">
      <c r="A263" s="7">
        <v>262</v>
      </c>
      <c r="B263" s="1" t="s">
        <v>290</v>
      </c>
      <c r="C263" s="1">
        <v>66.84</v>
      </c>
      <c r="D263" s="1">
        <v>11</v>
      </c>
      <c r="E263" s="1">
        <v>18</v>
      </c>
      <c r="F263" s="1">
        <v>69.98</v>
      </c>
      <c r="G263" s="1">
        <v>0</v>
      </c>
      <c r="H263" s="1">
        <v>0</v>
      </c>
      <c r="I263" s="1">
        <v>0</v>
      </c>
      <c r="J263" s="1">
        <v>0</v>
      </c>
      <c r="K263" s="1">
        <v>65.97</v>
      </c>
      <c r="L263" s="1">
        <v>67.44</v>
      </c>
    </row>
    <row r="264" spans="1:12" ht="15.75" customHeight="1">
      <c r="A264" s="7">
        <v>263</v>
      </c>
      <c r="B264" s="1" t="s">
        <v>436</v>
      </c>
      <c r="C264" s="1">
        <v>66.63</v>
      </c>
      <c r="D264" s="1">
        <v>7</v>
      </c>
      <c r="E264" s="1">
        <v>19</v>
      </c>
      <c r="F264" s="1">
        <v>72.64</v>
      </c>
      <c r="G264" s="1">
        <v>0</v>
      </c>
      <c r="H264" s="1">
        <v>0</v>
      </c>
      <c r="I264" s="1">
        <v>0</v>
      </c>
      <c r="J264" s="1">
        <v>1</v>
      </c>
      <c r="K264" s="1">
        <v>66.5</v>
      </c>
      <c r="L264" s="1">
        <v>66.540000000000006</v>
      </c>
    </row>
    <row r="265" spans="1:12" ht="15.75" customHeight="1">
      <c r="A265" s="7">
        <v>264</v>
      </c>
      <c r="B265" s="1" t="s">
        <v>235</v>
      </c>
      <c r="C265" s="1">
        <v>66.55</v>
      </c>
      <c r="D265" s="1">
        <v>10</v>
      </c>
      <c r="E265" s="1">
        <v>14</v>
      </c>
      <c r="F265" s="1">
        <v>69.75</v>
      </c>
      <c r="G265" s="1">
        <v>0</v>
      </c>
      <c r="H265" s="1">
        <v>0</v>
      </c>
      <c r="I265" s="1">
        <v>0</v>
      </c>
      <c r="J265" s="1">
        <v>0</v>
      </c>
      <c r="K265" s="1">
        <v>66.3</v>
      </c>
      <c r="L265" s="1">
        <v>66.58</v>
      </c>
    </row>
    <row r="266" spans="1:12" ht="15.75" customHeight="1">
      <c r="A266" s="7">
        <v>265</v>
      </c>
      <c r="B266" s="1" t="s">
        <v>286</v>
      </c>
      <c r="C266" s="1">
        <v>66.53</v>
      </c>
      <c r="D266" s="1">
        <v>13</v>
      </c>
      <c r="E266" s="1">
        <v>15</v>
      </c>
      <c r="F266" s="1">
        <v>69.260000000000005</v>
      </c>
      <c r="G266" s="1">
        <v>0</v>
      </c>
      <c r="H266" s="1">
        <v>0</v>
      </c>
      <c r="I266" s="1">
        <v>0</v>
      </c>
      <c r="J266" s="1">
        <v>0</v>
      </c>
      <c r="K266" s="1">
        <v>67.09</v>
      </c>
      <c r="L266" s="1">
        <v>65.73</v>
      </c>
    </row>
    <row r="267" spans="1:12" ht="15.75" customHeight="1">
      <c r="A267" s="7">
        <v>266</v>
      </c>
      <c r="B267" s="1" t="s">
        <v>362</v>
      </c>
      <c r="C267" s="1">
        <v>66.489999999999995</v>
      </c>
      <c r="D267" s="1">
        <v>12</v>
      </c>
      <c r="E267" s="1">
        <v>16</v>
      </c>
      <c r="F267" s="1">
        <v>70.22</v>
      </c>
      <c r="G267" s="1">
        <v>0</v>
      </c>
      <c r="H267" s="1">
        <v>0</v>
      </c>
      <c r="I267" s="1">
        <v>0</v>
      </c>
      <c r="J267" s="1">
        <v>1</v>
      </c>
      <c r="K267" s="1">
        <v>67.58</v>
      </c>
      <c r="L267" s="1">
        <v>65.06</v>
      </c>
    </row>
    <row r="268" spans="1:12" ht="15.75" customHeight="1">
      <c r="A268" s="7">
        <v>267</v>
      </c>
      <c r="B268" s="1" t="s">
        <v>191</v>
      </c>
      <c r="C268" s="1">
        <v>66.47</v>
      </c>
      <c r="D268" s="1">
        <v>9</v>
      </c>
      <c r="E268" s="1">
        <v>17</v>
      </c>
      <c r="F268" s="1">
        <v>71.959999999999994</v>
      </c>
      <c r="G268" s="1">
        <v>0</v>
      </c>
      <c r="H268" s="1">
        <v>1</v>
      </c>
      <c r="I268" s="1">
        <v>0</v>
      </c>
      <c r="J268" s="1">
        <v>2</v>
      </c>
      <c r="K268" s="1">
        <v>65.930000000000007</v>
      </c>
      <c r="L268" s="1">
        <v>66.77</v>
      </c>
    </row>
    <row r="269" spans="1:12" ht="15.75" customHeight="1">
      <c r="A269" s="7">
        <v>268</v>
      </c>
      <c r="B269" s="1" t="s">
        <v>294</v>
      </c>
      <c r="C269" s="1">
        <v>66.42</v>
      </c>
      <c r="D269" s="1">
        <v>9</v>
      </c>
      <c r="E269" s="1">
        <v>15</v>
      </c>
      <c r="F269" s="1">
        <v>70.819999999999993</v>
      </c>
      <c r="G269" s="1">
        <v>0</v>
      </c>
      <c r="H269" s="1">
        <v>0</v>
      </c>
      <c r="I269" s="1">
        <v>0</v>
      </c>
      <c r="J269" s="1">
        <v>0</v>
      </c>
      <c r="K269" s="1">
        <v>66.319999999999993</v>
      </c>
      <c r="L269" s="1">
        <v>66.3</v>
      </c>
    </row>
    <row r="270" spans="1:12" ht="15.75" customHeight="1">
      <c r="A270" s="7">
        <v>269</v>
      </c>
      <c r="B270" s="1" t="s">
        <v>115</v>
      </c>
      <c r="C270" s="1">
        <v>66.38</v>
      </c>
      <c r="D270" s="1">
        <v>12</v>
      </c>
      <c r="E270" s="1">
        <v>15</v>
      </c>
      <c r="F270" s="1">
        <v>70.599999999999994</v>
      </c>
      <c r="G270" s="1">
        <v>0</v>
      </c>
      <c r="H270" s="1">
        <v>0</v>
      </c>
      <c r="I270" s="1">
        <v>0</v>
      </c>
      <c r="J270" s="1">
        <v>1</v>
      </c>
      <c r="K270" s="1">
        <v>68.27</v>
      </c>
      <c r="L270" s="1">
        <v>63.86</v>
      </c>
    </row>
    <row r="271" spans="1:12" ht="15.75" customHeight="1">
      <c r="A271" s="7">
        <v>270</v>
      </c>
      <c r="B271" s="1" t="s">
        <v>299</v>
      </c>
      <c r="C271" s="1">
        <v>66.37</v>
      </c>
      <c r="D271" s="1">
        <v>9</v>
      </c>
      <c r="E271" s="1">
        <v>17</v>
      </c>
      <c r="F271" s="1">
        <v>71.819999999999993</v>
      </c>
      <c r="G271" s="1">
        <v>0</v>
      </c>
      <c r="H271" s="1">
        <v>0</v>
      </c>
      <c r="I271" s="1">
        <v>0</v>
      </c>
      <c r="J271" s="1">
        <v>0</v>
      </c>
      <c r="K271" s="1">
        <v>67.2</v>
      </c>
      <c r="L271" s="1">
        <v>65.260000000000005</v>
      </c>
    </row>
    <row r="272" spans="1:12" ht="15.75" customHeight="1">
      <c r="A272" s="7">
        <v>271</v>
      </c>
      <c r="B272" s="1" t="s">
        <v>287</v>
      </c>
      <c r="C272" s="1">
        <v>66.27</v>
      </c>
      <c r="D272" s="1">
        <v>10</v>
      </c>
      <c r="E272" s="1">
        <v>16</v>
      </c>
      <c r="F272" s="1">
        <v>70.27</v>
      </c>
      <c r="G272" s="1">
        <v>0</v>
      </c>
      <c r="H272" s="1">
        <v>0</v>
      </c>
      <c r="I272" s="1">
        <v>0</v>
      </c>
      <c r="J272" s="1">
        <v>0</v>
      </c>
      <c r="K272" s="1">
        <v>67.09</v>
      </c>
      <c r="L272" s="1">
        <v>65.16</v>
      </c>
    </row>
    <row r="273" spans="1:12" ht="15.75" customHeight="1">
      <c r="A273" s="7">
        <v>272</v>
      </c>
      <c r="B273" s="1" t="s">
        <v>311</v>
      </c>
      <c r="C273" s="1">
        <v>66.25</v>
      </c>
      <c r="D273" s="1">
        <v>8</v>
      </c>
      <c r="E273" s="1">
        <v>19</v>
      </c>
      <c r="F273" s="1">
        <v>72.42</v>
      </c>
      <c r="G273" s="1">
        <v>0</v>
      </c>
      <c r="H273" s="1">
        <v>0</v>
      </c>
      <c r="I273" s="1">
        <v>0</v>
      </c>
      <c r="J273" s="1">
        <v>2</v>
      </c>
      <c r="K273" s="1">
        <v>65.900000000000006</v>
      </c>
      <c r="L273" s="1">
        <v>66.38</v>
      </c>
    </row>
    <row r="274" spans="1:12" ht="15.75" customHeight="1">
      <c r="A274" s="7">
        <v>273</v>
      </c>
      <c r="B274" s="1" t="s">
        <v>179</v>
      </c>
      <c r="C274" s="1">
        <v>66.06</v>
      </c>
      <c r="D274" s="1">
        <v>7</v>
      </c>
      <c r="E274" s="1">
        <v>20</v>
      </c>
      <c r="F274" s="1">
        <v>73.400000000000006</v>
      </c>
      <c r="G274" s="1">
        <v>0</v>
      </c>
      <c r="H274" s="1">
        <v>2</v>
      </c>
      <c r="I274" s="1">
        <v>0</v>
      </c>
      <c r="J274" s="1">
        <v>3</v>
      </c>
      <c r="K274" s="1">
        <v>65.180000000000007</v>
      </c>
      <c r="L274" s="1">
        <v>66.66</v>
      </c>
    </row>
    <row r="275" spans="1:12" ht="15.75" customHeight="1">
      <c r="A275" s="7">
        <v>274</v>
      </c>
      <c r="B275" s="1" t="s">
        <v>149</v>
      </c>
      <c r="C275" s="1">
        <v>65.95</v>
      </c>
      <c r="D275" s="1">
        <v>6</v>
      </c>
      <c r="E275" s="1">
        <v>23</v>
      </c>
      <c r="F275" s="1">
        <v>75.22</v>
      </c>
      <c r="G275" s="1">
        <v>0</v>
      </c>
      <c r="H275" s="1">
        <v>0</v>
      </c>
      <c r="I275" s="1">
        <v>0</v>
      </c>
      <c r="J275" s="1">
        <v>1</v>
      </c>
      <c r="K275" s="1">
        <v>66.97</v>
      </c>
      <c r="L275" s="1">
        <v>64.599999999999994</v>
      </c>
    </row>
    <row r="276" spans="1:12" ht="15.75" customHeight="1">
      <c r="A276" s="7">
        <v>275</v>
      </c>
      <c r="B276" s="1" t="s">
        <v>268</v>
      </c>
      <c r="C276" s="1">
        <v>65.78</v>
      </c>
      <c r="D276" s="1">
        <v>9</v>
      </c>
      <c r="E276" s="1">
        <v>17</v>
      </c>
      <c r="F276" s="1">
        <v>70.959999999999994</v>
      </c>
      <c r="G276" s="1">
        <v>0</v>
      </c>
      <c r="H276" s="1">
        <v>0</v>
      </c>
      <c r="I276" s="1">
        <v>0</v>
      </c>
      <c r="J276" s="1">
        <v>1</v>
      </c>
      <c r="K276" s="1">
        <v>67.75</v>
      </c>
      <c r="L276" s="1">
        <v>63.09</v>
      </c>
    </row>
    <row r="277" spans="1:12" ht="15.75" customHeight="1">
      <c r="A277" s="7">
        <v>276</v>
      </c>
      <c r="B277" s="1" t="s">
        <v>369</v>
      </c>
      <c r="C277" s="1">
        <v>65.66</v>
      </c>
      <c r="D277" s="1">
        <v>7</v>
      </c>
      <c r="E277" s="1">
        <v>22</v>
      </c>
      <c r="F277" s="1">
        <v>73.41</v>
      </c>
      <c r="G277" s="1">
        <v>0</v>
      </c>
      <c r="H277" s="1">
        <v>1</v>
      </c>
      <c r="I277" s="1">
        <v>0</v>
      </c>
      <c r="J277" s="1">
        <v>2</v>
      </c>
      <c r="K277" s="1">
        <v>66.489999999999995</v>
      </c>
      <c r="L277" s="1">
        <v>64.540000000000006</v>
      </c>
    </row>
    <row r="278" spans="1:12" ht="15.75" customHeight="1">
      <c r="A278" s="7">
        <v>277</v>
      </c>
      <c r="B278" s="1" t="s">
        <v>312</v>
      </c>
      <c r="C278" s="1">
        <v>65.63</v>
      </c>
      <c r="D278" s="1">
        <v>8</v>
      </c>
      <c r="E278" s="1">
        <v>19</v>
      </c>
      <c r="F278" s="1">
        <v>72.88</v>
      </c>
      <c r="G278" s="1">
        <v>0</v>
      </c>
      <c r="H278" s="1">
        <v>1</v>
      </c>
      <c r="I278" s="1">
        <v>0</v>
      </c>
      <c r="J278" s="1">
        <v>2</v>
      </c>
      <c r="K278" s="1">
        <v>65.930000000000007</v>
      </c>
      <c r="L278" s="1">
        <v>65.11</v>
      </c>
    </row>
    <row r="279" spans="1:12" ht="15.75" customHeight="1">
      <c r="A279" s="7">
        <v>278</v>
      </c>
      <c r="B279" s="1" t="s">
        <v>489</v>
      </c>
      <c r="C279" s="1">
        <v>65.53</v>
      </c>
      <c r="D279" s="1">
        <v>10</v>
      </c>
      <c r="E279" s="1">
        <v>18</v>
      </c>
      <c r="F279" s="1">
        <v>70.52</v>
      </c>
      <c r="G279" s="1">
        <v>0</v>
      </c>
      <c r="H279" s="1">
        <v>0</v>
      </c>
      <c r="I279" s="1">
        <v>0</v>
      </c>
      <c r="J279" s="1">
        <v>1</v>
      </c>
      <c r="K279" s="1">
        <v>65.510000000000005</v>
      </c>
      <c r="L279" s="1">
        <v>65.33</v>
      </c>
    </row>
    <row r="280" spans="1:12" ht="15.75" customHeight="1">
      <c r="A280" s="7">
        <v>279</v>
      </c>
      <c r="B280" s="1" t="s">
        <v>330</v>
      </c>
      <c r="C280" s="1">
        <v>65.510000000000005</v>
      </c>
      <c r="D280" s="1">
        <v>8</v>
      </c>
      <c r="E280" s="1">
        <v>18</v>
      </c>
      <c r="F280" s="1">
        <v>70.48</v>
      </c>
      <c r="G280" s="1">
        <v>0</v>
      </c>
      <c r="H280" s="1">
        <v>0</v>
      </c>
      <c r="I280" s="1">
        <v>0</v>
      </c>
      <c r="J280" s="1">
        <v>0</v>
      </c>
      <c r="K280" s="1">
        <v>65.03</v>
      </c>
      <c r="L280" s="1">
        <v>65.75</v>
      </c>
    </row>
    <row r="281" spans="1:12" ht="15.75" customHeight="1">
      <c r="A281" s="7">
        <v>280</v>
      </c>
      <c r="B281" s="1" t="s">
        <v>437</v>
      </c>
      <c r="C281" s="1">
        <v>65.28</v>
      </c>
      <c r="D281" s="1">
        <v>13</v>
      </c>
      <c r="E281" s="1">
        <v>15</v>
      </c>
      <c r="F281" s="1">
        <v>68.430000000000007</v>
      </c>
      <c r="G281" s="1">
        <v>0</v>
      </c>
      <c r="H281" s="1">
        <v>0</v>
      </c>
      <c r="I281" s="1">
        <v>0</v>
      </c>
      <c r="J281" s="1">
        <v>1</v>
      </c>
      <c r="K281" s="1">
        <v>66.66</v>
      </c>
      <c r="L281" s="1">
        <v>63.43</v>
      </c>
    </row>
    <row r="282" spans="1:12" ht="15.75" customHeight="1">
      <c r="A282" s="7">
        <v>281</v>
      </c>
      <c r="B282" s="1" t="s">
        <v>202</v>
      </c>
      <c r="C282" s="1">
        <v>65.19</v>
      </c>
      <c r="D282" s="1">
        <v>3</v>
      </c>
      <c r="E282" s="1">
        <v>13</v>
      </c>
      <c r="F282" s="1">
        <v>75.739999999999995</v>
      </c>
      <c r="G282" s="1">
        <v>0</v>
      </c>
      <c r="H282" s="1">
        <v>0</v>
      </c>
      <c r="I282" s="1">
        <v>0</v>
      </c>
      <c r="J282" s="1">
        <v>1</v>
      </c>
      <c r="K282" s="1">
        <v>64.91</v>
      </c>
      <c r="L282" s="1">
        <v>65.25</v>
      </c>
    </row>
    <row r="283" spans="1:12" ht="15.75" customHeight="1">
      <c r="A283" s="7">
        <v>282</v>
      </c>
      <c r="B283" s="1" t="s">
        <v>236</v>
      </c>
      <c r="C283" s="1">
        <v>65.180000000000007</v>
      </c>
      <c r="D283" s="1">
        <v>13</v>
      </c>
      <c r="E283" s="1">
        <v>14</v>
      </c>
      <c r="F283" s="1">
        <v>65.47</v>
      </c>
      <c r="G283" s="1">
        <v>0</v>
      </c>
      <c r="H283" s="1">
        <v>0</v>
      </c>
      <c r="I283" s="1">
        <v>0</v>
      </c>
      <c r="J283" s="1">
        <v>0</v>
      </c>
      <c r="K283" s="1">
        <v>65.290000000000006</v>
      </c>
      <c r="L283" s="1">
        <v>64.86</v>
      </c>
    </row>
    <row r="284" spans="1:12" ht="15.75" customHeight="1">
      <c r="A284" s="7">
        <v>283</v>
      </c>
      <c r="B284" s="1" t="s">
        <v>185</v>
      </c>
      <c r="C284" s="1">
        <v>65.150000000000006</v>
      </c>
      <c r="D284" s="1">
        <v>9</v>
      </c>
      <c r="E284" s="1">
        <v>15</v>
      </c>
      <c r="F284" s="1">
        <v>67.930000000000007</v>
      </c>
      <c r="G284" s="1">
        <v>0</v>
      </c>
      <c r="H284" s="1">
        <v>0</v>
      </c>
      <c r="I284" s="1">
        <v>0</v>
      </c>
      <c r="J284" s="1">
        <v>0</v>
      </c>
      <c r="K284" s="1">
        <v>63.96</v>
      </c>
      <c r="L284" s="1">
        <v>65.989999999999995</v>
      </c>
    </row>
    <row r="285" spans="1:12" ht="15.75" customHeight="1">
      <c r="A285" s="7">
        <v>284</v>
      </c>
      <c r="B285" s="1" t="s">
        <v>243</v>
      </c>
      <c r="C285" s="1">
        <v>65.05</v>
      </c>
      <c r="D285" s="1">
        <v>10</v>
      </c>
      <c r="E285" s="1">
        <v>16</v>
      </c>
      <c r="F285" s="1">
        <v>68.900000000000006</v>
      </c>
      <c r="G285" s="1">
        <v>0</v>
      </c>
      <c r="H285" s="1">
        <v>0</v>
      </c>
      <c r="I285" s="1">
        <v>0</v>
      </c>
      <c r="J285" s="1">
        <v>1</v>
      </c>
      <c r="K285" s="1">
        <v>65.11</v>
      </c>
      <c r="L285" s="1">
        <v>64.78</v>
      </c>
    </row>
    <row r="286" spans="1:12" ht="15.75" customHeight="1">
      <c r="A286" s="7">
        <v>285</v>
      </c>
      <c r="B286" s="1" t="s">
        <v>457</v>
      </c>
      <c r="C286" s="1">
        <v>64.75</v>
      </c>
      <c r="D286" s="1">
        <v>8</v>
      </c>
      <c r="E286" s="1">
        <v>16</v>
      </c>
      <c r="F286" s="1">
        <v>71.48</v>
      </c>
      <c r="G286" s="1">
        <v>0</v>
      </c>
      <c r="H286" s="1">
        <v>0</v>
      </c>
      <c r="I286" s="1">
        <v>0</v>
      </c>
      <c r="J286" s="1">
        <v>1</v>
      </c>
      <c r="K286" s="1">
        <v>65.349999999999994</v>
      </c>
      <c r="L286" s="1">
        <v>63.89</v>
      </c>
    </row>
    <row r="287" spans="1:12" ht="15.75" customHeight="1">
      <c r="A287" s="7">
        <v>286</v>
      </c>
      <c r="B287" s="1" t="s">
        <v>210</v>
      </c>
      <c r="C287" s="1">
        <v>64.69</v>
      </c>
      <c r="D287" s="1">
        <v>4</v>
      </c>
      <c r="E287" s="1">
        <v>24</v>
      </c>
      <c r="F287" s="1">
        <v>74.78</v>
      </c>
      <c r="G287" s="1">
        <v>0</v>
      </c>
      <c r="H287" s="1">
        <v>0</v>
      </c>
      <c r="I287" s="1">
        <v>0</v>
      </c>
      <c r="J287" s="1">
        <v>0</v>
      </c>
      <c r="K287" s="1">
        <v>63.69</v>
      </c>
      <c r="L287" s="1">
        <v>65.37</v>
      </c>
    </row>
    <row r="288" spans="1:12" ht="15.75" customHeight="1">
      <c r="A288" s="7">
        <v>287</v>
      </c>
      <c r="B288" s="1" t="s">
        <v>375</v>
      </c>
      <c r="C288" s="1">
        <v>64.66</v>
      </c>
      <c r="D288" s="1">
        <v>14</v>
      </c>
      <c r="E288" s="1">
        <v>16</v>
      </c>
      <c r="F288" s="1">
        <v>66.209999999999994</v>
      </c>
      <c r="G288" s="1">
        <v>0</v>
      </c>
      <c r="H288" s="1">
        <v>0</v>
      </c>
      <c r="I288" s="1">
        <v>0</v>
      </c>
      <c r="J288" s="1">
        <v>0</v>
      </c>
      <c r="K288" s="1">
        <v>65.099999999999994</v>
      </c>
      <c r="L288" s="1">
        <v>63.98</v>
      </c>
    </row>
    <row r="289" spans="1:12" ht="15.75" customHeight="1">
      <c r="A289" s="7">
        <v>288</v>
      </c>
      <c r="B289" s="1" t="s">
        <v>363</v>
      </c>
      <c r="C289" s="1">
        <v>64.400000000000006</v>
      </c>
      <c r="D289" s="1">
        <v>8</v>
      </c>
      <c r="E289" s="1">
        <v>16</v>
      </c>
      <c r="F289" s="1">
        <v>69.67</v>
      </c>
      <c r="G289" s="1">
        <v>0</v>
      </c>
      <c r="H289" s="1">
        <v>0</v>
      </c>
      <c r="I289" s="1">
        <v>0</v>
      </c>
      <c r="J289" s="1">
        <v>0</v>
      </c>
      <c r="K289" s="1">
        <v>65.540000000000006</v>
      </c>
      <c r="L289" s="1">
        <v>62.84</v>
      </c>
    </row>
    <row r="290" spans="1:12" ht="15.75" customHeight="1">
      <c r="A290" s="7">
        <v>289</v>
      </c>
      <c r="B290" s="1" t="s">
        <v>396</v>
      </c>
      <c r="C290" s="1">
        <v>64.290000000000006</v>
      </c>
      <c r="D290" s="1">
        <v>14</v>
      </c>
      <c r="E290" s="1">
        <v>15</v>
      </c>
      <c r="F290" s="1">
        <v>67.680000000000007</v>
      </c>
      <c r="G290" s="1">
        <v>0</v>
      </c>
      <c r="H290" s="1">
        <v>2</v>
      </c>
      <c r="I290" s="1">
        <v>0</v>
      </c>
      <c r="J290" s="1">
        <v>5</v>
      </c>
      <c r="K290" s="1">
        <v>66.03</v>
      </c>
      <c r="L290" s="1">
        <v>61.84</v>
      </c>
    </row>
    <row r="291" spans="1:12" ht="15.75" customHeight="1">
      <c r="A291" s="7">
        <v>290</v>
      </c>
      <c r="B291" s="1" t="s">
        <v>220</v>
      </c>
      <c r="C291" s="1">
        <v>64.06</v>
      </c>
      <c r="D291" s="1">
        <v>8</v>
      </c>
      <c r="E291" s="1">
        <v>18</v>
      </c>
      <c r="F291" s="1">
        <v>69.66</v>
      </c>
      <c r="G291" s="1">
        <v>0</v>
      </c>
      <c r="H291" s="1">
        <v>0</v>
      </c>
      <c r="I291" s="1">
        <v>0</v>
      </c>
      <c r="J291" s="1">
        <v>0</v>
      </c>
      <c r="K291" s="1">
        <v>63.27</v>
      </c>
      <c r="L291" s="1">
        <v>64.569999999999993</v>
      </c>
    </row>
    <row r="292" spans="1:12" ht="15.75" customHeight="1">
      <c r="A292" s="7">
        <v>291</v>
      </c>
      <c r="B292" s="1" t="s">
        <v>346</v>
      </c>
      <c r="C292" s="1">
        <v>64.02</v>
      </c>
      <c r="D292" s="1">
        <v>8</v>
      </c>
      <c r="E292" s="1">
        <v>21</v>
      </c>
      <c r="F292" s="1">
        <v>72.150000000000006</v>
      </c>
      <c r="G292" s="1">
        <v>0</v>
      </c>
      <c r="H292" s="1">
        <v>2</v>
      </c>
      <c r="I292" s="1">
        <v>0</v>
      </c>
      <c r="J292" s="1">
        <v>2</v>
      </c>
      <c r="K292" s="1">
        <v>63.38</v>
      </c>
      <c r="L292" s="1">
        <v>64.400000000000006</v>
      </c>
    </row>
    <row r="293" spans="1:12" ht="15.75" customHeight="1">
      <c r="A293" s="7">
        <v>292</v>
      </c>
      <c r="B293" s="1" t="s">
        <v>368</v>
      </c>
      <c r="C293" s="1">
        <v>63.77</v>
      </c>
      <c r="D293" s="1">
        <v>16</v>
      </c>
      <c r="E293" s="1">
        <v>14</v>
      </c>
      <c r="F293" s="1">
        <v>63.88</v>
      </c>
      <c r="G293" s="1">
        <v>0</v>
      </c>
      <c r="H293" s="1">
        <v>0</v>
      </c>
      <c r="I293" s="1">
        <v>0</v>
      </c>
      <c r="J293" s="1">
        <v>0</v>
      </c>
      <c r="K293" s="1">
        <v>64.27</v>
      </c>
      <c r="L293" s="1">
        <v>63.02</v>
      </c>
    </row>
    <row r="294" spans="1:12" ht="15.75" customHeight="1">
      <c r="A294" s="7">
        <v>293</v>
      </c>
      <c r="B294" s="1" t="s">
        <v>467</v>
      </c>
      <c r="C294" s="1">
        <v>63.74</v>
      </c>
      <c r="D294" s="1">
        <v>13</v>
      </c>
      <c r="E294" s="1">
        <v>15</v>
      </c>
      <c r="F294" s="1">
        <v>64.75</v>
      </c>
      <c r="G294" s="1">
        <v>0</v>
      </c>
      <c r="H294" s="1">
        <v>0</v>
      </c>
      <c r="I294" s="1">
        <v>0</v>
      </c>
      <c r="J294" s="1">
        <v>0</v>
      </c>
      <c r="K294" s="1">
        <v>63.51</v>
      </c>
      <c r="L294" s="1">
        <v>63.76</v>
      </c>
    </row>
    <row r="295" spans="1:12" ht="15.75" customHeight="1">
      <c r="A295" s="7">
        <v>294</v>
      </c>
      <c r="B295" s="1" t="s">
        <v>277</v>
      </c>
      <c r="C295" s="1">
        <v>63.69</v>
      </c>
      <c r="D295" s="1">
        <v>8</v>
      </c>
      <c r="E295" s="1">
        <v>16</v>
      </c>
      <c r="F295" s="1">
        <v>71.099999999999994</v>
      </c>
      <c r="G295" s="1">
        <v>0</v>
      </c>
      <c r="H295" s="1">
        <v>2</v>
      </c>
      <c r="I295" s="1">
        <v>0</v>
      </c>
      <c r="J295" s="1">
        <v>2</v>
      </c>
      <c r="K295" s="1">
        <v>64.569999999999993</v>
      </c>
      <c r="L295" s="1">
        <v>62.48</v>
      </c>
    </row>
    <row r="296" spans="1:12" ht="15.75" customHeight="1">
      <c r="A296" s="7">
        <v>295</v>
      </c>
      <c r="B296" s="1" t="s">
        <v>264</v>
      </c>
      <c r="C296" s="1">
        <v>63.62</v>
      </c>
      <c r="D296" s="1">
        <v>6</v>
      </c>
      <c r="E296" s="1">
        <v>24</v>
      </c>
      <c r="F296" s="1">
        <v>72.28</v>
      </c>
      <c r="G296" s="1">
        <v>0</v>
      </c>
      <c r="H296" s="1">
        <v>0</v>
      </c>
      <c r="I296" s="1">
        <v>0</v>
      </c>
      <c r="J296" s="1">
        <v>1</v>
      </c>
      <c r="K296" s="1">
        <v>62.95</v>
      </c>
      <c r="L296" s="1">
        <v>64.03</v>
      </c>
    </row>
    <row r="297" spans="1:12" ht="15.75" customHeight="1">
      <c r="A297" s="7">
        <v>296</v>
      </c>
      <c r="B297" s="1" t="s">
        <v>159</v>
      </c>
      <c r="C297" s="1">
        <v>63.35</v>
      </c>
      <c r="D297" s="1">
        <v>5</v>
      </c>
      <c r="E297" s="1">
        <v>24</v>
      </c>
      <c r="F297" s="1">
        <v>72.010000000000005</v>
      </c>
      <c r="G297" s="1">
        <v>0</v>
      </c>
      <c r="H297" s="1">
        <v>0</v>
      </c>
      <c r="I297" s="1">
        <v>0</v>
      </c>
      <c r="J297" s="1">
        <v>0</v>
      </c>
      <c r="K297" s="1">
        <v>61.01</v>
      </c>
      <c r="L297" s="1">
        <v>64.91</v>
      </c>
    </row>
    <row r="298" spans="1:12" ht="15.75" customHeight="1">
      <c r="A298" s="7">
        <v>297</v>
      </c>
      <c r="B298" s="1" t="s">
        <v>258</v>
      </c>
      <c r="C298" s="1">
        <v>63.1</v>
      </c>
      <c r="D298" s="1">
        <v>9</v>
      </c>
      <c r="E298" s="1">
        <v>17</v>
      </c>
      <c r="F298" s="1">
        <v>67.92</v>
      </c>
      <c r="G298" s="1">
        <v>0</v>
      </c>
      <c r="H298" s="1">
        <v>0</v>
      </c>
      <c r="I298" s="1">
        <v>0</v>
      </c>
      <c r="J298" s="1">
        <v>1</v>
      </c>
      <c r="K298" s="1">
        <v>62.74</v>
      </c>
      <c r="L298" s="1">
        <v>63.23</v>
      </c>
    </row>
    <row r="299" spans="1:12" ht="15.75" customHeight="1">
      <c r="A299" s="7">
        <v>298</v>
      </c>
      <c r="B299" s="1" t="s">
        <v>259</v>
      </c>
      <c r="C299" s="1">
        <v>62.82</v>
      </c>
      <c r="D299" s="1">
        <v>5</v>
      </c>
      <c r="E299" s="1">
        <v>22</v>
      </c>
      <c r="F299" s="1">
        <v>73.33</v>
      </c>
      <c r="G299" s="1">
        <v>0</v>
      </c>
      <c r="H299" s="1">
        <v>0</v>
      </c>
      <c r="I299" s="1">
        <v>0</v>
      </c>
      <c r="J299" s="1">
        <v>2</v>
      </c>
      <c r="K299" s="1">
        <v>63.44</v>
      </c>
      <c r="L299" s="1">
        <v>61.93</v>
      </c>
    </row>
    <row r="300" spans="1:12" ht="15.75" customHeight="1">
      <c r="A300" s="7">
        <v>299</v>
      </c>
      <c r="B300" s="1" t="s">
        <v>328</v>
      </c>
      <c r="C300" s="1">
        <v>62.77</v>
      </c>
      <c r="D300" s="1">
        <v>7</v>
      </c>
      <c r="E300" s="1">
        <v>18</v>
      </c>
      <c r="F300" s="1">
        <v>69.599999999999994</v>
      </c>
      <c r="G300" s="1">
        <v>0</v>
      </c>
      <c r="H300" s="1">
        <v>0</v>
      </c>
      <c r="I300" s="1">
        <v>0</v>
      </c>
      <c r="J300" s="1">
        <v>0</v>
      </c>
      <c r="K300" s="1">
        <v>64.010000000000005</v>
      </c>
      <c r="L300" s="1">
        <v>61.04</v>
      </c>
    </row>
    <row r="301" spans="1:12" ht="15.75" customHeight="1">
      <c r="A301" s="7">
        <v>300</v>
      </c>
      <c r="B301" s="1" t="s">
        <v>406</v>
      </c>
      <c r="C301" s="1">
        <v>62.73</v>
      </c>
      <c r="D301" s="1">
        <v>8</v>
      </c>
      <c r="E301" s="1">
        <v>20</v>
      </c>
      <c r="F301" s="1">
        <v>70.900000000000006</v>
      </c>
      <c r="G301" s="1">
        <v>0</v>
      </c>
      <c r="H301" s="1">
        <v>0</v>
      </c>
      <c r="I301" s="1">
        <v>0</v>
      </c>
      <c r="J301" s="1">
        <v>0</v>
      </c>
      <c r="K301" s="1">
        <v>64.7</v>
      </c>
      <c r="L301" s="1">
        <v>59.71</v>
      </c>
    </row>
    <row r="302" spans="1:12" ht="15.75" customHeight="1">
      <c r="A302" s="7">
        <v>301</v>
      </c>
      <c r="B302" s="1" t="s">
        <v>455</v>
      </c>
      <c r="C302" s="1">
        <v>62.49</v>
      </c>
      <c r="D302" s="1">
        <v>13</v>
      </c>
      <c r="E302" s="1">
        <v>17</v>
      </c>
      <c r="F302" s="1">
        <v>65.61</v>
      </c>
      <c r="G302" s="1">
        <v>0</v>
      </c>
      <c r="H302" s="1">
        <v>0</v>
      </c>
      <c r="I302" s="1">
        <v>0</v>
      </c>
      <c r="J302" s="1">
        <v>0</v>
      </c>
      <c r="K302" s="1">
        <v>64.2</v>
      </c>
      <c r="L302" s="1">
        <v>59.96</v>
      </c>
    </row>
    <row r="303" spans="1:12" ht="15.75" customHeight="1">
      <c r="A303" s="7">
        <v>302</v>
      </c>
      <c r="B303" s="1" t="s">
        <v>453</v>
      </c>
      <c r="C303" s="1">
        <v>62.47</v>
      </c>
      <c r="D303" s="1">
        <v>6</v>
      </c>
      <c r="E303" s="1">
        <v>22</v>
      </c>
      <c r="F303" s="1">
        <v>72.02</v>
      </c>
      <c r="G303" s="1">
        <v>0</v>
      </c>
      <c r="H303" s="1">
        <v>0</v>
      </c>
      <c r="I303" s="1">
        <v>0</v>
      </c>
      <c r="J303" s="1">
        <v>0</v>
      </c>
      <c r="K303" s="1">
        <v>62.69</v>
      </c>
      <c r="L303" s="1">
        <v>62.03</v>
      </c>
    </row>
    <row r="304" spans="1:12" ht="15.75" customHeight="1">
      <c r="A304" s="7">
        <v>303</v>
      </c>
      <c r="B304" s="1" t="s">
        <v>271</v>
      </c>
      <c r="C304" s="1">
        <v>62.22</v>
      </c>
      <c r="D304" s="1">
        <v>4</v>
      </c>
      <c r="E304" s="1">
        <v>22</v>
      </c>
      <c r="F304" s="1">
        <v>71.14</v>
      </c>
      <c r="G304" s="1">
        <v>0</v>
      </c>
      <c r="H304" s="1">
        <v>0</v>
      </c>
      <c r="I304" s="1">
        <v>0</v>
      </c>
      <c r="J304" s="1">
        <v>1</v>
      </c>
      <c r="K304" s="1">
        <v>60.35</v>
      </c>
      <c r="L304" s="1">
        <v>63.46</v>
      </c>
    </row>
    <row r="305" spans="1:12" ht="15.75" customHeight="1">
      <c r="A305" s="7">
        <v>304</v>
      </c>
      <c r="B305" s="1" t="s">
        <v>353</v>
      </c>
      <c r="C305" s="1">
        <v>61.92</v>
      </c>
      <c r="D305" s="1">
        <v>6</v>
      </c>
      <c r="E305" s="1">
        <v>22</v>
      </c>
      <c r="F305" s="1">
        <v>70.34</v>
      </c>
      <c r="G305" s="1">
        <v>0</v>
      </c>
      <c r="H305" s="1">
        <v>0</v>
      </c>
      <c r="I305" s="1">
        <v>0</v>
      </c>
      <c r="J305" s="1">
        <v>0</v>
      </c>
      <c r="K305" s="1">
        <v>60.68</v>
      </c>
      <c r="L305" s="1">
        <v>62.75</v>
      </c>
    </row>
    <row r="306" spans="1:12" ht="15.75" customHeight="1">
      <c r="A306" s="7">
        <v>305</v>
      </c>
      <c r="B306" s="1" t="s">
        <v>399</v>
      </c>
      <c r="C306" s="1">
        <v>61.91</v>
      </c>
      <c r="D306" s="1">
        <v>15</v>
      </c>
      <c r="E306" s="1">
        <v>15</v>
      </c>
      <c r="F306" s="1">
        <v>64.11</v>
      </c>
      <c r="G306" s="1">
        <v>0</v>
      </c>
      <c r="H306" s="1">
        <v>0</v>
      </c>
      <c r="I306" s="1">
        <v>0</v>
      </c>
      <c r="J306" s="1">
        <v>2</v>
      </c>
      <c r="K306" s="1">
        <v>63.48</v>
      </c>
      <c r="L306" s="1">
        <v>59.59</v>
      </c>
    </row>
    <row r="307" spans="1:12" ht="15.75" customHeight="1">
      <c r="A307" s="7">
        <v>306</v>
      </c>
      <c r="B307" s="1" t="s">
        <v>463</v>
      </c>
      <c r="C307" s="1">
        <v>61.73</v>
      </c>
      <c r="D307" s="1">
        <v>4</v>
      </c>
      <c r="E307" s="1">
        <v>21</v>
      </c>
      <c r="F307" s="1">
        <v>72.75</v>
      </c>
      <c r="G307" s="1">
        <v>0</v>
      </c>
      <c r="H307" s="1">
        <v>1</v>
      </c>
      <c r="I307" s="1">
        <v>0</v>
      </c>
      <c r="J307" s="1">
        <v>1</v>
      </c>
      <c r="K307" s="1">
        <v>62.2</v>
      </c>
      <c r="L307" s="1">
        <v>61.02</v>
      </c>
    </row>
    <row r="308" spans="1:12" ht="15.75" customHeight="1">
      <c r="A308" s="7">
        <v>307</v>
      </c>
      <c r="B308" s="1" t="s">
        <v>252</v>
      </c>
      <c r="C308" s="1">
        <v>61.51</v>
      </c>
      <c r="D308" s="1">
        <v>12</v>
      </c>
      <c r="E308" s="1">
        <v>12</v>
      </c>
      <c r="F308" s="1">
        <v>63.7</v>
      </c>
      <c r="G308" s="1">
        <v>0</v>
      </c>
      <c r="H308" s="1">
        <v>0</v>
      </c>
      <c r="I308" s="1">
        <v>0</v>
      </c>
      <c r="J308" s="1">
        <v>0</v>
      </c>
      <c r="K308" s="1">
        <v>62.78</v>
      </c>
      <c r="L308" s="1">
        <v>59.68</v>
      </c>
    </row>
    <row r="309" spans="1:12" ht="15.75" customHeight="1">
      <c r="A309" s="7">
        <v>308</v>
      </c>
      <c r="B309" s="1" t="s">
        <v>251</v>
      </c>
      <c r="C309" s="1">
        <v>61.42</v>
      </c>
      <c r="D309" s="1">
        <v>1</v>
      </c>
      <c r="E309" s="1">
        <v>10</v>
      </c>
      <c r="F309" s="1">
        <v>74.34</v>
      </c>
      <c r="G309" s="1">
        <v>0</v>
      </c>
      <c r="H309" s="1">
        <v>0</v>
      </c>
      <c r="I309" s="1">
        <v>0</v>
      </c>
      <c r="J309" s="1">
        <v>0</v>
      </c>
      <c r="K309" s="1">
        <v>59.72</v>
      </c>
      <c r="L309" s="1">
        <v>62.54</v>
      </c>
    </row>
    <row r="310" spans="1:12" ht="15.75" customHeight="1">
      <c r="A310" s="7">
        <v>309</v>
      </c>
      <c r="B310" s="1" t="s">
        <v>355</v>
      </c>
      <c r="C310" s="1">
        <v>61.42</v>
      </c>
      <c r="D310" s="1">
        <v>14</v>
      </c>
      <c r="E310" s="1">
        <v>17</v>
      </c>
      <c r="F310" s="1">
        <v>64.95</v>
      </c>
      <c r="G310" s="1">
        <v>0</v>
      </c>
      <c r="H310" s="1">
        <v>0</v>
      </c>
      <c r="I310" s="1">
        <v>0</v>
      </c>
      <c r="J310" s="1">
        <v>1</v>
      </c>
      <c r="K310" s="1">
        <v>62.54</v>
      </c>
      <c r="L310" s="1">
        <v>59.82</v>
      </c>
    </row>
    <row r="311" spans="1:12" ht="15.75" customHeight="1">
      <c r="A311" s="7">
        <v>310</v>
      </c>
      <c r="B311" s="1" t="s">
        <v>390</v>
      </c>
      <c r="C311" s="1">
        <v>61.24</v>
      </c>
      <c r="D311" s="1">
        <v>7</v>
      </c>
      <c r="E311" s="1">
        <v>18</v>
      </c>
      <c r="F311" s="1">
        <v>67.83</v>
      </c>
      <c r="G311" s="1">
        <v>0</v>
      </c>
      <c r="H311" s="1">
        <v>0</v>
      </c>
      <c r="I311" s="1">
        <v>0</v>
      </c>
      <c r="J311" s="1">
        <v>0</v>
      </c>
      <c r="K311" s="1">
        <v>61.07</v>
      </c>
      <c r="L311" s="1">
        <v>61.2</v>
      </c>
    </row>
    <row r="312" spans="1:12" ht="15.75" customHeight="1">
      <c r="A312" s="7">
        <v>311</v>
      </c>
      <c r="B312" s="1" t="s">
        <v>445</v>
      </c>
      <c r="C312" s="1">
        <v>61.22</v>
      </c>
      <c r="D312" s="1">
        <v>4</v>
      </c>
      <c r="E312" s="1">
        <v>22</v>
      </c>
      <c r="F312" s="1">
        <v>73.599999999999994</v>
      </c>
      <c r="G312" s="1">
        <v>0</v>
      </c>
      <c r="H312" s="1">
        <v>0</v>
      </c>
      <c r="I312" s="1">
        <v>0</v>
      </c>
      <c r="J312" s="1">
        <v>3</v>
      </c>
      <c r="K312" s="1">
        <v>62.39</v>
      </c>
      <c r="L312" s="1">
        <v>59.55</v>
      </c>
    </row>
    <row r="313" spans="1:12" ht="15.75" customHeight="1">
      <c r="A313" s="7">
        <v>312</v>
      </c>
      <c r="B313" s="1" t="s">
        <v>446</v>
      </c>
      <c r="C313" s="1">
        <v>61.14</v>
      </c>
      <c r="D313" s="1">
        <v>12</v>
      </c>
      <c r="E313" s="1">
        <v>15</v>
      </c>
      <c r="F313" s="1">
        <v>63.53</v>
      </c>
      <c r="G313" s="1">
        <v>0</v>
      </c>
      <c r="H313" s="1">
        <v>0</v>
      </c>
      <c r="I313" s="1">
        <v>0</v>
      </c>
      <c r="J313" s="1">
        <v>0</v>
      </c>
      <c r="K313" s="1">
        <v>62.15</v>
      </c>
      <c r="L313" s="1">
        <v>59.7</v>
      </c>
    </row>
    <row r="314" spans="1:12" ht="15.75" customHeight="1">
      <c r="A314" s="7">
        <v>313</v>
      </c>
      <c r="B314" s="1" t="s">
        <v>276</v>
      </c>
      <c r="C314" s="1">
        <v>60.97</v>
      </c>
      <c r="D314" s="1">
        <v>4</v>
      </c>
      <c r="E314" s="1">
        <v>21</v>
      </c>
      <c r="F314" s="1">
        <v>74.540000000000006</v>
      </c>
      <c r="G314" s="1">
        <v>0</v>
      </c>
      <c r="H314" s="1">
        <v>0</v>
      </c>
      <c r="I314" s="1">
        <v>0</v>
      </c>
      <c r="J314" s="1">
        <v>5</v>
      </c>
      <c r="K314" s="1">
        <v>59.42</v>
      </c>
      <c r="L314" s="1">
        <v>61.99</v>
      </c>
    </row>
    <row r="315" spans="1:12" ht="15.75" customHeight="1">
      <c r="A315" s="7">
        <v>314</v>
      </c>
      <c r="B315" s="1" t="s">
        <v>154</v>
      </c>
      <c r="C315" s="1">
        <v>60.92</v>
      </c>
      <c r="D315" s="1">
        <v>6</v>
      </c>
      <c r="E315" s="1">
        <v>22</v>
      </c>
      <c r="F315" s="1">
        <v>72.17</v>
      </c>
      <c r="G315" s="1">
        <v>0</v>
      </c>
      <c r="H315" s="1">
        <v>0</v>
      </c>
      <c r="I315" s="1">
        <v>0</v>
      </c>
      <c r="J315" s="1">
        <v>2</v>
      </c>
      <c r="K315" s="1">
        <v>60.86</v>
      </c>
      <c r="L315" s="1">
        <v>60.76</v>
      </c>
    </row>
    <row r="316" spans="1:12" ht="15.75" customHeight="1">
      <c r="A316" s="7">
        <v>315</v>
      </c>
      <c r="B316" s="1" t="s">
        <v>313</v>
      </c>
      <c r="C316" s="1">
        <v>60.9</v>
      </c>
      <c r="D316" s="1">
        <v>7</v>
      </c>
      <c r="E316" s="1">
        <v>20</v>
      </c>
      <c r="F316" s="1">
        <v>67.650000000000006</v>
      </c>
      <c r="G316" s="1">
        <v>0</v>
      </c>
      <c r="H316" s="1">
        <v>0</v>
      </c>
      <c r="I316" s="1">
        <v>0</v>
      </c>
      <c r="J316" s="1">
        <v>0</v>
      </c>
      <c r="K316" s="1">
        <v>59.9</v>
      </c>
      <c r="L316" s="1">
        <v>61.55</v>
      </c>
    </row>
    <row r="317" spans="1:12" ht="15.75" customHeight="1">
      <c r="A317" s="7">
        <v>316</v>
      </c>
      <c r="B317" s="1" t="s">
        <v>461</v>
      </c>
      <c r="C317" s="1">
        <v>60.87</v>
      </c>
      <c r="D317" s="1">
        <v>5</v>
      </c>
      <c r="E317" s="1">
        <v>19</v>
      </c>
      <c r="F317" s="1">
        <v>70.430000000000007</v>
      </c>
      <c r="G317" s="1">
        <v>0</v>
      </c>
      <c r="H317" s="1">
        <v>0</v>
      </c>
      <c r="I317" s="1">
        <v>0</v>
      </c>
      <c r="J317" s="1">
        <v>0</v>
      </c>
      <c r="K317" s="1">
        <v>60.24</v>
      </c>
      <c r="L317" s="1">
        <v>61.23</v>
      </c>
    </row>
    <row r="318" spans="1:12" ht="15.75" customHeight="1">
      <c r="A318" s="7">
        <v>317</v>
      </c>
      <c r="B318" s="1" t="s">
        <v>176</v>
      </c>
      <c r="C318" s="1">
        <v>60.26</v>
      </c>
      <c r="D318" s="1">
        <v>3</v>
      </c>
      <c r="E318" s="1">
        <v>23</v>
      </c>
      <c r="F318" s="1">
        <v>73.260000000000005</v>
      </c>
      <c r="G318" s="1">
        <v>0</v>
      </c>
      <c r="H318" s="1">
        <v>0</v>
      </c>
      <c r="I318" s="1">
        <v>0</v>
      </c>
      <c r="J318" s="1">
        <v>2</v>
      </c>
      <c r="K318" s="1">
        <v>60.88</v>
      </c>
      <c r="L318" s="1">
        <v>59.34</v>
      </c>
    </row>
    <row r="319" spans="1:12" ht="15.75" customHeight="1">
      <c r="A319" s="7">
        <v>318</v>
      </c>
      <c r="B319" s="1" t="s">
        <v>326</v>
      </c>
      <c r="C319" s="1">
        <v>60.1</v>
      </c>
      <c r="D319" s="1">
        <v>10</v>
      </c>
      <c r="E319" s="1">
        <v>15</v>
      </c>
      <c r="F319" s="1">
        <v>63.35</v>
      </c>
      <c r="G319" s="1">
        <v>0</v>
      </c>
      <c r="H319" s="1">
        <v>0</v>
      </c>
      <c r="I319" s="1">
        <v>0</v>
      </c>
      <c r="J319" s="1">
        <v>0</v>
      </c>
      <c r="K319" s="1">
        <v>60.5</v>
      </c>
      <c r="L319" s="1">
        <v>59.46</v>
      </c>
    </row>
    <row r="320" spans="1:12" ht="15.75" customHeight="1">
      <c r="A320" s="7">
        <v>319</v>
      </c>
      <c r="B320" s="1" t="s">
        <v>364</v>
      </c>
      <c r="C320" s="1">
        <v>59.52</v>
      </c>
      <c r="D320" s="1">
        <v>4</v>
      </c>
      <c r="E320" s="1">
        <v>23</v>
      </c>
      <c r="F320" s="1">
        <v>69.05</v>
      </c>
      <c r="G320" s="1">
        <v>0</v>
      </c>
      <c r="H320" s="1">
        <v>1</v>
      </c>
      <c r="I320" s="1">
        <v>0</v>
      </c>
      <c r="J320" s="1">
        <v>2</v>
      </c>
      <c r="K320" s="1">
        <v>57.04</v>
      </c>
      <c r="L320" s="1">
        <v>60.99</v>
      </c>
    </row>
    <row r="321" spans="1:12" ht="15.75" customHeight="1">
      <c r="A321" s="7">
        <v>320</v>
      </c>
      <c r="B321" s="1" t="s">
        <v>207</v>
      </c>
      <c r="C321" s="1">
        <v>59.06</v>
      </c>
      <c r="D321" s="1">
        <v>2</v>
      </c>
      <c r="E321" s="1">
        <v>26</v>
      </c>
      <c r="F321" s="1">
        <v>74.319999999999993</v>
      </c>
      <c r="G321" s="1">
        <v>0</v>
      </c>
      <c r="H321" s="1">
        <v>0</v>
      </c>
      <c r="I321" s="1">
        <v>0</v>
      </c>
      <c r="J321" s="1">
        <v>2</v>
      </c>
      <c r="K321" s="1">
        <v>57.41</v>
      </c>
      <c r="L321" s="1">
        <v>60.09</v>
      </c>
    </row>
    <row r="322" spans="1:12" ht="15.75" customHeight="1">
      <c r="A322" s="7">
        <v>321</v>
      </c>
      <c r="B322" s="1" t="s">
        <v>343</v>
      </c>
      <c r="C322" s="1">
        <v>58.85</v>
      </c>
      <c r="D322" s="1">
        <v>3</v>
      </c>
      <c r="E322" s="1">
        <v>21</v>
      </c>
      <c r="F322" s="1">
        <v>70.42</v>
      </c>
      <c r="G322" s="1">
        <v>0</v>
      </c>
      <c r="H322" s="1">
        <v>1</v>
      </c>
      <c r="I322" s="1">
        <v>0</v>
      </c>
      <c r="J322" s="1">
        <v>2</v>
      </c>
      <c r="K322" s="1">
        <v>56.28</v>
      </c>
      <c r="L322" s="1">
        <v>60.34</v>
      </c>
    </row>
    <row r="323" spans="1:12" ht="15.75" customHeight="1">
      <c r="A323" s="7">
        <v>322</v>
      </c>
      <c r="B323" s="1" t="s">
        <v>499</v>
      </c>
      <c r="C323" s="1">
        <v>58.58</v>
      </c>
      <c r="D323" s="1">
        <v>6</v>
      </c>
      <c r="E323" s="1">
        <v>24</v>
      </c>
      <c r="F323" s="1">
        <v>68.83</v>
      </c>
      <c r="G323" s="1">
        <v>0</v>
      </c>
      <c r="H323" s="1">
        <v>2</v>
      </c>
      <c r="I323" s="1">
        <v>0</v>
      </c>
      <c r="J323" s="1">
        <v>2</v>
      </c>
      <c r="K323" s="1">
        <v>57.84</v>
      </c>
      <c r="L323" s="1">
        <v>59.01</v>
      </c>
    </row>
    <row r="324" spans="1:12" ht="15.75" customHeight="1">
      <c r="A324" s="7">
        <v>323</v>
      </c>
      <c r="B324" s="1" t="s">
        <v>481</v>
      </c>
      <c r="C324" s="1">
        <v>58.4</v>
      </c>
      <c r="D324" s="1">
        <v>2</v>
      </c>
      <c r="E324" s="1">
        <v>24</v>
      </c>
      <c r="F324" s="1">
        <v>73.11</v>
      </c>
      <c r="G324" s="1">
        <v>0</v>
      </c>
      <c r="H324" s="1">
        <v>0</v>
      </c>
      <c r="I324" s="1">
        <v>0</v>
      </c>
      <c r="J324" s="1">
        <v>1</v>
      </c>
      <c r="K324" s="1">
        <v>56.89</v>
      </c>
      <c r="L324" s="1">
        <v>59.34</v>
      </c>
    </row>
    <row r="325" spans="1:12" ht="15.75" customHeight="1">
      <c r="A325" s="7">
        <v>324</v>
      </c>
      <c r="B325" s="1" t="s">
        <v>261</v>
      </c>
      <c r="C325" s="1">
        <v>56.85</v>
      </c>
      <c r="D325" s="1">
        <v>5</v>
      </c>
      <c r="E325" s="1">
        <v>23</v>
      </c>
      <c r="F325" s="1">
        <v>66.47</v>
      </c>
      <c r="G325" s="1">
        <v>0</v>
      </c>
      <c r="H325" s="1">
        <v>0</v>
      </c>
      <c r="I325" s="1">
        <v>0</v>
      </c>
      <c r="J325" s="1">
        <v>0</v>
      </c>
      <c r="K325" s="1">
        <v>54.74</v>
      </c>
      <c r="L325" s="1">
        <v>58.07</v>
      </c>
    </row>
    <row r="326" spans="1:12" ht="15.75" customHeight="1">
      <c r="A326" s="7">
        <v>325</v>
      </c>
      <c r="B326" s="1" t="s">
        <v>267</v>
      </c>
      <c r="C326" s="1">
        <v>56.6</v>
      </c>
      <c r="D326" s="1">
        <v>2</v>
      </c>
      <c r="E326" s="1">
        <v>25</v>
      </c>
      <c r="F326" s="1">
        <v>71</v>
      </c>
      <c r="G326" s="1">
        <v>0</v>
      </c>
      <c r="H326" s="1">
        <v>1</v>
      </c>
      <c r="I326" s="1">
        <v>0</v>
      </c>
      <c r="J326" s="1">
        <v>2</v>
      </c>
      <c r="K326" s="1">
        <v>56.78</v>
      </c>
      <c r="L326" s="1">
        <v>56.2</v>
      </c>
    </row>
    <row r="327" spans="1:12" ht="15.75" customHeight="1">
      <c r="A327" s="7">
        <v>326</v>
      </c>
      <c r="B327" s="1" t="s">
        <v>428</v>
      </c>
      <c r="C327" s="1">
        <v>55.62</v>
      </c>
      <c r="D327" s="1">
        <v>1</v>
      </c>
      <c r="E327" s="1">
        <v>24</v>
      </c>
      <c r="F327" s="1">
        <v>70.73</v>
      </c>
      <c r="G327" s="1">
        <v>0</v>
      </c>
      <c r="H327" s="1">
        <v>0</v>
      </c>
      <c r="I327" s="1">
        <v>0</v>
      </c>
      <c r="J327" s="1">
        <v>0</v>
      </c>
      <c r="K327" s="1">
        <v>50.79</v>
      </c>
      <c r="L327" s="1">
        <v>57.55</v>
      </c>
    </row>
    <row r="328" spans="1:12" ht="15.75" customHeight="1">
      <c r="A328" s="7">
        <v>327</v>
      </c>
      <c r="B328" s="1" t="s">
        <v>389</v>
      </c>
      <c r="C328" s="1">
        <v>55.32</v>
      </c>
      <c r="D328" s="1">
        <v>5</v>
      </c>
      <c r="E328" s="1">
        <v>21</v>
      </c>
      <c r="F328" s="1">
        <v>66.31</v>
      </c>
      <c r="G328" s="1">
        <v>0</v>
      </c>
      <c r="H328" s="1">
        <v>0</v>
      </c>
      <c r="I328" s="1">
        <v>0</v>
      </c>
      <c r="J328" s="1">
        <v>0</v>
      </c>
      <c r="K328" s="1">
        <v>55.41</v>
      </c>
      <c r="L328" s="1">
        <v>55.02</v>
      </c>
    </row>
    <row r="329" spans="1:12" ht="15.75" customHeight="1">
      <c r="A329" s="7">
        <v>328</v>
      </c>
      <c r="B329" s="1" t="s">
        <v>307</v>
      </c>
      <c r="C329" s="1">
        <v>54.65</v>
      </c>
      <c r="D329" s="1">
        <v>6</v>
      </c>
      <c r="E329" s="1">
        <v>22</v>
      </c>
      <c r="F329" s="1">
        <v>64.94</v>
      </c>
      <c r="G329" s="1">
        <v>0</v>
      </c>
      <c r="H329" s="1">
        <v>0</v>
      </c>
      <c r="I329" s="1">
        <v>0</v>
      </c>
      <c r="J329" s="1">
        <v>0</v>
      </c>
      <c r="K329" s="1">
        <v>55.69</v>
      </c>
      <c r="L329" s="1">
        <v>53.01</v>
      </c>
    </row>
    <row r="330" spans="1:12" ht="15.75" customHeight="1">
      <c r="A330" s="7">
        <v>329</v>
      </c>
      <c r="B330" s="1" t="s">
        <v>342</v>
      </c>
      <c r="C330" s="1">
        <v>53.89</v>
      </c>
      <c r="D330" s="1">
        <v>5</v>
      </c>
      <c r="E330" s="1">
        <v>23</v>
      </c>
      <c r="F330" s="1">
        <v>66.23</v>
      </c>
      <c r="G330" s="1">
        <v>0</v>
      </c>
      <c r="H330" s="1">
        <v>0</v>
      </c>
      <c r="I330" s="1">
        <v>0</v>
      </c>
      <c r="J330" s="1">
        <v>1</v>
      </c>
      <c r="K330" s="1">
        <v>55.29</v>
      </c>
      <c r="L330" s="1">
        <v>51.37</v>
      </c>
    </row>
    <row r="331" spans="1:12" ht="15.75" customHeight="1">
      <c r="A331" s="7">
        <v>330</v>
      </c>
      <c r="B331" s="1" t="s">
        <v>228</v>
      </c>
      <c r="C331" s="1">
        <v>52.77</v>
      </c>
      <c r="D331" s="1">
        <v>1</v>
      </c>
      <c r="E331" s="1">
        <v>29</v>
      </c>
      <c r="F331" s="1">
        <v>70.319999999999993</v>
      </c>
      <c r="G331" s="1">
        <v>0</v>
      </c>
      <c r="H331" s="1">
        <v>2</v>
      </c>
      <c r="I331" s="1">
        <v>0</v>
      </c>
      <c r="J331" s="1">
        <v>3</v>
      </c>
      <c r="K331" s="1">
        <v>47.45</v>
      </c>
      <c r="L331" s="1">
        <v>54.58</v>
      </c>
    </row>
    <row r="332" spans="1:12" ht="15.75" customHeight="1">
      <c r="A332" s="7">
        <v>331</v>
      </c>
      <c r="B332" s="1" t="s">
        <v>468</v>
      </c>
      <c r="C332" s="1">
        <v>49.82</v>
      </c>
      <c r="D332" s="1">
        <v>2</v>
      </c>
      <c r="E332" s="1">
        <v>26</v>
      </c>
      <c r="F332" s="1">
        <v>66.959999999999994</v>
      </c>
      <c r="G332" s="1">
        <v>0</v>
      </c>
      <c r="H332" s="1">
        <v>0</v>
      </c>
      <c r="I332" s="1">
        <v>0</v>
      </c>
      <c r="J332" s="1">
        <v>0</v>
      </c>
      <c r="K332" s="1">
        <v>51.63</v>
      </c>
      <c r="L332" s="1">
        <v>44.26</v>
      </c>
    </row>
    <row r="333" spans="1:12" ht="15.75" customHeight="1">
      <c r="A333" s="7">
        <v>332</v>
      </c>
      <c r="B333" s="1" t="s">
        <v>423</v>
      </c>
      <c r="C333" s="1">
        <v>44.45</v>
      </c>
      <c r="D333" s="1">
        <v>0</v>
      </c>
      <c r="E333" s="1">
        <v>28</v>
      </c>
      <c r="F333" s="1">
        <v>69.05</v>
      </c>
      <c r="G333" s="1">
        <v>0</v>
      </c>
      <c r="H333" s="1">
        <v>0</v>
      </c>
      <c r="I333" s="1">
        <v>0</v>
      </c>
      <c r="J333" s="1">
        <v>0</v>
      </c>
      <c r="K333" s="1">
        <v>36.49</v>
      </c>
      <c r="L333" s="1">
        <v>45.91</v>
      </c>
    </row>
    <row r="334" spans="1:12" ht="15.75" customHeight="1"/>
    <row r="335" spans="1:12" ht="15.75" customHeight="1"/>
    <row r="336" spans="1:12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workbookViewId="0"/>
  </sheetViews>
  <sheetFormatPr baseColWidth="10" defaultColWidth="14.5" defaultRowHeight="15" customHeight="1"/>
  <cols>
    <col min="1" max="1" width="8.83203125" customWidth="1"/>
    <col min="2" max="2" width="19.33203125" customWidth="1"/>
    <col min="3" max="26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490</v>
      </c>
      <c r="H1" s="1" t="s">
        <v>491</v>
      </c>
      <c r="I1" s="1" t="s">
        <v>492</v>
      </c>
      <c r="J1" s="1" t="s">
        <v>493</v>
      </c>
      <c r="K1" s="1" t="s">
        <v>430</v>
      </c>
      <c r="L1" s="1" t="s">
        <v>8</v>
      </c>
    </row>
    <row r="2" spans="1:12">
      <c r="A2" s="6">
        <v>1</v>
      </c>
      <c r="B2" s="1" t="s">
        <v>32</v>
      </c>
      <c r="C2" s="1">
        <v>94.58</v>
      </c>
      <c r="D2" s="1">
        <v>31</v>
      </c>
      <c r="E2" s="1">
        <v>6</v>
      </c>
      <c r="F2" s="1">
        <v>81.99</v>
      </c>
      <c r="G2" s="1">
        <v>3</v>
      </c>
      <c r="H2" s="1">
        <v>2</v>
      </c>
      <c r="I2" s="1">
        <v>12</v>
      </c>
      <c r="J2" s="1">
        <v>5</v>
      </c>
      <c r="K2" s="1">
        <v>93.28</v>
      </c>
      <c r="L2" s="1">
        <v>96.22</v>
      </c>
    </row>
    <row r="3" spans="1:12">
      <c r="A3" s="6">
        <v>2</v>
      </c>
      <c r="B3" s="1" t="s">
        <v>22</v>
      </c>
      <c r="C3" s="1">
        <v>94.14</v>
      </c>
      <c r="D3" s="1">
        <v>33</v>
      </c>
      <c r="E3" s="1">
        <v>6</v>
      </c>
      <c r="F3" s="1">
        <v>79.39</v>
      </c>
      <c r="G3" s="1">
        <v>4</v>
      </c>
      <c r="H3" s="1">
        <v>2</v>
      </c>
      <c r="I3" s="1">
        <v>9</v>
      </c>
      <c r="J3" s="1">
        <v>5</v>
      </c>
      <c r="K3" s="1">
        <v>94.37</v>
      </c>
      <c r="L3" s="1">
        <v>93.71</v>
      </c>
    </row>
    <row r="4" spans="1:12">
      <c r="A4" s="6">
        <v>3</v>
      </c>
      <c r="B4" s="1" t="s">
        <v>65</v>
      </c>
      <c r="C4" s="1">
        <v>93.11</v>
      </c>
      <c r="D4" s="1">
        <v>30</v>
      </c>
      <c r="E4" s="1">
        <v>4</v>
      </c>
      <c r="F4" s="1">
        <v>78.849999999999994</v>
      </c>
      <c r="G4" s="1">
        <v>5</v>
      </c>
      <c r="H4" s="1">
        <v>1</v>
      </c>
      <c r="I4" s="1">
        <v>9</v>
      </c>
      <c r="J4" s="1">
        <v>2</v>
      </c>
      <c r="K4" s="1">
        <v>93.7</v>
      </c>
      <c r="L4" s="1">
        <v>92.42</v>
      </c>
    </row>
    <row r="5" spans="1:12">
      <c r="A5" s="6">
        <v>4</v>
      </c>
      <c r="B5" s="1" t="s">
        <v>441</v>
      </c>
      <c r="C5" s="1">
        <v>92.96</v>
      </c>
      <c r="D5" s="1">
        <v>30</v>
      </c>
      <c r="E5" s="1">
        <v>2</v>
      </c>
      <c r="F5" s="1">
        <v>78.459999999999994</v>
      </c>
      <c r="G5" s="1">
        <v>1</v>
      </c>
      <c r="H5" s="1">
        <v>1</v>
      </c>
      <c r="I5" s="1">
        <v>4</v>
      </c>
      <c r="J5" s="1">
        <v>2</v>
      </c>
      <c r="K5" s="1">
        <v>93.83</v>
      </c>
      <c r="L5" s="1">
        <v>92.09</v>
      </c>
    </row>
    <row r="6" spans="1:12">
      <c r="A6" s="6">
        <v>5</v>
      </c>
      <c r="B6" s="1" t="s">
        <v>155</v>
      </c>
      <c r="C6" s="1">
        <v>91.47</v>
      </c>
      <c r="D6" s="1">
        <v>28</v>
      </c>
      <c r="E6" s="1">
        <v>10</v>
      </c>
      <c r="F6" s="1">
        <v>82.46</v>
      </c>
      <c r="G6" s="1">
        <v>3</v>
      </c>
      <c r="H6" s="1">
        <v>3</v>
      </c>
      <c r="I6" s="1">
        <v>11</v>
      </c>
      <c r="J6" s="1">
        <v>7</v>
      </c>
      <c r="K6" s="1">
        <v>91.51</v>
      </c>
      <c r="L6" s="1">
        <v>91.2</v>
      </c>
    </row>
    <row r="7" spans="1:12">
      <c r="A7" s="6">
        <v>6</v>
      </c>
      <c r="B7" s="1" t="s">
        <v>82</v>
      </c>
      <c r="C7" s="1">
        <v>90.25</v>
      </c>
      <c r="D7" s="1">
        <v>30</v>
      </c>
      <c r="E7" s="1">
        <v>5</v>
      </c>
      <c r="F7" s="1">
        <v>78.14</v>
      </c>
      <c r="G7" s="1">
        <v>1</v>
      </c>
      <c r="H7" s="1">
        <v>3</v>
      </c>
      <c r="I7" s="1">
        <v>5</v>
      </c>
      <c r="J7" s="1">
        <v>5</v>
      </c>
      <c r="K7" s="1">
        <v>92.56</v>
      </c>
      <c r="L7" s="1">
        <v>88.65</v>
      </c>
    </row>
    <row r="8" spans="1:12">
      <c r="A8" s="6">
        <v>7</v>
      </c>
      <c r="B8" s="1" t="s">
        <v>39</v>
      </c>
      <c r="C8" s="1">
        <v>89.43</v>
      </c>
      <c r="D8" s="1">
        <v>27</v>
      </c>
      <c r="E8" s="1">
        <v>5</v>
      </c>
      <c r="F8" s="1">
        <v>79.8</v>
      </c>
      <c r="G8" s="1">
        <v>0</v>
      </c>
      <c r="H8" s="1">
        <v>0</v>
      </c>
      <c r="I8" s="1">
        <v>7</v>
      </c>
      <c r="J8" s="1">
        <v>2</v>
      </c>
      <c r="K8" s="1">
        <v>89.72</v>
      </c>
      <c r="L8" s="1">
        <v>88.95</v>
      </c>
    </row>
    <row r="9" spans="1:12">
      <c r="A9" s="6">
        <v>8</v>
      </c>
      <c r="B9" s="1" t="s">
        <v>18</v>
      </c>
      <c r="C9" s="1">
        <v>89.32</v>
      </c>
      <c r="D9" s="1">
        <v>28</v>
      </c>
      <c r="E9" s="1">
        <v>3</v>
      </c>
      <c r="F9" s="1">
        <v>75.91</v>
      </c>
      <c r="G9" s="1">
        <v>0</v>
      </c>
      <c r="H9" s="1">
        <v>2</v>
      </c>
      <c r="I9" s="1">
        <v>1</v>
      </c>
      <c r="J9" s="1">
        <v>3</v>
      </c>
      <c r="K9" s="1">
        <v>88.36</v>
      </c>
      <c r="L9" s="1">
        <v>90.21</v>
      </c>
    </row>
    <row r="10" spans="1:12">
      <c r="A10" s="6">
        <v>9</v>
      </c>
      <c r="B10" s="1" t="s">
        <v>98</v>
      </c>
      <c r="C10" s="1">
        <v>89.32</v>
      </c>
      <c r="D10" s="1">
        <v>30</v>
      </c>
      <c r="E10" s="1">
        <v>2</v>
      </c>
      <c r="F10" s="1">
        <v>75.959999999999994</v>
      </c>
      <c r="G10" s="1">
        <v>1</v>
      </c>
      <c r="H10" s="1">
        <v>0</v>
      </c>
      <c r="I10" s="1">
        <v>2</v>
      </c>
      <c r="J10" s="1">
        <v>1</v>
      </c>
      <c r="K10" s="1">
        <v>90.12</v>
      </c>
      <c r="L10" s="1">
        <v>88.46</v>
      </c>
    </row>
    <row r="11" spans="1:12">
      <c r="A11" s="6">
        <v>10</v>
      </c>
      <c r="B11" s="1" t="s">
        <v>20</v>
      </c>
      <c r="C11" s="1">
        <v>89.06</v>
      </c>
      <c r="D11" s="1">
        <v>25</v>
      </c>
      <c r="E11" s="1">
        <v>8</v>
      </c>
      <c r="F11" s="1">
        <v>79.650000000000006</v>
      </c>
      <c r="G11" s="1">
        <v>0</v>
      </c>
      <c r="H11" s="1">
        <v>4</v>
      </c>
      <c r="I11" s="1">
        <v>7</v>
      </c>
      <c r="J11" s="1">
        <v>5</v>
      </c>
      <c r="K11" s="1">
        <v>88.48</v>
      </c>
      <c r="L11" s="1">
        <v>89.44</v>
      </c>
    </row>
    <row r="12" spans="1:12">
      <c r="A12" s="7">
        <v>11</v>
      </c>
      <c r="B12" s="1" t="s">
        <v>53</v>
      </c>
      <c r="C12" s="1">
        <v>88.78</v>
      </c>
      <c r="D12" s="1">
        <v>19</v>
      </c>
      <c r="E12" s="1">
        <v>11</v>
      </c>
      <c r="F12" s="1">
        <v>83.08</v>
      </c>
      <c r="G12" s="1">
        <v>2</v>
      </c>
      <c r="H12" s="1">
        <v>6</v>
      </c>
      <c r="I12" s="1">
        <v>7</v>
      </c>
      <c r="J12" s="1">
        <v>8</v>
      </c>
      <c r="K12" s="1">
        <v>87.42</v>
      </c>
      <c r="L12" s="1">
        <v>90.31</v>
      </c>
    </row>
    <row r="13" spans="1:12">
      <c r="A13" s="7">
        <v>12</v>
      </c>
      <c r="B13" s="1" t="s">
        <v>46</v>
      </c>
      <c r="C13" s="1">
        <v>88.78</v>
      </c>
      <c r="D13" s="1">
        <v>26</v>
      </c>
      <c r="E13" s="1">
        <v>7</v>
      </c>
      <c r="F13" s="1">
        <v>78.87</v>
      </c>
      <c r="G13" s="1">
        <v>0</v>
      </c>
      <c r="H13" s="1">
        <v>1</v>
      </c>
      <c r="I13" s="1">
        <v>3</v>
      </c>
      <c r="J13" s="1">
        <v>5</v>
      </c>
      <c r="K13" s="1">
        <v>88.31</v>
      </c>
      <c r="L13" s="1">
        <v>89.02</v>
      </c>
    </row>
    <row r="14" spans="1:12">
      <c r="A14" s="7">
        <v>13</v>
      </c>
      <c r="B14" s="1" t="s">
        <v>80</v>
      </c>
      <c r="C14" s="1">
        <v>88.66</v>
      </c>
      <c r="D14" s="1">
        <v>25</v>
      </c>
      <c r="E14" s="1">
        <v>7</v>
      </c>
      <c r="F14" s="1">
        <v>79.23</v>
      </c>
      <c r="G14" s="1">
        <v>0</v>
      </c>
      <c r="H14" s="1">
        <v>1</v>
      </c>
      <c r="I14" s="1">
        <v>2</v>
      </c>
      <c r="J14" s="1">
        <v>4</v>
      </c>
      <c r="K14" s="1">
        <v>87.59</v>
      </c>
      <c r="L14" s="1">
        <v>89.7</v>
      </c>
    </row>
    <row r="15" spans="1:12">
      <c r="A15" s="7">
        <v>14</v>
      </c>
      <c r="B15" s="1" t="s">
        <v>75</v>
      </c>
      <c r="C15" s="1">
        <v>88.62</v>
      </c>
      <c r="D15" s="1">
        <v>26</v>
      </c>
      <c r="E15" s="1">
        <v>4</v>
      </c>
      <c r="F15" s="1">
        <v>78.08</v>
      </c>
      <c r="G15" s="1">
        <v>0</v>
      </c>
      <c r="H15" s="1">
        <v>1</v>
      </c>
      <c r="I15" s="1">
        <v>4</v>
      </c>
      <c r="J15" s="1">
        <v>4</v>
      </c>
      <c r="K15" s="1">
        <v>89.38</v>
      </c>
      <c r="L15" s="1">
        <v>87.77</v>
      </c>
    </row>
    <row r="16" spans="1:12">
      <c r="A16" s="7">
        <v>15</v>
      </c>
      <c r="B16" s="1" t="s">
        <v>105</v>
      </c>
      <c r="C16" s="1">
        <v>88.53</v>
      </c>
      <c r="D16" s="1">
        <v>21</v>
      </c>
      <c r="E16" s="1">
        <v>10</v>
      </c>
      <c r="F16" s="1">
        <v>82.02</v>
      </c>
      <c r="G16" s="1">
        <v>2</v>
      </c>
      <c r="H16" s="1">
        <v>4</v>
      </c>
      <c r="I16" s="1">
        <v>7</v>
      </c>
      <c r="J16" s="1">
        <v>8</v>
      </c>
      <c r="K16" s="1">
        <v>88.26</v>
      </c>
      <c r="L16" s="1">
        <v>88.55</v>
      </c>
    </row>
    <row r="17" spans="1:12">
      <c r="A17" s="7">
        <v>16</v>
      </c>
      <c r="B17" s="1" t="s">
        <v>500</v>
      </c>
      <c r="C17" s="1">
        <v>88.31</v>
      </c>
      <c r="D17" s="1">
        <v>21</v>
      </c>
      <c r="E17" s="1">
        <v>10</v>
      </c>
      <c r="F17" s="1">
        <v>81.59</v>
      </c>
      <c r="G17" s="1">
        <v>3</v>
      </c>
      <c r="H17" s="1">
        <v>1</v>
      </c>
      <c r="I17" s="1">
        <v>6</v>
      </c>
      <c r="J17" s="1">
        <v>6</v>
      </c>
      <c r="K17" s="1">
        <v>87.7</v>
      </c>
      <c r="L17" s="1">
        <v>88.73</v>
      </c>
    </row>
    <row r="18" spans="1:12">
      <c r="A18" s="7">
        <v>17</v>
      </c>
      <c r="B18" s="1" t="s">
        <v>24</v>
      </c>
      <c r="C18" s="1">
        <v>88.03</v>
      </c>
      <c r="D18" s="1">
        <v>23</v>
      </c>
      <c r="E18" s="1">
        <v>9</v>
      </c>
      <c r="F18" s="1">
        <v>80.819999999999993</v>
      </c>
      <c r="G18" s="1">
        <v>0</v>
      </c>
      <c r="H18" s="1">
        <v>5</v>
      </c>
      <c r="I18" s="1">
        <v>1</v>
      </c>
      <c r="J18" s="1">
        <v>6</v>
      </c>
      <c r="K18" s="1">
        <v>87.15</v>
      </c>
      <c r="L18" s="1">
        <v>88.78</v>
      </c>
    </row>
    <row r="19" spans="1:12">
      <c r="A19" s="7">
        <v>18</v>
      </c>
      <c r="B19" s="1" t="s">
        <v>72</v>
      </c>
      <c r="C19" s="1">
        <v>87.63</v>
      </c>
      <c r="D19" s="1">
        <v>25</v>
      </c>
      <c r="E19" s="1">
        <v>7</v>
      </c>
      <c r="F19" s="1">
        <v>77.8</v>
      </c>
      <c r="G19" s="1">
        <v>0</v>
      </c>
      <c r="H19" s="1">
        <v>0</v>
      </c>
      <c r="I19" s="1">
        <v>3</v>
      </c>
      <c r="J19" s="1">
        <v>4</v>
      </c>
      <c r="K19" s="1">
        <v>86.59</v>
      </c>
      <c r="L19" s="1">
        <v>88.62</v>
      </c>
    </row>
    <row r="20" spans="1:12">
      <c r="A20" s="7">
        <v>19</v>
      </c>
      <c r="B20" s="1" t="s">
        <v>43</v>
      </c>
      <c r="C20" s="1">
        <v>87.19</v>
      </c>
      <c r="D20" s="1">
        <v>20</v>
      </c>
      <c r="E20" s="1">
        <v>12</v>
      </c>
      <c r="F20" s="1">
        <v>82.18</v>
      </c>
      <c r="G20" s="1">
        <v>1</v>
      </c>
      <c r="H20" s="1">
        <v>5</v>
      </c>
      <c r="I20" s="1">
        <v>7</v>
      </c>
      <c r="J20" s="1">
        <v>10</v>
      </c>
      <c r="K20" s="1">
        <v>86.99</v>
      </c>
      <c r="L20" s="1">
        <v>87.15</v>
      </c>
    </row>
    <row r="21" spans="1:12" ht="15.75" customHeight="1">
      <c r="A21" s="7">
        <v>20</v>
      </c>
      <c r="B21" s="1" t="s">
        <v>35</v>
      </c>
      <c r="C21" s="1">
        <v>86.77</v>
      </c>
      <c r="D21" s="1">
        <v>26</v>
      </c>
      <c r="E21" s="1">
        <v>11</v>
      </c>
      <c r="F21" s="1">
        <v>78.37</v>
      </c>
      <c r="G21" s="1">
        <v>2</v>
      </c>
      <c r="H21" s="1">
        <v>2</v>
      </c>
      <c r="I21" s="1">
        <v>6</v>
      </c>
      <c r="J21" s="1">
        <v>3</v>
      </c>
      <c r="K21" s="1">
        <v>86.49</v>
      </c>
      <c r="L21" s="1">
        <v>86.8</v>
      </c>
    </row>
    <row r="22" spans="1:12" ht="15.75" customHeight="1">
      <c r="A22" s="7">
        <v>21</v>
      </c>
      <c r="B22" s="1" t="s">
        <v>113</v>
      </c>
      <c r="C22" s="1">
        <v>86.74</v>
      </c>
      <c r="D22" s="1">
        <v>24</v>
      </c>
      <c r="E22" s="1">
        <v>9</v>
      </c>
      <c r="F22" s="1">
        <v>78.459999999999994</v>
      </c>
      <c r="G22" s="1">
        <v>1</v>
      </c>
      <c r="H22" s="1">
        <v>2</v>
      </c>
      <c r="I22" s="1">
        <v>2</v>
      </c>
      <c r="J22" s="1">
        <v>2</v>
      </c>
      <c r="K22" s="1">
        <v>85.71</v>
      </c>
      <c r="L22" s="1">
        <v>87.69</v>
      </c>
    </row>
    <row r="23" spans="1:12" ht="15.75" customHeight="1">
      <c r="A23" s="7">
        <v>22</v>
      </c>
      <c r="B23" s="1" t="s">
        <v>85</v>
      </c>
      <c r="C23" s="1">
        <v>86.55</v>
      </c>
      <c r="D23" s="1">
        <v>23</v>
      </c>
      <c r="E23" s="1">
        <v>10</v>
      </c>
      <c r="F23" s="1">
        <v>78.819999999999993</v>
      </c>
      <c r="G23" s="1">
        <v>1</v>
      </c>
      <c r="H23" s="1">
        <v>2</v>
      </c>
      <c r="I23" s="1">
        <v>5</v>
      </c>
      <c r="J23" s="1">
        <v>5</v>
      </c>
      <c r="K23" s="1">
        <v>86.4</v>
      </c>
      <c r="L23" s="1">
        <v>86.45</v>
      </c>
    </row>
    <row r="24" spans="1:12" ht="15.75" customHeight="1">
      <c r="A24" s="7">
        <v>23</v>
      </c>
      <c r="B24" s="1" t="s">
        <v>64</v>
      </c>
      <c r="C24" s="1">
        <v>85.88</v>
      </c>
      <c r="D24" s="1">
        <v>23</v>
      </c>
      <c r="E24" s="1">
        <v>11</v>
      </c>
      <c r="F24" s="1">
        <v>79.680000000000007</v>
      </c>
      <c r="G24" s="1">
        <v>1</v>
      </c>
      <c r="H24" s="1">
        <v>6</v>
      </c>
      <c r="I24" s="1">
        <v>1</v>
      </c>
      <c r="J24" s="1">
        <v>7</v>
      </c>
      <c r="K24" s="1">
        <v>85.39</v>
      </c>
      <c r="L24" s="1">
        <v>86.15</v>
      </c>
    </row>
    <row r="25" spans="1:12" ht="15.75" customHeight="1">
      <c r="A25" s="7">
        <v>24</v>
      </c>
      <c r="B25" s="1" t="s">
        <v>58</v>
      </c>
      <c r="C25" s="1">
        <v>85.72</v>
      </c>
      <c r="D25" s="1">
        <v>20</v>
      </c>
      <c r="E25" s="1">
        <v>9</v>
      </c>
      <c r="F25" s="1">
        <v>80.099999999999994</v>
      </c>
      <c r="G25" s="1">
        <v>1</v>
      </c>
      <c r="H25" s="1">
        <v>2</v>
      </c>
      <c r="I25" s="1">
        <v>5</v>
      </c>
      <c r="J25" s="1">
        <v>3</v>
      </c>
      <c r="K25" s="1">
        <v>85.8</v>
      </c>
      <c r="L25" s="1">
        <v>85.41</v>
      </c>
    </row>
    <row r="26" spans="1:12" ht="15.75" customHeight="1">
      <c r="A26" s="7">
        <v>25</v>
      </c>
      <c r="B26" s="1" t="s">
        <v>263</v>
      </c>
      <c r="C26" s="1">
        <v>85.7</v>
      </c>
      <c r="D26" s="1">
        <v>20</v>
      </c>
      <c r="E26" s="1">
        <v>10</v>
      </c>
      <c r="F26" s="1">
        <v>78.7</v>
      </c>
      <c r="G26" s="1">
        <v>1</v>
      </c>
      <c r="H26" s="1">
        <v>0</v>
      </c>
      <c r="I26" s="1">
        <v>5</v>
      </c>
      <c r="J26" s="1">
        <v>4</v>
      </c>
      <c r="K26" s="1">
        <v>83.62</v>
      </c>
      <c r="L26" s="1">
        <v>88.53</v>
      </c>
    </row>
    <row r="27" spans="1:12" ht="15.75" customHeight="1">
      <c r="A27" s="7">
        <v>26</v>
      </c>
      <c r="B27" s="1" t="s">
        <v>12</v>
      </c>
      <c r="C27" s="1">
        <v>85.59</v>
      </c>
      <c r="D27" s="1">
        <v>20</v>
      </c>
      <c r="E27" s="1">
        <v>13</v>
      </c>
      <c r="F27" s="1">
        <v>81.489999999999995</v>
      </c>
      <c r="G27" s="1">
        <v>1</v>
      </c>
      <c r="H27" s="1">
        <v>3</v>
      </c>
      <c r="I27" s="1">
        <v>4</v>
      </c>
      <c r="J27" s="1">
        <v>9</v>
      </c>
      <c r="K27" s="1">
        <v>86.28</v>
      </c>
      <c r="L27" s="1">
        <v>84.77</v>
      </c>
    </row>
    <row r="28" spans="1:12" ht="15.75" customHeight="1">
      <c r="A28" s="7">
        <v>27</v>
      </c>
      <c r="B28" s="1" t="s">
        <v>122</v>
      </c>
      <c r="C28" s="1">
        <v>85.48</v>
      </c>
      <c r="D28" s="1">
        <v>23</v>
      </c>
      <c r="E28" s="1">
        <v>8</v>
      </c>
      <c r="F28" s="1">
        <v>79.209999999999994</v>
      </c>
      <c r="G28" s="1">
        <v>2</v>
      </c>
      <c r="H28" s="1">
        <v>2</v>
      </c>
      <c r="I28" s="1">
        <v>3</v>
      </c>
      <c r="J28" s="1">
        <v>5</v>
      </c>
      <c r="K28" s="1">
        <v>88.07</v>
      </c>
      <c r="L28" s="1">
        <v>83.56</v>
      </c>
    </row>
    <row r="29" spans="1:12" ht="15.75" customHeight="1">
      <c r="A29" s="7">
        <v>28</v>
      </c>
      <c r="B29" s="1" t="s">
        <v>83</v>
      </c>
      <c r="C29" s="1">
        <v>85.31</v>
      </c>
      <c r="D29" s="1">
        <v>20</v>
      </c>
      <c r="E29" s="1">
        <v>11</v>
      </c>
      <c r="F29" s="1">
        <v>80.22</v>
      </c>
      <c r="G29" s="1">
        <v>0</v>
      </c>
      <c r="H29" s="1">
        <v>3</v>
      </c>
      <c r="I29" s="1">
        <v>4</v>
      </c>
      <c r="J29" s="1">
        <v>7</v>
      </c>
      <c r="K29" s="1">
        <v>84.6</v>
      </c>
      <c r="L29" s="1">
        <v>85.82</v>
      </c>
    </row>
    <row r="30" spans="1:12" ht="15.75" customHeight="1">
      <c r="A30" s="7">
        <v>29</v>
      </c>
      <c r="B30" s="1" t="s">
        <v>84</v>
      </c>
      <c r="C30" s="1">
        <v>85.19</v>
      </c>
      <c r="D30" s="1">
        <v>20</v>
      </c>
      <c r="E30" s="1">
        <v>10</v>
      </c>
      <c r="F30" s="1">
        <v>79.510000000000005</v>
      </c>
      <c r="G30" s="1">
        <v>1</v>
      </c>
      <c r="H30" s="1">
        <v>2</v>
      </c>
      <c r="I30" s="1">
        <v>3</v>
      </c>
      <c r="J30" s="1">
        <v>4</v>
      </c>
      <c r="K30" s="1">
        <v>85.04</v>
      </c>
      <c r="L30" s="1">
        <v>85.09</v>
      </c>
    </row>
    <row r="31" spans="1:12" ht="15.75" customHeight="1">
      <c r="A31" s="7">
        <v>30</v>
      </c>
      <c r="B31" s="1" t="s">
        <v>34</v>
      </c>
      <c r="C31" s="1">
        <v>85.05</v>
      </c>
      <c r="D31" s="1">
        <v>22</v>
      </c>
      <c r="E31" s="1">
        <v>8</v>
      </c>
      <c r="F31" s="1">
        <v>77.790000000000006</v>
      </c>
      <c r="G31" s="1">
        <v>0</v>
      </c>
      <c r="H31" s="1">
        <v>1</v>
      </c>
      <c r="I31" s="1">
        <v>1</v>
      </c>
      <c r="J31" s="1">
        <v>5</v>
      </c>
      <c r="K31" s="1">
        <v>85.76</v>
      </c>
      <c r="L31" s="1">
        <v>84.21</v>
      </c>
    </row>
    <row r="32" spans="1:12" ht="15.75" customHeight="1">
      <c r="A32" s="7">
        <v>31</v>
      </c>
      <c r="B32" s="1" t="s">
        <v>169</v>
      </c>
      <c r="C32" s="1">
        <v>84.81</v>
      </c>
      <c r="D32" s="1">
        <v>24</v>
      </c>
      <c r="E32" s="1">
        <v>10</v>
      </c>
      <c r="F32" s="1">
        <v>78.819999999999993</v>
      </c>
      <c r="G32" s="1">
        <v>0</v>
      </c>
      <c r="H32" s="1">
        <v>5</v>
      </c>
      <c r="I32" s="1">
        <v>5</v>
      </c>
      <c r="J32" s="1">
        <v>7</v>
      </c>
      <c r="K32" s="1">
        <v>86.28</v>
      </c>
      <c r="L32" s="1">
        <v>83.46</v>
      </c>
    </row>
    <row r="33" spans="1:12" ht="15.75" customHeight="1">
      <c r="A33" s="7">
        <v>32</v>
      </c>
      <c r="B33" s="1" t="s">
        <v>184</v>
      </c>
      <c r="C33" s="1">
        <v>84.36</v>
      </c>
      <c r="D33" s="1">
        <v>18</v>
      </c>
      <c r="E33" s="1">
        <v>14</v>
      </c>
      <c r="F33" s="1">
        <v>79.959999999999994</v>
      </c>
      <c r="G33" s="1">
        <v>1</v>
      </c>
      <c r="H33" s="1">
        <v>4</v>
      </c>
      <c r="I33" s="1">
        <v>4</v>
      </c>
      <c r="J33" s="1">
        <v>11</v>
      </c>
      <c r="K33" s="1">
        <v>83.14</v>
      </c>
      <c r="L33" s="1">
        <v>85.53</v>
      </c>
    </row>
    <row r="34" spans="1:12" ht="15.75" customHeight="1">
      <c r="A34" s="7">
        <v>33</v>
      </c>
      <c r="B34" s="1" t="s">
        <v>54</v>
      </c>
      <c r="C34" s="1">
        <v>84.1</v>
      </c>
      <c r="D34" s="1">
        <v>23</v>
      </c>
      <c r="E34" s="1">
        <v>11</v>
      </c>
      <c r="F34" s="1">
        <v>77.680000000000007</v>
      </c>
      <c r="G34" s="1">
        <v>0</v>
      </c>
      <c r="H34" s="1">
        <v>0</v>
      </c>
      <c r="I34" s="1">
        <v>2</v>
      </c>
      <c r="J34" s="1">
        <v>4</v>
      </c>
      <c r="K34" s="1">
        <v>84.38</v>
      </c>
      <c r="L34" s="1">
        <v>83.6</v>
      </c>
    </row>
    <row r="35" spans="1:12" ht="15.75" customHeight="1">
      <c r="A35" s="7">
        <v>34</v>
      </c>
      <c r="B35" s="1" t="s">
        <v>163</v>
      </c>
      <c r="C35" s="1">
        <v>84</v>
      </c>
      <c r="D35" s="1">
        <v>21</v>
      </c>
      <c r="E35" s="1">
        <v>9</v>
      </c>
      <c r="F35" s="1">
        <v>77.349999999999994</v>
      </c>
      <c r="G35" s="1">
        <v>0</v>
      </c>
      <c r="H35" s="1">
        <v>0</v>
      </c>
      <c r="I35" s="1">
        <v>3</v>
      </c>
      <c r="J35" s="1">
        <v>4</v>
      </c>
      <c r="K35" s="1">
        <v>84.01</v>
      </c>
      <c r="L35" s="1">
        <v>83.76</v>
      </c>
    </row>
    <row r="36" spans="1:12" ht="15.75" customHeight="1">
      <c r="A36" s="7">
        <v>35</v>
      </c>
      <c r="B36" s="1" t="s">
        <v>81</v>
      </c>
      <c r="C36" s="1">
        <v>83.68</v>
      </c>
      <c r="D36" s="1">
        <v>22</v>
      </c>
      <c r="E36" s="1">
        <v>10</v>
      </c>
      <c r="F36" s="1">
        <v>77.53</v>
      </c>
      <c r="G36" s="1">
        <v>1</v>
      </c>
      <c r="H36" s="1">
        <v>0</v>
      </c>
      <c r="I36" s="1">
        <v>2</v>
      </c>
      <c r="J36" s="1">
        <v>4</v>
      </c>
      <c r="K36" s="1">
        <v>84.42</v>
      </c>
      <c r="L36" s="1">
        <v>82.8</v>
      </c>
    </row>
    <row r="37" spans="1:12" ht="15.75" customHeight="1">
      <c r="A37" s="7">
        <v>36</v>
      </c>
      <c r="B37" s="1" t="s">
        <v>199</v>
      </c>
      <c r="C37" s="1">
        <v>83.66</v>
      </c>
      <c r="D37" s="1">
        <v>23</v>
      </c>
      <c r="E37" s="1">
        <v>11</v>
      </c>
      <c r="F37" s="1">
        <v>76.98</v>
      </c>
      <c r="G37" s="1">
        <v>0</v>
      </c>
      <c r="H37" s="1">
        <v>3</v>
      </c>
      <c r="I37" s="1">
        <v>4</v>
      </c>
      <c r="J37" s="1">
        <v>7</v>
      </c>
      <c r="K37" s="1">
        <v>83.78</v>
      </c>
      <c r="L37" s="1">
        <v>83.32</v>
      </c>
    </row>
    <row r="38" spans="1:12" ht="15.75" customHeight="1">
      <c r="A38" s="7">
        <v>37</v>
      </c>
      <c r="B38" s="1" t="s">
        <v>347</v>
      </c>
      <c r="C38" s="1">
        <v>83.52</v>
      </c>
      <c r="D38" s="1">
        <v>26</v>
      </c>
      <c r="E38" s="1">
        <v>5</v>
      </c>
      <c r="F38" s="1">
        <v>72.97</v>
      </c>
      <c r="G38" s="1">
        <v>0</v>
      </c>
      <c r="H38" s="1">
        <v>0</v>
      </c>
      <c r="I38" s="1">
        <v>0</v>
      </c>
      <c r="J38" s="1">
        <v>1</v>
      </c>
      <c r="K38" s="1">
        <v>82.37</v>
      </c>
      <c r="L38" s="1">
        <v>84.6</v>
      </c>
    </row>
    <row r="39" spans="1:12" ht="15.75" customHeight="1">
      <c r="A39" s="7">
        <v>38</v>
      </c>
      <c r="B39" s="1" t="s">
        <v>25</v>
      </c>
      <c r="C39" s="1">
        <v>83.47</v>
      </c>
      <c r="D39" s="1">
        <v>20</v>
      </c>
      <c r="E39" s="1">
        <v>10</v>
      </c>
      <c r="F39" s="1">
        <v>77.91</v>
      </c>
      <c r="G39" s="1">
        <v>1</v>
      </c>
      <c r="H39" s="1">
        <v>2</v>
      </c>
      <c r="I39" s="1">
        <v>1</v>
      </c>
      <c r="J39" s="1">
        <v>4</v>
      </c>
      <c r="K39" s="1">
        <v>81.790000000000006</v>
      </c>
      <c r="L39" s="1">
        <v>85.35</v>
      </c>
    </row>
    <row r="40" spans="1:12" ht="15.75" customHeight="1">
      <c r="A40" s="7">
        <v>39</v>
      </c>
      <c r="B40" s="1" t="s">
        <v>165</v>
      </c>
      <c r="C40" s="1">
        <v>83.43</v>
      </c>
      <c r="D40" s="1">
        <v>25</v>
      </c>
      <c r="E40" s="1">
        <v>5</v>
      </c>
      <c r="F40" s="1">
        <v>74.760000000000005</v>
      </c>
      <c r="G40" s="1">
        <v>0</v>
      </c>
      <c r="H40" s="1">
        <v>0</v>
      </c>
      <c r="I40" s="1">
        <v>0</v>
      </c>
      <c r="J40" s="1">
        <v>1</v>
      </c>
      <c r="K40" s="1">
        <v>83.35</v>
      </c>
      <c r="L40" s="1">
        <v>83.26</v>
      </c>
    </row>
    <row r="41" spans="1:12" ht="15.75" customHeight="1">
      <c r="A41" s="7">
        <v>40</v>
      </c>
      <c r="B41" s="1" t="s">
        <v>92</v>
      </c>
      <c r="C41" s="1">
        <v>83.37</v>
      </c>
      <c r="D41" s="1">
        <v>19</v>
      </c>
      <c r="E41" s="1">
        <v>9</v>
      </c>
      <c r="F41" s="1">
        <v>78.209999999999994</v>
      </c>
      <c r="G41" s="1">
        <v>1</v>
      </c>
      <c r="H41" s="1">
        <v>0</v>
      </c>
      <c r="I41" s="1">
        <v>1</v>
      </c>
      <c r="J41" s="1">
        <v>2</v>
      </c>
      <c r="K41" s="1">
        <v>82.43</v>
      </c>
      <c r="L41" s="1">
        <v>84.15</v>
      </c>
    </row>
    <row r="42" spans="1:12" ht="15.75" customHeight="1">
      <c r="A42" s="7">
        <v>41</v>
      </c>
      <c r="B42" s="1" t="s">
        <v>223</v>
      </c>
      <c r="C42" s="1">
        <v>83.23</v>
      </c>
      <c r="D42" s="1">
        <v>22</v>
      </c>
      <c r="E42" s="1">
        <v>8</v>
      </c>
      <c r="F42" s="1">
        <v>75.98</v>
      </c>
      <c r="G42" s="1">
        <v>0</v>
      </c>
      <c r="H42" s="1">
        <v>0</v>
      </c>
      <c r="I42" s="1">
        <v>1</v>
      </c>
      <c r="J42" s="1">
        <v>4</v>
      </c>
      <c r="K42" s="1">
        <v>82.89</v>
      </c>
      <c r="L42" s="1">
        <v>83.34</v>
      </c>
    </row>
    <row r="43" spans="1:12" ht="15.75" customHeight="1">
      <c r="A43" s="7">
        <v>42</v>
      </c>
      <c r="B43" s="1" t="s">
        <v>50</v>
      </c>
      <c r="C43" s="1">
        <v>82.92</v>
      </c>
      <c r="D43" s="1">
        <v>18</v>
      </c>
      <c r="E43" s="1">
        <v>12</v>
      </c>
      <c r="F43" s="1">
        <v>79.77</v>
      </c>
      <c r="G43" s="1">
        <v>0</v>
      </c>
      <c r="H43" s="1">
        <v>2</v>
      </c>
      <c r="I43" s="1">
        <v>0</v>
      </c>
      <c r="J43" s="1">
        <v>9</v>
      </c>
      <c r="K43" s="1">
        <v>82.56</v>
      </c>
      <c r="L43" s="1">
        <v>83.04</v>
      </c>
    </row>
    <row r="44" spans="1:12" ht="15.75" customHeight="1">
      <c r="A44" s="7">
        <v>43</v>
      </c>
      <c r="B44" s="1" t="s">
        <v>323</v>
      </c>
      <c r="C44" s="1">
        <v>82.88</v>
      </c>
      <c r="D44" s="1">
        <v>25</v>
      </c>
      <c r="E44" s="1">
        <v>6</v>
      </c>
      <c r="F44" s="1">
        <v>72.319999999999993</v>
      </c>
      <c r="G44" s="1">
        <v>0</v>
      </c>
      <c r="H44" s="1">
        <v>0</v>
      </c>
      <c r="I44" s="1">
        <v>1</v>
      </c>
      <c r="J44" s="1">
        <v>2</v>
      </c>
      <c r="K44" s="1">
        <v>82.49</v>
      </c>
      <c r="L44" s="1">
        <v>83.05</v>
      </c>
    </row>
    <row r="45" spans="1:12" ht="15.75" customHeight="1">
      <c r="A45" s="7">
        <v>44</v>
      </c>
      <c r="B45" s="1" t="s">
        <v>111</v>
      </c>
      <c r="C45" s="1">
        <v>82.61</v>
      </c>
      <c r="D45" s="1">
        <v>23</v>
      </c>
      <c r="E45" s="1">
        <v>9</v>
      </c>
      <c r="F45" s="1">
        <v>76.34</v>
      </c>
      <c r="G45" s="1">
        <v>0</v>
      </c>
      <c r="H45" s="1">
        <v>1</v>
      </c>
      <c r="I45" s="1">
        <v>0</v>
      </c>
      <c r="J45" s="1">
        <v>2</v>
      </c>
      <c r="K45" s="1">
        <v>82.28</v>
      </c>
      <c r="L45" s="1">
        <v>82.7</v>
      </c>
    </row>
    <row r="46" spans="1:12" ht="15.75" customHeight="1">
      <c r="A46" s="7">
        <v>45</v>
      </c>
      <c r="B46" s="1" t="s">
        <v>156</v>
      </c>
      <c r="C46" s="1">
        <v>82.51</v>
      </c>
      <c r="D46" s="1">
        <v>19</v>
      </c>
      <c r="E46" s="1">
        <v>13</v>
      </c>
      <c r="F46" s="1">
        <v>79</v>
      </c>
      <c r="G46" s="1">
        <v>1</v>
      </c>
      <c r="H46" s="1">
        <v>5</v>
      </c>
      <c r="I46" s="1">
        <v>3</v>
      </c>
      <c r="J46" s="1">
        <v>7</v>
      </c>
      <c r="K46" s="1">
        <v>83.02</v>
      </c>
      <c r="L46" s="1">
        <v>81.81</v>
      </c>
    </row>
    <row r="47" spans="1:12" ht="15.75" customHeight="1">
      <c r="A47" s="7">
        <v>46</v>
      </c>
      <c r="B47" s="1" t="s">
        <v>76</v>
      </c>
      <c r="C47" s="1">
        <v>82.5</v>
      </c>
      <c r="D47" s="1">
        <v>20</v>
      </c>
      <c r="E47" s="1">
        <v>11</v>
      </c>
      <c r="F47" s="1">
        <v>77.86</v>
      </c>
      <c r="G47" s="1">
        <v>0</v>
      </c>
      <c r="H47" s="1">
        <v>6</v>
      </c>
      <c r="I47" s="1">
        <v>1</v>
      </c>
      <c r="J47" s="1">
        <v>8</v>
      </c>
      <c r="K47" s="1">
        <v>83.28</v>
      </c>
      <c r="L47" s="1">
        <v>81.59</v>
      </c>
    </row>
    <row r="48" spans="1:12" ht="15.75" customHeight="1">
      <c r="A48" s="7">
        <v>47</v>
      </c>
      <c r="B48" s="1" t="s">
        <v>52</v>
      </c>
      <c r="C48" s="1">
        <v>82.42</v>
      </c>
      <c r="D48" s="1">
        <v>19</v>
      </c>
      <c r="E48" s="1">
        <v>13</v>
      </c>
      <c r="F48" s="1">
        <v>79.42</v>
      </c>
      <c r="G48" s="1">
        <v>1</v>
      </c>
      <c r="H48" s="1">
        <v>2</v>
      </c>
      <c r="I48" s="1">
        <v>3</v>
      </c>
      <c r="J48" s="1">
        <v>4</v>
      </c>
      <c r="K48" s="1">
        <v>82.9</v>
      </c>
      <c r="L48" s="1">
        <v>81.75</v>
      </c>
    </row>
    <row r="49" spans="1:12" ht="15.75" customHeight="1">
      <c r="A49" s="7">
        <v>48</v>
      </c>
      <c r="B49" s="1" t="s">
        <v>74</v>
      </c>
      <c r="C49" s="1">
        <v>82.34</v>
      </c>
      <c r="D49" s="1">
        <v>16</v>
      </c>
      <c r="E49" s="1">
        <v>14</v>
      </c>
      <c r="F49" s="1">
        <v>80.69</v>
      </c>
      <c r="G49" s="1">
        <v>1</v>
      </c>
      <c r="H49" s="1">
        <v>2</v>
      </c>
      <c r="I49" s="1">
        <v>1</v>
      </c>
      <c r="J49" s="1">
        <v>9</v>
      </c>
      <c r="K49" s="1">
        <v>81.63</v>
      </c>
      <c r="L49" s="1">
        <v>82.85</v>
      </c>
    </row>
    <row r="50" spans="1:12" ht="15.75" customHeight="1">
      <c r="A50" s="7">
        <v>49</v>
      </c>
      <c r="B50" s="1" t="s">
        <v>178</v>
      </c>
      <c r="C50" s="1">
        <v>82.32</v>
      </c>
      <c r="D50" s="1">
        <v>20</v>
      </c>
      <c r="E50" s="1">
        <v>13</v>
      </c>
      <c r="F50" s="1">
        <v>78.34</v>
      </c>
      <c r="G50" s="1">
        <v>0</v>
      </c>
      <c r="H50" s="1">
        <v>1</v>
      </c>
      <c r="I50" s="1">
        <v>2</v>
      </c>
      <c r="J50" s="1">
        <v>5</v>
      </c>
      <c r="K50" s="1">
        <v>81.99</v>
      </c>
      <c r="L50" s="1">
        <v>82.4</v>
      </c>
    </row>
    <row r="51" spans="1:12" ht="15.75" customHeight="1">
      <c r="A51" s="7">
        <v>50</v>
      </c>
      <c r="B51" s="1" t="s">
        <v>160</v>
      </c>
      <c r="C51" s="1">
        <v>82.22</v>
      </c>
      <c r="D51" s="1">
        <v>22</v>
      </c>
      <c r="E51" s="1">
        <v>10</v>
      </c>
      <c r="F51" s="1">
        <v>78.05</v>
      </c>
      <c r="G51" s="1">
        <v>0</v>
      </c>
      <c r="H51" s="1">
        <v>1</v>
      </c>
      <c r="I51" s="1">
        <v>3</v>
      </c>
      <c r="J51" s="1">
        <v>4</v>
      </c>
      <c r="K51" s="1">
        <v>84.07</v>
      </c>
      <c r="L51" s="1">
        <v>80.55</v>
      </c>
    </row>
    <row r="52" spans="1:12" ht="15.75" customHeight="1">
      <c r="A52" s="7">
        <v>51</v>
      </c>
      <c r="B52" s="1" t="s">
        <v>69</v>
      </c>
      <c r="C52" s="1">
        <v>81.89</v>
      </c>
      <c r="D52" s="1">
        <v>17</v>
      </c>
      <c r="E52" s="1">
        <v>16</v>
      </c>
      <c r="F52" s="1">
        <v>80.290000000000006</v>
      </c>
      <c r="G52" s="1">
        <v>0</v>
      </c>
      <c r="H52" s="1">
        <v>4</v>
      </c>
      <c r="I52" s="1">
        <v>2</v>
      </c>
      <c r="J52" s="1">
        <v>10</v>
      </c>
      <c r="K52" s="1">
        <v>81.59</v>
      </c>
      <c r="L52" s="1">
        <v>81.95</v>
      </c>
    </row>
    <row r="53" spans="1:12" ht="15.75" customHeight="1">
      <c r="A53" s="7">
        <v>52</v>
      </c>
      <c r="B53" s="1" t="s">
        <v>87</v>
      </c>
      <c r="C53" s="1">
        <v>81.86</v>
      </c>
      <c r="D53" s="1">
        <v>17</v>
      </c>
      <c r="E53" s="1">
        <v>11</v>
      </c>
      <c r="F53" s="1">
        <v>79.08</v>
      </c>
      <c r="G53" s="1">
        <v>0</v>
      </c>
      <c r="H53" s="1">
        <v>2</v>
      </c>
      <c r="I53" s="1">
        <v>1</v>
      </c>
      <c r="J53" s="1">
        <v>5</v>
      </c>
      <c r="K53" s="1">
        <v>81.739999999999995</v>
      </c>
      <c r="L53" s="1">
        <v>81.73</v>
      </c>
    </row>
    <row r="54" spans="1:12" ht="15.75" customHeight="1">
      <c r="A54" s="7">
        <v>53</v>
      </c>
      <c r="B54" s="1" t="s">
        <v>49</v>
      </c>
      <c r="C54" s="1">
        <v>81.8</v>
      </c>
      <c r="D54" s="1">
        <v>18</v>
      </c>
      <c r="E54" s="1">
        <v>13</v>
      </c>
      <c r="F54" s="1">
        <v>80.42</v>
      </c>
      <c r="G54" s="1">
        <v>1</v>
      </c>
      <c r="H54" s="1">
        <v>4</v>
      </c>
      <c r="I54" s="1">
        <v>3</v>
      </c>
      <c r="J54" s="1">
        <v>11</v>
      </c>
      <c r="K54" s="1">
        <v>83.61</v>
      </c>
      <c r="L54" s="1">
        <v>80.150000000000006</v>
      </c>
    </row>
    <row r="55" spans="1:12" ht="15.75" customHeight="1">
      <c r="A55" s="7">
        <v>54</v>
      </c>
      <c r="B55" s="1" t="s">
        <v>119</v>
      </c>
      <c r="C55" s="1">
        <v>81.7</v>
      </c>
      <c r="D55" s="1">
        <v>18</v>
      </c>
      <c r="E55" s="1">
        <v>13</v>
      </c>
      <c r="F55" s="1">
        <v>76.709999999999994</v>
      </c>
      <c r="G55" s="1">
        <v>0</v>
      </c>
      <c r="H55" s="1">
        <v>2</v>
      </c>
      <c r="I55" s="1">
        <v>2</v>
      </c>
      <c r="J55" s="1">
        <v>3</v>
      </c>
      <c r="K55" s="1">
        <v>79.98</v>
      </c>
      <c r="L55" s="1">
        <v>83.54</v>
      </c>
    </row>
    <row r="56" spans="1:12" ht="15.75" customHeight="1">
      <c r="A56" s="7">
        <v>55</v>
      </c>
      <c r="B56" s="1" t="s">
        <v>213</v>
      </c>
      <c r="C56" s="1">
        <v>81.53</v>
      </c>
      <c r="D56" s="1">
        <v>22</v>
      </c>
      <c r="E56" s="1">
        <v>7</v>
      </c>
      <c r="F56" s="1">
        <v>73.12</v>
      </c>
      <c r="G56" s="1">
        <v>0</v>
      </c>
      <c r="H56" s="1">
        <v>0</v>
      </c>
      <c r="I56" s="1">
        <v>0</v>
      </c>
      <c r="J56" s="1">
        <v>1</v>
      </c>
      <c r="K56" s="1">
        <v>81.400000000000006</v>
      </c>
      <c r="L56" s="1">
        <v>81.41</v>
      </c>
    </row>
    <row r="57" spans="1:12" ht="15.75" customHeight="1">
      <c r="A57" s="7">
        <v>56</v>
      </c>
      <c r="B57" s="1" t="s">
        <v>57</v>
      </c>
      <c r="C57" s="1">
        <v>81.3</v>
      </c>
      <c r="D57" s="1">
        <v>24</v>
      </c>
      <c r="E57" s="1">
        <v>4</v>
      </c>
      <c r="F57" s="1">
        <v>72.010000000000005</v>
      </c>
      <c r="G57" s="1">
        <v>0</v>
      </c>
      <c r="H57" s="1">
        <v>0</v>
      </c>
      <c r="I57" s="1">
        <v>0</v>
      </c>
      <c r="J57" s="1">
        <v>0</v>
      </c>
      <c r="K57" s="1">
        <v>81.38</v>
      </c>
      <c r="L57" s="1">
        <v>80.989999999999995</v>
      </c>
    </row>
    <row r="58" spans="1:12" ht="15.75" customHeight="1">
      <c r="A58" s="7">
        <v>57</v>
      </c>
      <c r="B58" s="1" t="s">
        <v>158</v>
      </c>
      <c r="C58" s="1">
        <v>81.25</v>
      </c>
      <c r="D58" s="1">
        <v>18</v>
      </c>
      <c r="E58" s="1">
        <v>11</v>
      </c>
      <c r="F58" s="1">
        <v>78.290000000000006</v>
      </c>
      <c r="G58" s="1">
        <v>0</v>
      </c>
      <c r="H58" s="1">
        <v>1</v>
      </c>
      <c r="I58" s="1">
        <v>3</v>
      </c>
      <c r="J58" s="1">
        <v>4</v>
      </c>
      <c r="K58" s="1">
        <v>82.27</v>
      </c>
      <c r="L58" s="1">
        <v>80.13</v>
      </c>
    </row>
    <row r="59" spans="1:12" ht="15.75" customHeight="1">
      <c r="A59" s="7">
        <v>58</v>
      </c>
      <c r="B59" s="1" t="s">
        <v>79</v>
      </c>
      <c r="C59" s="1">
        <v>81.239999999999995</v>
      </c>
      <c r="D59" s="1">
        <v>21</v>
      </c>
      <c r="E59" s="1">
        <v>10</v>
      </c>
      <c r="F59" s="1">
        <v>76.72</v>
      </c>
      <c r="G59" s="1">
        <v>0</v>
      </c>
      <c r="H59" s="1">
        <v>0</v>
      </c>
      <c r="I59" s="1">
        <v>1</v>
      </c>
      <c r="J59" s="1">
        <v>1</v>
      </c>
      <c r="K59" s="1">
        <v>81.11</v>
      </c>
      <c r="L59" s="1">
        <v>81.13</v>
      </c>
    </row>
    <row r="60" spans="1:12" ht="15.75" customHeight="1">
      <c r="A60" s="7">
        <v>59</v>
      </c>
      <c r="B60" s="1" t="s">
        <v>59</v>
      </c>
      <c r="C60" s="1">
        <v>81.14</v>
      </c>
      <c r="D60" s="1">
        <v>19</v>
      </c>
      <c r="E60" s="1">
        <v>13</v>
      </c>
      <c r="F60" s="1">
        <v>78.63</v>
      </c>
      <c r="G60" s="1">
        <v>0</v>
      </c>
      <c r="H60" s="1">
        <v>2</v>
      </c>
      <c r="I60" s="1">
        <v>1</v>
      </c>
      <c r="J60" s="1">
        <v>6</v>
      </c>
      <c r="K60" s="1">
        <v>82.41</v>
      </c>
      <c r="L60" s="1">
        <v>79.819999999999993</v>
      </c>
    </row>
    <row r="61" spans="1:12" ht="15.75" customHeight="1">
      <c r="A61" s="7">
        <v>60</v>
      </c>
      <c r="B61" s="1" t="s">
        <v>224</v>
      </c>
      <c r="C61" s="1">
        <v>80.989999999999995</v>
      </c>
      <c r="D61" s="1">
        <v>18</v>
      </c>
      <c r="E61" s="1">
        <v>12</v>
      </c>
      <c r="F61" s="1">
        <v>77.39</v>
      </c>
      <c r="G61" s="1">
        <v>0</v>
      </c>
      <c r="H61" s="1">
        <v>3</v>
      </c>
      <c r="I61" s="1">
        <v>1</v>
      </c>
      <c r="J61" s="1">
        <v>5</v>
      </c>
      <c r="K61" s="1">
        <v>80.59</v>
      </c>
      <c r="L61" s="1">
        <v>81.16</v>
      </c>
    </row>
    <row r="62" spans="1:12" ht="15.75" customHeight="1">
      <c r="A62" s="7">
        <v>61</v>
      </c>
      <c r="B62" s="1" t="s">
        <v>93</v>
      </c>
      <c r="C62" s="1">
        <v>80.95</v>
      </c>
      <c r="D62" s="1">
        <v>24</v>
      </c>
      <c r="E62" s="1">
        <v>9</v>
      </c>
      <c r="F62" s="1">
        <v>76.08</v>
      </c>
      <c r="G62" s="1">
        <v>0</v>
      </c>
      <c r="H62" s="1">
        <v>1</v>
      </c>
      <c r="I62" s="1">
        <v>1</v>
      </c>
      <c r="J62" s="1">
        <v>4</v>
      </c>
      <c r="K62" s="1">
        <v>82.55</v>
      </c>
      <c r="L62" s="1">
        <v>79.41</v>
      </c>
    </row>
    <row r="63" spans="1:12" ht="15.75" customHeight="1">
      <c r="A63" s="7">
        <v>62</v>
      </c>
      <c r="B63" s="1" t="s">
        <v>70</v>
      </c>
      <c r="C63" s="1">
        <v>80.900000000000006</v>
      </c>
      <c r="D63" s="1">
        <v>18</v>
      </c>
      <c r="E63" s="1">
        <v>13</v>
      </c>
      <c r="F63" s="1">
        <v>78.34</v>
      </c>
      <c r="G63" s="1">
        <v>0</v>
      </c>
      <c r="H63" s="1">
        <v>3</v>
      </c>
      <c r="I63" s="1">
        <v>0</v>
      </c>
      <c r="J63" s="1">
        <v>5</v>
      </c>
      <c r="K63" s="1">
        <v>81.09</v>
      </c>
      <c r="L63" s="1">
        <v>80.489999999999995</v>
      </c>
    </row>
    <row r="64" spans="1:12" ht="15.75" customHeight="1">
      <c r="A64" s="7">
        <v>63</v>
      </c>
      <c r="B64" s="1" t="s">
        <v>131</v>
      </c>
      <c r="C64" s="1">
        <v>80.84</v>
      </c>
      <c r="D64" s="1">
        <v>19</v>
      </c>
      <c r="E64" s="1">
        <v>12</v>
      </c>
      <c r="F64" s="1">
        <v>77.97</v>
      </c>
      <c r="G64" s="1">
        <v>1</v>
      </c>
      <c r="H64" s="1">
        <v>3</v>
      </c>
      <c r="I64" s="1">
        <v>1</v>
      </c>
      <c r="J64" s="1">
        <v>4</v>
      </c>
      <c r="K64" s="1">
        <v>80.44</v>
      </c>
      <c r="L64" s="1">
        <v>81</v>
      </c>
    </row>
    <row r="65" spans="1:12" ht="15.75" customHeight="1">
      <c r="A65" s="7">
        <v>64</v>
      </c>
      <c r="B65" s="1" t="s">
        <v>51</v>
      </c>
      <c r="C65" s="1">
        <v>80.83</v>
      </c>
      <c r="D65" s="1">
        <v>16</v>
      </c>
      <c r="E65" s="1">
        <v>13</v>
      </c>
      <c r="F65" s="1">
        <v>78.33</v>
      </c>
      <c r="G65" s="1">
        <v>0</v>
      </c>
      <c r="H65" s="1">
        <v>0</v>
      </c>
      <c r="I65" s="1">
        <v>1</v>
      </c>
      <c r="J65" s="1">
        <v>4</v>
      </c>
      <c r="K65" s="1">
        <v>80.239999999999995</v>
      </c>
      <c r="L65" s="1">
        <v>81.2</v>
      </c>
    </row>
    <row r="66" spans="1:12" ht="15.75" customHeight="1">
      <c r="A66" s="7">
        <v>65</v>
      </c>
      <c r="B66" s="1" t="s">
        <v>233</v>
      </c>
      <c r="C66" s="1">
        <v>80.77</v>
      </c>
      <c r="D66" s="1">
        <v>25</v>
      </c>
      <c r="E66" s="1">
        <v>6</v>
      </c>
      <c r="F66" s="1">
        <v>71.36</v>
      </c>
      <c r="G66" s="1">
        <v>0</v>
      </c>
      <c r="H66" s="1">
        <v>1</v>
      </c>
      <c r="I66" s="1">
        <v>0</v>
      </c>
      <c r="J66" s="1">
        <v>3</v>
      </c>
      <c r="K66" s="1">
        <v>80.41</v>
      </c>
      <c r="L66" s="1">
        <v>80.89</v>
      </c>
    </row>
    <row r="67" spans="1:12" ht="15.75" customHeight="1">
      <c r="A67" s="7">
        <v>66</v>
      </c>
      <c r="B67" s="1" t="s">
        <v>190</v>
      </c>
      <c r="C67" s="1">
        <v>80.59</v>
      </c>
      <c r="D67" s="1">
        <v>16</v>
      </c>
      <c r="E67" s="1">
        <v>14</v>
      </c>
      <c r="F67" s="1">
        <v>79.14</v>
      </c>
      <c r="G67" s="1">
        <v>3</v>
      </c>
      <c r="H67" s="1">
        <v>3</v>
      </c>
      <c r="I67" s="1">
        <v>5</v>
      </c>
      <c r="J67" s="1">
        <v>7</v>
      </c>
      <c r="K67" s="1">
        <v>81.290000000000006</v>
      </c>
      <c r="L67" s="1">
        <v>79.72</v>
      </c>
    </row>
    <row r="68" spans="1:12" ht="15.75" customHeight="1">
      <c r="A68" s="7">
        <v>67</v>
      </c>
      <c r="B68" s="1" t="s">
        <v>247</v>
      </c>
      <c r="C68" s="1">
        <v>80.53</v>
      </c>
      <c r="D68" s="1">
        <v>24</v>
      </c>
      <c r="E68" s="1">
        <v>8</v>
      </c>
      <c r="F68" s="1">
        <v>74.44</v>
      </c>
      <c r="G68" s="1">
        <v>0</v>
      </c>
      <c r="H68" s="1">
        <v>2</v>
      </c>
      <c r="I68" s="1">
        <v>2</v>
      </c>
      <c r="J68" s="1">
        <v>3</v>
      </c>
      <c r="K68" s="1">
        <v>81.86</v>
      </c>
      <c r="L68" s="1">
        <v>79.17</v>
      </c>
    </row>
    <row r="69" spans="1:12" ht="15.75" customHeight="1">
      <c r="A69" s="7">
        <v>68</v>
      </c>
      <c r="B69" s="1" t="s">
        <v>469</v>
      </c>
      <c r="C69" s="1">
        <v>80.319999999999993</v>
      </c>
      <c r="D69" s="1">
        <v>20</v>
      </c>
      <c r="E69" s="1">
        <v>12</v>
      </c>
      <c r="F69" s="1">
        <v>76.31</v>
      </c>
      <c r="G69" s="1">
        <v>0</v>
      </c>
      <c r="H69" s="1">
        <v>0</v>
      </c>
      <c r="I69" s="1">
        <v>1</v>
      </c>
      <c r="J69" s="1">
        <v>1</v>
      </c>
      <c r="K69" s="1">
        <v>80.569999999999993</v>
      </c>
      <c r="L69" s="1">
        <v>79.849999999999994</v>
      </c>
    </row>
    <row r="70" spans="1:12" ht="15.75" customHeight="1">
      <c r="A70" s="7">
        <v>69</v>
      </c>
      <c r="B70" s="1" t="s">
        <v>262</v>
      </c>
      <c r="C70" s="1">
        <v>80.25</v>
      </c>
      <c r="D70" s="1">
        <v>21</v>
      </c>
      <c r="E70" s="1">
        <v>11</v>
      </c>
      <c r="F70" s="1">
        <v>76.709999999999994</v>
      </c>
      <c r="G70" s="1">
        <v>0</v>
      </c>
      <c r="H70" s="1">
        <v>2</v>
      </c>
      <c r="I70" s="1">
        <v>1</v>
      </c>
      <c r="J70" s="1">
        <v>4</v>
      </c>
      <c r="K70" s="1">
        <v>80.78</v>
      </c>
      <c r="L70" s="1">
        <v>79.53</v>
      </c>
    </row>
    <row r="71" spans="1:12" ht="15.75" customHeight="1">
      <c r="A71" s="7">
        <v>70</v>
      </c>
      <c r="B71" s="1" t="s">
        <v>118</v>
      </c>
      <c r="C71" s="1">
        <v>80.239999999999995</v>
      </c>
      <c r="D71" s="1">
        <v>19</v>
      </c>
      <c r="E71" s="1">
        <v>13</v>
      </c>
      <c r="F71" s="1">
        <v>77.14</v>
      </c>
      <c r="G71" s="1">
        <v>0</v>
      </c>
      <c r="H71" s="1">
        <v>1</v>
      </c>
      <c r="I71" s="1">
        <v>1</v>
      </c>
      <c r="J71" s="1">
        <v>5</v>
      </c>
      <c r="K71" s="1">
        <v>81.28</v>
      </c>
      <c r="L71" s="1">
        <v>79.09</v>
      </c>
    </row>
    <row r="72" spans="1:12" ht="15.75" customHeight="1">
      <c r="A72" s="7">
        <v>71</v>
      </c>
      <c r="B72" s="1" t="s">
        <v>474</v>
      </c>
      <c r="C72" s="1">
        <v>80.05</v>
      </c>
      <c r="D72" s="1">
        <v>24</v>
      </c>
      <c r="E72" s="1">
        <v>6</v>
      </c>
      <c r="F72" s="1">
        <v>72.42</v>
      </c>
      <c r="G72" s="1">
        <v>0</v>
      </c>
      <c r="H72" s="1">
        <v>0</v>
      </c>
      <c r="I72" s="1">
        <v>0</v>
      </c>
      <c r="J72" s="1">
        <v>2</v>
      </c>
      <c r="K72" s="1">
        <v>80.739999999999995</v>
      </c>
      <c r="L72" s="1">
        <v>79.19</v>
      </c>
    </row>
    <row r="73" spans="1:12" ht="15.75" customHeight="1">
      <c r="A73" s="7">
        <v>72</v>
      </c>
      <c r="B73" s="1" t="s">
        <v>27</v>
      </c>
      <c r="C73" s="1">
        <v>80.05</v>
      </c>
      <c r="D73" s="1">
        <v>17</v>
      </c>
      <c r="E73" s="1">
        <v>14</v>
      </c>
      <c r="F73" s="1">
        <v>77.459999999999994</v>
      </c>
      <c r="G73" s="1">
        <v>1</v>
      </c>
      <c r="H73" s="1">
        <v>0</v>
      </c>
      <c r="I73" s="1">
        <v>4</v>
      </c>
      <c r="J73" s="1">
        <v>2</v>
      </c>
      <c r="K73" s="1">
        <v>78.86</v>
      </c>
      <c r="L73" s="1">
        <v>81.099999999999994</v>
      </c>
    </row>
    <row r="74" spans="1:12" ht="15.75" customHeight="1">
      <c r="A74" s="7">
        <v>73</v>
      </c>
      <c r="B74" s="1" t="s">
        <v>488</v>
      </c>
      <c r="C74" s="1">
        <v>79.94</v>
      </c>
      <c r="D74" s="1">
        <v>23</v>
      </c>
      <c r="E74" s="1">
        <v>8</v>
      </c>
      <c r="F74" s="1">
        <v>73.08</v>
      </c>
      <c r="G74" s="1">
        <v>0</v>
      </c>
      <c r="H74" s="1">
        <v>1</v>
      </c>
      <c r="I74" s="1">
        <v>0</v>
      </c>
      <c r="J74" s="1">
        <v>2</v>
      </c>
      <c r="K74" s="1">
        <v>79.92</v>
      </c>
      <c r="L74" s="1">
        <v>79.72</v>
      </c>
    </row>
    <row r="75" spans="1:12" ht="15.75" customHeight="1">
      <c r="A75" s="7">
        <v>74</v>
      </c>
      <c r="B75" s="1" t="s">
        <v>41</v>
      </c>
      <c r="C75" s="1">
        <v>79.930000000000007</v>
      </c>
      <c r="D75" s="1">
        <v>17</v>
      </c>
      <c r="E75" s="1">
        <v>14</v>
      </c>
      <c r="F75" s="1">
        <v>78.47</v>
      </c>
      <c r="G75" s="1">
        <v>0</v>
      </c>
      <c r="H75" s="1">
        <v>2</v>
      </c>
      <c r="I75" s="1">
        <v>2</v>
      </c>
      <c r="J75" s="1">
        <v>5</v>
      </c>
      <c r="K75" s="1">
        <v>81.11</v>
      </c>
      <c r="L75" s="1">
        <v>78.66</v>
      </c>
    </row>
    <row r="76" spans="1:12" ht="15.75" customHeight="1">
      <c r="A76" s="7">
        <v>75</v>
      </c>
      <c r="B76" s="1" t="s">
        <v>270</v>
      </c>
      <c r="C76" s="1">
        <v>79.73</v>
      </c>
      <c r="D76" s="1">
        <v>20</v>
      </c>
      <c r="E76" s="1">
        <v>13</v>
      </c>
      <c r="F76" s="1">
        <v>75.87</v>
      </c>
      <c r="G76" s="1">
        <v>0</v>
      </c>
      <c r="H76" s="1">
        <v>2</v>
      </c>
      <c r="I76" s="1">
        <v>1</v>
      </c>
      <c r="J76" s="1">
        <v>5</v>
      </c>
      <c r="K76" s="1">
        <v>79.11</v>
      </c>
      <c r="L76" s="1">
        <v>80.13</v>
      </c>
    </row>
    <row r="77" spans="1:12" ht="15.75" customHeight="1">
      <c r="A77" s="7">
        <v>76</v>
      </c>
      <c r="B77" s="1" t="s">
        <v>424</v>
      </c>
      <c r="C77" s="1">
        <v>79.67</v>
      </c>
      <c r="D77" s="1">
        <v>18</v>
      </c>
      <c r="E77" s="1">
        <v>9</v>
      </c>
      <c r="F77" s="1">
        <v>74.930000000000007</v>
      </c>
      <c r="G77" s="1">
        <v>0</v>
      </c>
      <c r="H77" s="1">
        <v>1</v>
      </c>
      <c r="I77" s="1">
        <v>0</v>
      </c>
      <c r="J77" s="1">
        <v>3</v>
      </c>
      <c r="K77" s="1">
        <v>79.010000000000005</v>
      </c>
      <c r="L77" s="1">
        <v>80.11</v>
      </c>
    </row>
    <row r="78" spans="1:12" ht="15.75" customHeight="1">
      <c r="A78" s="7">
        <v>77</v>
      </c>
      <c r="B78" s="1" t="s">
        <v>275</v>
      </c>
      <c r="C78" s="1">
        <v>79.599999999999994</v>
      </c>
      <c r="D78" s="1">
        <v>19</v>
      </c>
      <c r="E78" s="1">
        <v>11</v>
      </c>
      <c r="F78" s="1">
        <v>74.95</v>
      </c>
      <c r="G78" s="1">
        <v>0</v>
      </c>
      <c r="H78" s="1">
        <v>0</v>
      </c>
      <c r="I78" s="1">
        <v>0</v>
      </c>
      <c r="J78" s="1">
        <v>2</v>
      </c>
      <c r="K78" s="1">
        <v>78.569999999999993</v>
      </c>
      <c r="L78" s="1">
        <v>80.459999999999994</v>
      </c>
    </row>
    <row r="79" spans="1:12" ht="15.75" customHeight="1">
      <c r="A79" s="7">
        <v>78</v>
      </c>
      <c r="B79" s="1" t="s">
        <v>30</v>
      </c>
      <c r="C79" s="1">
        <v>79.48</v>
      </c>
      <c r="D79" s="1">
        <v>18</v>
      </c>
      <c r="E79" s="1">
        <v>12</v>
      </c>
      <c r="F79" s="1">
        <v>75.81</v>
      </c>
      <c r="G79" s="1">
        <v>0</v>
      </c>
      <c r="H79" s="1">
        <v>0</v>
      </c>
      <c r="I79" s="1">
        <v>2</v>
      </c>
      <c r="J79" s="1">
        <v>3</v>
      </c>
      <c r="K79" s="1">
        <v>80.12</v>
      </c>
      <c r="L79" s="1">
        <v>78.64</v>
      </c>
    </row>
    <row r="80" spans="1:12" ht="15.75" customHeight="1">
      <c r="A80" s="7">
        <v>79</v>
      </c>
      <c r="B80" s="1" t="s">
        <v>45</v>
      </c>
      <c r="C80" s="1">
        <v>79.430000000000007</v>
      </c>
      <c r="D80" s="1">
        <v>14</v>
      </c>
      <c r="E80" s="1">
        <v>14</v>
      </c>
      <c r="F80" s="1">
        <v>77.319999999999993</v>
      </c>
      <c r="G80" s="1">
        <v>0</v>
      </c>
      <c r="H80" s="1">
        <v>1</v>
      </c>
      <c r="I80" s="1">
        <v>0</v>
      </c>
      <c r="J80" s="1">
        <v>7</v>
      </c>
      <c r="K80" s="1">
        <v>78.33</v>
      </c>
      <c r="L80" s="1">
        <v>80.38</v>
      </c>
    </row>
    <row r="81" spans="1:12" ht="15.75" customHeight="1">
      <c r="A81" s="7">
        <v>80</v>
      </c>
      <c r="B81" s="1" t="s">
        <v>26</v>
      </c>
      <c r="C81" s="1">
        <v>79.31</v>
      </c>
      <c r="D81" s="1">
        <v>15</v>
      </c>
      <c r="E81" s="1">
        <v>14</v>
      </c>
      <c r="F81" s="1">
        <v>78.400000000000006</v>
      </c>
      <c r="G81" s="1">
        <v>0</v>
      </c>
      <c r="H81" s="1">
        <v>3</v>
      </c>
      <c r="I81" s="1">
        <v>2</v>
      </c>
      <c r="J81" s="1">
        <v>9</v>
      </c>
      <c r="K81" s="1">
        <v>79.75</v>
      </c>
      <c r="L81" s="1">
        <v>78.66</v>
      </c>
    </row>
    <row r="82" spans="1:12" ht="15.75" customHeight="1">
      <c r="A82" s="7">
        <v>81</v>
      </c>
      <c r="B82" s="1" t="s">
        <v>501</v>
      </c>
      <c r="C82" s="1">
        <v>79.27</v>
      </c>
      <c r="D82" s="1">
        <v>23</v>
      </c>
      <c r="E82" s="1">
        <v>6</v>
      </c>
      <c r="F82" s="1">
        <v>70.459999999999994</v>
      </c>
      <c r="G82" s="1">
        <v>0</v>
      </c>
      <c r="H82" s="1">
        <v>0</v>
      </c>
      <c r="I82" s="1">
        <v>0</v>
      </c>
      <c r="J82" s="1">
        <v>0</v>
      </c>
      <c r="K82" s="1">
        <v>79.67</v>
      </c>
      <c r="L82" s="1">
        <v>78.650000000000006</v>
      </c>
    </row>
    <row r="83" spans="1:12" ht="15.75" customHeight="1">
      <c r="A83" s="7">
        <v>82</v>
      </c>
      <c r="B83" s="1" t="s">
        <v>310</v>
      </c>
      <c r="C83" s="1">
        <v>79.260000000000005</v>
      </c>
      <c r="D83" s="1">
        <v>24</v>
      </c>
      <c r="E83" s="1">
        <v>8</v>
      </c>
      <c r="F83" s="1">
        <v>72.94</v>
      </c>
      <c r="G83" s="1">
        <v>0</v>
      </c>
      <c r="H83" s="1">
        <v>0</v>
      </c>
      <c r="I83" s="1">
        <v>0</v>
      </c>
      <c r="J83" s="1">
        <v>2</v>
      </c>
      <c r="K83" s="1">
        <v>78.97</v>
      </c>
      <c r="L83" s="1">
        <v>79.3</v>
      </c>
    </row>
    <row r="84" spans="1:12" ht="15.75" customHeight="1">
      <c r="A84" s="7">
        <v>83</v>
      </c>
      <c r="B84" s="1" t="s">
        <v>123</v>
      </c>
      <c r="C84" s="1">
        <v>79.09</v>
      </c>
      <c r="D84" s="1">
        <v>20</v>
      </c>
      <c r="E84" s="1">
        <v>11</v>
      </c>
      <c r="F84" s="1">
        <v>74.64</v>
      </c>
      <c r="G84" s="1">
        <v>0</v>
      </c>
      <c r="H84" s="1">
        <v>0</v>
      </c>
      <c r="I84" s="1">
        <v>0</v>
      </c>
      <c r="J84" s="1">
        <v>0</v>
      </c>
      <c r="K84" s="1">
        <v>77.39</v>
      </c>
      <c r="L84" s="1">
        <v>80.78</v>
      </c>
    </row>
    <row r="85" spans="1:12" ht="15.75" customHeight="1">
      <c r="A85" s="7">
        <v>84</v>
      </c>
      <c r="B85" s="1" t="s">
        <v>44</v>
      </c>
      <c r="C85" s="1">
        <v>79.06</v>
      </c>
      <c r="D85" s="1">
        <v>14</v>
      </c>
      <c r="E85" s="1">
        <v>14</v>
      </c>
      <c r="F85" s="1">
        <v>76.709999999999994</v>
      </c>
      <c r="G85" s="1">
        <v>1</v>
      </c>
      <c r="H85" s="1">
        <v>1</v>
      </c>
      <c r="I85" s="1">
        <v>1</v>
      </c>
      <c r="J85" s="1">
        <v>4</v>
      </c>
      <c r="K85" s="1">
        <v>77.489999999999995</v>
      </c>
      <c r="L85" s="1">
        <v>80.569999999999993</v>
      </c>
    </row>
    <row r="86" spans="1:12" ht="15.75" customHeight="1">
      <c r="A86" s="7">
        <v>85</v>
      </c>
      <c r="B86" s="1" t="s">
        <v>212</v>
      </c>
      <c r="C86" s="1">
        <v>79.03</v>
      </c>
      <c r="D86" s="1">
        <v>20</v>
      </c>
      <c r="E86" s="1">
        <v>10</v>
      </c>
      <c r="F86" s="1">
        <v>75</v>
      </c>
      <c r="G86" s="1">
        <v>0</v>
      </c>
      <c r="H86" s="1">
        <v>1</v>
      </c>
      <c r="I86" s="1">
        <v>0</v>
      </c>
      <c r="J86" s="1">
        <v>1</v>
      </c>
      <c r="K86" s="1">
        <v>78.430000000000007</v>
      </c>
      <c r="L86" s="1">
        <v>79.400000000000006</v>
      </c>
    </row>
    <row r="87" spans="1:12" ht="15.75" customHeight="1">
      <c r="A87" s="7">
        <v>86</v>
      </c>
      <c r="B87" s="1" t="s">
        <v>29</v>
      </c>
      <c r="C87" s="1">
        <v>78.98</v>
      </c>
      <c r="D87" s="1">
        <v>20</v>
      </c>
      <c r="E87" s="1">
        <v>9</v>
      </c>
      <c r="F87" s="1">
        <v>73.52</v>
      </c>
      <c r="G87" s="1">
        <v>0</v>
      </c>
      <c r="H87" s="1">
        <v>0</v>
      </c>
      <c r="I87" s="1">
        <v>0</v>
      </c>
      <c r="J87" s="1">
        <v>0</v>
      </c>
      <c r="K87" s="1">
        <v>77.63</v>
      </c>
      <c r="L87" s="1">
        <v>80.209999999999994</v>
      </c>
    </row>
    <row r="88" spans="1:12" ht="15.75" customHeight="1">
      <c r="A88" s="7">
        <v>87</v>
      </c>
      <c r="B88" s="1" t="s">
        <v>88</v>
      </c>
      <c r="C88" s="1">
        <v>78.75</v>
      </c>
      <c r="D88" s="1">
        <v>21</v>
      </c>
      <c r="E88" s="1">
        <v>9</v>
      </c>
      <c r="F88" s="1">
        <v>73.61</v>
      </c>
      <c r="G88" s="1">
        <v>0</v>
      </c>
      <c r="H88" s="1">
        <v>0</v>
      </c>
      <c r="I88" s="1">
        <v>0</v>
      </c>
      <c r="J88" s="1">
        <v>0</v>
      </c>
      <c r="K88" s="1">
        <v>77.709999999999994</v>
      </c>
      <c r="L88" s="1">
        <v>79.61</v>
      </c>
    </row>
    <row r="89" spans="1:12" ht="15.75" customHeight="1">
      <c r="A89" s="7">
        <v>88</v>
      </c>
      <c r="B89" s="1" t="s">
        <v>36</v>
      </c>
      <c r="C89" s="1">
        <v>78.739999999999995</v>
      </c>
      <c r="D89" s="1">
        <v>16</v>
      </c>
      <c r="E89" s="1">
        <v>12</v>
      </c>
      <c r="F89" s="1">
        <v>75.180000000000007</v>
      </c>
      <c r="G89" s="1">
        <v>0</v>
      </c>
      <c r="H89" s="1">
        <v>3</v>
      </c>
      <c r="I89" s="1">
        <v>0</v>
      </c>
      <c r="J89" s="1">
        <v>3</v>
      </c>
      <c r="K89" s="1">
        <v>76.540000000000006</v>
      </c>
      <c r="L89" s="1">
        <v>81.08</v>
      </c>
    </row>
    <row r="90" spans="1:12" ht="15.75" customHeight="1">
      <c r="A90" s="7">
        <v>89</v>
      </c>
      <c r="B90" s="1" t="s">
        <v>135</v>
      </c>
      <c r="C90" s="1">
        <v>78.73</v>
      </c>
      <c r="D90" s="1">
        <v>17</v>
      </c>
      <c r="E90" s="1">
        <v>13</v>
      </c>
      <c r="F90" s="1">
        <v>76.75</v>
      </c>
      <c r="G90" s="1">
        <v>0</v>
      </c>
      <c r="H90" s="1">
        <v>1</v>
      </c>
      <c r="I90" s="1">
        <v>0</v>
      </c>
      <c r="J90" s="1">
        <v>2</v>
      </c>
      <c r="K90" s="1">
        <v>78.06</v>
      </c>
      <c r="L90" s="1">
        <v>79.180000000000007</v>
      </c>
    </row>
    <row r="91" spans="1:12" ht="15.75" customHeight="1">
      <c r="A91" s="7">
        <v>90</v>
      </c>
      <c r="B91" s="1" t="s">
        <v>161</v>
      </c>
      <c r="C91" s="1">
        <v>78.489999999999995</v>
      </c>
      <c r="D91" s="1">
        <v>23</v>
      </c>
      <c r="E91" s="1">
        <v>10</v>
      </c>
      <c r="F91" s="1">
        <v>73.88</v>
      </c>
      <c r="G91" s="1">
        <v>0</v>
      </c>
      <c r="H91" s="1">
        <v>0</v>
      </c>
      <c r="I91" s="1">
        <v>0</v>
      </c>
      <c r="J91" s="1">
        <v>2</v>
      </c>
      <c r="K91" s="1">
        <v>79.23</v>
      </c>
      <c r="L91" s="1">
        <v>77.56</v>
      </c>
    </row>
    <row r="92" spans="1:12" ht="15.75" customHeight="1">
      <c r="A92" s="7">
        <v>91</v>
      </c>
      <c r="B92" s="1" t="s">
        <v>442</v>
      </c>
      <c r="C92" s="1">
        <v>78.47</v>
      </c>
      <c r="D92" s="1">
        <v>24</v>
      </c>
      <c r="E92" s="1">
        <v>6</v>
      </c>
      <c r="F92" s="1">
        <v>69.930000000000007</v>
      </c>
      <c r="G92" s="1">
        <v>0</v>
      </c>
      <c r="H92" s="1">
        <v>1</v>
      </c>
      <c r="I92" s="1">
        <v>0</v>
      </c>
      <c r="J92" s="1">
        <v>2</v>
      </c>
      <c r="K92" s="1">
        <v>80.739999999999995</v>
      </c>
      <c r="L92" s="1">
        <v>76.34</v>
      </c>
    </row>
    <row r="93" spans="1:12" ht="15.75" customHeight="1">
      <c r="A93" s="7">
        <v>92</v>
      </c>
      <c r="B93" s="1" t="s">
        <v>37</v>
      </c>
      <c r="C93" s="1">
        <v>78.47</v>
      </c>
      <c r="D93" s="1">
        <v>14</v>
      </c>
      <c r="E93" s="1">
        <v>15</v>
      </c>
      <c r="F93" s="1">
        <v>79.8</v>
      </c>
      <c r="G93" s="1">
        <v>0</v>
      </c>
      <c r="H93" s="1">
        <v>1</v>
      </c>
      <c r="I93" s="1">
        <v>1</v>
      </c>
      <c r="J93" s="1">
        <v>7</v>
      </c>
      <c r="K93" s="1">
        <v>79.430000000000007</v>
      </c>
      <c r="L93" s="1">
        <v>77.349999999999994</v>
      </c>
    </row>
    <row r="94" spans="1:12" ht="15.75" customHeight="1">
      <c r="A94" s="7">
        <v>93</v>
      </c>
      <c r="B94" s="1" t="s">
        <v>134</v>
      </c>
      <c r="C94" s="1">
        <v>78.180000000000007</v>
      </c>
      <c r="D94" s="1">
        <v>15</v>
      </c>
      <c r="E94" s="1">
        <v>14</v>
      </c>
      <c r="F94" s="1">
        <v>77.819999999999993</v>
      </c>
      <c r="G94" s="1">
        <v>0</v>
      </c>
      <c r="H94" s="1">
        <v>2</v>
      </c>
      <c r="I94" s="1">
        <v>0</v>
      </c>
      <c r="J94" s="1">
        <v>4</v>
      </c>
      <c r="K94" s="1">
        <v>78.17</v>
      </c>
      <c r="L94" s="1">
        <v>77.95</v>
      </c>
    </row>
    <row r="95" spans="1:12" ht="15.75" customHeight="1">
      <c r="A95" s="7">
        <v>94</v>
      </c>
      <c r="B95" s="1" t="s">
        <v>73</v>
      </c>
      <c r="C95" s="1">
        <v>77.84</v>
      </c>
      <c r="D95" s="1">
        <v>10</v>
      </c>
      <c r="E95" s="1">
        <v>18</v>
      </c>
      <c r="F95" s="1">
        <v>82.04</v>
      </c>
      <c r="G95" s="1">
        <v>0</v>
      </c>
      <c r="H95" s="1">
        <v>4</v>
      </c>
      <c r="I95" s="1">
        <v>2</v>
      </c>
      <c r="J95" s="1">
        <v>11</v>
      </c>
      <c r="K95" s="1">
        <v>78.84</v>
      </c>
      <c r="L95" s="1">
        <v>76.69</v>
      </c>
    </row>
    <row r="96" spans="1:12" ht="15.75" customHeight="1">
      <c r="A96" s="7">
        <v>95</v>
      </c>
      <c r="B96" s="1" t="s">
        <v>429</v>
      </c>
      <c r="C96" s="1">
        <v>77.459999999999994</v>
      </c>
      <c r="D96" s="1">
        <v>19</v>
      </c>
      <c r="E96" s="1">
        <v>11</v>
      </c>
      <c r="F96" s="1">
        <v>73.33</v>
      </c>
      <c r="G96" s="1">
        <v>0</v>
      </c>
      <c r="H96" s="1">
        <v>1</v>
      </c>
      <c r="I96" s="1">
        <v>0</v>
      </c>
      <c r="J96" s="1">
        <v>2</v>
      </c>
      <c r="K96" s="1">
        <v>76.27</v>
      </c>
      <c r="L96" s="1">
        <v>78.48</v>
      </c>
    </row>
    <row r="97" spans="1:12" ht="15.75" customHeight="1">
      <c r="A97" s="7">
        <v>96</v>
      </c>
      <c r="B97" s="1" t="s">
        <v>60</v>
      </c>
      <c r="C97" s="1">
        <v>77.33</v>
      </c>
      <c r="D97" s="1">
        <v>14</v>
      </c>
      <c r="E97" s="1">
        <v>15</v>
      </c>
      <c r="F97" s="1">
        <v>78.34</v>
      </c>
      <c r="G97" s="1">
        <v>0</v>
      </c>
      <c r="H97" s="1">
        <v>0</v>
      </c>
      <c r="I97" s="1">
        <v>2</v>
      </c>
      <c r="J97" s="1">
        <v>1</v>
      </c>
      <c r="K97" s="1">
        <v>78.23</v>
      </c>
      <c r="L97" s="1">
        <v>76.260000000000005</v>
      </c>
    </row>
    <row r="98" spans="1:12" ht="15.75" customHeight="1">
      <c r="A98" s="7">
        <v>97</v>
      </c>
      <c r="B98" s="1" t="s">
        <v>283</v>
      </c>
      <c r="C98" s="1">
        <v>77.09</v>
      </c>
      <c r="D98" s="1">
        <v>13</v>
      </c>
      <c r="E98" s="1">
        <v>15</v>
      </c>
      <c r="F98" s="1">
        <v>77.790000000000006</v>
      </c>
      <c r="G98" s="1">
        <v>0</v>
      </c>
      <c r="H98" s="1">
        <v>3</v>
      </c>
      <c r="I98" s="1">
        <v>0</v>
      </c>
      <c r="J98" s="1">
        <v>3</v>
      </c>
      <c r="K98" s="1">
        <v>76.58</v>
      </c>
      <c r="L98" s="1">
        <v>77.36</v>
      </c>
    </row>
    <row r="99" spans="1:12" ht="15.75" customHeight="1">
      <c r="A99" s="7">
        <v>98</v>
      </c>
      <c r="B99" s="1" t="s">
        <v>296</v>
      </c>
      <c r="C99" s="1">
        <v>77.09</v>
      </c>
      <c r="D99" s="1">
        <v>22</v>
      </c>
      <c r="E99" s="1">
        <v>10</v>
      </c>
      <c r="F99" s="1">
        <v>71.209999999999994</v>
      </c>
      <c r="G99" s="1">
        <v>0</v>
      </c>
      <c r="H99" s="1">
        <v>0</v>
      </c>
      <c r="I99" s="1">
        <v>0</v>
      </c>
      <c r="J99" s="1">
        <v>0</v>
      </c>
      <c r="K99" s="1">
        <v>76.59</v>
      </c>
      <c r="L99" s="1">
        <v>77.34</v>
      </c>
    </row>
    <row r="100" spans="1:12" ht="15.75" customHeight="1">
      <c r="A100" s="7">
        <v>99</v>
      </c>
      <c r="B100" s="1" t="s">
        <v>42</v>
      </c>
      <c r="C100" s="1">
        <v>77.069999999999993</v>
      </c>
      <c r="D100" s="1">
        <v>12</v>
      </c>
      <c r="E100" s="1">
        <v>16</v>
      </c>
      <c r="F100" s="1">
        <v>77.790000000000006</v>
      </c>
      <c r="G100" s="1">
        <v>0</v>
      </c>
      <c r="H100" s="1">
        <v>2</v>
      </c>
      <c r="I100" s="1">
        <v>1</v>
      </c>
      <c r="J100" s="1">
        <v>8</v>
      </c>
      <c r="K100" s="1">
        <v>76.63</v>
      </c>
      <c r="L100" s="1">
        <v>77.28</v>
      </c>
    </row>
    <row r="101" spans="1:12" ht="15.75" customHeight="1">
      <c r="A101" s="7">
        <v>100</v>
      </c>
      <c r="B101" s="1" t="s">
        <v>378</v>
      </c>
      <c r="C101" s="1">
        <v>76.989999999999995</v>
      </c>
      <c r="D101" s="1">
        <v>20</v>
      </c>
      <c r="E101" s="1">
        <v>10</v>
      </c>
      <c r="F101" s="1">
        <v>73.319999999999993</v>
      </c>
      <c r="G101" s="1">
        <v>0</v>
      </c>
      <c r="H101" s="1">
        <v>1</v>
      </c>
      <c r="I101" s="1">
        <v>0</v>
      </c>
      <c r="J101" s="1">
        <v>4</v>
      </c>
      <c r="K101" s="1">
        <v>77.760000000000005</v>
      </c>
      <c r="L101" s="1">
        <v>76.03</v>
      </c>
    </row>
    <row r="102" spans="1:12" ht="15.75" customHeight="1">
      <c r="A102" s="7">
        <v>101</v>
      </c>
      <c r="B102" s="1" t="s">
        <v>174</v>
      </c>
      <c r="C102" s="1">
        <v>76.989999999999995</v>
      </c>
      <c r="D102" s="1">
        <v>13</v>
      </c>
      <c r="E102" s="1">
        <v>15</v>
      </c>
      <c r="F102" s="1">
        <v>77.48</v>
      </c>
      <c r="G102" s="1">
        <v>0</v>
      </c>
      <c r="H102" s="1">
        <v>0</v>
      </c>
      <c r="I102" s="1">
        <v>0</v>
      </c>
      <c r="J102" s="1">
        <v>2</v>
      </c>
      <c r="K102" s="1">
        <v>76.42</v>
      </c>
      <c r="L102" s="1">
        <v>77.33</v>
      </c>
    </row>
    <row r="103" spans="1:12" ht="15.75" customHeight="1">
      <c r="A103" s="7">
        <v>102</v>
      </c>
      <c r="B103" s="1" t="s">
        <v>168</v>
      </c>
      <c r="C103" s="1">
        <v>76.97</v>
      </c>
      <c r="D103" s="1">
        <v>17</v>
      </c>
      <c r="E103" s="1">
        <v>10</v>
      </c>
      <c r="F103" s="1">
        <v>71.709999999999994</v>
      </c>
      <c r="G103" s="1">
        <v>0</v>
      </c>
      <c r="H103" s="1">
        <v>1</v>
      </c>
      <c r="I103" s="1">
        <v>0</v>
      </c>
      <c r="J103" s="1">
        <v>2</v>
      </c>
      <c r="K103" s="1">
        <v>74.61</v>
      </c>
      <c r="L103" s="1">
        <v>79.37</v>
      </c>
    </row>
    <row r="104" spans="1:12" ht="15.75" customHeight="1">
      <c r="A104" s="7">
        <v>103</v>
      </c>
      <c r="B104" s="1" t="s">
        <v>96</v>
      </c>
      <c r="C104" s="1">
        <v>76.819999999999993</v>
      </c>
      <c r="D104" s="1">
        <v>15</v>
      </c>
      <c r="E104" s="1">
        <v>14</v>
      </c>
      <c r="F104" s="1">
        <v>76.64</v>
      </c>
      <c r="G104" s="1">
        <v>0</v>
      </c>
      <c r="H104" s="1">
        <v>3</v>
      </c>
      <c r="I104" s="1">
        <v>1</v>
      </c>
      <c r="J104" s="1">
        <v>5</v>
      </c>
      <c r="K104" s="1">
        <v>78.42</v>
      </c>
      <c r="L104" s="1">
        <v>75.13</v>
      </c>
    </row>
    <row r="105" spans="1:12" ht="15.75" customHeight="1">
      <c r="A105" s="7">
        <v>104</v>
      </c>
      <c r="B105" s="1" t="s">
        <v>198</v>
      </c>
      <c r="C105" s="1">
        <v>76.72</v>
      </c>
      <c r="D105" s="1">
        <v>17</v>
      </c>
      <c r="E105" s="1">
        <v>12</v>
      </c>
      <c r="F105" s="1">
        <v>73.739999999999995</v>
      </c>
      <c r="G105" s="1">
        <v>0</v>
      </c>
      <c r="H105" s="1">
        <v>1</v>
      </c>
      <c r="I105" s="1">
        <v>0</v>
      </c>
      <c r="J105" s="1">
        <v>2</v>
      </c>
      <c r="K105" s="1">
        <v>76.16</v>
      </c>
      <c r="L105" s="1">
        <v>77.05</v>
      </c>
    </row>
    <row r="106" spans="1:12" ht="15.75" customHeight="1">
      <c r="A106" s="7">
        <v>105</v>
      </c>
      <c r="B106" s="1" t="s">
        <v>102</v>
      </c>
      <c r="C106" s="1">
        <v>76.66</v>
      </c>
      <c r="D106" s="1">
        <v>20</v>
      </c>
      <c r="E106" s="1">
        <v>11</v>
      </c>
      <c r="F106" s="1">
        <v>74.400000000000006</v>
      </c>
      <c r="G106" s="1">
        <v>0</v>
      </c>
      <c r="H106" s="1">
        <v>0</v>
      </c>
      <c r="I106" s="1">
        <v>0</v>
      </c>
      <c r="J106" s="1">
        <v>2</v>
      </c>
      <c r="K106" s="1">
        <v>77.52</v>
      </c>
      <c r="L106" s="1">
        <v>75.61</v>
      </c>
    </row>
    <row r="107" spans="1:12" ht="15.75" customHeight="1">
      <c r="A107" s="7">
        <v>106</v>
      </c>
      <c r="B107" s="1" t="s">
        <v>171</v>
      </c>
      <c r="C107" s="1">
        <v>76.650000000000006</v>
      </c>
      <c r="D107" s="1">
        <v>19</v>
      </c>
      <c r="E107" s="1">
        <v>14</v>
      </c>
      <c r="F107" s="1">
        <v>74.069999999999993</v>
      </c>
      <c r="G107" s="1">
        <v>0</v>
      </c>
      <c r="H107" s="1">
        <v>0</v>
      </c>
      <c r="I107" s="1">
        <v>0</v>
      </c>
      <c r="J107" s="1">
        <v>0</v>
      </c>
      <c r="K107" s="1">
        <v>75.73</v>
      </c>
      <c r="L107" s="1">
        <v>77.36</v>
      </c>
    </row>
    <row r="108" spans="1:12" ht="15.75" customHeight="1">
      <c r="A108" s="7">
        <v>107</v>
      </c>
      <c r="B108" s="1" t="s">
        <v>443</v>
      </c>
      <c r="C108" s="1">
        <v>76.55</v>
      </c>
      <c r="D108" s="1">
        <v>23</v>
      </c>
      <c r="E108" s="1">
        <v>6</v>
      </c>
      <c r="F108" s="1">
        <v>69.08</v>
      </c>
      <c r="G108" s="1">
        <v>0</v>
      </c>
      <c r="H108" s="1">
        <v>1</v>
      </c>
      <c r="I108" s="1">
        <v>0</v>
      </c>
      <c r="J108" s="1">
        <v>1</v>
      </c>
      <c r="K108" s="1">
        <v>78.02</v>
      </c>
      <c r="L108" s="1">
        <v>74.95</v>
      </c>
    </row>
    <row r="109" spans="1:12" ht="15.75" customHeight="1">
      <c r="A109" s="7">
        <v>108</v>
      </c>
      <c r="B109" s="1" t="s">
        <v>138</v>
      </c>
      <c r="C109" s="1">
        <v>76.430000000000007</v>
      </c>
      <c r="D109" s="1">
        <v>20</v>
      </c>
      <c r="E109" s="1">
        <v>9</v>
      </c>
      <c r="F109" s="1">
        <v>70.91</v>
      </c>
      <c r="G109" s="1">
        <v>0</v>
      </c>
      <c r="H109" s="1">
        <v>0</v>
      </c>
      <c r="I109" s="1">
        <v>0</v>
      </c>
      <c r="J109" s="1">
        <v>2</v>
      </c>
      <c r="K109" s="1">
        <v>77.349999999999994</v>
      </c>
      <c r="L109" s="1">
        <v>75.319999999999993</v>
      </c>
    </row>
    <row r="110" spans="1:12" ht="15.75" customHeight="1">
      <c r="A110" s="7">
        <v>109</v>
      </c>
      <c r="B110" s="1" t="s">
        <v>132</v>
      </c>
      <c r="C110" s="1">
        <v>76.3</v>
      </c>
      <c r="D110" s="1">
        <v>13</v>
      </c>
      <c r="E110" s="1">
        <v>15</v>
      </c>
      <c r="F110" s="1">
        <v>77.52</v>
      </c>
      <c r="G110" s="1">
        <v>0</v>
      </c>
      <c r="H110" s="1">
        <v>1</v>
      </c>
      <c r="I110" s="1">
        <v>1</v>
      </c>
      <c r="J110" s="1">
        <v>8</v>
      </c>
      <c r="K110" s="1">
        <v>77.31</v>
      </c>
      <c r="L110" s="1">
        <v>75.11</v>
      </c>
    </row>
    <row r="111" spans="1:12" ht="15.75" customHeight="1">
      <c r="A111" s="7">
        <v>110</v>
      </c>
      <c r="B111" s="1" t="s">
        <v>94</v>
      </c>
      <c r="C111" s="1">
        <v>76.25</v>
      </c>
      <c r="D111" s="1">
        <v>19</v>
      </c>
      <c r="E111" s="1">
        <v>9</v>
      </c>
      <c r="F111" s="1">
        <v>71.38</v>
      </c>
      <c r="G111" s="1">
        <v>0</v>
      </c>
      <c r="H111" s="1">
        <v>0</v>
      </c>
      <c r="I111" s="1">
        <v>0</v>
      </c>
      <c r="J111" s="1">
        <v>1</v>
      </c>
      <c r="K111" s="1">
        <v>76.38</v>
      </c>
      <c r="L111" s="1">
        <v>75.88</v>
      </c>
    </row>
    <row r="112" spans="1:12" ht="15.75" customHeight="1">
      <c r="A112" s="7">
        <v>111</v>
      </c>
      <c r="B112" s="1" t="s">
        <v>47</v>
      </c>
      <c r="C112" s="1">
        <v>76.12</v>
      </c>
      <c r="D112" s="1">
        <v>12</v>
      </c>
      <c r="E112" s="1">
        <v>16</v>
      </c>
      <c r="F112" s="1">
        <v>77.36</v>
      </c>
      <c r="G112" s="1">
        <v>0</v>
      </c>
      <c r="H112" s="1">
        <v>0</v>
      </c>
      <c r="I112" s="1">
        <v>0</v>
      </c>
      <c r="J112" s="1">
        <v>1</v>
      </c>
      <c r="K112" s="1">
        <v>75.2</v>
      </c>
      <c r="L112" s="1">
        <v>76.819999999999993</v>
      </c>
    </row>
    <row r="113" spans="1:12" ht="15.75" customHeight="1">
      <c r="A113" s="7">
        <v>112</v>
      </c>
      <c r="B113" s="1" t="s">
        <v>226</v>
      </c>
      <c r="C113" s="1">
        <v>76.09</v>
      </c>
      <c r="D113" s="1">
        <v>18</v>
      </c>
      <c r="E113" s="1">
        <v>11</v>
      </c>
      <c r="F113" s="1">
        <v>72.739999999999995</v>
      </c>
      <c r="G113" s="1">
        <v>0</v>
      </c>
      <c r="H113" s="1">
        <v>1</v>
      </c>
      <c r="I113" s="1">
        <v>0</v>
      </c>
      <c r="J113" s="1">
        <v>1</v>
      </c>
      <c r="K113" s="1">
        <v>75.47</v>
      </c>
      <c r="L113" s="1">
        <v>76.48</v>
      </c>
    </row>
    <row r="114" spans="1:12" ht="15.75" customHeight="1">
      <c r="A114" s="7">
        <v>113</v>
      </c>
      <c r="B114" s="1" t="s">
        <v>215</v>
      </c>
      <c r="C114" s="1">
        <v>76</v>
      </c>
      <c r="D114" s="1">
        <v>13</v>
      </c>
      <c r="E114" s="1">
        <v>15</v>
      </c>
      <c r="F114" s="1">
        <v>75.8</v>
      </c>
      <c r="G114" s="1">
        <v>0</v>
      </c>
      <c r="H114" s="1">
        <v>3</v>
      </c>
      <c r="I114" s="1">
        <v>0</v>
      </c>
      <c r="J114" s="1">
        <v>6</v>
      </c>
      <c r="K114" s="1">
        <v>75.61</v>
      </c>
      <c r="L114" s="1">
        <v>76.14</v>
      </c>
    </row>
    <row r="115" spans="1:12" ht="15.75" customHeight="1">
      <c r="A115" s="7">
        <v>114</v>
      </c>
      <c r="B115" s="1" t="s">
        <v>502</v>
      </c>
      <c r="C115" s="1">
        <v>75.98</v>
      </c>
      <c r="D115" s="1">
        <v>13</v>
      </c>
      <c r="E115" s="1">
        <v>15</v>
      </c>
      <c r="F115" s="1">
        <v>77.86</v>
      </c>
      <c r="G115" s="1">
        <v>0</v>
      </c>
      <c r="H115" s="1">
        <v>2</v>
      </c>
      <c r="I115" s="1">
        <v>0</v>
      </c>
      <c r="J115" s="1">
        <v>2</v>
      </c>
      <c r="K115" s="1">
        <v>76.37</v>
      </c>
      <c r="L115" s="1">
        <v>75.36</v>
      </c>
    </row>
    <row r="116" spans="1:12" ht="15.75" customHeight="1">
      <c r="A116" s="7">
        <v>115</v>
      </c>
      <c r="B116" s="1" t="s">
        <v>285</v>
      </c>
      <c r="C116" s="1">
        <v>75.91</v>
      </c>
      <c r="D116" s="1">
        <v>17</v>
      </c>
      <c r="E116" s="1">
        <v>11</v>
      </c>
      <c r="F116" s="1">
        <v>74.33</v>
      </c>
      <c r="G116" s="1">
        <v>0</v>
      </c>
      <c r="H116" s="1">
        <v>0</v>
      </c>
      <c r="I116" s="1">
        <v>0</v>
      </c>
      <c r="J116" s="1">
        <v>2</v>
      </c>
      <c r="K116" s="1">
        <v>76.099999999999994</v>
      </c>
      <c r="L116" s="1">
        <v>75.48</v>
      </c>
    </row>
    <row r="117" spans="1:12" ht="15.75" customHeight="1">
      <c r="A117" s="7">
        <v>116</v>
      </c>
      <c r="B117" s="1" t="s">
        <v>55</v>
      </c>
      <c r="C117" s="1">
        <v>75.91</v>
      </c>
      <c r="D117" s="1">
        <v>13</v>
      </c>
      <c r="E117" s="1">
        <v>16</v>
      </c>
      <c r="F117" s="1">
        <v>75.06</v>
      </c>
      <c r="G117" s="1">
        <v>0</v>
      </c>
      <c r="H117" s="1">
        <v>2</v>
      </c>
      <c r="I117" s="1">
        <v>0</v>
      </c>
      <c r="J117" s="1">
        <v>6</v>
      </c>
      <c r="K117" s="1">
        <v>74.760000000000005</v>
      </c>
      <c r="L117" s="1">
        <v>76.849999999999994</v>
      </c>
    </row>
    <row r="118" spans="1:12" ht="15.75" customHeight="1">
      <c r="A118" s="7">
        <v>117</v>
      </c>
      <c r="B118" s="1" t="s">
        <v>197</v>
      </c>
      <c r="C118" s="1">
        <v>75.83</v>
      </c>
      <c r="D118" s="1">
        <v>12</v>
      </c>
      <c r="E118" s="1">
        <v>14</v>
      </c>
      <c r="F118" s="1">
        <v>74.489999999999995</v>
      </c>
      <c r="G118" s="1">
        <v>0</v>
      </c>
      <c r="H118" s="1">
        <v>0</v>
      </c>
      <c r="I118" s="1">
        <v>0</v>
      </c>
      <c r="J118" s="1">
        <v>4</v>
      </c>
      <c r="K118" s="1">
        <v>74.87</v>
      </c>
      <c r="L118" s="1">
        <v>76.58</v>
      </c>
    </row>
    <row r="119" spans="1:12" ht="15.75" customHeight="1">
      <c r="A119" s="7">
        <v>118</v>
      </c>
      <c r="B119" s="1" t="s">
        <v>141</v>
      </c>
      <c r="C119" s="1">
        <v>75.81</v>
      </c>
      <c r="D119" s="1">
        <v>19</v>
      </c>
      <c r="E119" s="1">
        <v>8</v>
      </c>
      <c r="F119" s="1">
        <v>70.59</v>
      </c>
      <c r="G119" s="1">
        <v>0</v>
      </c>
      <c r="H119" s="1">
        <v>2</v>
      </c>
      <c r="I119" s="1">
        <v>0</v>
      </c>
      <c r="J119" s="1">
        <v>2</v>
      </c>
      <c r="K119" s="1">
        <v>75.47</v>
      </c>
      <c r="L119" s="1">
        <v>75.91</v>
      </c>
    </row>
    <row r="120" spans="1:12" ht="15.75" customHeight="1">
      <c r="A120" s="7">
        <v>119</v>
      </c>
      <c r="B120" s="1" t="s">
        <v>209</v>
      </c>
      <c r="C120" s="1">
        <v>75.81</v>
      </c>
      <c r="D120" s="1">
        <v>13</v>
      </c>
      <c r="E120" s="1">
        <v>15</v>
      </c>
      <c r="F120" s="1">
        <v>76.150000000000006</v>
      </c>
      <c r="G120" s="1">
        <v>0</v>
      </c>
      <c r="H120" s="1">
        <v>0</v>
      </c>
      <c r="I120" s="1">
        <v>0</v>
      </c>
      <c r="J120" s="1">
        <v>3</v>
      </c>
      <c r="K120" s="1">
        <v>75.7</v>
      </c>
      <c r="L120" s="1">
        <v>75.67</v>
      </c>
    </row>
    <row r="121" spans="1:12" ht="15.75" customHeight="1">
      <c r="A121" s="7">
        <v>120</v>
      </c>
      <c r="B121" s="1" t="s">
        <v>302</v>
      </c>
      <c r="C121" s="1">
        <v>75.78</v>
      </c>
      <c r="D121" s="1">
        <v>19</v>
      </c>
      <c r="E121" s="1">
        <v>11</v>
      </c>
      <c r="F121" s="1">
        <v>72.3</v>
      </c>
      <c r="G121" s="1">
        <v>0</v>
      </c>
      <c r="H121" s="1">
        <v>1</v>
      </c>
      <c r="I121" s="1">
        <v>0</v>
      </c>
      <c r="J121" s="1">
        <v>1</v>
      </c>
      <c r="K121" s="1">
        <v>75.73</v>
      </c>
      <c r="L121" s="1">
        <v>75.599999999999994</v>
      </c>
    </row>
    <row r="122" spans="1:12" ht="15.75" customHeight="1">
      <c r="A122" s="7">
        <v>121</v>
      </c>
      <c r="B122" s="1" t="s">
        <v>397</v>
      </c>
      <c r="C122" s="1">
        <v>75.36</v>
      </c>
      <c r="D122" s="1">
        <v>19</v>
      </c>
      <c r="E122" s="1">
        <v>11</v>
      </c>
      <c r="F122" s="1">
        <v>71.91</v>
      </c>
      <c r="G122" s="1">
        <v>0</v>
      </c>
      <c r="H122" s="1">
        <v>0</v>
      </c>
      <c r="I122" s="1">
        <v>0</v>
      </c>
      <c r="J122" s="1">
        <v>1</v>
      </c>
      <c r="K122" s="1">
        <v>75.150000000000006</v>
      </c>
      <c r="L122" s="1">
        <v>75.34</v>
      </c>
    </row>
    <row r="123" spans="1:12" ht="15.75" customHeight="1">
      <c r="A123" s="7">
        <v>122</v>
      </c>
      <c r="B123" s="1" t="s">
        <v>91</v>
      </c>
      <c r="C123" s="1">
        <v>75.349999999999994</v>
      </c>
      <c r="D123" s="1">
        <v>12</v>
      </c>
      <c r="E123" s="1">
        <v>16</v>
      </c>
      <c r="F123" s="1">
        <v>77.209999999999994</v>
      </c>
      <c r="G123" s="1">
        <v>0</v>
      </c>
      <c r="H123" s="1">
        <v>4</v>
      </c>
      <c r="I123" s="1">
        <v>0</v>
      </c>
      <c r="J123" s="1">
        <v>4</v>
      </c>
      <c r="K123" s="1">
        <v>74.989999999999995</v>
      </c>
      <c r="L123" s="1">
        <v>75.48</v>
      </c>
    </row>
    <row r="124" spans="1:12" ht="15.75" customHeight="1">
      <c r="A124" s="7">
        <v>123</v>
      </c>
      <c r="B124" s="1" t="s">
        <v>318</v>
      </c>
      <c r="C124" s="1">
        <v>75.31</v>
      </c>
      <c r="D124" s="1">
        <v>18</v>
      </c>
      <c r="E124" s="1">
        <v>9</v>
      </c>
      <c r="F124" s="1">
        <v>70.47</v>
      </c>
      <c r="G124" s="1">
        <v>0</v>
      </c>
      <c r="H124" s="1">
        <v>0</v>
      </c>
      <c r="I124" s="1">
        <v>0</v>
      </c>
      <c r="J124" s="1">
        <v>0</v>
      </c>
      <c r="K124" s="1">
        <v>76.040000000000006</v>
      </c>
      <c r="L124" s="1">
        <v>74.37</v>
      </c>
    </row>
    <row r="125" spans="1:12" ht="15.75" customHeight="1">
      <c r="A125" s="7">
        <v>124</v>
      </c>
      <c r="B125" s="1" t="s">
        <v>245</v>
      </c>
      <c r="C125" s="1">
        <v>75.25</v>
      </c>
      <c r="D125" s="1">
        <v>15</v>
      </c>
      <c r="E125" s="1">
        <v>16</v>
      </c>
      <c r="F125" s="1">
        <v>75.66</v>
      </c>
      <c r="G125" s="1">
        <v>0</v>
      </c>
      <c r="H125" s="1">
        <v>3</v>
      </c>
      <c r="I125" s="1">
        <v>0</v>
      </c>
      <c r="J125" s="1">
        <v>4</v>
      </c>
      <c r="K125" s="1">
        <v>74.63</v>
      </c>
      <c r="L125" s="1">
        <v>75.62</v>
      </c>
    </row>
    <row r="126" spans="1:12" ht="15.75" customHeight="1">
      <c r="A126" s="7">
        <v>125</v>
      </c>
      <c r="B126" s="1" t="s">
        <v>182</v>
      </c>
      <c r="C126" s="1">
        <v>75.19</v>
      </c>
      <c r="D126" s="1">
        <v>12</v>
      </c>
      <c r="E126" s="1">
        <v>18</v>
      </c>
      <c r="F126" s="1">
        <v>77.06</v>
      </c>
      <c r="G126" s="1">
        <v>0</v>
      </c>
      <c r="H126" s="1">
        <v>0</v>
      </c>
      <c r="I126" s="1">
        <v>0</v>
      </c>
      <c r="J126" s="1">
        <v>4</v>
      </c>
      <c r="K126" s="1">
        <v>74.48</v>
      </c>
      <c r="L126" s="1">
        <v>75.67</v>
      </c>
    </row>
    <row r="127" spans="1:12" ht="15.75" customHeight="1">
      <c r="A127" s="7">
        <v>126</v>
      </c>
      <c r="B127" s="1" t="s">
        <v>71</v>
      </c>
      <c r="C127" s="1">
        <v>75.17</v>
      </c>
      <c r="D127" s="1">
        <v>14</v>
      </c>
      <c r="E127" s="1">
        <v>16</v>
      </c>
      <c r="F127" s="1">
        <v>76.88</v>
      </c>
      <c r="G127" s="1">
        <v>0</v>
      </c>
      <c r="H127" s="1">
        <v>1</v>
      </c>
      <c r="I127" s="1">
        <v>0</v>
      </c>
      <c r="J127" s="1">
        <v>7</v>
      </c>
      <c r="K127" s="1">
        <v>76.66</v>
      </c>
      <c r="L127" s="1">
        <v>73.5</v>
      </c>
    </row>
    <row r="128" spans="1:12" ht="15.75" customHeight="1">
      <c r="A128" s="7">
        <v>127</v>
      </c>
      <c r="B128" s="1" t="s">
        <v>203</v>
      </c>
      <c r="C128" s="1">
        <v>75.16</v>
      </c>
      <c r="D128" s="1">
        <v>11</v>
      </c>
      <c r="E128" s="1">
        <v>17</v>
      </c>
      <c r="F128" s="1">
        <v>76.2</v>
      </c>
      <c r="G128" s="1">
        <v>0</v>
      </c>
      <c r="H128" s="1">
        <v>0</v>
      </c>
      <c r="I128" s="1">
        <v>0</v>
      </c>
      <c r="J128" s="1">
        <v>0</v>
      </c>
      <c r="K128" s="1">
        <v>73.39</v>
      </c>
      <c r="L128" s="1">
        <v>76.77</v>
      </c>
    </row>
    <row r="129" spans="1:12" ht="15.75" customHeight="1">
      <c r="A129" s="7">
        <v>128</v>
      </c>
      <c r="B129" s="1" t="s">
        <v>114</v>
      </c>
      <c r="C129" s="1">
        <v>75.13</v>
      </c>
      <c r="D129" s="1">
        <v>12</v>
      </c>
      <c r="E129" s="1">
        <v>14</v>
      </c>
      <c r="F129" s="1">
        <v>74.95</v>
      </c>
      <c r="G129" s="1">
        <v>0</v>
      </c>
      <c r="H129" s="1">
        <v>0</v>
      </c>
      <c r="I129" s="1">
        <v>0</v>
      </c>
      <c r="J129" s="1">
        <v>2</v>
      </c>
      <c r="K129" s="1">
        <v>73.430000000000007</v>
      </c>
      <c r="L129" s="1">
        <v>76.64</v>
      </c>
    </row>
    <row r="130" spans="1:12" ht="15.75" customHeight="1">
      <c r="A130" s="7">
        <v>129</v>
      </c>
      <c r="B130" s="1" t="s">
        <v>230</v>
      </c>
      <c r="C130" s="1">
        <v>75.12</v>
      </c>
      <c r="D130" s="1">
        <v>17</v>
      </c>
      <c r="E130" s="1">
        <v>12</v>
      </c>
      <c r="F130" s="1">
        <v>72.209999999999994</v>
      </c>
      <c r="G130" s="1">
        <v>0</v>
      </c>
      <c r="H130" s="1">
        <v>0</v>
      </c>
      <c r="I130" s="1">
        <v>0</v>
      </c>
      <c r="J130" s="1">
        <v>0</v>
      </c>
      <c r="K130" s="1">
        <v>73.98</v>
      </c>
      <c r="L130" s="1">
        <v>76.06</v>
      </c>
    </row>
    <row r="131" spans="1:12" ht="15.75" customHeight="1">
      <c r="A131" s="7">
        <v>130</v>
      </c>
      <c r="B131" s="1" t="s">
        <v>179</v>
      </c>
      <c r="C131" s="1">
        <v>75.06</v>
      </c>
      <c r="D131" s="1">
        <v>16</v>
      </c>
      <c r="E131" s="1">
        <v>13</v>
      </c>
      <c r="F131" s="1">
        <v>74.2</v>
      </c>
      <c r="G131" s="1">
        <v>0</v>
      </c>
      <c r="H131" s="1">
        <v>2</v>
      </c>
      <c r="I131" s="1">
        <v>0</v>
      </c>
      <c r="J131" s="1">
        <v>2</v>
      </c>
      <c r="K131" s="1">
        <v>74.34</v>
      </c>
      <c r="L131" s="1">
        <v>75.55</v>
      </c>
    </row>
    <row r="132" spans="1:12" ht="15.75" customHeight="1">
      <c r="A132" s="7">
        <v>131</v>
      </c>
      <c r="B132" s="1" t="s">
        <v>240</v>
      </c>
      <c r="C132" s="1">
        <v>74.98</v>
      </c>
      <c r="D132" s="1">
        <v>18</v>
      </c>
      <c r="E132" s="1">
        <v>8</v>
      </c>
      <c r="F132" s="1">
        <v>69.650000000000006</v>
      </c>
      <c r="G132" s="1">
        <v>0</v>
      </c>
      <c r="H132" s="1">
        <v>0</v>
      </c>
      <c r="I132" s="1">
        <v>0</v>
      </c>
      <c r="J132" s="1">
        <v>0</v>
      </c>
      <c r="K132" s="1">
        <v>75.61</v>
      </c>
      <c r="L132" s="1">
        <v>74.13</v>
      </c>
    </row>
    <row r="133" spans="1:12" ht="15.75" customHeight="1">
      <c r="A133" s="7">
        <v>132</v>
      </c>
      <c r="B133" s="1" t="s">
        <v>139</v>
      </c>
      <c r="C133" s="1">
        <v>74.95</v>
      </c>
      <c r="D133" s="1">
        <v>15</v>
      </c>
      <c r="E133" s="1">
        <v>12</v>
      </c>
      <c r="F133" s="1">
        <v>73.010000000000005</v>
      </c>
      <c r="G133" s="1">
        <v>0</v>
      </c>
      <c r="H133" s="1">
        <v>0</v>
      </c>
      <c r="I133" s="1">
        <v>0</v>
      </c>
      <c r="J133" s="1">
        <v>1</v>
      </c>
      <c r="K133" s="1">
        <v>74.02</v>
      </c>
      <c r="L133" s="1">
        <v>75.66</v>
      </c>
    </row>
    <row r="134" spans="1:12" ht="15.75" customHeight="1">
      <c r="A134" s="7">
        <v>133</v>
      </c>
      <c r="B134" s="1" t="s">
        <v>16</v>
      </c>
      <c r="C134" s="1">
        <v>74.91</v>
      </c>
      <c r="D134" s="1">
        <v>11</v>
      </c>
      <c r="E134" s="1">
        <v>17</v>
      </c>
      <c r="F134" s="1">
        <v>77.95</v>
      </c>
      <c r="G134" s="1">
        <v>0</v>
      </c>
      <c r="H134" s="1">
        <v>3</v>
      </c>
      <c r="I134" s="1">
        <v>0</v>
      </c>
      <c r="J134" s="1">
        <v>3</v>
      </c>
      <c r="K134" s="1">
        <v>74.8</v>
      </c>
      <c r="L134" s="1">
        <v>74.78</v>
      </c>
    </row>
    <row r="135" spans="1:12" ht="15.75" customHeight="1">
      <c r="A135" s="7">
        <v>134</v>
      </c>
      <c r="B135" s="1" t="s">
        <v>145</v>
      </c>
      <c r="C135" s="1">
        <v>74.7</v>
      </c>
      <c r="D135" s="1">
        <v>12</v>
      </c>
      <c r="E135" s="1">
        <v>16</v>
      </c>
      <c r="F135" s="1">
        <v>77.08</v>
      </c>
      <c r="G135" s="1">
        <v>0</v>
      </c>
      <c r="H135" s="1">
        <v>1</v>
      </c>
      <c r="I135" s="1">
        <v>0</v>
      </c>
      <c r="J135" s="1">
        <v>1</v>
      </c>
      <c r="K135" s="1">
        <v>74.64</v>
      </c>
      <c r="L135" s="1">
        <v>74.52</v>
      </c>
    </row>
    <row r="136" spans="1:12" ht="15.75" customHeight="1">
      <c r="A136" s="7">
        <v>135</v>
      </c>
      <c r="B136" s="1" t="s">
        <v>205</v>
      </c>
      <c r="C136" s="1">
        <v>74.56</v>
      </c>
      <c r="D136" s="1">
        <v>13</v>
      </c>
      <c r="E136" s="1">
        <v>13</v>
      </c>
      <c r="F136" s="1">
        <v>73.680000000000007</v>
      </c>
      <c r="G136" s="1">
        <v>0</v>
      </c>
      <c r="H136" s="1">
        <v>0</v>
      </c>
      <c r="I136" s="1">
        <v>0</v>
      </c>
      <c r="J136" s="1">
        <v>2</v>
      </c>
      <c r="K136" s="1">
        <v>73.59</v>
      </c>
      <c r="L136" s="1">
        <v>75.290000000000006</v>
      </c>
    </row>
    <row r="137" spans="1:12" ht="15.75" customHeight="1">
      <c r="A137" s="7">
        <v>136</v>
      </c>
      <c r="B137" s="1" t="s">
        <v>112</v>
      </c>
      <c r="C137" s="1">
        <v>74.55</v>
      </c>
      <c r="D137" s="1">
        <v>15</v>
      </c>
      <c r="E137" s="1">
        <v>16</v>
      </c>
      <c r="F137" s="1">
        <v>75.2</v>
      </c>
      <c r="G137" s="1">
        <v>0</v>
      </c>
      <c r="H137" s="1">
        <v>3</v>
      </c>
      <c r="I137" s="1">
        <v>0</v>
      </c>
      <c r="J137" s="1">
        <v>4</v>
      </c>
      <c r="K137" s="1">
        <v>74.59</v>
      </c>
      <c r="L137" s="1">
        <v>74.27</v>
      </c>
    </row>
    <row r="138" spans="1:12" ht="15.75" customHeight="1">
      <c r="A138" s="7">
        <v>137</v>
      </c>
      <c r="B138" s="1" t="s">
        <v>193</v>
      </c>
      <c r="C138" s="1">
        <v>74.540000000000006</v>
      </c>
      <c r="D138" s="1">
        <v>15</v>
      </c>
      <c r="E138" s="1">
        <v>15</v>
      </c>
      <c r="F138" s="1">
        <v>73.760000000000005</v>
      </c>
      <c r="G138" s="1">
        <v>0</v>
      </c>
      <c r="H138" s="1">
        <v>0</v>
      </c>
      <c r="I138" s="1">
        <v>0</v>
      </c>
      <c r="J138" s="1">
        <v>2</v>
      </c>
      <c r="K138" s="1">
        <v>73.489999999999995</v>
      </c>
      <c r="L138" s="1">
        <v>75.37</v>
      </c>
    </row>
    <row r="139" spans="1:12" ht="15.75" customHeight="1">
      <c r="A139" s="7">
        <v>138</v>
      </c>
      <c r="B139" s="1" t="s">
        <v>195</v>
      </c>
      <c r="C139" s="1">
        <v>74.45</v>
      </c>
      <c r="D139" s="1">
        <v>12</v>
      </c>
      <c r="E139" s="1">
        <v>18</v>
      </c>
      <c r="F139" s="1">
        <v>77.52</v>
      </c>
      <c r="G139" s="1">
        <v>0</v>
      </c>
      <c r="H139" s="1">
        <v>1</v>
      </c>
      <c r="I139" s="1">
        <v>2</v>
      </c>
      <c r="J139" s="1">
        <v>4</v>
      </c>
      <c r="K139" s="1">
        <v>74.239999999999995</v>
      </c>
      <c r="L139" s="1">
        <v>74.42</v>
      </c>
    </row>
    <row r="140" spans="1:12" ht="15.75" customHeight="1">
      <c r="A140" s="7">
        <v>139</v>
      </c>
      <c r="B140" s="1" t="s">
        <v>201</v>
      </c>
      <c r="C140" s="1">
        <v>74.400000000000006</v>
      </c>
      <c r="D140" s="1">
        <v>16</v>
      </c>
      <c r="E140" s="1">
        <v>11</v>
      </c>
      <c r="F140" s="1">
        <v>72.61</v>
      </c>
      <c r="G140" s="1">
        <v>0</v>
      </c>
      <c r="H140" s="1">
        <v>0</v>
      </c>
      <c r="I140" s="1">
        <v>0</v>
      </c>
      <c r="J140" s="1">
        <v>2</v>
      </c>
      <c r="K140" s="1">
        <v>74.86</v>
      </c>
      <c r="L140" s="1">
        <v>73.7</v>
      </c>
    </row>
    <row r="141" spans="1:12" ht="15.75" customHeight="1">
      <c r="A141" s="7">
        <v>140</v>
      </c>
      <c r="B141" s="1" t="s">
        <v>148</v>
      </c>
      <c r="C141" s="1">
        <v>74.180000000000007</v>
      </c>
      <c r="D141" s="1">
        <v>14</v>
      </c>
      <c r="E141" s="1">
        <v>12</v>
      </c>
      <c r="F141" s="1">
        <v>74.06</v>
      </c>
      <c r="G141" s="1">
        <v>0</v>
      </c>
      <c r="H141" s="1">
        <v>1</v>
      </c>
      <c r="I141" s="1">
        <v>0</v>
      </c>
      <c r="J141" s="1">
        <v>4</v>
      </c>
      <c r="K141" s="1">
        <v>74.95</v>
      </c>
      <c r="L141" s="1">
        <v>73.180000000000007</v>
      </c>
    </row>
    <row r="142" spans="1:12" ht="15.75" customHeight="1">
      <c r="A142" s="7">
        <v>141</v>
      </c>
      <c r="B142" s="1" t="s">
        <v>146</v>
      </c>
      <c r="C142" s="1">
        <v>74.11</v>
      </c>
      <c r="D142" s="1">
        <v>15</v>
      </c>
      <c r="E142" s="1">
        <v>14</v>
      </c>
      <c r="F142" s="1">
        <v>73.09</v>
      </c>
      <c r="G142" s="1">
        <v>0</v>
      </c>
      <c r="H142" s="1">
        <v>0</v>
      </c>
      <c r="I142" s="1">
        <v>0</v>
      </c>
      <c r="J142" s="1">
        <v>0</v>
      </c>
      <c r="K142" s="1">
        <v>73.3</v>
      </c>
      <c r="L142" s="1">
        <v>74.680000000000007</v>
      </c>
    </row>
    <row r="143" spans="1:12" ht="15.75" customHeight="1">
      <c r="A143" s="7">
        <v>142</v>
      </c>
      <c r="B143" s="1" t="s">
        <v>164</v>
      </c>
      <c r="C143" s="1">
        <v>74.040000000000006</v>
      </c>
      <c r="D143" s="1">
        <v>15</v>
      </c>
      <c r="E143" s="1">
        <v>12</v>
      </c>
      <c r="F143" s="1">
        <v>72.69</v>
      </c>
      <c r="G143" s="1">
        <v>0</v>
      </c>
      <c r="H143" s="1">
        <v>0</v>
      </c>
      <c r="I143" s="1">
        <v>0</v>
      </c>
      <c r="J143" s="1">
        <v>1</v>
      </c>
      <c r="K143" s="1">
        <v>73.8</v>
      </c>
      <c r="L143" s="1">
        <v>74.040000000000006</v>
      </c>
    </row>
    <row r="144" spans="1:12" ht="15.75" customHeight="1">
      <c r="A144" s="7">
        <v>143</v>
      </c>
      <c r="B144" s="1" t="s">
        <v>117</v>
      </c>
      <c r="C144" s="1">
        <v>74.02</v>
      </c>
      <c r="D144" s="1">
        <v>14</v>
      </c>
      <c r="E144" s="1">
        <v>15</v>
      </c>
      <c r="F144" s="1">
        <v>74.84</v>
      </c>
      <c r="G144" s="1">
        <v>0</v>
      </c>
      <c r="H144" s="1">
        <v>1</v>
      </c>
      <c r="I144" s="1">
        <v>0</v>
      </c>
      <c r="J144" s="1">
        <v>3</v>
      </c>
      <c r="K144" s="1">
        <v>73.47</v>
      </c>
      <c r="L144" s="1">
        <v>74.319999999999993</v>
      </c>
    </row>
    <row r="145" spans="1:12" ht="15.75" customHeight="1">
      <c r="A145" s="7">
        <v>144</v>
      </c>
      <c r="B145" s="1" t="s">
        <v>405</v>
      </c>
      <c r="C145" s="1">
        <v>73.98</v>
      </c>
      <c r="D145" s="1">
        <v>16</v>
      </c>
      <c r="E145" s="1">
        <v>11</v>
      </c>
      <c r="F145" s="1">
        <v>72.680000000000007</v>
      </c>
      <c r="G145" s="1">
        <v>0</v>
      </c>
      <c r="H145" s="1">
        <v>0</v>
      </c>
      <c r="I145" s="1">
        <v>0</v>
      </c>
      <c r="J145" s="1">
        <v>1</v>
      </c>
      <c r="K145" s="1">
        <v>74.87</v>
      </c>
      <c r="L145" s="1">
        <v>72.849999999999994</v>
      </c>
    </row>
    <row r="146" spans="1:12" ht="15.75" customHeight="1">
      <c r="A146" s="7">
        <v>145</v>
      </c>
      <c r="B146" s="1" t="s">
        <v>121</v>
      </c>
      <c r="C146" s="1">
        <v>73.819999999999993</v>
      </c>
      <c r="D146" s="1">
        <v>16</v>
      </c>
      <c r="E146" s="1">
        <v>14</v>
      </c>
      <c r="F146" s="1">
        <v>75.22</v>
      </c>
      <c r="G146" s="1">
        <v>0</v>
      </c>
      <c r="H146" s="1">
        <v>3</v>
      </c>
      <c r="I146" s="1">
        <v>0</v>
      </c>
      <c r="J146" s="1">
        <v>3</v>
      </c>
      <c r="K146" s="1">
        <v>75.53</v>
      </c>
      <c r="L146" s="1">
        <v>71.91</v>
      </c>
    </row>
    <row r="147" spans="1:12" ht="15.75" customHeight="1">
      <c r="A147" s="7">
        <v>146</v>
      </c>
      <c r="B147" s="1" t="s">
        <v>273</v>
      </c>
      <c r="C147" s="1">
        <v>73.819999999999993</v>
      </c>
      <c r="D147" s="1">
        <v>16</v>
      </c>
      <c r="E147" s="1">
        <v>12</v>
      </c>
      <c r="F147" s="1">
        <v>72.2</v>
      </c>
      <c r="G147" s="1">
        <v>0</v>
      </c>
      <c r="H147" s="1">
        <v>1</v>
      </c>
      <c r="I147" s="1">
        <v>0</v>
      </c>
      <c r="J147" s="1">
        <v>1</v>
      </c>
      <c r="K147" s="1">
        <v>73.930000000000007</v>
      </c>
      <c r="L147" s="1">
        <v>73.47</v>
      </c>
    </row>
    <row r="148" spans="1:12" ht="15.75" customHeight="1">
      <c r="A148" s="7">
        <v>147</v>
      </c>
      <c r="B148" s="1" t="s">
        <v>100</v>
      </c>
      <c r="C148" s="1">
        <v>73.8</v>
      </c>
      <c r="D148" s="1">
        <v>15</v>
      </c>
      <c r="E148" s="1">
        <v>11</v>
      </c>
      <c r="F148" s="1">
        <v>72.02</v>
      </c>
      <c r="G148" s="1">
        <v>0</v>
      </c>
      <c r="H148" s="1">
        <v>0</v>
      </c>
      <c r="I148" s="1">
        <v>0</v>
      </c>
      <c r="J148" s="1">
        <v>0</v>
      </c>
      <c r="K148" s="1">
        <v>73.459999999999994</v>
      </c>
      <c r="L148" s="1">
        <v>73.89</v>
      </c>
    </row>
    <row r="149" spans="1:12" ht="15.75" customHeight="1">
      <c r="A149" s="7">
        <v>148</v>
      </c>
      <c r="B149" s="1" t="s">
        <v>136</v>
      </c>
      <c r="C149" s="1">
        <v>73.739999999999995</v>
      </c>
      <c r="D149" s="1">
        <v>22</v>
      </c>
      <c r="E149" s="1">
        <v>9</v>
      </c>
      <c r="F149" s="1">
        <v>68.91</v>
      </c>
      <c r="G149" s="1">
        <v>0</v>
      </c>
      <c r="H149" s="1">
        <v>1</v>
      </c>
      <c r="I149" s="1">
        <v>0</v>
      </c>
      <c r="J149" s="1">
        <v>2</v>
      </c>
      <c r="K149" s="1">
        <v>74.55</v>
      </c>
      <c r="L149" s="1">
        <v>72.709999999999994</v>
      </c>
    </row>
    <row r="150" spans="1:12" ht="15.75" customHeight="1">
      <c r="A150" s="7">
        <v>149</v>
      </c>
      <c r="B150" s="1" t="s">
        <v>90</v>
      </c>
      <c r="C150" s="1">
        <v>73.73</v>
      </c>
      <c r="D150" s="1">
        <v>10</v>
      </c>
      <c r="E150" s="1">
        <v>17</v>
      </c>
      <c r="F150" s="1">
        <v>76.55</v>
      </c>
      <c r="G150" s="1">
        <v>0</v>
      </c>
      <c r="H150" s="1">
        <v>2</v>
      </c>
      <c r="I150" s="1">
        <v>0</v>
      </c>
      <c r="J150" s="1">
        <v>2</v>
      </c>
      <c r="K150" s="1">
        <v>72.760000000000005</v>
      </c>
      <c r="L150" s="1">
        <v>74.45</v>
      </c>
    </row>
    <row r="151" spans="1:12" ht="15.75" customHeight="1">
      <c r="A151" s="7">
        <v>150</v>
      </c>
      <c r="B151" s="1" t="s">
        <v>40</v>
      </c>
      <c r="C151" s="1">
        <v>73.63</v>
      </c>
      <c r="D151" s="1">
        <v>12</v>
      </c>
      <c r="E151" s="1">
        <v>17</v>
      </c>
      <c r="F151" s="1">
        <v>76.64</v>
      </c>
      <c r="G151" s="1">
        <v>0</v>
      </c>
      <c r="H151" s="1">
        <v>0</v>
      </c>
      <c r="I151" s="1">
        <v>1</v>
      </c>
      <c r="J151" s="1">
        <v>6</v>
      </c>
      <c r="K151" s="1">
        <v>74.569999999999993</v>
      </c>
      <c r="L151" s="1">
        <v>72.459999999999994</v>
      </c>
    </row>
    <row r="152" spans="1:12" ht="15.75" customHeight="1">
      <c r="A152" s="7">
        <v>151</v>
      </c>
      <c r="B152" s="1" t="s">
        <v>211</v>
      </c>
      <c r="C152" s="1">
        <v>73.52</v>
      </c>
      <c r="D152" s="1">
        <v>11</v>
      </c>
      <c r="E152" s="1">
        <v>16</v>
      </c>
      <c r="F152" s="1">
        <v>76.11</v>
      </c>
      <c r="G152" s="1">
        <v>0</v>
      </c>
      <c r="H152" s="1">
        <v>2</v>
      </c>
      <c r="I152" s="1">
        <v>0</v>
      </c>
      <c r="J152" s="1">
        <v>2</v>
      </c>
      <c r="K152" s="1">
        <v>73.58</v>
      </c>
      <c r="L152" s="1">
        <v>73.209999999999994</v>
      </c>
    </row>
    <row r="153" spans="1:12" ht="15.75" customHeight="1">
      <c r="A153" s="7">
        <v>152</v>
      </c>
      <c r="B153" s="1" t="s">
        <v>332</v>
      </c>
      <c r="C153" s="1">
        <v>73.42</v>
      </c>
      <c r="D153" s="1">
        <v>17</v>
      </c>
      <c r="E153" s="1">
        <v>12</v>
      </c>
      <c r="F153" s="1">
        <v>72.03</v>
      </c>
      <c r="G153" s="1">
        <v>0</v>
      </c>
      <c r="H153" s="1">
        <v>0</v>
      </c>
      <c r="I153" s="1">
        <v>0</v>
      </c>
      <c r="J153" s="1">
        <v>1</v>
      </c>
      <c r="K153" s="1">
        <v>74.239999999999995</v>
      </c>
      <c r="L153" s="1">
        <v>72.36</v>
      </c>
    </row>
    <row r="154" spans="1:12" ht="15.75" customHeight="1">
      <c r="A154" s="7">
        <v>153</v>
      </c>
      <c r="B154" s="1" t="s">
        <v>194</v>
      </c>
      <c r="C154" s="1">
        <v>73.41</v>
      </c>
      <c r="D154" s="1">
        <v>13</v>
      </c>
      <c r="E154" s="1">
        <v>15</v>
      </c>
      <c r="F154" s="1">
        <v>74.540000000000006</v>
      </c>
      <c r="G154" s="1">
        <v>0</v>
      </c>
      <c r="H154" s="1">
        <v>1</v>
      </c>
      <c r="I154" s="1">
        <v>1</v>
      </c>
      <c r="J154" s="1">
        <v>1</v>
      </c>
      <c r="K154" s="1">
        <v>72.540000000000006</v>
      </c>
      <c r="L154" s="1">
        <v>74.03</v>
      </c>
    </row>
    <row r="155" spans="1:12" ht="15.75" customHeight="1">
      <c r="A155" s="7">
        <v>154</v>
      </c>
      <c r="B155" s="1" t="s">
        <v>162</v>
      </c>
      <c r="C155" s="1">
        <v>73.400000000000006</v>
      </c>
      <c r="D155" s="1">
        <v>12</v>
      </c>
      <c r="E155" s="1">
        <v>15</v>
      </c>
      <c r="F155" s="1">
        <v>76.260000000000005</v>
      </c>
      <c r="G155" s="1">
        <v>0</v>
      </c>
      <c r="H155" s="1">
        <v>0</v>
      </c>
      <c r="I155" s="1">
        <v>1</v>
      </c>
      <c r="J155" s="1">
        <v>3</v>
      </c>
      <c r="K155" s="1">
        <v>75.36</v>
      </c>
      <c r="L155" s="1">
        <v>71.22</v>
      </c>
    </row>
    <row r="156" spans="1:12" ht="15.75" customHeight="1">
      <c r="A156" s="7">
        <v>155</v>
      </c>
      <c r="B156" s="1" t="s">
        <v>295</v>
      </c>
      <c r="C156" s="1">
        <v>73.319999999999993</v>
      </c>
      <c r="D156" s="1">
        <v>17</v>
      </c>
      <c r="E156" s="1">
        <v>13</v>
      </c>
      <c r="F156" s="1">
        <v>72.75</v>
      </c>
      <c r="G156" s="1">
        <v>0</v>
      </c>
      <c r="H156" s="1">
        <v>2</v>
      </c>
      <c r="I156" s="1">
        <v>0</v>
      </c>
      <c r="J156" s="1">
        <v>3</v>
      </c>
      <c r="K156" s="1">
        <v>73.48</v>
      </c>
      <c r="L156" s="1">
        <v>72.91</v>
      </c>
    </row>
    <row r="157" spans="1:12" ht="15.75" customHeight="1">
      <c r="A157" s="7">
        <v>156</v>
      </c>
      <c r="B157" s="1" t="s">
        <v>170</v>
      </c>
      <c r="C157" s="1">
        <v>73.3</v>
      </c>
      <c r="D157" s="1">
        <v>12</v>
      </c>
      <c r="E157" s="1">
        <v>17</v>
      </c>
      <c r="F157" s="1">
        <v>75.17</v>
      </c>
      <c r="G157" s="1">
        <v>0</v>
      </c>
      <c r="H157" s="1">
        <v>2</v>
      </c>
      <c r="I157" s="1">
        <v>2</v>
      </c>
      <c r="J157" s="1">
        <v>2</v>
      </c>
      <c r="K157" s="1">
        <v>73.06</v>
      </c>
      <c r="L157" s="1">
        <v>73.28</v>
      </c>
    </row>
    <row r="158" spans="1:12" ht="15.75" customHeight="1">
      <c r="A158" s="7">
        <v>157</v>
      </c>
      <c r="B158" s="1" t="s">
        <v>337</v>
      </c>
      <c r="C158" s="1">
        <v>73.260000000000005</v>
      </c>
      <c r="D158" s="1">
        <v>9</v>
      </c>
      <c r="E158" s="1">
        <v>20</v>
      </c>
      <c r="F158" s="1">
        <v>77.290000000000006</v>
      </c>
      <c r="G158" s="1">
        <v>0</v>
      </c>
      <c r="H158" s="1">
        <v>1</v>
      </c>
      <c r="I158" s="1">
        <v>0</v>
      </c>
      <c r="J158" s="1">
        <v>3</v>
      </c>
      <c r="K158" s="1">
        <v>71.87</v>
      </c>
      <c r="L158" s="1">
        <v>74.400000000000006</v>
      </c>
    </row>
    <row r="159" spans="1:12" ht="15.75" customHeight="1">
      <c r="A159" s="7">
        <v>158</v>
      </c>
      <c r="B159" s="1" t="s">
        <v>110</v>
      </c>
      <c r="C159" s="1">
        <v>73.17</v>
      </c>
      <c r="D159" s="1">
        <v>15</v>
      </c>
      <c r="E159" s="1">
        <v>15</v>
      </c>
      <c r="F159" s="1">
        <v>73.97</v>
      </c>
      <c r="G159" s="1">
        <v>0</v>
      </c>
      <c r="H159" s="1">
        <v>0</v>
      </c>
      <c r="I159" s="1">
        <v>0</v>
      </c>
      <c r="J159" s="1">
        <v>0</v>
      </c>
      <c r="K159" s="1">
        <v>72.95</v>
      </c>
      <c r="L159" s="1">
        <v>73.14</v>
      </c>
    </row>
    <row r="160" spans="1:12" ht="15.75" customHeight="1">
      <c r="A160" s="7">
        <v>159</v>
      </c>
      <c r="B160" s="1" t="s">
        <v>376</v>
      </c>
      <c r="C160" s="1">
        <v>73.150000000000006</v>
      </c>
      <c r="D160" s="1">
        <v>16</v>
      </c>
      <c r="E160" s="1">
        <v>14</v>
      </c>
      <c r="F160" s="1">
        <v>73.849999999999994</v>
      </c>
      <c r="G160" s="1">
        <v>0</v>
      </c>
      <c r="H160" s="1">
        <v>1</v>
      </c>
      <c r="I160" s="1">
        <v>0</v>
      </c>
      <c r="J160" s="1">
        <v>2</v>
      </c>
      <c r="K160" s="1">
        <v>74.23</v>
      </c>
      <c r="L160" s="1">
        <v>71.83</v>
      </c>
    </row>
    <row r="161" spans="1:12" ht="15.75" customHeight="1">
      <c r="A161" s="7">
        <v>160</v>
      </c>
      <c r="B161" s="1" t="s">
        <v>367</v>
      </c>
      <c r="C161" s="1">
        <v>72.92</v>
      </c>
      <c r="D161" s="1">
        <v>13</v>
      </c>
      <c r="E161" s="1">
        <v>16</v>
      </c>
      <c r="F161" s="1">
        <v>74.349999999999994</v>
      </c>
      <c r="G161" s="1">
        <v>0</v>
      </c>
      <c r="H161" s="1">
        <v>1</v>
      </c>
      <c r="I161" s="1">
        <v>0</v>
      </c>
      <c r="J161" s="1">
        <v>1</v>
      </c>
      <c r="K161" s="1">
        <v>72.45</v>
      </c>
      <c r="L161" s="1">
        <v>73.150000000000006</v>
      </c>
    </row>
    <row r="162" spans="1:12" ht="15.75" customHeight="1">
      <c r="A162" s="7">
        <v>161</v>
      </c>
      <c r="B162" s="1" t="s">
        <v>217</v>
      </c>
      <c r="C162" s="1">
        <v>72.92</v>
      </c>
      <c r="D162" s="1">
        <v>14</v>
      </c>
      <c r="E162" s="1">
        <v>13</v>
      </c>
      <c r="F162" s="1">
        <v>72.81</v>
      </c>
      <c r="G162" s="1">
        <v>0</v>
      </c>
      <c r="H162" s="1">
        <v>0</v>
      </c>
      <c r="I162" s="1">
        <v>0</v>
      </c>
      <c r="J162" s="1">
        <v>0</v>
      </c>
      <c r="K162" s="1">
        <v>72.97</v>
      </c>
      <c r="L162" s="1">
        <v>72.63</v>
      </c>
    </row>
    <row r="163" spans="1:12" ht="15.75" customHeight="1">
      <c r="A163" s="7">
        <v>162</v>
      </c>
      <c r="B163" s="1" t="s">
        <v>435</v>
      </c>
      <c r="C163" s="1">
        <v>72.819999999999993</v>
      </c>
      <c r="D163" s="1">
        <v>14</v>
      </c>
      <c r="E163" s="1">
        <v>12</v>
      </c>
      <c r="F163" s="1">
        <v>70.739999999999995</v>
      </c>
      <c r="G163" s="1">
        <v>0</v>
      </c>
      <c r="H163" s="1">
        <v>0</v>
      </c>
      <c r="I163" s="1">
        <v>0</v>
      </c>
      <c r="J163" s="1">
        <v>1</v>
      </c>
      <c r="K163" s="1">
        <v>71.86</v>
      </c>
      <c r="L163" s="1">
        <v>73.53</v>
      </c>
    </row>
    <row r="164" spans="1:12" ht="15.75" customHeight="1">
      <c r="A164" s="7">
        <v>163</v>
      </c>
      <c r="B164" s="1" t="s">
        <v>305</v>
      </c>
      <c r="C164" s="1">
        <v>72.819999999999993</v>
      </c>
      <c r="D164" s="1">
        <v>15</v>
      </c>
      <c r="E164" s="1">
        <v>11</v>
      </c>
      <c r="F164" s="1">
        <v>70.260000000000005</v>
      </c>
      <c r="G164" s="1">
        <v>0</v>
      </c>
      <c r="H164" s="1">
        <v>0</v>
      </c>
      <c r="I164" s="1">
        <v>0</v>
      </c>
      <c r="J164" s="1">
        <v>0</v>
      </c>
      <c r="K164" s="1">
        <v>72.91</v>
      </c>
      <c r="L164" s="1">
        <v>72.48</v>
      </c>
    </row>
    <row r="165" spans="1:12" ht="15.75" customHeight="1">
      <c r="A165" s="7">
        <v>164</v>
      </c>
      <c r="B165" s="1" t="s">
        <v>200</v>
      </c>
      <c r="C165" s="1">
        <v>72.650000000000006</v>
      </c>
      <c r="D165" s="1">
        <v>11</v>
      </c>
      <c r="E165" s="1">
        <v>17</v>
      </c>
      <c r="F165" s="1">
        <v>76.27</v>
      </c>
      <c r="G165" s="1">
        <v>0</v>
      </c>
      <c r="H165" s="1">
        <v>3</v>
      </c>
      <c r="I165" s="1">
        <v>1</v>
      </c>
      <c r="J165" s="1">
        <v>3</v>
      </c>
      <c r="K165" s="1">
        <v>72.680000000000007</v>
      </c>
      <c r="L165" s="1">
        <v>72.38</v>
      </c>
    </row>
    <row r="166" spans="1:12" ht="15.75" customHeight="1">
      <c r="A166" s="7">
        <v>165</v>
      </c>
      <c r="B166" s="1" t="s">
        <v>108</v>
      </c>
      <c r="C166" s="1">
        <v>72.5</v>
      </c>
      <c r="D166" s="1">
        <v>14</v>
      </c>
      <c r="E166" s="1">
        <v>12</v>
      </c>
      <c r="F166" s="1">
        <v>70.319999999999993</v>
      </c>
      <c r="G166" s="1">
        <v>0</v>
      </c>
      <c r="H166" s="1">
        <v>0</v>
      </c>
      <c r="I166" s="1">
        <v>0</v>
      </c>
      <c r="J166" s="1">
        <v>0</v>
      </c>
      <c r="K166" s="1">
        <v>72.03</v>
      </c>
      <c r="L166" s="1">
        <v>72.73</v>
      </c>
    </row>
    <row r="167" spans="1:12" ht="15.75" customHeight="1">
      <c r="A167" s="7">
        <v>166</v>
      </c>
      <c r="B167" s="1" t="s">
        <v>152</v>
      </c>
      <c r="C167" s="1">
        <v>72.319999999999993</v>
      </c>
      <c r="D167" s="1">
        <v>14</v>
      </c>
      <c r="E167" s="1">
        <v>14</v>
      </c>
      <c r="F167" s="1">
        <v>73.42</v>
      </c>
      <c r="G167" s="1">
        <v>0</v>
      </c>
      <c r="H167" s="1">
        <v>2</v>
      </c>
      <c r="I167" s="1">
        <v>0</v>
      </c>
      <c r="J167" s="1">
        <v>2</v>
      </c>
      <c r="K167" s="1">
        <v>73.03</v>
      </c>
      <c r="L167" s="1">
        <v>71.36</v>
      </c>
    </row>
    <row r="168" spans="1:12" ht="15.75" customHeight="1">
      <c r="A168" s="7">
        <v>167</v>
      </c>
      <c r="B168" s="1" t="s">
        <v>351</v>
      </c>
      <c r="C168" s="1">
        <v>72.31</v>
      </c>
      <c r="D168" s="1">
        <v>13</v>
      </c>
      <c r="E168" s="1">
        <v>13</v>
      </c>
      <c r="F168" s="1">
        <v>72.709999999999994</v>
      </c>
      <c r="G168" s="1">
        <v>0</v>
      </c>
      <c r="H168" s="1">
        <v>1</v>
      </c>
      <c r="I168" s="1">
        <v>0</v>
      </c>
      <c r="J168" s="1">
        <v>1</v>
      </c>
      <c r="K168" s="1">
        <v>72.39</v>
      </c>
      <c r="L168" s="1">
        <v>72</v>
      </c>
    </row>
    <row r="169" spans="1:12" ht="15.75" customHeight="1">
      <c r="A169" s="7">
        <v>168</v>
      </c>
      <c r="B169" s="1" t="s">
        <v>467</v>
      </c>
      <c r="C169" s="1">
        <v>72.260000000000005</v>
      </c>
      <c r="D169" s="1">
        <v>21</v>
      </c>
      <c r="E169" s="1">
        <v>6</v>
      </c>
      <c r="F169" s="1">
        <v>64.52</v>
      </c>
      <c r="G169" s="1">
        <v>0</v>
      </c>
      <c r="H169" s="1">
        <v>0</v>
      </c>
      <c r="I169" s="1">
        <v>0</v>
      </c>
      <c r="J169" s="1">
        <v>0</v>
      </c>
      <c r="K169" s="1">
        <v>72.78</v>
      </c>
      <c r="L169" s="1">
        <v>71.5</v>
      </c>
    </row>
    <row r="170" spans="1:12" ht="15.75" customHeight="1">
      <c r="A170" s="7">
        <v>169</v>
      </c>
      <c r="B170" s="1" t="s">
        <v>77</v>
      </c>
      <c r="C170" s="1">
        <v>72.22</v>
      </c>
      <c r="D170" s="1">
        <v>11</v>
      </c>
      <c r="E170" s="1">
        <v>16</v>
      </c>
      <c r="F170" s="1">
        <v>74.64</v>
      </c>
      <c r="G170" s="1">
        <v>0</v>
      </c>
      <c r="H170" s="1">
        <v>0</v>
      </c>
      <c r="I170" s="1">
        <v>0</v>
      </c>
      <c r="J170" s="1">
        <v>0</v>
      </c>
      <c r="K170" s="1">
        <v>71.349999999999994</v>
      </c>
      <c r="L170" s="1">
        <v>72.849999999999994</v>
      </c>
    </row>
    <row r="171" spans="1:12" ht="15.75" customHeight="1">
      <c r="A171" s="7">
        <v>170</v>
      </c>
      <c r="B171" s="1" t="s">
        <v>130</v>
      </c>
      <c r="C171" s="1">
        <v>72.14</v>
      </c>
      <c r="D171" s="1">
        <v>13</v>
      </c>
      <c r="E171" s="1">
        <v>15</v>
      </c>
      <c r="F171" s="1">
        <v>73.150000000000006</v>
      </c>
      <c r="G171" s="1">
        <v>0</v>
      </c>
      <c r="H171" s="1">
        <v>0</v>
      </c>
      <c r="I171" s="1">
        <v>0</v>
      </c>
      <c r="J171" s="1">
        <v>2</v>
      </c>
      <c r="K171" s="1">
        <v>70.94</v>
      </c>
      <c r="L171" s="1">
        <v>73.08</v>
      </c>
    </row>
    <row r="172" spans="1:12" ht="15.75" customHeight="1">
      <c r="A172" s="7">
        <v>171</v>
      </c>
      <c r="B172" s="1" t="s">
        <v>229</v>
      </c>
      <c r="C172" s="1">
        <v>72.13</v>
      </c>
      <c r="D172" s="1">
        <v>13</v>
      </c>
      <c r="E172" s="1">
        <v>14</v>
      </c>
      <c r="F172" s="1">
        <v>72.27</v>
      </c>
      <c r="G172" s="1">
        <v>0</v>
      </c>
      <c r="H172" s="1">
        <v>0</v>
      </c>
      <c r="I172" s="1">
        <v>0</v>
      </c>
      <c r="J172" s="1">
        <v>1</v>
      </c>
      <c r="K172" s="1">
        <v>71.099999999999994</v>
      </c>
      <c r="L172" s="1">
        <v>72.900000000000006</v>
      </c>
    </row>
    <row r="173" spans="1:12" ht="15.75" customHeight="1">
      <c r="A173" s="7">
        <v>172</v>
      </c>
      <c r="B173" s="1" t="s">
        <v>373</v>
      </c>
      <c r="C173" s="1">
        <v>72.12</v>
      </c>
      <c r="D173" s="1">
        <v>13</v>
      </c>
      <c r="E173" s="1">
        <v>16</v>
      </c>
      <c r="F173" s="1">
        <v>73.319999999999993</v>
      </c>
      <c r="G173" s="1">
        <v>0</v>
      </c>
      <c r="H173" s="1">
        <v>0</v>
      </c>
      <c r="I173" s="1">
        <v>0</v>
      </c>
      <c r="J173" s="1">
        <v>0</v>
      </c>
      <c r="K173" s="1">
        <v>71.58</v>
      </c>
      <c r="L173" s="1">
        <v>72.41</v>
      </c>
    </row>
    <row r="174" spans="1:12" ht="15.75" customHeight="1">
      <c r="A174" s="7">
        <v>173</v>
      </c>
      <c r="B174" s="1" t="s">
        <v>460</v>
      </c>
      <c r="C174" s="1">
        <v>71.97</v>
      </c>
      <c r="D174" s="1">
        <v>15</v>
      </c>
      <c r="E174" s="1">
        <v>14</v>
      </c>
      <c r="F174" s="1">
        <v>70.36</v>
      </c>
      <c r="G174" s="1">
        <v>0</v>
      </c>
      <c r="H174" s="1">
        <v>0</v>
      </c>
      <c r="I174" s="1">
        <v>0</v>
      </c>
      <c r="J174" s="1">
        <v>0</v>
      </c>
      <c r="K174" s="1">
        <v>70.790000000000006</v>
      </c>
      <c r="L174" s="1">
        <v>72.89</v>
      </c>
    </row>
    <row r="175" spans="1:12" ht="15.75" customHeight="1">
      <c r="A175" s="7">
        <v>174</v>
      </c>
      <c r="B175" s="1" t="s">
        <v>185</v>
      </c>
      <c r="C175" s="1">
        <v>71.8</v>
      </c>
      <c r="D175" s="1">
        <v>17</v>
      </c>
      <c r="E175" s="1">
        <v>9</v>
      </c>
      <c r="F175" s="1">
        <v>66.77</v>
      </c>
      <c r="G175" s="1">
        <v>0</v>
      </c>
      <c r="H175" s="1">
        <v>0</v>
      </c>
      <c r="I175" s="1">
        <v>0</v>
      </c>
      <c r="J175" s="1">
        <v>0</v>
      </c>
      <c r="K175" s="1">
        <v>70.650000000000006</v>
      </c>
      <c r="L175" s="1">
        <v>72.680000000000007</v>
      </c>
    </row>
    <row r="176" spans="1:12" ht="15.75" customHeight="1">
      <c r="A176" s="7">
        <v>175</v>
      </c>
      <c r="B176" s="1" t="s">
        <v>495</v>
      </c>
      <c r="C176" s="1">
        <v>71.75</v>
      </c>
      <c r="D176" s="1">
        <v>18</v>
      </c>
      <c r="E176" s="1">
        <v>7</v>
      </c>
      <c r="F176" s="1">
        <v>66.150000000000006</v>
      </c>
      <c r="G176" s="1">
        <v>0</v>
      </c>
      <c r="H176" s="1">
        <v>0</v>
      </c>
      <c r="I176" s="1">
        <v>0</v>
      </c>
      <c r="J176" s="1">
        <v>0</v>
      </c>
      <c r="K176" s="1">
        <v>72</v>
      </c>
      <c r="L176" s="1">
        <v>71.239999999999995</v>
      </c>
    </row>
    <row r="177" spans="1:12" ht="15.75" customHeight="1">
      <c r="A177" s="7">
        <v>176</v>
      </c>
      <c r="B177" s="1" t="s">
        <v>481</v>
      </c>
      <c r="C177" s="1">
        <v>71.709999999999994</v>
      </c>
      <c r="D177" s="1">
        <v>14</v>
      </c>
      <c r="E177" s="1">
        <v>12</v>
      </c>
      <c r="F177" s="1">
        <v>71.45</v>
      </c>
      <c r="G177" s="1">
        <v>0</v>
      </c>
      <c r="H177" s="1">
        <v>1</v>
      </c>
      <c r="I177" s="1">
        <v>0</v>
      </c>
      <c r="J177" s="1">
        <v>1</v>
      </c>
      <c r="K177" s="1">
        <v>71.84</v>
      </c>
      <c r="L177" s="1">
        <v>71.33</v>
      </c>
    </row>
    <row r="178" spans="1:12" ht="15.75" customHeight="1">
      <c r="A178" s="7">
        <v>177</v>
      </c>
      <c r="B178" s="1" t="s">
        <v>127</v>
      </c>
      <c r="C178" s="1">
        <v>71.61</v>
      </c>
      <c r="D178" s="1">
        <v>12</v>
      </c>
      <c r="E178" s="1">
        <v>17</v>
      </c>
      <c r="F178" s="1">
        <v>74.91</v>
      </c>
      <c r="G178" s="1">
        <v>0</v>
      </c>
      <c r="H178" s="1">
        <v>1</v>
      </c>
      <c r="I178" s="1">
        <v>0</v>
      </c>
      <c r="J178" s="1">
        <v>1</v>
      </c>
      <c r="K178" s="1">
        <v>71.61</v>
      </c>
      <c r="L178" s="1">
        <v>71.37</v>
      </c>
    </row>
    <row r="179" spans="1:12" ht="15.75" customHeight="1">
      <c r="A179" s="7">
        <v>178</v>
      </c>
      <c r="B179" s="1" t="s">
        <v>331</v>
      </c>
      <c r="C179" s="1">
        <v>71.5</v>
      </c>
      <c r="D179" s="1">
        <v>17</v>
      </c>
      <c r="E179" s="1">
        <v>11</v>
      </c>
      <c r="F179" s="1">
        <v>69.25</v>
      </c>
      <c r="G179" s="1">
        <v>0</v>
      </c>
      <c r="H179" s="1">
        <v>0</v>
      </c>
      <c r="I179" s="1">
        <v>0</v>
      </c>
      <c r="J179" s="1">
        <v>1</v>
      </c>
      <c r="K179" s="1">
        <v>72.17</v>
      </c>
      <c r="L179" s="1">
        <v>70.569999999999993</v>
      </c>
    </row>
    <row r="180" spans="1:12" ht="15.75" customHeight="1">
      <c r="A180" s="7">
        <v>179</v>
      </c>
      <c r="B180" s="1" t="s">
        <v>315</v>
      </c>
      <c r="C180" s="1">
        <v>71.34</v>
      </c>
      <c r="D180" s="1">
        <v>12</v>
      </c>
      <c r="E180" s="1">
        <v>17</v>
      </c>
      <c r="F180" s="1">
        <v>73.34</v>
      </c>
      <c r="G180" s="1">
        <v>0</v>
      </c>
      <c r="H180" s="1">
        <v>0</v>
      </c>
      <c r="I180" s="1">
        <v>0</v>
      </c>
      <c r="J180" s="1">
        <v>0</v>
      </c>
      <c r="K180" s="1">
        <v>70.27</v>
      </c>
      <c r="L180" s="1">
        <v>72.14</v>
      </c>
    </row>
    <row r="181" spans="1:12" ht="15.75" customHeight="1">
      <c r="A181" s="7">
        <v>180</v>
      </c>
      <c r="B181" s="1" t="s">
        <v>61</v>
      </c>
      <c r="C181" s="1">
        <v>71.27</v>
      </c>
      <c r="D181" s="1">
        <v>9</v>
      </c>
      <c r="E181" s="1">
        <v>19</v>
      </c>
      <c r="F181" s="1">
        <v>77.78</v>
      </c>
      <c r="G181" s="1">
        <v>0</v>
      </c>
      <c r="H181" s="1">
        <v>1</v>
      </c>
      <c r="I181" s="1">
        <v>0</v>
      </c>
      <c r="J181" s="1">
        <v>4</v>
      </c>
      <c r="K181" s="1">
        <v>72.53</v>
      </c>
      <c r="L181" s="1">
        <v>69.709999999999994</v>
      </c>
    </row>
    <row r="182" spans="1:12" ht="15.75" customHeight="1">
      <c r="A182" s="7">
        <v>181</v>
      </c>
      <c r="B182" s="1" t="s">
        <v>231</v>
      </c>
      <c r="C182" s="1">
        <v>71.209999999999994</v>
      </c>
      <c r="D182" s="1">
        <v>10</v>
      </c>
      <c r="E182" s="1">
        <v>20</v>
      </c>
      <c r="F182" s="1">
        <v>75.900000000000006</v>
      </c>
      <c r="G182" s="1">
        <v>0</v>
      </c>
      <c r="H182" s="1">
        <v>1</v>
      </c>
      <c r="I182" s="1">
        <v>0</v>
      </c>
      <c r="J182" s="1">
        <v>4</v>
      </c>
      <c r="K182" s="1">
        <v>70.87</v>
      </c>
      <c r="L182" s="1">
        <v>71.3</v>
      </c>
    </row>
    <row r="183" spans="1:12" ht="15.75" customHeight="1">
      <c r="A183" s="7">
        <v>182</v>
      </c>
      <c r="B183" s="1" t="s">
        <v>297</v>
      </c>
      <c r="C183" s="1">
        <v>71.180000000000007</v>
      </c>
      <c r="D183" s="1">
        <v>9</v>
      </c>
      <c r="E183" s="1">
        <v>19</v>
      </c>
      <c r="F183" s="1">
        <v>75.47</v>
      </c>
      <c r="G183" s="1">
        <v>0</v>
      </c>
      <c r="H183" s="1">
        <v>0</v>
      </c>
      <c r="I183" s="1">
        <v>0</v>
      </c>
      <c r="J183" s="1">
        <v>1</v>
      </c>
      <c r="K183" s="1">
        <v>69.45</v>
      </c>
      <c r="L183" s="1">
        <v>72.599999999999994</v>
      </c>
    </row>
    <row r="184" spans="1:12" ht="15.75" customHeight="1">
      <c r="A184" s="7">
        <v>183</v>
      </c>
      <c r="B184" s="1" t="s">
        <v>448</v>
      </c>
      <c r="C184" s="1">
        <v>71.17</v>
      </c>
      <c r="D184" s="1">
        <v>11</v>
      </c>
      <c r="E184" s="1">
        <v>17</v>
      </c>
      <c r="F184" s="1">
        <v>73.510000000000005</v>
      </c>
      <c r="G184" s="1">
        <v>0</v>
      </c>
      <c r="H184" s="1">
        <v>0</v>
      </c>
      <c r="I184" s="1">
        <v>0</v>
      </c>
      <c r="J184" s="1">
        <v>3</v>
      </c>
      <c r="K184" s="1">
        <v>69.510000000000005</v>
      </c>
      <c r="L184" s="1">
        <v>72.540000000000006</v>
      </c>
    </row>
    <row r="185" spans="1:12" ht="15.75" customHeight="1">
      <c r="A185" s="7">
        <v>184</v>
      </c>
      <c r="B185" s="1" t="s">
        <v>379</v>
      </c>
      <c r="C185" s="1">
        <v>71.14</v>
      </c>
      <c r="D185" s="1">
        <v>21</v>
      </c>
      <c r="E185" s="1">
        <v>12</v>
      </c>
      <c r="F185" s="1">
        <v>69.33</v>
      </c>
      <c r="G185" s="1">
        <v>0</v>
      </c>
      <c r="H185" s="1">
        <v>0</v>
      </c>
      <c r="I185" s="1">
        <v>0</v>
      </c>
      <c r="J185" s="1">
        <v>2</v>
      </c>
      <c r="K185" s="1">
        <v>72.34</v>
      </c>
      <c r="L185" s="1">
        <v>69.63</v>
      </c>
    </row>
    <row r="186" spans="1:12" ht="15.75" customHeight="1">
      <c r="A186" s="7">
        <v>185</v>
      </c>
      <c r="B186" s="1" t="s">
        <v>99</v>
      </c>
      <c r="C186" s="1">
        <v>71.12</v>
      </c>
      <c r="D186" s="1">
        <v>6</v>
      </c>
      <c r="E186" s="1">
        <v>21</v>
      </c>
      <c r="F186" s="1">
        <v>79.64</v>
      </c>
      <c r="G186" s="1">
        <v>0</v>
      </c>
      <c r="H186" s="1">
        <v>4</v>
      </c>
      <c r="I186" s="1">
        <v>0</v>
      </c>
      <c r="J186" s="1">
        <v>7</v>
      </c>
      <c r="K186" s="1">
        <v>70.23</v>
      </c>
      <c r="L186" s="1">
        <v>71.739999999999995</v>
      </c>
    </row>
    <row r="187" spans="1:12" ht="15.75" customHeight="1">
      <c r="A187" s="7">
        <v>186</v>
      </c>
      <c r="B187" s="1" t="s">
        <v>312</v>
      </c>
      <c r="C187" s="1">
        <v>70.92</v>
      </c>
      <c r="D187" s="1">
        <v>16</v>
      </c>
      <c r="E187" s="1">
        <v>10</v>
      </c>
      <c r="F187" s="1">
        <v>68.709999999999994</v>
      </c>
      <c r="G187" s="1">
        <v>0</v>
      </c>
      <c r="H187" s="1">
        <v>0</v>
      </c>
      <c r="I187" s="1">
        <v>0</v>
      </c>
      <c r="J187" s="1">
        <v>0</v>
      </c>
      <c r="K187" s="1">
        <v>71.47</v>
      </c>
      <c r="L187" s="1">
        <v>70.12</v>
      </c>
    </row>
    <row r="188" spans="1:12" ht="15.75" customHeight="1">
      <c r="A188" s="7">
        <v>187</v>
      </c>
      <c r="B188" s="1" t="s">
        <v>221</v>
      </c>
      <c r="C188" s="1">
        <v>70.88</v>
      </c>
      <c r="D188" s="1">
        <v>10</v>
      </c>
      <c r="E188" s="1">
        <v>19</v>
      </c>
      <c r="F188" s="1">
        <v>75.98</v>
      </c>
      <c r="G188" s="1">
        <v>0</v>
      </c>
      <c r="H188" s="1">
        <v>3</v>
      </c>
      <c r="I188" s="1">
        <v>0</v>
      </c>
      <c r="J188" s="1">
        <v>5</v>
      </c>
      <c r="K188" s="1">
        <v>70.540000000000006</v>
      </c>
      <c r="L188" s="1">
        <v>70.97</v>
      </c>
    </row>
    <row r="189" spans="1:12" ht="15.75" customHeight="1">
      <c r="A189" s="7">
        <v>188</v>
      </c>
      <c r="B189" s="1" t="s">
        <v>115</v>
      </c>
      <c r="C189" s="1">
        <v>70.8</v>
      </c>
      <c r="D189" s="1">
        <v>17</v>
      </c>
      <c r="E189" s="1">
        <v>15</v>
      </c>
      <c r="F189" s="1">
        <v>70.28</v>
      </c>
      <c r="G189" s="1">
        <v>0</v>
      </c>
      <c r="H189" s="1">
        <v>2</v>
      </c>
      <c r="I189" s="1">
        <v>0</v>
      </c>
      <c r="J189" s="1">
        <v>3</v>
      </c>
      <c r="K189" s="1">
        <v>70.150000000000006</v>
      </c>
      <c r="L189" s="1">
        <v>71.2</v>
      </c>
    </row>
    <row r="190" spans="1:12" ht="15.75" customHeight="1">
      <c r="A190" s="7">
        <v>189</v>
      </c>
      <c r="B190" s="1" t="s">
        <v>210</v>
      </c>
      <c r="C190" s="1">
        <v>70.77</v>
      </c>
      <c r="D190" s="1">
        <v>11</v>
      </c>
      <c r="E190" s="1">
        <v>14</v>
      </c>
      <c r="F190" s="1">
        <v>72.27</v>
      </c>
      <c r="G190" s="1">
        <v>0</v>
      </c>
      <c r="H190" s="1">
        <v>0</v>
      </c>
      <c r="I190" s="1">
        <v>0</v>
      </c>
      <c r="J190" s="1">
        <v>0</v>
      </c>
      <c r="K190" s="1">
        <v>70.89</v>
      </c>
      <c r="L190" s="1">
        <v>70.400000000000006</v>
      </c>
    </row>
    <row r="191" spans="1:12" ht="15.75" customHeight="1">
      <c r="A191" s="7">
        <v>190</v>
      </c>
      <c r="B191" s="1" t="s">
        <v>277</v>
      </c>
      <c r="C191" s="1">
        <v>70.67</v>
      </c>
      <c r="D191" s="1">
        <v>13</v>
      </c>
      <c r="E191" s="1">
        <v>13</v>
      </c>
      <c r="F191" s="1">
        <v>72.17</v>
      </c>
      <c r="G191" s="1">
        <v>0</v>
      </c>
      <c r="H191" s="1">
        <v>0</v>
      </c>
      <c r="I191" s="1">
        <v>0</v>
      </c>
      <c r="J191" s="1">
        <v>1</v>
      </c>
      <c r="K191" s="1">
        <v>71.180000000000007</v>
      </c>
      <c r="L191" s="1">
        <v>69.89</v>
      </c>
    </row>
    <row r="192" spans="1:12" ht="15.75" customHeight="1">
      <c r="A192" s="7">
        <v>191</v>
      </c>
      <c r="B192" s="1" t="s">
        <v>352</v>
      </c>
      <c r="C192" s="1">
        <v>70.63</v>
      </c>
      <c r="D192" s="1">
        <v>18</v>
      </c>
      <c r="E192" s="1">
        <v>10</v>
      </c>
      <c r="F192" s="1">
        <v>67.25</v>
      </c>
      <c r="G192" s="1">
        <v>0</v>
      </c>
      <c r="H192" s="1">
        <v>0</v>
      </c>
      <c r="I192" s="1">
        <v>0</v>
      </c>
      <c r="J192" s="1">
        <v>0</v>
      </c>
      <c r="K192" s="1">
        <v>70.97</v>
      </c>
      <c r="L192" s="1">
        <v>70.03</v>
      </c>
    </row>
    <row r="193" spans="1:12" ht="15.75" customHeight="1">
      <c r="A193" s="7">
        <v>192</v>
      </c>
      <c r="B193" s="1" t="s">
        <v>272</v>
      </c>
      <c r="C193" s="1">
        <v>70.61</v>
      </c>
      <c r="D193" s="1">
        <v>13</v>
      </c>
      <c r="E193" s="1">
        <v>14</v>
      </c>
      <c r="F193" s="1">
        <v>71.59</v>
      </c>
      <c r="G193" s="1">
        <v>0</v>
      </c>
      <c r="H193" s="1">
        <v>0</v>
      </c>
      <c r="I193" s="1">
        <v>0</v>
      </c>
      <c r="J193" s="1">
        <v>0</v>
      </c>
      <c r="K193" s="1">
        <v>70.28</v>
      </c>
      <c r="L193" s="1">
        <v>70.69</v>
      </c>
    </row>
    <row r="194" spans="1:12" ht="15.75" customHeight="1">
      <c r="A194" s="7">
        <v>193</v>
      </c>
      <c r="B194" s="1" t="s">
        <v>264</v>
      </c>
      <c r="C194" s="1">
        <v>70.59</v>
      </c>
      <c r="D194" s="1">
        <v>14</v>
      </c>
      <c r="E194" s="1">
        <v>16</v>
      </c>
      <c r="F194" s="1">
        <v>71.92</v>
      </c>
      <c r="G194" s="1">
        <v>0</v>
      </c>
      <c r="H194" s="1">
        <v>0</v>
      </c>
      <c r="I194" s="1">
        <v>0</v>
      </c>
      <c r="J194" s="1">
        <v>2</v>
      </c>
      <c r="K194" s="1">
        <v>71.010000000000005</v>
      </c>
      <c r="L194" s="1">
        <v>69.92</v>
      </c>
    </row>
    <row r="195" spans="1:12" ht="15.75" customHeight="1">
      <c r="A195" s="7">
        <v>194</v>
      </c>
      <c r="B195" s="1" t="s">
        <v>142</v>
      </c>
      <c r="C195" s="1">
        <v>70.5</v>
      </c>
      <c r="D195" s="1">
        <v>10</v>
      </c>
      <c r="E195" s="1">
        <v>16</v>
      </c>
      <c r="F195" s="1">
        <v>73.56</v>
      </c>
      <c r="G195" s="1">
        <v>0</v>
      </c>
      <c r="H195" s="1">
        <v>0</v>
      </c>
      <c r="I195" s="1">
        <v>0</v>
      </c>
      <c r="J195" s="1">
        <v>1</v>
      </c>
      <c r="K195" s="1">
        <v>70.040000000000006</v>
      </c>
      <c r="L195" s="1">
        <v>70.709999999999994</v>
      </c>
    </row>
    <row r="196" spans="1:12" ht="15.75" customHeight="1">
      <c r="A196" s="7">
        <v>195</v>
      </c>
      <c r="B196" s="1" t="s">
        <v>458</v>
      </c>
      <c r="C196" s="1">
        <v>70.48</v>
      </c>
      <c r="D196" s="1">
        <v>11</v>
      </c>
      <c r="E196" s="1">
        <v>11</v>
      </c>
      <c r="F196" s="1">
        <v>71.5</v>
      </c>
      <c r="G196" s="1">
        <v>0</v>
      </c>
      <c r="H196" s="1">
        <v>1</v>
      </c>
      <c r="I196" s="1">
        <v>0</v>
      </c>
      <c r="J196" s="1">
        <v>1</v>
      </c>
      <c r="K196" s="1">
        <v>70.94</v>
      </c>
      <c r="L196" s="1">
        <v>69.760000000000005</v>
      </c>
    </row>
    <row r="197" spans="1:12" ht="15.75" customHeight="1">
      <c r="A197" s="7">
        <v>196</v>
      </c>
      <c r="B197" s="1" t="s">
        <v>14</v>
      </c>
      <c r="C197" s="1">
        <v>70.41</v>
      </c>
      <c r="D197" s="1">
        <v>9</v>
      </c>
      <c r="E197" s="1">
        <v>18</v>
      </c>
      <c r="F197" s="1">
        <v>75.47</v>
      </c>
      <c r="G197" s="1">
        <v>0</v>
      </c>
      <c r="H197" s="1">
        <v>0</v>
      </c>
      <c r="I197" s="1">
        <v>0</v>
      </c>
      <c r="J197" s="1">
        <v>3</v>
      </c>
      <c r="K197" s="1">
        <v>71.11</v>
      </c>
      <c r="L197" s="1">
        <v>69.44</v>
      </c>
    </row>
    <row r="198" spans="1:12" ht="15.75" customHeight="1">
      <c r="A198" s="7">
        <v>197</v>
      </c>
      <c r="B198" s="1" t="s">
        <v>324</v>
      </c>
      <c r="C198" s="1">
        <v>70.37</v>
      </c>
      <c r="D198" s="1">
        <v>18</v>
      </c>
      <c r="E198" s="1">
        <v>13</v>
      </c>
      <c r="F198" s="1">
        <v>68.44</v>
      </c>
      <c r="G198" s="1">
        <v>0</v>
      </c>
      <c r="H198" s="1">
        <v>0</v>
      </c>
      <c r="I198" s="1">
        <v>0</v>
      </c>
      <c r="J198" s="1">
        <v>1</v>
      </c>
      <c r="K198" s="1">
        <v>70.099999999999994</v>
      </c>
      <c r="L198" s="1">
        <v>70.41</v>
      </c>
    </row>
    <row r="199" spans="1:12" ht="15.75" customHeight="1">
      <c r="A199" s="7">
        <v>198</v>
      </c>
      <c r="B199" s="1" t="s">
        <v>335</v>
      </c>
      <c r="C199" s="1">
        <v>70.37</v>
      </c>
      <c r="D199" s="1">
        <v>16</v>
      </c>
      <c r="E199" s="1">
        <v>9</v>
      </c>
      <c r="F199" s="1">
        <v>67.38</v>
      </c>
      <c r="G199" s="1">
        <v>0</v>
      </c>
      <c r="H199" s="1">
        <v>0</v>
      </c>
      <c r="I199" s="1">
        <v>0</v>
      </c>
      <c r="J199" s="1">
        <v>1</v>
      </c>
      <c r="K199" s="1">
        <v>70.36</v>
      </c>
      <c r="L199" s="1">
        <v>70.150000000000006</v>
      </c>
    </row>
    <row r="200" spans="1:12" ht="15.75" customHeight="1">
      <c r="A200" s="7">
        <v>199</v>
      </c>
      <c r="B200" s="1" t="s">
        <v>248</v>
      </c>
      <c r="C200" s="1">
        <v>70.349999999999994</v>
      </c>
      <c r="D200" s="1">
        <v>17</v>
      </c>
      <c r="E200" s="1">
        <v>13</v>
      </c>
      <c r="F200" s="1">
        <v>69.55</v>
      </c>
      <c r="G200" s="1">
        <v>0</v>
      </c>
      <c r="H200" s="1">
        <v>0</v>
      </c>
      <c r="I200" s="1">
        <v>0</v>
      </c>
      <c r="J200" s="1">
        <v>0</v>
      </c>
      <c r="K200" s="1">
        <v>71.34</v>
      </c>
      <c r="L200" s="1">
        <v>69.06</v>
      </c>
    </row>
    <row r="201" spans="1:12" ht="15.75" customHeight="1">
      <c r="A201" s="7">
        <v>200</v>
      </c>
      <c r="B201" s="1" t="s">
        <v>183</v>
      </c>
      <c r="C201" s="1">
        <v>70.319999999999993</v>
      </c>
      <c r="D201" s="1">
        <v>10</v>
      </c>
      <c r="E201" s="1">
        <v>17</v>
      </c>
      <c r="F201" s="1">
        <v>73.66</v>
      </c>
      <c r="G201" s="1">
        <v>0</v>
      </c>
      <c r="H201" s="1">
        <v>0</v>
      </c>
      <c r="I201" s="1">
        <v>0</v>
      </c>
      <c r="J201" s="1">
        <v>0</v>
      </c>
      <c r="K201" s="1">
        <v>69.959999999999994</v>
      </c>
      <c r="L201" s="1">
        <v>70.45</v>
      </c>
    </row>
    <row r="202" spans="1:12" ht="15.75" customHeight="1">
      <c r="A202" s="7">
        <v>201</v>
      </c>
      <c r="B202" s="1" t="s">
        <v>445</v>
      </c>
      <c r="C202" s="1">
        <v>70.290000000000006</v>
      </c>
      <c r="D202" s="1">
        <v>10</v>
      </c>
      <c r="E202" s="1">
        <v>16</v>
      </c>
      <c r="F202" s="1">
        <v>73.38</v>
      </c>
      <c r="G202" s="1">
        <v>0</v>
      </c>
      <c r="H202" s="1">
        <v>0</v>
      </c>
      <c r="I202" s="1">
        <v>0</v>
      </c>
      <c r="J202" s="1">
        <v>0</v>
      </c>
      <c r="K202" s="1">
        <v>70.08</v>
      </c>
      <c r="L202" s="1">
        <v>70.25</v>
      </c>
    </row>
    <row r="203" spans="1:12" ht="15.75" customHeight="1">
      <c r="A203" s="7">
        <v>202</v>
      </c>
      <c r="B203" s="1" t="s">
        <v>150</v>
      </c>
      <c r="C203" s="1">
        <v>70.27</v>
      </c>
      <c r="D203" s="1">
        <v>10</v>
      </c>
      <c r="E203" s="1">
        <v>17</v>
      </c>
      <c r="F203" s="1">
        <v>73.62</v>
      </c>
      <c r="G203" s="1">
        <v>0</v>
      </c>
      <c r="H203" s="1">
        <v>1</v>
      </c>
      <c r="I203" s="1">
        <v>0</v>
      </c>
      <c r="J203" s="1">
        <v>1</v>
      </c>
      <c r="K203" s="1">
        <v>69.87</v>
      </c>
      <c r="L203" s="1">
        <v>70.42</v>
      </c>
    </row>
    <row r="204" spans="1:12" ht="15.75" customHeight="1">
      <c r="A204" s="7">
        <v>203</v>
      </c>
      <c r="B204" s="1" t="s">
        <v>383</v>
      </c>
      <c r="C204" s="1">
        <v>70.23</v>
      </c>
      <c r="D204" s="1">
        <v>13</v>
      </c>
      <c r="E204" s="1">
        <v>14</v>
      </c>
      <c r="F204" s="1">
        <v>68.459999999999994</v>
      </c>
      <c r="G204" s="1">
        <v>0</v>
      </c>
      <c r="H204" s="1">
        <v>0</v>
      </c>
      <c r="I204" s="1">
        <v>0</v>
      </c>
      <c r="J204" s="1">
        <v>1</v>
      </c>
      <c r="K204" s="1">
        <v>67.150000000000006</v>
      </c>
      <c r="L204" s="1">
        <v>72.739999999999995</v>
      </c>
    </row>
    <row r="205" spans="1:12" ht="15.75" customHeight="1">
      <c r="A205" s="7">
        <v>204</v>
      </c>
      <c r="B205" s="1" t="s">
        <v>120</v>
      </c>
      <c r="C205" s="1">
        <v>70.22</v>
      </c>
      <c r="D205" s="1">
        <v>9</v>
      </c>
      <c r="E205" s="1">
        <v>19</v>
      </c>
      <c r="F205" s="1">
        <v>74.27</v>
      </c>
      <c r="G205" s="1">
        <v>0</v>
      </c>
      <c r="H205" s="1">
        <v>0</v>
      </c>
      <c r="I205" s="1">
        <v>0</v>
      </c>
      <c r="J205" s="1">
        <v>0</v>
      </c>
      <c r="K205" s="1">
        <v>68.58</v>
      </c>
      <c r="L205" s="1">
        <v>71.540000000000006</v>
      </c>
    </row>
    <row r="206" spans="1:12" ht="15.75" customHeight="1">
      <c r="A206" s="7">
        <v>205</v>
      </c>
      <c r="B206" s="1" t="s">
        <v>133</v>
      </c>
      <c r="C206" s="1">
        <v>70.099999999999994</v>
      </c>
      <c r="D206" s="1">
        <v>10</v>
      </c>
      <c r="E206" s="1">
        <v>17</v>
      </c>
      <c r="F206" s="1">
        <v>74.09</v>
      </c>
      <c r="G206" s="1">
        <v>0</v>
      </c>
      <c r="H206" s="1">
        <v>0</v>
      </c>
      <c r="I206" s="1">
        <v>0</v>
      </c>
      <c r="J206" s="1">
        <v>4</v>
      </c>
      <c r="K206" s="1">
        <v>71.3</v>
      </c>
      <c r="L206" s="1">
        <v>68.56</v>
      </c>
    </row>
    <row r="207" spans="1:12" ht="15.75" customHeight="1">
      <c r="A207" s="7">
        <v>206</v>
      </c>
      <c r="B207" s="1" t="s">
        <v>86</v>
      </c>
      <c r="C207" s="1">
        <v>70.03</v>
      </c>
      <c r="D207" s="1">
        <v>11</v>
      </c>
      <c r="E207" s="1">
        <v>15</v>
      </c>
      <c r="F207" s="1">
        <v>72.260000000000005</v>
      </c>
      <c r="G207" s="1">
        <v>0</v>
      </c>
      <c r="H207" s="1">
        <v>0</v>
      </c>
      <c r="I207" s="1">
        <v>0</v>
      </c>
      <c r="J207" s="1">
        <v>0</v>
      </c>
      <c r="K207" s="1">
        <v>70.45</v>
      </c>
      <c r="L207" s="1">
        <v>69.349999999999994</v>
      </c>
    </row>
    <row r="208" spans="1:12" ht="15.75" customHeight="1">
      <c r="A208" s="7">
        <v>207</v>
      </c>
      <c r="B208" s="1" t="s">
        <v>188</v>
      </c>
      <c r="C208" s="1">
        <v>69.92</v>
      </c>
      <c r="D208" s="1">
        <v>7</v>
      </c>
      <c r="E208" s="1">
        <v>20</v>
      </c>
      <c r="F208" s="1">
        <v>76.739999999999995</v>
      </c>
      <c r="G208" s="1">
        <v>0</v>
      </c>
      <c r="H208" s="1">
        <v>0</v>
      </c>
      <c r="I208" s="1">
        <v>0</v>
      </c>
      <c r="J208" s="1">
        <v>4</v>
      </c>
      <c r="K208" s="1">
        <v>69.38</v>
      </c>
      <c r="L208" s="1">
        <v>70.209999999999994</v>
      </c>
    </row>
    <row r="209" spans="1:12" ht="15.75" customHeight="1">
      <c r="A209" s="7">
        <v>208</v>
      </c>
      <c r="B209" s="1" t="s">
        <v>249</v>
      </c>
      <c r="C209" s="1">
        <v>69.849999999999994</v>
      </c>
      <c r="D209" s="1">
        <v>9</v>
      </c>
      <c r="E209" s="1">
        <v>20</v>
      </c>
      <c r="F209" s="1">
        <v>75</v>
      </c>
      <c r="G209" s="1">
        <v>0</v>
      </c>
      <c r="H209" s="1">
        <v>0</v>
      </c>
      <c r="I209" s="1">
        <v>0</v>
      </c>
      <c r="J209" s="1">
        <v>1</v>
      </c>
      <c r="K209" s="1">
        <v>69.27</v>
      </c>
      <c r="L209" s="1">
        <v>70.180000000000007</v>
      </c>
    </row>
    <row r="210" spans="1:12" ht="15.75" customHeight="1">
      <c r="A210" s="7">
        <v>209</v>
      </c>
      <c r="B210" s="1" t="s">
        <v>287</v>
      </c>
      <c r="C210" s="1">
        <v>69.84</v>
      </c>
      <c r="D210" s="1">
        <v>11</v>
      </c>
      <c r="E210" s="1">
        <v>15</v>
      </c>
      <c r="F210" s="1">
        <v>71.8</v>
      </c>
      <c r="G210" s="1">
        <v>0</v>
      </c>
      <c r="H210" s="1">
        <v>1</v>
      </c>
      <c r="I210" s="1">
        <v>0</v>
      </c>
      <c r="J210" s="1">
        <v>1</v>
      </c>
      <c r="K210" s="1">
        <v>69.010000000000005</v>
      </c>
      <c r="L210" s="1">
        <v>70.41</v>
      </c>
    </row>
    <row r="211" spans="1:12" ht="15.75" customHeight="1">
      <c r="A211" s="7">
        <v>210</v>
      </c>
      <c r="B211" s="1" t="s">
        <v>494</v>
      </c>
      <c r="C211" s="1">
        <v>69.69</v>
      </c>
      <c r="D211" s="1">
        <v>10</v>
      </c>
      <c r="E211" s="1">
        <v>20</v>
      </c>
      <c r="F211" s="1">
        <v>73.31</v>
      </c>
      <c r="G211" s="1">
        <v>0</v>
      </c>
      <c r="H211" s="1">
        <v>0</v>
      </c>
      <c r="I211" s="1">
        <v>0</v>
      </c>
      <c r="J211" s="1">
        <v>1</v>
      </c>
      <c r="K211" s="1">
        <v>68.489999999999995</v>
      </c>
      <c r="L211" s="1">
        <v>70.599999999999994</v>
      </c>
    </row>
    <row r="212" spans="1:12" ht="15.75" customHeight="1">
      <c r="A212" s="7">
        <v>211</v>
      </c>
      <c r="B212" s="1" t="s">
        <v>38</v>
      </c>
      <c r="C212" s="1">
        <v>69.67</v>
      </c>
      <c r="D212" s="1">
        <v>7</v>
      </c>
      <c r="E212" s="1">
        <v>21</v>
      </c>
      <c r="F212" s="1">
        <v>76.099999999999994</v>
      </c>
      <c r="G212" s="1">
        <v>0</v>
      </c>
      <c r="H212" s="1">
        <v>4</v>
      </c>
      <c r="I212" s="1">
        <v>0</v>
      </c>
      <c r="J212" s="1">
        <v>7</v>
      </c>
      <c r="K212" s="1">
        <v>66.66</v>
      </c>
      <c r="L212" s="1">
        <v>72.09</v>
      </c>
    </row>
    <row r="213" spans="1:12" ht="15.75" customHeight="1">
      <c r="A213" s="7">
        <v>212</v>
      </c>
      <c r="B213" s="1" t="s">
        <v>344</v>
      </c>
      <c r="C213" s="1">
        <v>69.67</v>
      </c>
      <c r="D213" s="1">
        <v>10</v>
      </c>
      <c r="E213" s="1">
        <v>15</v>
      </c>
      <c r="F213" s="1">
        <v>72.459999999999994</v>
      </c>
      <c r="G213" s="1">
        <v>0</v>
      </c>
      <c r="H213" s="1">
        <v>0</v>
      </c>
      <c r="I213" s="1">
        <v>0</v>
      </c>
      <c r="J213" s="1">
        <v>0</v>
      </c>
      <c r="K213" s="1">
        <v>68.959999999999994</v>
      </c>
      <c r="L213" s="1">
        <v>70.12</v>
      </c>
    </row>
    <row r="214" spans="1:12" ht="15.75" customHeight="1">
      <c r="A214" s="7">
        <v>213</v>
      </c>
      <c r="B214" s="1" t="s">
        <v>181</v>
      </c>
      <c r="C214" s="1">
        <v>69.64</v>
      </c>
      <c r="D214" s="1">
        <v>10</v>
      </c>
      <c r="E214" s="1">
        <v>17</v>
      </c>
      <c r="F214" s="1">
        <v>72.94</v>
      </c>
      <c r="G214" s="1">
        <v>0</v>
      </c>
      <c r="H214" s="1">
        <v>0</v>
      </c>
      <c r="I214" s="1">
        <v>0</v>
      </c>
      <c r="J214" s="1">
        <v>0</v>
      </c>
      <c r="K214" s="1">
        <v>69.33</v>
      </c>
      <c r="L214" s="1">
        <v>69.7</v>
      </c>
    </row>
    <row r="215" spans="1:12" ht="15.75" customHeight="1">
      <c r="A215" s="7">
        <v>214</v>
      </c>
      <c r="B215" s="1" t="s">
        <v>216</v>
      </c>
      <c r="C215" s="1">
        <v>69.5</v>
      </c>
      <c r="D215" s="1">
        <v>13</v>
      </c>
      <c r="E215" s="1">
        <v>13</v>
      </c>
      <c r="F215" s="1">
        <v>70.3</v>
      </c>
      <c r="G215" s="1">
        <v>0</v>
      </c>
      <c r="H215" s="1">
        <v>1</v>
      </c>
      <c r="I215" s="1">
        <v>0</v>
      </c>
      <c r="J215" s="1">
        <v>2</v>
      </c>
      <c r="K215" s="1">
        <v>68.760000000000005</v>
      </c>
      <c r="L215" s="1">
        <v>69.98</v>
      </c>
    </row>
    <row r="216" spans="1:12" ht="15.75" customHeight="1">
      <c r="A216" s="7">
        <v>215</v>
      </c>
      <c r="B216" s="1" t="s">
        <v>103</v>
      </c>
      <c r="C216" s="1">
        <v>69.47</v>
      </c>
      <c r="D216" s="1">
        <v>11</v>
      </c>
      <c r="E216" s="1">
        <v>15</v>
      </c>
      <c r="F216" s="1">
        <v>71.680000000000007</v>
      </c>
      <c r="G216" s="1">
        <v>0</v>
      </c>
      <c r="H216" s="1">
        <v>1</v>
      </c>
      <c r="I216" s="1">
        <v>0</v>
      </c>
      <c r="J216" s="1">
        <v>2</v>
      </c>
      <c r="K216" s="1">
        <v>67.760000000000005</v>
      </c>
      <c r="L216" s="1">
        <v>70.819999999999993</v>
      </c>
    </row>
    <row r="217" spans="1:12" ht="15.75" customHeight="1">
      <c r="A217" s="7">
        <v>216</v>
      </c>
      <c r="B217" s="1" t="s">
        <v>166</v>
      </c>
      <c r="C217" s="1">
        <v>69.42</v>
      </c>
      <c r="D217" s="1">
        <v>12</v>
      </c>
      <c r="E217" s="1">
        <v>13</v>
      </c>
      <c r="F217" s="1">
        <v>69.97</v>
      </c>
      <c r="G217" s="1">
        <v>0</v>
      </c>
      <c r="H217" s="1">
        <v>0</v>
      </c>
      <c r="I217" s="1">
        <v>0</v>
      </c>
      <c r="J217" s="1">
        <v>1</v>
      </c>
      <c r="K217" s="1">
        <v>68.819999999999993</v>
      </c>
      <c r="L217" s="1">
        <v>69.77</v>
      </c>
    </row>
    <row r="218" spans="1:12" ht="15.75" customHeight="1">
      <c r="A218" s="7">
        <v>217</v>
      </c>
      <c r="B218" s="1" t="s">
        <v>294</v>
      </c>
      <c r="C218" s="1">
        <v>69.400000000000006</v>
      </c>
      <c r="D218" s="1">
        <v>14</v>
      </c>
      <c r="E218" s="1">
        <v>12</v>
      </c>
      <c r="F218" s="1">
        <v>68.790000000000006</v>
      </c>
      <c r="G218" s="1">
        <v>0</v>
      </c>
      <c r="H218" s="1">
        <v>1</v>
      </c>
      <c r="I218" s="1">
        <v>0</v>
      </c>
      <c r="J218" s="1">
        <v>1</v>
      </c>
      <c r="K218" s="1">
        <v>69.08</v>
      </c>
      <c r="L218" s="1">
        <v>69.489999999999995</v>
      </c>
    </row>
    <row r="219" spans="1:12" ht="15.75" customHeight="1">
      <c r="A219" s="7">
        <v>218</v>
      </c>
      <c r="B219" s="1" t="s">
        <v>359</v>
      </c>
      <c r="C219" s="1">
        <v>69.39</v>
      </c>
      <c r="D219" s="1">
        <v>11</v>
      </c>
      <c r="E219" s="1">
        <v>20</v>
      </c>
      <c r="F219" s="1">
        <v>74.48</v>
      </c>
      <c r="G219" s="1">
        <v>0</v>
      </c>
      <c r="H219" s="1">
        <v>1</v>
      </c>
      <c r="I219" s="1">
        <v>0</v>
      </c>
      <c r="J219" s="1">
        <v>1</v>
      </c>
      <c r="K219" s="1">
        <v>69.89</v>
      </c>
      <c r="L219" s="1">
        <v>68.62</v>
      </c>
    </row>
    <row r="220" spans="1:12" ht="15.75" customHeight="1">
      <c r="A220" s="7">
        <v>219</v>
      </c>
      <c r="B220" s="1" t="s">
        <v>106</v>
      </c>
      <c r="C220" s="1">
        <v>69.319999999999993</v>
      </c>
      <c r="D220" s="1">
        <v>11</v>
      </c>
      <c r="E220" s="1">
        <v>18</v>
      </c>
      <c r="F220" s="1">
        <v>72.81</v>
      </c>
      <c r="G220" s="1">
        <v>0</v>
      </c>
      <c r="H220" s="1">
        <v>1</v>
      </c>
      <c r="I220" s="1">
        <v>0</v>
      </c>
      <c r="J220" s="1">
        <v>1</v>
      </c>
      <c r="K220" s="1">
        <v>69.02</v>
      </c>
      <c r="L220" s="1">
        <v>69.38</v>
      </c>
    </row>
    <row r="221" spans="1:12" ht="15.75" customHeight="1">
      <c r="A221" s="7">
        <v>220</v>
      </c>
      <c r="B221" s="1" t="s">
        <v>309</v>
      </c>
      <c r="C221" s="1">
        <v>69.3</v>
      </c>
      <c r="D221" s="1">
        <v>9</v>
      </c>
      <c r="E221" s="1">
        <v>16</v>
      </c>
      <c r="F221" s="1">
        <v>72.33</v>
      </c>
      <c r="G221" s="1">
        <v>0</v>
      </c>
      <c r="H221" s="1">
        <v>0</v>
      </c>
      <c r="I221" s="1">
        <v>0</v>
      </c>
      <c r="J221" s="1">
        <v>0</v>
      </c>
      <c r="K221" s="1">
        <v>67.760000000000005</v>
      </c>
      <c r="L221" s="1">
        <v>70.510000000000005</v>
      </c>
    </row>
    <row r="222" spans="1:12" ht="15.75" customHeight="1">
      <c r="A222" s="7">
        <v>221</v>
      </c>
      <c r="B222" s="1" t="s">
        <v>388</v>
      </c>
      <c r="C222" s="1">
        <v>69.010000000000005</v>
      </c>
      <c r="D222" s="1">
        <v>7</v>
      </c>
      <c r="E222" s="1">
        <v>22</v>
      </c>
      <c r="F222" s="1">
        <v>75.92</v>
      </c>
      <c r="G222" s="1">
        <v>0</v>
      </c>
      <c r="H222" s="1">
        <v>0</v>
      </c>
      <c r="I222" s="1">
        <v>0</v>
      </c>
      <c r="J222" s="1">
        <v>0</v>
      </c>
      <c r="K222" s="1">
        <v>67.98</v>
      </c>
      <c r="L222" s="1">
        <v>69.760000000000005</v>
      </c>
    </row>
    <row r="223" spans="1:12" ht="15.75" customHeight="1">
      <c r="A223" s="7">
        <v>222</v>
      </c>
      <c r="B223" s="1" t="s">
        <v>31</v>
      </c>
      <c r="C223" s="1">
        <v>68.959999999999994</v>
      </c>
      <c r="D223" s="1">
        <v>7</v>
      </c>
      <c r="E223" s="1">
        <v>20</v>
      </c>
      <c r="F223" s="1">
        <v>76.88</v>
      </c>
      <c r="G223" s="1">
        <v>0</v>
      </c>
      <c r="H223" s="1">
        <v>4</v>
      </c>
      <c r="I223" s="1">
        <v>0</v>
      </c>
      <c r="J223" s="1">
        <v>7</v>
      </c>
      <c r="K223" s="1">
        <v>67.48</v>
      </c>
      <c r="L223" s="1">
        <v>70.11</v>
      </c>
    </row>
    <row r="224" spans="1:12" ht="15.75" customHeight="1">
      <c r="A224" s="7">
        <v>223</v>
      </c>
      <c r="B224" s="1" t="s">
        <v>341</v>
      </c>
      <c r="C224" s="1">
        <v>68.94</v>
      </c>
      <c r="D224" s="1">
        <v>17</v>
      </c>
      <c r="E224" s="1">
        <v>11</v>
      </c>
      <c r="F224" s="1">
        <v>67.22</v>
      </c>
      <c r="G224" s="1">
        <v>0</v>
      </c>
      <c r="H224" s="1">
        <v>0</v>
      </c>
      <c r="I224" s="1">
        <v>0</v>
      </c>
      <c r="J224" s="1">
        <v>0</v>
      </c>
      <c r="K224" s="1">
        <v>70.12</v>
      </c>
      <c r="L224" s="1">
        <v>67.39</v>
      </c>
    </row>
    <row r="225" spans="1:12" ht="15.75" customHeight="1">
      <c r="A225" s="7">
        <v>224</v>
      </c>
      <c r="B225" s="1" t="s">
        <v>232</v>
      </c>
      <c r="C225" s="1">
        <v>68.760000000000005</v>
      </c>
      <c r="D225" s="1">
        <v>12</v>
      </c>
      <c r="E225" s="1">
        <v>15</v>
      </c>
      <c r="F225" s="1">
        <v>70.63</v>
      </c>
      <c r="G225" s="1">
        <v>0</v>
      </c>
      <c r="H225" s="1">
        <v>1</v>
      </c>
      <c r="I225" s="1">
        <v>0</v>
      </c>
      <c r="J225" s="1">
        <v>2</v>
      </c>
      <c r="K225" s="1">
        <v>68.180000000000007</v>
      </c>
      <c r="L225" s="1">
        <v>69.09</v>
      </c>
    </row>
    <row r="226" spans="1:12" ht="15.75" customHeight="1">
      <c r="A226" s="7">
        <v>225</v>
      </c>
      <c r="B226" s="1" t="s">
        <v>354</v>
      </c>
      <c r="C226" s="1">
        <v>68.69</v>
      </c>
      <c r="D226" s="1">
        <v>12</v>
      </c>
      <c r="E226" s="1">
        <v>15</v>
      </c>
      <c r="F226" s="1">
        <v>68.66</v>
      </c>
      <c r="G226" s="1">
        <v>0</v>
      </c>
      <c r="H226" s="1">
        <v>0</v>
      </c>
      <c r="I226" s="1">
        <v>0</v>
      </c>
      <c r="J226" s="1">
        <v>0</v>
      </c>
      <c r="K226" s="1">
        <v>66.61</v>
      </c>
      <c r="L226" s="1">
        <v>70.33</v>
      </c>
    </row>
    <row r="227" spans="1:12" ht="15.75" customHeight="1">
      <c r="A227" s="7">
        <v>226</v>
      </c>
      <c r="B227" s="1" t="s">
        <v>259</v>
      </c>
      <c r="C227" s="1">
        <v>68.64</v>
      </c>
      <c r="D227" s="1">
        <v>9</v>
      </c>
      <c r="E227" s="1">
        <v>15</v>
      </c>
      <c r="F227" s="1">
        <v>71.86</v>
      </c>
      <c r="G227" s="1">
        <v>0</v>
      </c>
      <c r="H227" s="1">
        <v>0</v>
      </c>
      <c r="I227" s="1">
        <v>0</v>
      </c>
      <c r="J227" s="1">
        <v>0</v>
      </c>
      <c r="K227" s="1">
        <v>68.75</v>
      </c>
      <c r="L227" s="1">
        <v>68.28</v>
      </c>
    </row>
    <row r="228" spans="1:12" ht="15.75" customHeight="1">
      <c r="A228" s="7">
        <v>227</v>
      </c>
      <c r="B228" s="1" t="s">
        <v>349</v>
      </c>
      <c r="C228" s="1">
        <v>68.64</v>
      </c>
      <c r="D228" s="1">
        <v>10</v>
      </c>
      <c r="E228" s="1">
        <v>15</v>
      </c>
      <c r="F228" s="1">
        <v>72.16</v>
      </c>
      <c r="G228" s="1">
        <v>0</v>
      </c>
      <c r="H228" s="1">
        <v>1</v>
      </c>
      <c r="I228" s="1">
        <v>0</v>
      </c>
      <c r="J228" s="1">
        <v>2</v>
      </c>
      <c r="K228" s="1">
        <v>68.37</v>
      </c>
      <c r="L228" s="1">
        <v>68.66</v>
      </c>
    </row>
    <row r="229" spans="1:12" ht="15.75" customHeight="1">
      <c r="A229" s="7">
        <v>228</v>
      </c>
      <c r="B229" s="1" t="s">
        <v>350</v>
      </c>
      <c r="C229" s="1">
        <v>68.569999999999993</v>
      </c>
      <c r="D229" s="1">
        <v>16</v>
      </c>
      <c r="E229" s="1">
        <v>12</v>
      </c>
      <c r="F229" s="1">
        <v>67.819999999999993</v>
      </c>
      <c r="G229" s="1">
        <v>0</v>
      </c>
      <c r="H229" s="1">
        <v>0</v>
      </c>
      <c r="I229" s="1">
        <v>0</v>
      </c>
      <c r="J229" s="1">
        <v>0</v>
      </c>
      <c r="K229" s="1">
        <v>69.03</v>
      </c>
      <c r="L229" s="1">
        <v>67.84</v>
      </c>
    </row>
    <row r="230" spans="1:12" ht="15.75" customHeight="1">
      <c r="A230" s="7">
        <v>229</v>
      </c>
      <c r="B230" s="1" t="s">
        <v>279</v>
      </c>
      <c r="C230" s="1">
        <v>68.41</v>
      </c>
      <c r="D230" s="1">
        <v>14</v>
      </c>
      <c r="E230" s="1">
        <v>12</v>
      </c>
      <c r="F230" s="1">
        <v>68.28</v>
      </c>
      <c r="G230" s="1">
        <v>0</v>
      </c>
      <c r="H230" s="1">
        <v>1</v>
      </c>
      <c r="I230" s="1">
        <v>0</v>
      </c>
      <c r="J230" s="1">
        <v>1</v>
      </c>
      <c r="K230" s="1">
        <v>68.31</v>
      </c>
      <c r="L230" s="1">
        <v>68.27</v>
      </c>
    </row>
    <row r="231" spans="1:12" ht="15.75" customHeight="1">
      <c r="A231" s="7">
        <v>230</v>
      </c>
      <c r="B231" s="1" t="s">
        <v>450</v>
      </c>
      <c r="C231" s="1">
        <v>68.41</v>
      </c>
      <c r="D231" s="1">
        <v>9</v>
      </c>
      <c r="E231" s="1">
        <v>16</v>
      </c>
      <c r="F231" s="1">
        <v>71.52</v>
      </c>
      <c r="G231" s="1">
        <v>0</v>
      </c>
      <c r="H231" s="1">
        <v>0</v>
      </c>
      <c r="I231" s="1">
        <v>0</v>
      </c>
      <c r="J231" s="1">
        <v>0</v>
      </c>
      <c r="K231" s="1">
        <v>66.77</v>
      </c>
      <c r="L231" s="1">
        <v>69.680000000000007</v>
      </c>
    </row>
    <row r="232" spans="1:12" ht="15.75" customHeight="1">
      <c r="A232" s="7">
        <v>231</v>
      </c>
      <c r="B232" s="1" t="s">
        <v>457</v>
      </c>
      <c r="C232" s="1">
        <v>68.349999999999994</v>
      </c>
      <c r="D232" s="1">
        <v>10</v>
      </c>
      <c r="E232" s="1">
        <v>14</v>
      </c>
      <c r="F232" s="1">
        <v>72.489999999999995</v>
      </c>
      <c r="G232" s="1">
        <v>0</v>
      </c>
      <c r="H232" s="1">
        <v>1</v>
      </c>
      <c r="I232" s="1">
        <v>0</v>
      </c>
      <c r="J232" s="1">
        <v>1</v>
      </c>
      <c r="K232" s="1">
        <v>69.510000000000005</v>
      </c>
      <c r="L232" s="1">
        <v>66.81</v>
      </c>
    </row>
    <row r="233" spans="1:12" ht="15.75" customHeight="1">
      <c r="A233" s="7">
        <v>232</v>
      </c>
      <c r="B233" s="1" t="s">
        <v>483</v>
      </c>
      <c r="C233" s="1">
        <v>68.319999999999993</v>
      </c>
      <c r="D233" s="1">
        <v>16</v>
      </c>
      <c r="E233" s="1">
        <v>13</v>
      </c>
      <c r="F233" s="1">
        <v>68.63</v>
      </c>
      <c r="G233" s="1">
        <v>0</v>
      </c>
      <c r="H233" s="1">
        <v>2</v>
      </c>
      <c r="I233" s="1">
        <v>0</v>
      </c>
      <c r="J233" s="1">
        <v>2</v>
      </c>
      <c r="K233" s="1">
        <v>68.92</v>
      </c>
      <c r="L233" s="1">
        <v>67.430000000000007</v>
      </c>
    </row>
    <row r="234" spans="1:12" ht="15.75" customHeight="1">
      <c r="A234" s="7">
        <v>233</v>
      </c>
      <c r="B234" s="1" t="s">
        <v>282</v>
      </c>
      <c r="C234" s="1">
        <v>68.319999999999993</v>
      </c>
      <c r="D234" s="1">
        <v>8</v>
      </c>
      <c r="E234" s="1">
        <v>19</v>
      </c>
      <c r="F234" s="1">
        <v>73.239999999999995</v>
      </c>
      <c r="G234" s="1">
        <v>0</v>
      </c>
      <c r="H234" s="1">
        <v>0</v>
      </c>
      <c r="I234" s="1">
        <v>0</v>
      </c>
      <c r="J234" s="1">
        <v>0</v>
      </c>
      <c r="K234" s="1">
        <v>66.760000000000005</v>
      </c>
      <c r="L234" s="1">
        <v>69.510000000000005</v>
      </c>
    </row>
    <row r="235" spans="1:12" ht="15.75" customHeight="1">
      <c r="A235" s="7">
        <v>234</v>
      </c>
      <c r="B235" s="1" t="s">
        <v>234</v>
      </c>
      <c r="C235" s="1">
        <v>68.319999999999993</v>
      </c>
      <c r="D235" s="1">
        <v>8</v>
      </c>
      <c r="E235" s="1">
        <v>21</v>
      </c>
      <c r="F235" s="1">
        <v>74.260000000000005</v>
      </c>
      <c r="G235" s="1">
        <v>0</v>
      </c>
      <c r="H235" s="1">
        <v>0</v>
      </c>
      <c r="I235" s="1">
        <v>0</v>
      </c>
      <c r="J235" s="1">
        <v>1</v>
      </c>
      <c r="K235" s="1">
        <v>67.56</v>
      </c>
      <c r="L235" s="1">
        <v>68.81</v>
      </c>
    </row>
    <row r="236" spans="1:12" ht="15.75" customHeight="1">
      <c r="A236" s="7">
        <v>235</v>
      </c>
      <c r="B236" s="1" t="s">
        <v>151</v>
      </c>
      <c r="C236" s="1">
        <v>68.28</v>
      </c>
      <c r="D236" s="1">
        <v>10</v>
      </c>
      <c r="E236" s="1">
        <v>17</v>
      </c>
      <c r="F236" s="1">
        <v>71.900000000000006</v>
      </c>
      <c r="G236" s="1">
        <v>0</v>
      </c>
      <c r="H236" s="1">
        <v>0</v>
      </c>
      <c r="I236" s="1">
        <v>0</v>
      </c>
      <c r="J236" s="1">
        <v>1</v>
      </c>
      <c r="K236" s="1">
        <v>68.03</v>
      </c>
      <c r="L236" s="1">
        <v>68.3</v>
      </c>
    </row>
    <row r="237" spans="1:12" ht="15.75" customHeight="1">
      <c r="A237" s="7">
        <v>236</v>
      </c>
      <c r="B237" s="1" t="s">
        <v>241</v>
      </c>
      <c r="C237" s="1">
        <v>68.22</v>
      </c>
      <c r="D237" s="1">
        <v>11</v>
      </c>
      <c r="E237" s="1">
        <v>18</v>
      </c>
      <c r="F237" s="1">
        <v>72.790000000000006</v>
      </c>
      <c r="G237" s="1">
        <v>0</v>
      </c>
      <c r="H237" s="1">
        <v>0</v>
      </c>
      <c r="I237" s="1">
        <v>0</v>
      </c>
      <c r="J237" s="1">
        <v>3</v>
      </c>
      <c r="K237" s="1">
        <v>68.959999999999994</v>
      </c>
      <c r="L237" s="1">
        <v>67.180000000000007</v>
      </c>
    </row>
    <row r="238" spans="1:12" ht="15.75" customHeight="1">
      <c r="A238" s="7">
        <v>237</v>
      </c>
      <c r="B238" s="1" t="s">
        <v>290</v>
      </c>
      <c r="C238" s="1">
        <v>68.09</v>
      </c>
      <c r="D238" s="1">
        <v>10</v>
      </c>
      <c r="E238" s="1">
        <v>19</v>
      </c>
      <c r="F238" s="1">
        <v>71.92</v>
      </c>
      <c r="G238" s="1">
        <v>0</v>
      </c>
      <c r="H238" s="1">
        <v>0</v>
      </c>
      <c r="I238" s="1">
        <v>0</v>
      </c>
      <c r="J238" s="1">
        <v>1</v>
      </c>
      <c r="K238" s="1">
        <v>67.28</v>
      </c>
      <c r="L238" s="1">
        <v>68.63</v>
      </c>
    </row>
    <row r="239" spans="1:12" ht="15.75" customHeight="1">
      <c r="A239" s="7">
        <v>238</v>
      </c>
      <c r="B239" s="1" t="s">
        <v>498</v>
      </c>
      <c r="C239" s="1">
        <v>67.98</v>
      </c>
      <c r="D239" s="1">
        <v>17</v>
      </c>
      <c r="E239" s="1">
        <v>11</v>
      </c>
      <c r="F239" s="1">
        <v>65.349999999999994</v>
      </c>
      <c r="G239" s="1">
        <v>0</v>
      </c>
      <c r="H239" s="1">
        <v>0</v>
      </c>
      <c r="I239" s="1">
        <v>0</v>
      </c>
      <c r="J239" s="1">
        <v>0</v>
      </c>
      <c r="K239" s="1">
        <v>67.23</v>
      </c>
      <c r="L239" s="1">
        <v>68.47</v>
      </c>
    </row>
    <row r="240" spans="1:12" ht="15.75" customHeight="1">
      <c r="A240" s="7">
        <v>239</v>
      </c>
      <c r="B240" s="1" t="s">
        <v>207</v>
      </c>
      <c r="C240" s="1">
        <v>67.95</v>
      </c>
      <c r="D240" s="1">
        <v>7</v>
      </c>
      <c r="E240" s="1">
        <v>21</v>
      </c>
      <c r="F240" s="1">
        <v>77.459999999999994</v>
      </c>
      <c r="G240" s="1">
        <v>0</v>
      </c>
      <c r="H240" s="1">
        <v>2</v>
      </c>
      <c r="I240" s="1">
        <v>0</v>
      </c>
      <c r="J240" s="1">
        <v>5</v>
      </c>
      <c r="K240" s="1">
        <v>69.150000000000006</v>
      </c>
      <c r="L240" s="1">
        <v>66.36</v>
      </c>
    </row>
    <row r="241" spans="1:12" ht="15.75" customHeight="1">
      <c r="A241" s="7">
        <v>240</v>
      </c>
      <c r="B241" s="1" t="s">
        <v>225</v>
      </c>
      <c r="C241" s="1">
        <v>67.930000000000007</v>
      </c>
      <c r="D241" s="1">
        <v>8</v>
      </c>
      <c r="E241" s="1">
        <v>18</v>
      </c>
      <c r="F241" s="1">
        <v>73.31</v>
      </c>
      <c r="G241" s="1">
        <v>0</v>
      </c>
      <c r="H241" s="1">
        <v>1</v>
      </c>
      <c r="I241" s="1">
        <v>0</v>
      </c>
      <c r="J241" s="1">
        <v>1</v>
      </c>
      <c r="K241" s="1">
        <v>67.16</v>
      </c>
      <c r="L241" s="1">
        <v>68.42</v>
      </c>
    </row>
    <row r="242" spans="1:12" ht="15.75" customHeight="1">
      <c r="A242" s="7">
        <v>241</v>
      </c>
      <c r="B242" s="1" t="s">
        <v>149</v>
      </c>
      <c r="C242" s="1">
        <v>67.819999999999993</v>
      </c>
      <c r="D242" s="1">
        <v>5</v>
      </c>
      <c r="E242" s="1">
        <v>22</v>
      </c>
      <c r="F242" s="1">
        <v>76.150000000000006</v>
      </c>
      <c r="G242" s="1">
        <v>0</v>
      </c>
      <c r="H242" s="1">
        <v>0</v>
      </c>
      <c r="I242" s="1">
        <v>0</v>
      </c>
      <c r="J242" s="1">
        <v>2</v>
      </c>
      <c r="K242" s="1">
        <v>66.2</v>
      </c>
      <c r="L242" s="1">
        <v>69.05</v>
      </c>
    </row>
    <row r="243" spans="1:12" ht="15.75" customHeight="1">
      <c r="A243" s="7">
        <v>242</v>
      </c>
      <c r="B243" s="1" t="s">
        <v>449</v>
      </c>
      <c r="C243" s="1">
        <v>67.77</v>
      </c>
      <c r="D243" s="1">
        <v>15</v>
      </c>
      <c r="E243" s="1">
        <v>13</v>
      </c>
      <c r="F243" s="1">
        <v>66.73</v>
      </c>
      <c r="G243" s="1">
        <v>0</v>
      </c>
      <c r="H243" s="1">
        <v>0</v>
      </c>
      <c r="I243" s="1">
        <v>0</v>
      </c>
      <c r="J243" s="1">
        <v>0</v>
      </c>
      <c r="K243" s="1">
        <v>67.62</v>
      </c>
      <c r="L243" s="1">
        <v>67.680000000000007</v>
      </c>
    </row>
    <row r="244" spans="1:12" ht="15.75" customHeight="1">
      <c r="A244" s="7">
        <v>243</v>
      </c>
      <c r="B244" s="1" t="s">
        <v>496</v>
      </c>
      <c r="C244" s="1">
        <v>67.69</v>
      </c>
      <c r="D244" s="1">
        <v>14</v>
      </c>
      <c r="E244" s="1">
        <v>14</v>
      </c>
      <c r="F244" s="1">
        <v>67.3</v>
      </c>
      <c r="G244" s="1">
        <v>0</v>
      </c>
      <c r="H244" s="1">
        <v>0</v>
      </c>
      <c r="I244" s="1">
        <v>0</v>
      </c>
      <c r="J244" s="1">
        <v>1</v>
      </c>
      <c r="K244" s="1">
        <v>67.05</v>
      </c>
      <c r="L244" s="1">
        <v>68.08</v>
      </c>
    </row>
    <row r="245" spans="1:12" ht="15.75" customHeight="1">
      <c r="A245" s="7">
        <v>244</v>
      </c>
      <c r="B245" s="1" t="s">
        <v>306</v>
      </c>
      <c r="C245" s="1">
        <v>67.599999999999994</v>
      </c>
      <c r="D245" s="1">
        <v>18</v>
      </c>
      <c r="E245" s="1">
        <v>11</v>
      </c>
      <c r="F245" s="1">
        <v>66.349999999999994</v>
      </c>
      <c r="G245" s="1">
        <v>0</v>
      </c>
      <c r="H245" s="1">
        <v>1</v>
      </c>
      <c r="I245" s="1">
        <v>0</v>
      </c>
      <c r="J245" s="1">
        <v>2</v>
      </c>
      <c r="K245" s="1">
        <v>67.540000000000006</v>
      </c>
      <c r="L245" s="1">
        <v>67.41</v>
      </c>
    </row>
    <row r="246" spans="1:12" ht="15.75" customHeight="1">
      <c r="A246" s="7">
        <v>245</v>
      </c>
      <c r="B246" s="1" t="s">
        <v>172</v>
      </c>
      <c r="C246" s="1">
        <v>67.510000000000005</v>
      </c>
      <c r="D246" s="1">
        <v>8</v>
      </c>
      <c r="E246" s="1">
        <v>16</v>
      </c>
      <c r="F246" s="1">
        <v>73.23</v>
      </c>
      <c r="G246" s="1">
        <v>0</v>
      </c>
      <c r="H246" s="1">
        <v>1</v>
      </c>
      <c r="I246" s="1">
        <v>0</v>
      </c>
      <c r="J246" s="1">
        <v>2</v>
      </c>
      <c r="K246" s="1">
        <v>67.52</v>
      </c>
      <c r="L246" s="1">
        <v>67.260000000000005</v>
      </c>
    </row>
    <row r="247" spans="1:12" ht="15.75" customHeight="1">
      <c r="A247" s="7">
        <v>246</v>
      </c>
      <c r="B247" s="1" t="s">
        <v>157</v>
      </c>
      <c r="C247" s="1">
        <v>67.44</v>
      </c>
      <c r="D247" s="1">
        <v>6</v>
      </c>
      <c r="E247" s="1">
        <v>22</v>
      </c>
      <c r="F247" s="1">
        <v>77.66</v>
      </c>
      <c r="G247" s="1">
        <v>0</v>
      </c>
      <c r="H247" s="1">
        <v>2</v>
      </c>
      <c r="I247" s="1">
        <v>0</v>
      </c>
      <c r="J247" s="1">
        <v>4</v>
      </c>
      <c r="K247" s="1">
        <v>68.28</v>
      </c>
      <c r="L247" s="1">
        <v>66.27</v>
      </c>
    </row>
    <row r="248" spans="1:12" ht="15.75" customHeight="1">
      <c r="A248" s="7">
        <v>247</v>
      </c>
      <c r="B248" s="1" t="s">
        <v>271</v>
      </c>
      <c r="C248" s="1">
        <v>67.349999999999994</v>
      </c>
      <c r="D248" s="1">
        <v>12</v>
      </c>
      <c r="E248" s="1">
        <v>14</v>
      </c>
      <c r="F248" s="1">
        <v>68.77</v>
      </c>
      <c r="G248" s="1">
        <v>0</v>
      </c>
      <c r="H248" s="1">
        <v>0</v>
      </c>
      <c r="I248" s="1">
        <v>0</v>
      </c>
      <c r="J248" s="1">
        <v>0</v>
      </c>
      <c r="K248" s="1">
        <v>67.400000000000006</v>
      </c>
      <c r="L248" s="1">
        <v>67.069999999999993</v>
      </c>
    </row>
    <row r="249" spans="1:12" ht="15.75" customHeight="1">
      <c r="A249" s="7">
        <v>248</v>
      </c>
      <c r="B249" s="1" t="s">
        <v>328</v>
      </c>
      <c r="C249" s="1">
        <v>67.349999999999994</v>
      </c>
      <c r="D249" s="1">
        <v>11</v>
      </c>
      <c r="E249" s="1">
        <v>18</v>
      </c>
      <c r="F249" s="1">
        <v>72.48</v>
      </c>
      <c r="G249" s="1">
        <v>0</v>
      </c>
      <c r="H249" s="1">
        <v>0</v>
      </c>
      <c r="I249" s="1">
        <v>0</v>
      </c>
      <c r="J249" s="1">
        <v>0</v>
      </c>
      <c r="K249" s="1">
        <v>68.83</v>
      </c>
      <c r="L249" s="1">
        <v>65.37</v>
      </c>
    </row>
    <row r="250" spans="1:12" ht="15.75" customHeight="1">
      <c r="A250" s="7">
        <v>249</v>
      </c>
      <c r="B250" s="1" t="s">
        <v>176</v>
      </c>
      <c r="C250" s="1">
        <v>67.290000000000006</v>
      </c>
      <c r="D250" s="1">
        <v>7</v>
      </c>
      <c r="E250" s="1">
        <v>20</v>
      </c>
      <c r="F250" s="1">
        <v>74.27</v>
      </c>
      <c r="G250" s="1">
        <v>0</v>
      </c>
      <c r="H250" s="1">
        <v>1</v>
      </c>
      <c r="I250" s="1">
        <v>0</v>
      </c>
      <c r="J250" s="1">
        <v>1</v>
      </c>
      <c r="K250" s="1">
        <v>66.430000000000007</v>
      </c>
      <c r="L250" s="1">
        <v>67.88</v>
      </c>
    </row>
    <row r="251" spans="1:12" ht="15.75" customHeight="1">
      <c r="A251" s="7">
        <v>250</v>
      </c>
      <c r="B251" s="1" t="s">
        <v>369</v>
      </c>
      <c r="C251" s="1">
        <v>67.25</v>
      </c>
      <c r="D251" s="1">
        <v>10</v>
      </c>
      <c r="E251" s="1">
        <v>18</v>
      </c>
      <c r="F251" s="1">
        <v>72.56</v>
      </c>
      <c r="G251" s="1">
        <v>0</v>
      </c>
      <c r="H251" s="1">
        <v>0</v>
      </c>
      <c r="I251" s="1">
        <v>0</v>
      </c>
      <c r="J251" s="1">
        <v>3</v>
      </c>
      <c r="K251" s="1">
        <v>68.14</v>
      </c>
      <c r="L251" s="1">
        <v>66.010000000000005</v>
      </c>
    </row>
    <row r="252" spans="1:12" ht="15.75" customHeight="1">
      <c r="A252" s="7">
        <v>251</v>
      </c>
      <c r="B252" s="1" t="s">
        <v>391</v>
      </c>
      <c r="C252" s="1">
        <v>67.209999999999994</v>
      </c>
      <c r="D252" s="1">
        <v>18</v>
      </c>
      <c r="E252" s="1">
        <v>14</v>
      </c>
      <c r="F252" s="1">
        <v>66.739999999999995</v>
      </c>
      <c r="G252" s="1">
        <v>0</v>
      </c>
      <c r="H252" s="1">
        <v>0</v>
      </c>
      <c r="I252" s="1">
        <v>0</v>
      </c>
      <c r="J252" s="1">
        <v>2</v>
      </c>
      <c r="K252" s="1">
        <v>66.42</v>
      </c>
      <c r="L252" s="1">
        <v>67.73</v>
      </c>
    </row>
    <row r="253" spans="1:12" ht="15.75" customHeight="1">
      <c r="A253" s="7">
        <v>252</v>
      </c>
      <c r="B253" s="1" t="s">
        <v>330</v>
      </c>
      <c r="C253" s="1">
        <v>67.14</v>
      </c>
      <c r="D253" s="1">
        <v>12</v>
      </c>
      <c r="E253" s="1">
        <v>15</v>
      </c>
      <c r="F253" s="1">
        <v>68.489999999999995</v>
      </c>
      <c r="G253" s="1">
        <v>0</v>
      </c>
      <c r="H253" s="1">
        <v>0</v>
      </c>
      <c r="I253" s="1">
        <v>0</v>
      </c>
      <c r="J253" s="1">
        <v>1</v>
      </c>
      <c r="K253" s="1">
        <v>66.209999999999994</v>
      </c>
      <c r="L253" s="1">
        <v>67.78</v>
      </c>
    </row>
    <row r="254" spans="1:12" ht="15.75" customHeight="1">
      <c r="A254" s="7">
        <v>253</v>
      </c>
      <c r="B254" s="1" t="s">
        <v>466</v>
      </c>
      <c r="C254" s="1">
        <v>67.099999999999994</v>
      </c>
      <c r="D254" s="1">
        <v>14</v>
      </c>
      <c r="E254" s="1">
        <v>16</v>
      </c>
      <c r="F254" s="1">
        <v>69.12</v>
      </c>
      <c r="G254" s="1">
        <v>0</v>
      </c>
      <c r="H254" s="1">
        <v>0</v>
      </c>
      <c r="I254" s="1">
        <v>0</v>
      </c>
      <c r="J254" s="1">
        <v>2</v>
      </c>
      <c r="K254" s="1">
        <v>67.75</v>
      </c>
      <c r="L254" s="1">
        <v>66.14</v>
      </c>
    </row>
    <row r="255" spans="1:12" ht="15.75" customHeight="1">
      <c r="A255" s="7">
        <v>254</v>
      </c>
      <c r="B255" s="1" t="s">
        <v>208</v>
      </c>
      <c r="C255" s="1">
        <v>67.06</v>
      </c>
      <c r="D255" s="1">
        <v>10</v>
      </c>
      <c r="E255" s="1">
        <v>16</v>
      </c>
      <c r="F255" s="1">
        <v>69.03</v>
      </c>
      <c r="G255" s="1">
        <v>0</v>
      </c>
      <c r="H255" s="1">
        <v>1</v>
      </c>
      <c r="I255" s="1">
        <v>0</v>
      </c>
      <c r="J255" s="1">
        <v>1</v>
      </c>
      <c r="K255" s="1">
        <v>64.73</v>
      </c>
      <c r="L255" s="1">
        <v>68.81</v>
      </c>
    </row>
    <row r="256" spans="1:12" ht="15.75" customHeight="1">
      <c r="A256" s="7">
        <v>255</v>
      </c>
      <c r="B256" s="1" t="s">
        <v>346</v>
      </c>
      <c r="C256" s="1">
        <v>66.959999999999994</v>
      </c>
      <c r="D256" s="1">
        <v>7</v>
      </c>
      <c r="E256" s="1">
        <v>21</v>
      </c>
      <c r="F256" s="1">
        <v>73.45</v>
      </c>
      <c r="G256" s="1">
        <v>0</v>
      </c>
      <c r="H256" s="1">
        <v>1</v>
      </c>
      <c r="I256" s="1">
        <v>0</v>
      </c>
      <c r="J256" s="1">
        <v>1</v>
      </c>
      <c r="K256" s="1">
        <v>65.209999999999994</v>
      </c>
      <c r="L256" s="1">
        <v>68.290000000000006</v>
      </c>
    </row>
    <row r="257" spans="1:12" ht="15.75" customHeight="1">
      <c r="A257" s="7">
        <v>256</v>
      </c>
      <c r="B257" s="1" t="s">
        <v>268</v>
      </c>
      <c r="C257" s="1">
        <v>66.81</v>
      </c>
      <c r="D257" s="1">
        <v>10</v>
      </c>
      <c r="E257" s="1">
        <v>15</v>
      </c>
      <c r="F257" s="1">
        <v>71.2</v>
      </c>
      <c r="G257" s="1">
        <v>0</v>
      </c>
      <c r="H257" s="1">
        <v>0</v>
      </c>
      <c r="I257" s="1">
        <v>0</v>
      </c>
      <c r="J257" s="1">
        <v>1</v>
      </c>
      <c r="K257" s="1">
        <v>68.62</v>
      </c>
      <c r="L257" s="1">
        <v>64.319999999999993</v>
      </c>
    </row>
    <row r="258" spans="1:12" ht="15.75" customHeight="1">
      <c r="A258" s="7">
        <v>257</v>
      </c>
      <c r="B258" s="1" t="s">
        <v>175</v>
      </c>
      <c r="C258" s="1">
        <v>66.72</v>
      </c>
      <c r="D258" s="1">
        <v>8</v>
      </c>
      <c r="E258" s="1">
        <v>18</v>
      </c>
      <c r="F258" s="1">
        <v>73.3</v>
      </c>
      <c r="G258" s="1">
        <v>0</v>
      </c>
      <c r="H258" s="1">
        <v>1</v>
      </c>
      <c r="I258" s="1">
        <v>0</v>
      </c>
      <c r="J258" s="1">
        <v>1</v>
      </c>
      <c r="K258" s="1">
        <v>67.36</v>
      </c>
      <c r="L258" s="1">
        <v>65.760000000000005</v>
      </c>
    </row>
    <row r="259" spans="1:12" ht="15.75" customHeight="1">
      <c r="A259" s="7">
        <v>258</v>
      </c>
      <c r="B259" s="1" t="s">
        <v>382</v>
      </c>
      <c r="C259" s="1">
        <v>66.66</v>
      </c>
      <c r="D259" s="1">
        <v>8</v>
      </c>
      <c r="E259" s="1">
        <v>16</v>
      </c>
      <c r="F259" s="1">
        <v>70.69</v>
      </c>
      <c r="G259" s="1">
        <v>0</v>
      </c>
      <c r="H259" s="1">
        <v>0</v>
      </c>
      <c r="I259" s="1">
        <v>0</v>
      </c>
      <c r="J259" s="1">
        <v>1</v>
      </c>
      <c r="K259" s="1">
        <v>64.92</v>
      </c>
      <c r="L259" s="1">
        <v>67.959999999999994</v>
      </c>
    </row>
    <row r="260" spans="1:12" ht="15.75" customHeight="1">
      <c r="A260" s="7">
        <v>259</v>
      </c>
      <c r="B260" s="1" t="s">
        <v>463</v>
      </c>
      <c r="C260" s="1">
        <v>66.27</v>
      </c>
      <c r="D260" s="1">
        <v>8</v>
      </c>
      <c r="E260" s="1">
        <v>18</v>
      </c>
      <c r="F260" s="1">
        <v>72.540000000000006</v>
      </c>
      <c r="G260" s="1">
        <v>0</v>
      </c>
      <c r="H260" s="1">
        <v>0</v>
      </c>
      <c r="I260" s="1">
        <v>0</v>
      </c>
      <c r="J260" s="1">
        <v>3</v>
      </c>
      <c r="K260" s="1">
        <v>65.39</v>
      </c>
      <c r="L260" s="1">
        <v>66.87</v>
      </c>
    </row>
    <row r="261" spans="1:12" ht="15.75" customHeight="1">
      <c r="A261" s="7">
        <v>260</v>
      </c>
      <c r="B261" s="1" t="s">
        <v>286</v>
      </c>
      <c r="C261" s="1">
        <v>66.22</v>
      </c>
      <c r="D261" s="1">
        <v>13</v>
      </c>
      <c r="E261" s="1">
        <v>15</v>
      </c>
      <c r="F261" s="1">
        <v>68.19</v>
      </c>
      <c r="G261" s="1">
        <v>0</v>
      </c>
      <c r="H261" s="1">
        <v>1</v>
      </c>
      <c r="I261" s="1">
        <v>0</v>
      </c>
      <c r="J261" s="1">
        <v>1</v>
      </c>
      <c r="K261" s="1">
        <v>66.78</v>
      </c>
      <c r="L261" s="1">
        <v>65.36</v>
      </c>
    </row>
    <row r="262" spans="1:12" ht="15.75" customHeight="1">
      <c r="A262" s="7">
        <v>261</v>
      </c>
      <c r="B262" s="1" t="s">
        <v>399</v>
      </c>
      <c r="C262" s="1">
        <v>66.19</v>
      </c>
      <c r="D262" s="1">
        <v>16</v>
      </c>
      <c r="E262" s="1">
        <v>15</v>
      </c>
      <c r="F262" s="1">
        <v>66.56</v>
      </c>
      <c r="G262" s="1">
        <v>0</v>
      </c>
      <c r="H262" s="1">
        <v>1</v>
      </c>
      <c r="I262" s="1">
        <v>0</v>
      </c>
      <c r="J262" s="1">
        <v>2</v>
      </c>
      <c r="K262" s="1">
        <v>66.58</v>
      </c>
      <c r="L262" s="1">
        <v>65.53</v>
      </c>
    </row>
    <row r="263" spans="1:12" ht="15.75" customHeight="1">
      <c r="A263" s="7">
        <v>262</v>
      </c>
      <c r="B263" s="1" t="s">
        <v>404</v>
      </c>
      <c r="C263" s="1">
        <v>66.16</v>
      </c>
      <c r="D263" s="1">
        <v>13</v>
      </c>
      <c r="E263" s="1">
        <v>15</v>
      </c>
      <c r="F263" s="1">
        <v>67.52</v>
      </c>
      <c r="G263" s="1">
        <v>0</v>
      </c>
      <c r="H263" s="1">
        <v>0</v>
      </c>
      <c r="I263" s="1">
        <v>0</v>
      </c>
      <c r="J263" s="1">
        <v>0</v>
      </c>
      <c r="K263" s="1">
        <v>64.59</v>
      </c>
      <c r="L263" s="1">
        <v>67.319999999999993</v>
      </c>
    </row>
    <row r="264" spans="1:12" ht="15.75" customHeight="1">
      <c r="A264" s="7">
        <v>263</v>
      </c>
      <c r="B264" s="1" t="s">
        <v>154</v>
      </c>
      <c r="C264" s="1">
        <v>66.13</v>
      </c>
      <c r="D264" s="1">
        <v>7</v>
      </c>
      <c r="E264" s="1">
        <v>21</v>
      </c>
      <c r="F264" s="1">
        <v>72.64</v>
      </c>
      <c r="G264" s="1">
        <v>0</v>
      </c>
      <c r="H264" s="1">
        <v>0</v>
      </c>
      <c r="I264" s="1">
        <v>0</v>
      </c>
      <c r="J264" s="1">
        <v>0</v>
      </c>
      <c r="K264" s="1">
        <v>65.25</v>
      </c>
      <c r="L264" s="1">
        <v>66.72</v>
      </c>
    </row>
    <row r="265" spans="1:12" ht="15.75" customHeight="1">
      <c r="A265" s="7">
        <v>264</v>
      </c>
      <c r="B265" s="1" t="s">
        <v>235</v>
      </c>
      <c r="C265" s="1">
        <v>66.03</v>
      </c>
      <c r="D265" s="1">
        <v>9</v>
      </c>
      <c r="E265" s="1">
        <v>14</v>
      </c>
      <c r="F265" s="1">
        <v>68.540000000000006</v>
      </c>
      <c r="G265" s="1">
        <v>0</v>
      </c>
      <c r="H265" s="1">
        <v>0</v>
      </c>
      <c r="I265" s="1">
        <v>0</v>
      </c>
      <c r="J265" s="1">
        <v>0</v>
      </c>
      <c r="K265" s="1">
        <v>65.290000000000006</v>
      </c>
      <c r="L265" s="1">
        <v>66.5</v>
      </c>
    </row>
    <row r="266" spans="1:12" ht="15.75" customHeight="1">
      <c r="A266" s="7">
        <v>265</v>
      </c>
      <c r="B266" s="1" t="s">
        <v>143</v>
      </c>
      <c r="C266" s="1">
        <v>65.959999999999994</v>
      </c>
      <c r="D266" s="1">
        <v>13</v>
      </c>
      <c r="E266" s="1">
        <v>14</v>
      </c>
      <c r="F266" s="1">
        <v>67.569999999999993</v>
      </c>
      <c r="G266" s="1">
        <v>0</v>
      </c>
      <c r="H266" s="1">
        <v>0</v>
      </c>
      <c r="I266" s="1">
        <v>0</v>
      </c>
      <c r="J266" s="1">
        <v>1</v>
      </c>
      <c r="K266" s="1">
        <v>66.55</v>
      </c>
      <c r="L266" s="1">
        <v>65.06</v>
      </c>
    </row>
    <row r="267" spans="1:12" ht="15.75" customHeight="1">
      <c r="A267" s="7">
        <v>266</v>
      </c>
      <c r="B267" s="1" t="s">
        <v>300</v>
      </c>
      <c r="C267" s="1">
        <v>65.77</v>
      </c>
      <c r="D267" s="1">
        <v>11</v>
      </c>
      <c r="E267" s="1">
        <v>15</v>
      </c>
      <c r="F267" s="1">
        <v>69.33</v>
      </c>
      <c r="G267" s="1">
        <v>0</v>
      </c>
      <c r="H267" s="1">
        <v>0</v>
      </c>
      <c r="I267" s="1">
        <v>0</v>
      </c>
      <c r="J267" s="1">
        <v>0</v>
      </c>
      <c r="K267" s="1">
        <v>67.56</v>
      </c>
      <c r="L267" s="1">
        <v>63.22</v>
      </c>
    </row>
    <row r="268" spans="1:12" ht="15.75" customHeight="1">
      <c r="A268" s="7">
        <v>267</v>
      </c>
      <c r="B268" s="1" t="s">
        <v>462</v>
      </c>
      <c r="C268" s="1">
        <v>65.77</v>
      </c>
      <c r="D268" s="1">
        <v>13</v>
      </c>
      <c r="E268" s="1">
        <v>15</v>
      </c>
      <c r="F268" s="1">
        <v>67.959999999999994</v>
      </c>
      <c r="G268" s="1">
        <v>0</v>
      </c>
      <c r="H268" s="1">
        <v>1</v>
      </c>
      <c r="I268" s="1">
        <v>0</v>
      </c>
      <c r="J268" s="1">
        <v>1</v>
      </c>
      <c r="K268" s="1">
        <v>65.959999999999994</v>
      </c>
      <c r="L268" s="1">
        <v>65.319999999999993</v>
      </c>
    </row>
    <row r="269" spans="1:12" ht="15.75" customHeight="1">
      <c r="A269" s="7">
        <v>268</v>
      </c>
      <c r="B269" s="1" t="s">
        <v>356</v>
      </c>
      <c r="C269" s="1">
        <v>65.75</v>
      </c>
      <c r="D269" s="1">
        <v>12</v>
      </c>
      <c r="E269" s="1">
        <v>16</v>
      </c>
      <c r="F269" s="1">
        <v>68.48</v>
      </c>
      <c r="G269" s="1">
        <v>0</v>
      </c>
      <c r="H269" s="1">
        <v>0</v>
      </c>
      <c r="I269" s="1">
        <v>0</v>
      </c>
      <c r="J269" s="1">
        <v>0</v>
      </c>
      <c r="K269" s="1">
        <v>65.92</v>
      </c>
      <c r="L269" s="1">
        <v>65.31</v>
      </c>
    </row>
    <row r="270" spans="1:12" ht="15.75" customHeight="1">
      <c r="A270" s="7">
        <v>269</v>
      </c>
      <c r="B270" s="1" t="s">
        <v>62</v>
      </c>
      <c r="C270" s="1">
        <v>65.739999999999995</v>
      </c>
      <c r="D270" s="1">
        <v>7</v>
      </c>
      <c r="E270" s="1">
        <v>19</v>
      </c>
      <c r="F270" s="1">
        <v>70.09</v>
      </c>
      <c r="G270" s="1">
        <v>0</v>
      </c>
      <c r="H270" s="1">
        <v>0</v>
      </c>
      <c r="I270" s="1">
        <v>0</v>
      </c>
      <c r="J270" s="1">
        <v>0</v>
      </c>
      <c r="K270" s="1">
        <v>63.41</v>
      </c>
      <c r="L270" s="1">
        <v>67.430000000000007</v>
      </c>
    </row>
    <row r="271" spans="1:12" ht="15.75" customHeight="1">
      <c r="A271" s="7">
        <v>270</v>
      </c>
      <c r="B271" s="1" t="s">
        <v>281</v>
      </c>
      <c r="C271" s="1">
        <v>65.64</v>
      </c>
      <c r="D271" s="1">
        <v>8</v>
      </c>
      <c r="E271" s="1">
        <v>17</v>
      </c>
      <c r="F271" s="1">
        <v>70.45</v>
      </c>
      <c r="G271" s="1">
        <v>0</v>
      </c>
      <c r="H271" s="1">
        <v>1</v>
      </c>
      <c r="I271" s="1">
        <v>0</v>
      </c>
      <c r="J271" s="1">
        <v>1</v>
      </c>
      <c r="K271" s="1">
        <v>64.48</v>
      </c>
      <c r="L271" s="1">
        <v>66.47</v>
      </c>
    </row>
    <row r="272" spans="1:12" ht="15.75" customHeight="1">
      <c r="A272" s="7">
        <v>271</v>
      </c>
      <c r="B272" s="1" t="s">
        <v>396</v>
      </c>
      <c r="C272" s="1">
        <v>65.5</v>
      </c>
      <c r="D272" s="1">
        <v>15</v>
      </c>
      <c r="E272" s="1">
        <v>17</v>
      </c>
      <c r="F272" s="1">
        <v>67.08</v>
      </c>
      <c r="G272" s="1">
        <v>0</v>
      </c>
      <c r="H272" s="1">
        <v>1</v>
      </c>
      <c r="I272" s="1">
        <v>0</v>
      </c>
      <c r="J272" s="1">
        <v>3</v>
      </c>
      <c r="K272" s="1">
        <v>64.650000000000006</v>
      </c>
      <c r="L272" s="1">
        <v>66.06</v>
      </c>
    </row>
    <row r="273" spans="1:12" ht="15.75" customHeight="1">
      <c r="A273" s="7">
        <v>272</v>
      </c>
      <c r="B273" s="1" t="s">
        <v>385</v>
      </c>
      <c r="C273" s="1">
        <v>65.17</v>
      </c>
      <c r="D273" s="1">
        <v>9</v>
      </c>
      <c r="E273" s="1">
        <v>17</v>
      </c>
      <c r="F273" s="1">
        <v>69.63</v>
      </c>
      <c r="G273" s="1">
        <v>0</v>
      </c>
      <c r="H273" s="1">
        <v>0</v>
      </c>
      <c r="I273" s="1">
        <v>0</v>
      </c>
      <c r="J273" s="1">
        <v>0</v>
      </c>
      <c r="K273" s="1">
        <v>63.97</v>
      </c>
      <c r="L273" s="1">
        <v>66.02</v>
      </c>
    </row>
    <row r="274" spans="1:12" ht="15.75" customHeight="1">
      <c r="A274" s="7">
        <v>273</v>
      </c>
      <c r="B274" s="1" t="s">
        <v>406</v>
      </c>
      <c r="C274" s="1">
        <v>64.88</v>
      </c>
      <c r="D274" s="1">
        <v>11</v>
      </c>
      <c r="E274" s="1">
        <v>17</v>
      </c>
      <c r="F274" s="1">
        <v>69.3</v>
      </c>
      <c r="G274" s="1">
        <v>0</v>
      </c>
      <c r="H274" s="1">
        <v>0</v>
      </c>
      <c r="I274" s="1">
        <v>0</v>
      </c>
      <c r="J274" s="1">
        <v>1</v>
      </c>
      <c r="K274" s="1">
        <v>65.959999999999994</v>
      </c>
      <c r="L274" s="1">
        <v>63.33</v>
      </c>
    </row>
    <row r="275" spans="1:12" ht="15.75" customHeight="1">
      <c r="A275" s="7">
        <v>274</v>
      </c>
      <c r="B275" s="1" t="s">
        <v>159</v>
      </c>
      <c r="C275" s="1">
        <v>64.790000000000006</v>
      </c>
      <c r="D275" s="1">
        <v>8</v>
      </c>
      <c r="E275" s="1">
        <v>21</v>
      </c>
      <c r="F275" s="1">
        <v>72.16</v>
      </c>
      <c r="G275" s="1">
        <v>0</v>
      </c>
      <c r="H275" s="1">
        <v>0</v>
      </c>
      <c r="I275" s="1">
        <v>0</v>
      </c>
      <c r="J275" s="1">
        <v>0</v>
      </c>
      <c r="K275" s="1">
        <v>64.540000000000006</v>
      </c>
      <c r="L275" s="1">
        <v>64.8</v>
      </c>
    </row>
    <row r="276" spans="1:12" ht="15.75" customHeight="1">
      <c r="A276" s="7">
        <v>275</v>
      </c>
      <c r="B276" s="1" t="s">
        <v>461</v>
      </c>
      <c r="C276" s="1">
        <v>64.72</v>
      </c>
      <c r="D276" s="1">
        <v>9</v>
      </c>
      <c r="E276" s="1">
        <v>19</v>
      </c>
      <c r="F276" s="1">
        <v>71.150000000000006</v>
      </c>
      <c r="G276" s="1">
        <v>0</v>
      </c>
      <c r="H276" s="1">
        <v>0</v>
      </c>
      <c r="I276" s="1">
        <v>0</v>
      </c>
      <c r="J276" s="1">
        <v>1</v>
      </c>
      <c r="K276" s="1">
        <v>65.03</v>
      </c>
      <c r="L276" s="1">
        <v>64.14</v>
      </c>
    </row>
    <row r="277" spans="1:12" ht="15.75" customHeight="1">
      <c r="A277" s="7">
        <v>276</v>
      </c>
      <c r="B277" s="1" t="s">
        <v>242</v>
      </c>
      <c r="C277" s="1">
        <v>64.650000000000006</v>
      </c>
      <c r="D277" s="1">
        <v>6</v>
      </c>
      <c r="E277" s="1">
        <v>20</v>
      </c>
      <c r="F277" s="1">
        <v>73.94</v>
      </c>
      <c r="G277" s="1">
        <v>0</v>
      </c>
      <c r="H277" s="1">
        <v>1</v>
      </c>
      <c r="I277" s="1">
        <v>0</v>
      </c>
      <c r="J277" s="1">
        <v>2</v>
      </c>
      <c r="K277" s="1">
        <v>65.2</v>
      </c>
      <c r="L277" s="1">
        <v>63.77</v>
      </c>
    </row>
    <row r="278" spans="1:12" ht="15.75" customHeight="1">
      <c r="A278" s="7">
        <v>277</v>
      </c>
      <c r="B278" s="1" t="s">
        <v>380</v>
      </c>
      <c r="C278" s="1">
        <v>64.59</v>
      </c>
      <c r="D278" s="1">
        <v>13</v>
      </c>
      <c r="E278" s="1">
        <v>17</v>
      </c>
      <c r="F278" s="1">
        <v>66.489999999999995</v>
      </c>
      <c r="G278" s="1">
        <v>0</v>
      </c>
      <c r="H278" s="1">
        <v>0</v>
      </c>
      <c r="I278" s="1">
        <v>0</v>
      </c>
      <c r="J278" s="1">
        <v>0</v>
      </c>
      <c r="K278" s="1">
        <v>63.72</v>
      </c>
      <c r="L278" s="1">
        <v>65.16</v>
      </c>
    </row>
    <row r="279" spans="1:12" ht="15.75" customHeight="1">
      <c r="A279" s="7">
        <v>278</v>
      </c>
      <c r="B279" s="1" t="s">
        <v>266</v>
      </c>
      <c r="C279" s="1">
        <v>64.540000000000006</v>
      </c>
      <c r="D279" s="1">
        <v>7</v>
      </c>
      <c r="E279" s="1">
        <v>20</v>
      </c>
      <c r="F279" s="1">
        <v>71.91</v>
      </c>
      <c r="G279" s="1">
        <v>0</v>
      </c>
      <c r="H279" s="1">
        <v>0</v>
      </c>
      <c r="I279" s="1">
        <v>0</v>
      </c>
      <c r="J279" s="1">
        <v>0</v>
      </c>
      <c r="K279" s="1">
        <v>64.78</v>
      </c>
      <c r="L279" s="1">
        <v>64.03</v>
      </c>
    </row>
    <row r="280" spans="1:12" ht="15.75" customHeight="1">
      <c r="A280" s="7">
        <v>279</v>
      </c>
      <c r="B280" s="1" t="s">
        <v>333</v>
      </c>
      <c r="C280" s="1">
        <v>64.53</v>
      </c>
      <c r="D280" s="1">
        <v>6</v>
      </c>
      <c r="E280" s="1">
        <v>20</v>
      </c>
      <c r="F280" s="1">
        <v>73.39</v>
      </c>
      <c r="G280" s="1">
        <v>0</v>
      </c>
      <c r="H280" s="1">
        <v>1</v>
      </c>
      <c r="I280" s="1">
        <v>0</v>
      </c>
      <c r="J280" s="1">
        <v>2</v>
      </c>
      <c r="K280" s="1">
        <v>63.87</v>
      </c>
      <c r="L280" s="1">
        <v>64.92</v>
      </c>
    </row>
    <row r="281" spans="1:12" ht="15.75" customHeight="1">
      <c r="A281" s="7">
        <v>280</v>
      </c>
      <c r="B281" s="1" t="s">
        <v>370</v>
      </c>
      <c r="C281" s="1">
        <v>64.48</v>
      </c>
      <c r="D281" s="1">
        <v>5</v>
      </c>
      <c r="E281" s="1">
        <v>24</v>
      </c>
      <c r="F281" s="1">
        <v>74.650000000000006</v>
      </c>
      <c r="G281" s="1">
        <v>0</v>
      </c>
      <c r="H281" s="1">
        <v>0</v>
      </c>
      <c r="I281" s="1">
        <v>0</v>
      </c>
      <c r="J281" s="1">
        <v>0</v>
      </c>
      <c r="K281" s="1">
        <v>64.3</v>
      </c>
      <c r="L281" s="1">
        <v>64.42</v>
      </c>
    </row>
    <row r="282" spans="1:12" ht="15.75" customHeight="1">
      <c r="A282" s="7">
        <v>281</v>
      </c>
      <c r="B282" s="1" t="s">
        <v>364</v>
      </c>
      <c r="C282" s="1">
        <v>64.48</v>
      </c>
      <c r="D282" s="1">
        <v>12</v>
      </c>
      <c r="E282" s="1">
        <v>15</v>
      </c>
      <c r="F282" s="1">
        <v>67.91</v>
      </c>
      <c r="G282" s="1">
        <v>0</v>
      </c>
      <c r="H282" s="1">
        <v>1</v>
      </c>
      <c r="I282" s="1">
        <v>0</v>
      </c>
      <c r="J282" s="1">
        <v>1</v>
      </c>
      <c r="K282" s="1">
        <v>65.03</v>
      </c>
      <c r="L282" s="1">
        <v>63.61</v>
      </c>
    </row>
    <row r="283" spans="1:12" ht="15.75" customHeight="1">
      <c r="A283" s="7">
        <v>282</v>
      </c>
      <c r="B283" s="1" t="s">
        <v>243</v>
      </c>
      <c r="C283" s="1">
        <v>64.36</v>
      </c>
      <c r="D283" s="1">
        <v>10</v>
      </c>
      <c r="E283" s="1">
        <v>16</v>
      </c>
      <c r="F283" s="1">
        <v>67.42</v>
      </c>
      <c r="G283" s="1">
        <v>0</v>
      </c>
      <c r="H283" s="1">
        <v>0</v>
      </c>
      <c r="I283" s="1">
        <v>0</v>
      </c>
      <c r="J283" s="1">
        <v>0</v>
      </c>
      <c r="K283" s="1">
        <v>63.8</v>
      </c>
      <c r="L283" s="1">
        <v>64.66</v>
      </c>
    </row>
    <row r="284" spans="1:12" ht="15.75" customHeight="1">
      <c r="A284" s="7">
        <v>283</v>
      </c>
      <c r="B284" s="1" t="s">
        <v>124</v>
      </c>
      <c r="C284" s="1">
        <v>64.31</v>
      </c>
      <c r="D284" s="1">
        <v>9</v>
      </c>
      <c r="E284" s="1">
        <v>15</v>
      </c>
      <c r="F284" s="1">
        <v>69.09</v>
      </c>
      <c r="G284" s="1">
        <v>0</v>
      </c>
      <c r="H284" s="1">
        <v>1</v>
      </c>
      <c r="I284" s="1">
        <v>0</v>
      </c>
      <c r="J284" s="1">
        <v>2</v>
      </c>
      <c r="K284" s="1">
        <v>64.489999999999995</v>
      </c>
      <c r="L284" s="1">
        <v>63.86</v>
      </c>
    </row>
    <row r="285" spans="1:12" ht="15.75" customHeight="1">
      <c r="A285" s="7">
        <v>284</v>
      </c>
      <c r="B285" s="1" t="s">
        <v>355</v>
      </c>
      <c r="C285" s="1">
        <v>64.239999999999995</v>
      </c>
      <c r="D285" s="1">
        <v>12</v>
      </c>
      <c r="E285" s="1">
        <v>17</v>
      </c>
      <c r="F285" s="1">
        <v>66.84</v>
      </c>
      <c r="G285" s="1">
        <v>0</v>
      </c>
      <c r="H285" s="1">
        <v>0</v>
      </c>
      <c r="I285" s="1">
        <v>0</v>
      </c>
      <c r="J285" s="1">
        <v>0</v>
      </c>
      <c r="K285" s="1">
        <v>64.5</v>
      </c>
      <c r="L285" s="1">
        <v>63.7</v>
      </c>
    </row>
    <row r="286" spans="1:12" ht="15.75" customHeight="1">
      <c r="A286" s="7">
        <v>285</v>
      </c>
      <c r="B286" s="1" t="s">
        <v>313</v>
      </c>
      <c r="C286" s="1">
        <v>64.209999999999994</v>
      </c>
      <c r="D286" s="1">
        <v>10</v>
      </c>
      <c r="E286" s="1">
        <v>19</v>
      </c>
      <c r="F286" s="1">
        <v>68.760000000000005</v>
      </c>
      <c r="G286" s="1">
        <v>0</v>
      </c>
      <c r="H286" s="1">
        <v>0</v>
      </c>
      <c r="I286" s="1">
        <v>0</v>
      </c>
      <c r="J286" s="1">
        <v>1</v>
      </c>
      <c r="K286" s="1">
        <v>64.11</v>
      </c>
      <c r="L286" s="1">
        <v>64.069999999999993</v>
      </c>
    </row>
    <row r="287" spans="1:12" ht="15.75" customHeight="1">
      <c r="A287" s="7">
        <v>286</v>
      </c>
      <c r="B287" s="1" t="s">
        <v>219</v>
      </c>
      <c r="C287" s="1">
        <v>64.2</v>
      </c>
      <c r="D287" s="1">
        <v>5</v>
      </c>
      <c r="E287" s="1">
        <v>21</v>
      </c>
      <c r="F287" s="1">
        <v>73.34</v>
      </c>
      <c r="G287" s="1">
        <v>0</v>
      </c>
      <c r="H287" s="1">
        <v>0</v>
      </c>
      <c r="I287" s="1">
        <v>0</v>
      </c>
      <c r="J287" s="1">
        <v>0</v>
      </c>
      <c r="K287" s="1">
        <v>64.52</v>
      </c>
      <c r="L287" s="1">
        <v>63.62</v>
      </c>
    </row>
    <row r="288" spans="1:12" ht="15.75" customHeight="1">
      <c r="A288" s="7">
        <v>287</v>
      </c>
      <c r="B288" s="1" t="s">
        <v>269</v>
      </c>
      <c r="C288" s="1">
        <v>64.069999999999993</v>
      </c>
      <c r="D288" s="1">
        <v>3</v>
      </c>
      <c r="E288" s="1">
        <v>26</v>
      </c>
      <c r="F288" s="1">
        <v>75.959999999999994</v>
      </c>
      <c r="G288" s="1">
        <v>0</v>
      </c>
      <c r="H288" s="1">
        <v>2</v>
      </c>
      <c r="I288" s="1">
        <v>0</v>
      </c>
      <c r="J288" s="1">
        <v>2</v>
      </c>
      <c r="K288" s="1">
        <v>63.47</v>
      </c>
      <c r="L288" s="1">
        <v>64.400000000000006</v>
      </c>
    </row>
    <row r="289" spans="1:12" ht="15.75" customHeight="1">
      <c r="A289" s="7">
        <v>288</v>
      </c>
      <c r="B289" s="1" t="s">
        <v>326</v>
      </c>
      <c r="C289" s="1">
        <v>63.77</v>
      </c>
      <c r="D289" s="1">
        <v>13</v>
      </c>
      <c r="E289" s="1">
        <v>15</v>
      </c>
      <c r="F289" s="1">
        <v>64.849999999999994</v>
      </c>
      <c r="G289" s="1">
        <v>0</v>
      </c>
      <c r="H289" s="1">
        <v>0</v>
      </c>
      <c r="I289" s="1">
        <v>0</v>
      </c>
      <c r="J289" s="1">
        <v>0</v>
      </c>
      <c r="K289" s="1">
        <v>64.2</v>
      </c>
      <c r="L289" s="1">
        <v>63.03</v>
      </c>
    </row>
    <row r="290" spans="1:12" ht="15.75" customHeight="1">
      <c r="A290" s="7">
        <v>289</v>
      </c>
      <c r="B290" s="1" t="s">
        <v>400</v>
      </c>
      <c r="C290" s="1">
        <v>63.76</v>
      </c>
      <c r="D290" s="1">
        <v>7</v>
      </c>
      <c r="E290" s="1">
        <v>18</v>
      </c>
      <c r="F290" s="1">
        <v>68.94</v>
      </c>
      <c r="G290" s="1">
        <v>0</v>
      </c>
      <c r="H290" s="1">
        <v>0</v>
      </c>
      <c r="I290" s="1">
        <v>0</v>
      </c>
      <c r="J290" s="1">
        <v>0</v>
      </c>
      <c r="K290" s="1">
        <v>62.79</v>
      </c>
      <c r="L290" s="1">
        <v>64.42</v>
      </c>
    </row>
    <row r="291" spans="1:12" ht="15.75" customHeight="1">
      <c r="A291" s="7">
        <v>290</v>
      </c>
      <c r="B291" s="1" t="s">
        <v>489</v>
      </c>
      <c r="C291" s="1">
        <v>63.7</v>
      </c>
      <c r="D291" s="1">
        <v>7</v>
      </c>
      <c r="E291" s="1">
        <v>21</v>
      </c>
      <c r="F291" s="1">
        <v>69.12</v>
      </c>
      <c r="G291" s="1">
        <v>0</v>
      </c>
      <c r="H291" s="1">
        <v>0</v>
      </c>
      <c r="I291" s="1">
        <v>0</v>
      </c>
      <c r="J291" s="1">
        <v>0</v>
      </c>
      <c r="K291" s="1">
        <v>61.95</v>
      </c>
      <c r="L291" s="1">
        <v>64.930000000000007</v>
      </c>
    </row>
    <row r="292" spans="1:12" ht="15.75" customHeight="1">
      <c r="A292" s="7">
        <v>291</v>
      </c>
      <c r="B292" s="1" t="s">
        <v>446</v>
      </c>
      <c r="C292" s="1">
        <v>63.65</v>
      </c>
      <c r="D292" s="1">
        <v>11</v>
      </c>
      <c r="E292" s="1">
        <v>16</v>
      </c>
      <c r="F292" s="1">
        <v>65.239999999999995</v>
      </c>
      <c r="G292" s="1">
        <v>0</v>
      </c>
      <c r="H292" s="1">
        <v>0</v>
      </c>
      <c r="I292" s="1">
        <v>0</v>
      </c>
      <c r="J292" s="1">
        <v>0</v>
      </c>
      <c r="K292" s="1">
        <v>63.2</v>
      </c>
      <c r="L292" s="1">
        <v>63.85</v>
      </c>
    </row>
    <row r="293" spans="1:12" ht="15.75" customHeight="1">
      <c r="A293" s="7">
        <v>292</v>
      </c>
      <c r="B293" s="1" t="s">
        <v>311</v>
      </c>
      <c r="C293" s="1">
        <v>63.53</v>
      </c>
      <c r="D293" s="1">
        <v>10</v>
      </c>
      <c r="E293" s="1">
        <v>20</v>
      </c>
      <c r="F293" s="1">
        <v>68.67</v>
      </c>
      <c r="G293" s="1">
        <v>0</v>
      </c>
      <c r="H293" s="1">
        <v>1</v>
      </c>
      <c r="I293" s="1">
        <v>0</v>
      </c>
      <c r="J293" s="1">
        <v>1</v>
      </c>
      <c r="K293" s="1">
        <v>62.68</v>
      </c>
      <c r="L293" s="1">
        <v>64.08</v>
      </c>
    </row>
    <row r="294" spans="1:12" ht="15.75" customHeight="1">
      <c r="A294" s="7">
        <v>293</v>
      </c>
      <c r="B294" s="1" t="s">
        <v>453</v>
      </c>
      <c r="C294" s="1">
        <v>63.44</v>
      </c>
      <c r="D294" s="1">
        <v>2</v>
      </c>
      <c r="E294" s="1">
        <v>24</v>
      </c>
      <c r="F294" s="1">
        <v>75.760000000000005</v>
      </c>
      <c r="G294" s="1">
        <v>0</v>
      </c>
      <c r="H294" s="1">
        <v>0</v>
      </c>
      <c r="I294" s="1">
        <v>0</v>
      </c>
      <c r="J294" s="1">
        <v>0</v>
      </c>
      <c r="K294" s="1">
        <v>61.6</v>
      </c>
      <c r="L294" s="1">
        <v>64.72</v>
      </c>
    </row>
    <row r="295" spans="1:12" ht="15.75" customHeight="1">
      <c r="A295" s="7">
        <v>294</v>
      </c>
      <c r="B295" s="1" t="s">
        <v>440</v>
      </c>
      <c r="C295" s="1">
        <v>63.42</v>
      </c>
      <c r="D295" s="1">
        <v>10</v>
      </c>
      <c r="E295" s="1">
        <v>20</v>
      </c>
      <c r="F295" s="1">
        <v>68.58</v>
      </c>
      <c r="G295" s="1">
        <v>0</v>
      </c>
      <c r="H295" s="1">
        <v>0</v>
      </c>
      <c r="I295" s="1">
        <v>0</v>
      </c>
      <c r="J295" s="1">
        <v>0</v>
      </c>
      <c r="K295" s="1">
        <v>63.41</v>
      </c>
      <c r="L295" s="1">
        <v>63.19</v>
      </c>
    </row>
    <row r="296" spans="1:12" ht="15.75" customHeight="1">
      <c r="A296" s="7">
        <v>295</v>
      </c>
      <c r="B296" s="1" t="s">
        <v>395</v>
      </c>
      <c r="C296" s="1">
        <v>63.06</v>
      </c>
      <c r="D296" s="1">
        <v>4</v>
      </c>
      <c r="E296" s="1">
        <v>20</v>
      </c>
      <c r="F296" s="1">
        <v>72.239999999999995</v>
      </c>
      <c r="G296" s="1">
        <v>0</v>
      </c>
      <c r="H296" s="1">
        <v>0</v>
      </c>
      <c r="I296" s="1">
        <v>0</v>
      </c>
      <c r="J296" s="1">
        <v>1</v>
      </c>
      <c r="K296" s="1">
        <v>61.2</v>
      </c>
      <c r="L296" s="1">
        <v>64.349999999999994</v>
      </c>
    </row>
    <row r="297" spans="1:12" ht="15.75" customHeight="1">
      <c r="A297" s="7">
        <v>296</v>
      </c>
      <c r="B297" s="1" t="s">
        <v>308</v>
      </c>
      <c r="C297" s="1">
        <v>63.02</v>
      </c>
      <c r="D297" s="1">
        <v>6</v>
      </c>
      <c r="E297" s="1">
        <v>22</v>
      </c>
      <c r="F297" s="1">
        <v>71.37</v>
      </c>
      <c r="G297" s="1">
        <v>0</v>
      </c>
      <c r="H297" s="1">
        <v>1</v>
      </c>
      <c r="I297" s="1">
        <v>0</v>
      </c>
      <c r="J297" s="1">
        <v>1</v>
      </c>
      <c r="K297" s="1">
        <v>62.47</v>
      </c>
      <c r="L297" s="1">
        <v>63.3</v>
      </c>
    </row>
    <row r="298" spans="1:12" ht="15.75" customHeight="1">
      <c r="A298" s="7">
        <v>297</v>
      </c>
      <c r="B298" s="1" t="s">
        <v>368</v>
      </c>
      <c r="C298" s="1">
        <v>62.85</v>
      </c>
      <c r="D298" s="1">
        <v>13</v>
      </c>
      <c r="E298" s="1">
        <v>16</v>
      </c>
      <c r="F298" s="1">
        <v>65.56</v>
      </c>
      <c r="G298" s="1">
        <v>0</v>
      </c>
      <c r="H298" s="1">
        <v>1</v>
      </c>
      <c r="I298" s="1">
        <v>0</v>
      </c>
      <c r="J298" s="1">
        <v>1</v>
      </c>
      <c r="K298" s="1">
        <v>63.82</v>
      </c>
      <c r="L298" s="1">
        <v>61.39</v>
      </c>
    </row>
    <row r="299" spans="1:12" ht="15.75" customHeight="1">
      <c r="A299" s="7">
        <v>298</v>
      </c>
      <c r="B299" s="1" t="s">
        <v>227</v>
      </c>
      <c r="C299" s="1">
        <v>62.78</v>
      </c>
      <c r="D299" s="1">
        <v>2</v>
      </c>
      <c r="E299" s="1">
        <v>25</v>
      </c>
      <c r="F299" s="1">
        <v>74.41</v>
      </c>
      <c r="G299" s="1">
        <v>0</v>
      </c>
      <c r="H299" s="1">
        <v>0</v>
      </c>
      <c r="I299" s="1">
        <v>0</v>
      </c>
      <c r="J299" s="1">
        <v>1</v>
      </c>
      <c r="K299" s="1">
        <v>60.04</v>
      </c>
      <c r="L299" s="1">
        <v>64.56</v>
      </c>
    </row>
    <row r="300" spans="1:12" ht="15.75" customHeight="1">
      <c r="A300" s="7">
        <v>299</v>
      </c>
      <c r="B300" s="1" t="s">
        <v>191</v>
      </c>
      <c r="C300" s="1">
        <v>62.7</v>
      </c>
      <c r="D300" s="1">
        <v>7</v>
      </c>
      <c r="E300" s="1">
        <v>20</v>
      </c>
      <c r="F300" s="1">
        <v>71.459999999999994</v>
      </c>
      <c r="G300" s="1">
        <v>0</v>
      </c>
      <c r="H300" s="1">
        <v>0</v>
      </c>
      <c r="I300" s="1">
        <v>0</v>
      </c>
      <c r="J300" s="1">
        <v>2</v>
      </c>
      <c r="K300" s="1">
        <v>63.44</v>
      </c>
      <c r="L300" s="1">
        <v>61.58</v>
      </c>
    </row>
    <row r="301" spans="1:12" ht="15.75" customHeight="1">
      <c r="A301" s="7">
        <v>300</v>
      </c>
      <c r="B301" s="1" t="s">
        <v>375</v>
      </c>
      <c r="C301" s="1">
        <v>62.39</v>
      </c>
      <c r="D301" s="1">
        <v>11</v>
      </c>
      <c r="E301" s="1">
        <v>16</v>
      </c>
      <c r="F301" s="1">
        <v>65.59</v>
      </c>
      <c r="G301" s="1">
        <v>0</v>
      </c>
      <c r="H301" s="1">
        <v>0</v>
      </c>
      <c r="I301" s="1">
        <v>0</v>
      </c>
      <c r="J301" s="1">
        <v>1</v>
      </c>
      <c r="K301" s="1">
        <v>61.59</v>
      </c>
      <c r="L301" s="1">
        <v>62.89</v>
      </c>
    </row>
    <row r="302" spans="1:12" ht="15.75" customHeight="1">
      <c r="A302" s="7">
        <v>301</v>
      </c>
      <c r="B302" s="1" t="s">
        <v>258</v>
      </c>
      <c r="C302" s="1">
        <v>61.99</v>
      </c>
      <c r="D302" s="1">
        <v>7</v>
      </c>
      <c r="E302" s="1">
        <v>20</v>
      </c>
      <c r="F302" s="1">
        <v>68.12</v>
      </c>
      <c r="G302" s="1">
        <v>0</v>
      </c>
      <c r="H302" s="1">
        <v>1</v>
      </c>
      <c r="I302" s="1">
        <v>0</v>
      </c>
      <c r="J302" s="1">
        <v>1</v>
      </c>
      <c r="K302" s="1">
        <v>60.48</v>
      </c>
      <c r="L302" s="1">
        <v>63.03</v>
      </c>
    </row>
    <row r="303" spans="1:12" ht="15.75" customHeight="1">
      <c r="A303" s="7">
        <v>302</v>
      </c>
      <c r="B303" s="1" t="s">
        <v>252</v>
      </c>
      <c r="C303" s="1">
        <v>61.77</v>
      </c>
      <c r="D303" s="1">
        <v>9</v>
      </c>
      <c r="E303" s="1">
        <v>18</v>
      </c>
      <c r="F303" s="1">
        <v>67.66</v>
      </c>
      <c r="G303" s="1">
        <v>0</v>
      </c>
      <c r="H303" s="1">
        <v>0</v>
      </c>
      <c r="I303" s="1">
        <v>0</v>
      </c>
      <c r="J303" s="1">
        <v>0</v>
      </c>
      <c r="K303" s="1">
        <v>62.57</v>
      </c>
      <c r="L303" s="1">
        <v>60.53</v>
      </c>
    </row>
    <row r="304" spans="1:12" ht="15.75" customHeight="1">
      <c r="A304" s="7">
        <v>303</v>
      </c>
      <c r="B304" s="1" t="s">
        <v>437</v>
      </c>
      <c r="C304" s="1">
        <v>61.72</v>
      </c>
      <c r="D304" s="1">
        <v>8</v>
      </c>
      <c r="E304" s="1">
        <v>19</v>
      </c>
      <c r="F304" s="1">
        <v>67.55</v>
      </c>
      <c r="G304" s="1">
        <v>0</v>
      </c>
      <c r="H304" s="1">
        <v>0</v>
      </c>
      <c r="I304" s="1">
        <v>0</v>
      </c>
      <c r="J304" s="1">
        <v>0</v>
      </c>
      <c r="K304" s="1">
        <v>61.98</v>
      </c>
      <c r="L304" s="1">
        <v>61.19</v>
      </c>
    </row>
    <row r="305" spans="1:12" ht="15.75" customHeight="1">
      <c r="A305" s="7">
        <v>304</v>
      </c>
      <c r="B305" s="1" t="s">
        <v>214</v>
      </c>
      <c r="C305" s="1">
        <v>61.17</v>
      </c>
      <c r="D305" s="1">
        <v>5</v>
      </c>
      <c r="E305" s="1">
        <v>21</v>
      </c>
      <c r="F305" s="1">
        <v>70.900000000000006</v>
      </c>
      <c r="G305" s="1">
        <v>0</v>
      </c>
      <c r="H305" s="1">
        <v>0</v>
      </c>
      <c r="I305" s="1">
        <v>0</v>
      </c>
      <c r="J305" s="1">
        <v>0</v>
      </c>
      <c r="K305" s="1">
        <v>61.37</v>
      </c>
      <c r="L305" s="1">
        <v>60.7</v>
      </c>
    </row>
    <row r="306" spans="1:12" ht="15.75" customHeight="1">
      <c r="A306" s="7">
        <v>305</v>
      </c>
      <c r="B306" s="1" t="s">
        <v>307</v>
      </c>
      <c r="C306" s="1">
        <v>61.03</v>
      </c>
      <c r="D306" s="1">
        <v>11</v>
      </c>
      <c r="E306" s="1">
        <v>18</v>
      </c>
      <c r="F306" s="1">
        <v>65.83</v>
      </c>
      <c r="G306" s="1">
        <v>0</v>
      </c>
      <c r="H306" s="1">
        <v>0</v>
      </c>
      <c r="I306" s="1">
        <v>0</v>
      </c>
      <c r="J306" s="1">
        <v>0</v>
      </c>
      <c r="K306" s="1">
        <v>63.18</v>
      </c>
      <c r="L306" s="1">
        <v>56.96</v>
      </c>
    </row>
    <row r="307" spans="1:12" ht="15.75" customHeight="1">
      <c r="A307" s="7">
        <v>306</v>
      </c>
      <c r="B307" s="1" t="s">
        <v>236</v>
      </c>
      <c r="C307" s="1">
        <v>60.76</v>
      </c>
      <c r="D307" s="1">
        <v>12</v>
      </c>
      <c r="E307" s="1">
        <v>16</v>
      </c>
      <c r="F307" s="1">
        <v>63.53</v>
      </c>
      <c r="G307" s="1">
        <v>0</v>
      </c>
      <c r="H307" s="1">
        <v>0</v>
      </c>
      <c r="I307" s="1">
        <v>0</v>
      </c>
      <c r="J307" s="1">
        <v>0</v>
      </c>
      <c r="K307" s="1">
        <v>60.37</v>
      </c>
      <c r="L307" s="1">
        <v>60.89</v>
      </c>
    </row>
    <row r="308" spans="1:12" ht="15.75" customHeight="1">
      <c r="A308" s="7">
        <v>307</v>
      </c>
      <c r="B308" s="1" t="s">
        <v>301</v>
      </c>
      <c r="C308" s="1">
        <v>60.6</v>
      </c>
      <c r="D308" s="1">
        <v>3</v>
      </c>
      <c r="E308" s="1">
        <v>24</v>
      </c>
      <c r="F308" s="1">
        <v>72.67</v>
      </c>
      <c r="G308" s="1">
        <v>0</v>
      </c>
      <c r="H308" s="1">
        <v>0</v>
      </c>
      <c r="I308" s="1">
        <v>0</v>
      </c>
      <c r="J308" s="1">
        <v>1</v>
      </c>
      <c r="K308" s="1">
        <v>59.53</v>
      </c>
      <c r="L308" s="1">
        <v>61.31</v>
      </c>
    </row>
    <row r="309" spans="1:12" ht="15.75" customHeight="1">
      <c r="A309" s="7">
        <v>308</v>
      </c>
      <c r="B309" s="1" t="s">
        <v>447</v>
      </c>
      <c r="C309" s="1">
        <v>59.87</v>
      </c>
      <c r="D309" s="1">
        <v>3</v>
      </c>
      <c r="E309" s="1">
        <v>22</v>
      </c>
      <c r="F309" s="1">
        <v>72.45</v>
      </c>
      <c r="G309" s="1">
        <v>0</v>
      </c>
      <c r="H309" s="1">
        <v>1</v>
      </c>
      <c r="I309" s="1">
        <v>0</v>
      </c>
      <c r="J309" s="1">
        <v>1</v>
      </c>
      <c r="K309" s="1">
        <v>59.46</v>
      </c>
      <c r="L309" s="1">
        <v>60.02</v>
      </c>
    </row>
    <row r="310" spans="1:12" ht="15.75" customHeight="1">
      <c r="A310" s="7">
        <v>309</v>
      </c>
      <c r="B310" s="1" t="s">
        <v>362</v>
      </c>
      <c r="C310" s="1">
        <v>59.83</v>
      </c>
      <c r="D310" s="1">
        <v>4</v>
      </c>
      <c r="E310" s="1">
        <v>22</v>
      </c>
      <c r="F310" s="1">
        <v>69.22</v>
      </c>
      <c r="G310" s="1">
        <v>0</v>
      </c>
      <c r="H310" s="1">
        <v>0</v>
      </c>
      <c r="I310" s="1">
        <v>0</v>
      </c>
      <c r="J310" s="1">
        <v>0</v>
      </c>
      <c r="K310" s="1">
        <v>58.05</v>
      </c>
      <c r="L310" s="1">
        <v>60.99</v>
      </c>
    </row>
    <row r="311" spans="1:12" ht="15.75" customHeight="1">
      <c r="A311" s="7">
        <v>310</v>
      </c>
      <c r="B311" s="1" t="s">
        <v>444</v>
      </c>
      <c r="C311" s="1">
        <v>59.29</v>
      </c>
      <c r="D311" s="1">
        <v>5</v>
      </c>
      <c r="E311" s="1">
        <v>23</v>
      </c>
      <c r="F311" s="1">
        <v>68.209999999999994</v>
      </c>
      <c r="G311" s="1">
        <v>0</v>
      </c>
      <c r="H311" s="1">
        <v>1</v>
      </c>
      <c r="I311" s="1">
        <v>0</v>
      </c>
      <c r="J311" s="1">
        <v>1</v>
      </c>
      <c r="K311" s="1">
        <v>58.32</v>
      </c>
      <c r="L311" s="1">
        <v>59.9</v>
      </c>
    </row>
    <row r="312" spans="1:12" ht="15.75" customHeight="1">
      <c r="A312" s="7">
        <v>311</v>
      </c>
      <c r="B312" s="1" t="s">
        <v>206</v>
      </c>
      <c r="C312" s="1">
        <v>59.14</v>
      </c>
      <c r="D312" s="1">
        <v>4</v>
      </c>
      <c r="E312" s="1">
        <v>23</v>
      </c>
      <c r="F312" s="1">
        <v>70.41</v>
      </c>
      <c r="G312" s="1">
        <v>0</v>
      </c>
      <c r="H312" s="1">
        <v>1</v>
      </c>
      <c r="I312" s="1">
        <v>0</v>
      </c>
      <c r="J312" s="1">
        <v>1</v>
      </c>
      <c r="K312" s="1">
        <v>58.12</v>
      </c>
      <c r="L312" s="1">
        <v>59.8</v>
      </c>
    </row>
    <row r="313" spans="1:12" ht="15.75" customHeight="1">
      <c r="A313" s="7">
        <v>312</v>
      </c>
      <c r="B313" s="1" t="s">
        <v>342</v>
      </c>
      <c r="C313" s="1">
        <v>59.14</v>
      </c>
      <c r="D313" s="1">
        <v>7</v>
      </c>
      <c r="E313" s="1">
        <v>20</v>
      </c>
      <c r="F313" s="1">
        <v>67.73</v>
      </c>
      <c r="G313" s="1">
        <v>0</v>
      </c>
      <c r="H313" s="1">
        <v>0</v>
      </c>
      <c r="I313" s="1">
        <v>0</v>
      </c>
      <c r="J313" s="1">
        <v>0</v>
      </c>
      <c r="K313" s="1">
        <v>60.31</v>
      </c>
      <c r="L313" s="1">
        <v>57.23</v>
      </c>
    </row>
    <row r="314" spans="1:12" ht="15.75" customHeight="1">
      <c r="A314" s="7">
        <v>313</v>
      </c>
      <c r="B314" s="1" t="s">
        <v>363</v>
      </c>
      <c r="C314" s="1">
        <v>59.05</v>
      </c>
      <c r="D314" s="1">
        <v>3</v>
      </c>
      <c r="E314" s="1">
        <v>21</v>
      </c>
      <c r="F314" s="1">
        <v>71.78</v>
      </c>
      <c r="G314" s="1">
        <v>0</v>
      </c>
      <c r="H314" s="1">
        <v>0</v>
      </c>
      <c r="I314" s="1">
        <v>0</v>
      </c>
      <c r="J314" s="1">
        <v>0</v>
      </c>
      <c r="K314" s="1">
        <v>60.91</v>
      </c>
      <c r="L314" s="1">
        <v>55.44</v>
      </c>
    </row>
    <row r="315" spans="1:12" ht="15.75" customHeight="1">
      <c r="A315" s="7">
        <v>314</v>
      </c>
      <c r="B315" s="1" t="s">
        <v>261</v>
      </c>
      <c r="C315" s="1">
        <v>58.67</v>
      </c>
      <c r="D315" s="1">
        <v>6</v>
      </c>
      <c r="E315" s="1">
        <v>22</v>
      </c>
      <c r="F315" s="1">
        <v>65.290000000000006</v>
      </c>
      <c r="G315" s="1">
        <v>0</v>
      </c>
      <c r="H315" s="1">
        <v>0</v>
      </c>
      <c r="I315" s="1">
        <v>0</v>
      </c>
      <c r="J315" s="1">
        <v>1</v>
      </c>
      <c r="K315" s="1">
        <v>55.97</v>
      </c>
      <c r="L315" s="1">
        <v>60.26</v>
      </c>
    </row>
    <row r="316" spans="1:12" ht="15.75" customHeight="1">
      <c r="A316" s="7">
        <v>315</v>
      </c>
      <c r="B316" s="1" t="s">
        <v>455</v>
      </c>
      <c r="C316" s="1">
        <v>58.15</v>
      </c>
      <c r="D316" s="1">
        <v>8</v>
      </c>
      <c r="E316" s="1">
        <v>21</v>
      </c>
      <c r="F316" s="1">
        <v>65.239999999999995</v>
      </c>
      <c r="G316" s="1">
        <v>0</v>
      </c>
      <c r="H316" s="1">
        <v>0</v>
      </c>
      <c r="I316" s="1">
        <v>0</v>
      </c>
      <c r="J316" s="1">
        <v>0</v>
      </c>
      <c r="K316" s="1">
        <v>57.45</v>
      </c>
      <c r="L316" s="1">
        <v>58.55</v>
      </c>
    </row>
    <row r="317" spans="1:12" ht="15.75" customHeight="1">
      <c r="A317" s="7">
        <v>316</v>
      </c>
      <c r="B317" s="1" t="s">
        <v>390</v>
      </c>
      <c r="C317" s="1">
        <v>57.87</v>
      </c>
      <c r="D317" s="1">
        <v>4</v>
      </c>
      <c r="E317" s="1">
        <v>22</v>
      </c>
      <c r="F317" s="1">
        <v>69.709999999999994</v>
      </c>
      <c r="G317" s="1">
        <v>0</v>
      </c>
      <c r="H317" s="1">
        <v>0</v>
      </c>
      <c r="I317" s="1">
        <v>0</v>
      </c>
      <c r="J317" s="1">
        <v>1</v>
      </c>
      <c r="K317" s="1">
        <v>58.83</v>
      </c>
      <c r="L317" s="1">
        <v>56.29</v>
      </c>
    </row>
    <row r="318" spans="1:12" ht="15.75" customHeight="1">
      <c r="A318" s="7">
        <v>317</v>
      </c>
      <c r="B318" s="1" t="s">
        <v>423</v>
      </c>
      <c r="C318" s="1">
        <v>57.67</v>
      </c>
      <c r="D318" s="1">
        <v>4</v>
      </c>
      <c r="E318" s="1">
        <v>23</v>
      </c>
      <c r="F318" s="1">
        <v>72.36</v>
      </c>
      <c r="G318" s="1">
        <v>0</v>
      </c>
      <c r="H318" s="1">
        <v>0</v>
      </c>
      <c r="I318" s="1">
        <v>0</v>
      </c>
      <c r="J318" s="1">
        <v>0</v>
      </c>
      <c r="K318" s="1">
        <v>59.37</v>
      </c>
      <c r="L318" s="1">
        <v>54.31</v>
      </c>
    </row>
    <row r="319" spans="1:12" ht="15.75" customHeight="1">
      <c r="A319" s="7">
        <v>318</v>
      </c>
      <c r="B319" s="1" t="s">
        <v>267</v>
      </c>
      <c r="C319" s="1">
        <v>57.29</v>
      </c>
      <c r="D319" s="1">
        <v>3</v>
      </c>
      <c r="E319" s="1">
        <v>24</v>
      </c>
      <c r="F319" s="1">
        <v>71.12</v>
      </c>
      <c r="G319" s="1">
        <v>0</v>
      </c>
      <c r="H319" s="1">
        <v>0</v>
      </c>
      <c r="I319" s="1">
        <v>0</v>
      </c>
      <c r="J319" s="1">
        <v>0</v>
      </c>
      <c r="K319" s="1">
        <v>58.56</v>
      </c>
      <c r="L319" s="1">
        <v>55.06</v>
      </c>
    </row>
    <row r="320" spans="1:12" ht="15.75" customHeight="1">
      <c r="A320" s="7">
        <v>319</v>
      </c>
      <c r="B320" s="1" t="s">
        <v>299</v>
      </c>
      <c r="C320" s="1">
        <v>56.83</v>
      </c>
      <c r="D320" s="1">
        <v>2</v>
      </c>
      <c r="E320" s="1">
        <v>24</v>
      </c>
      <c r="F320" s="1">
        <v>68.61</v>
      </c>
      <c r="G320" s="1">
        <v>0</v>
      </c>
      <c r="H320" s="1">
        <v>0</v>
      </c>
      <c r="I320" s="1">
        <v>0</v>
      </c>
      <c r="J320" s="1">
        <v>0</v>
      </c>
      <c r="K320" s="1">
        <v>54.16</v>
      </c>
      <c r="L320" s="1">
        <v>58.34</v>
      </c>
    </row>
    <row r="321" spans="1:12" ht="15.75" customHeight="1">
      <c r="A321" s="7">
        <v>320</v>
      </c>
      <c r="B321" s="1" t="s">
        <v>468</v>
      </c>
      <c r="C321" s="1">
        <v>56.69</v>
      </c>
      <c r="D321" s="1">
        <v>8</v>
      </c>
      <c r="E321" s="1">
        <v>21</v>
      </c>
      <c r="F321" s="1">
        <v>65.55</v>
      </c>
      <c r="G321" s="1">
        <v>0</v>
      </c>
      <c r="H321" s="1">
        <v>0</v>
      </c>
      <c r="I321" s="1">
        <v>0</v>
      </c>
      <c r="J321" s="1">
        <v>2</v>
      </c>
      <c r="K321" s="1">
        <v>57.3</v>
      </c>
      <c r="L321" s="1">
        <v>55.66</v>
      </c>
    </row>
    <row r="322" spans="1:12" ht="15.75" customHeight="1">
      <c r="A322" s="7">
        <v>321</v>
      </c>
      <c r="B322" s="1" t="s">
        <v>353</v>
      </c>
      <c r="C322" s="1">
        <v>55.96</v>
      </c>
      <c r="D322" s="1">
        <v>1</v>
      </c>
      <c r="E322" s="1">
        <v>27</v>
      </c>
      <c r="F322" s="1">
        <v>70.760000000000005</v>
      </c>
      <c r="G322" s="1">
        <v>0</v>
      </c>
      <c r="H322" s="1">
        <v>0</v>
      </c>
      <c r="I322" s="1">
        <v>0</v>
      </c>
      <c r="J322" s="1">
        <v>0</v>
      </c>
      <c r="K322" s="1">
        <v>53.54</v>
      </c>
      <c r="L322" s="1">
        <v>57.33</v>
      </c>
    </row>
    <row r="323" spans="1:12" ht="15.75" customHeight="1">
      <c r="A323" s="7">
        <v>322</v>
      </c>
      <c r="B323" s="1" t="s">
        <v>343</v>
      </c>
      <c r="C323" s="1">
        <v>55.9</v>
      </c>
      <c r="D323" s="1">
        <v>2</v>
      </c>
      <c r="E323" s="1">
        <v>21</v>
      </c>
      <c r="F323" s="1">
        <v>69.150000000000006</v>
      </c>
      <c r="G323" s="1">
        <v>0</v>
      </c>
      <c r="H323" s="1">
        <v>0</v>
      </c>
      <c r="I323" s="1">
        <v>0</v>
      </c>
      <c r="J323" s="1">
        <v>0</v>
      </c>
      <c r="K323" s="1">
        <v>55.25</v>
      </c>
      <c r="L323" s="1">
        <v>56.26</v>
      </c>
    </row>
    <row r="324" spans="1:12" ht="15.75" customHeight="1">
      <c r="A324" s="7">
        <v>323</v>
      </c>
      <c r="B324" s="1" t="s">
        <v>220</v>
      </c>
      <c r="C324" s="1">
        <v>55.17</v>
      </c>
      <c r="D324" s="1">
        <v>3</v>
      </c>
      <c r="E324" s="1">
        <v>23</v>
      </c>
      <c r="F324" s="1">
        <v>69.3</v>
      </c>
      <c r="G324" s="1">
        <v>0</v>
      </c>
      <c r="H324" s="1">
        <v>0</v>
      </c>
      <c r="I324" s="1">
        <v>0</v>
      </c>
      <c r="J324" s="1">
        <v>0</v>
      </c>
      <c r="K324" s="1">
        <v>55.7</v>
      </c>
      <c r="L324" s="1">
        <v>54.23</v>
      </c>
    </row>
    <row r="325" spans="1:12" ht="15.75" customHeight="1">
      <c r="A325" s="7">
        <v>324</v>
      </c>
      <c r="B325" s="1" t="s">
        <v>428</v>
      </c>
      <c r="C325" s="1">
        <v>55.12</v>
      </c>
      <c r="D325" s="1">
        <v>4</v>
      </c>
      <c r="E325" s="1">
        <v>21</v>
      </c>
      <c r="F325" s="1">
        <v>66.83</v>
      </c>
      <c r="G325" s="1">
        <v>0</v>
      </c>
      <c r="H325" s="1">
        <v>1</v>
      </c>
      <c r="I325" s="1">
        <v>0</v>
      </c>
      <c r="J325" s="1">
        <v>1</v>
      </c>
      <c r="K325" s="1">
        <v>56.12</v>
      </c>
      <c r="L325" s="1">
        <v>53.34</v>
      </c>
    </row>
    <row r="326" spans="1:12" ht="15.75" customHeight="1">
      <c r="A326" s="7">
        <v>325</v>
      </c>
      <c r="B326" s="1" t="s">
        <v>503</v>
      </c>
      <c r="C326" s="1">
        <v>52.62</v>
      </c>
      <c r="D326" s="1">
        <v>3</v>
      </c>
      <c r="E326" s="1">
        <v>25</v>
      </c>
      <c r="F326" s="1">
        <v>67.86</v>
      </c>
      <c r="G326" s="1">
        <v>0</v>
      </c>
      <c r="H326" s="1">
        <v>0</v>
      </c>
      <c r="I326" s="1">
        <v>0</v>
      </c>
      <c r="J326" s="1">
        <v>1</v>
      </c>
      <c r="K326" s="1">
        <v>52.45</v>
      </c>
      <c r="L326" s="1">
        <v>52.55</v>
      </c>
    </row>
    <row r="327" spans="1:12" ht="15.75" customHeight="1">
      <c r="A327" s="7">
        <v>326</v>
      </c>
      <c r="B327" s="1" t="s">
        <v>389</v>
      </c>
      <c r="C327" s="1">
        <v>50.15</v>
      </c>
      <c r="D327" s="1">
        <v>1</v>
      </c>
      <c r="E327" s="1">
        <v>26</v>
      </c>
      <c r="F327" s="1">
        <v>68.89</v>
      </c>
      <c r="G327" s="1">
        <v>0</v>
      </c>
      <c r="H327" s="1">
        <v>0</v>
      </c>
      <c r="I327" s="1">
        <v>0</v>
      </c>
      <c r="J327" s="1">
        <v>0</v>
      </c>
      <c r="K327" s="1">
        <v>51.42</v>
      </c>
      <c r="L327" s="1">
        <v>47.23</v>
      </c>
    </row>
    <row r="328" spans="1:12" ht="15.75" customHeight="1"/>
    <row r="329" spans="1:12" ht="15.75" customHeight="1"/>
    <row r="330" spans="1:12" ht="15.75" customHeight="1"/>
    <row r="331" spans="1:12" ht="15.75" customHeight="1"/>
    <row r="332" spans="1:12" ht="15.75" customHeight="1"/>
    <row r="333" spans="1:12" ht="15.75" customHeight="1"/>
    <row r="334" spans="1:12" ht="15.75" customHeight="1"/>
    <row r="335" spans="1:12" ht="15.75" customHeight="1"/>
    <row r="336" spans="1:12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D27" sqref="D27"/>
    </sheetView>
  </sheetViews>
  <sheetFormatPr baseColWidth="10" defaultColWidth="14.5" defaultRowHeight="15" customHeight="1"/>
  <cols>
    <col min="1" max="1" width="8.83203125" customWidth="1"/>
    <col min="2" max="2" width="19.33203125" customWidth="1"/>
    <col min="3" max="26" width="8.83203125" customWidth="1"/>
  </cols>
  <sheetData>
    <row r="1" spans="1:14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>
      <c r="A2" s="4">
        <v>1</v>
      </c>
      <c r="B2" s="3" t="s">
        <v>18</v>
      </c>
      <c r="C2" s="5">
        <v>95.2</v>
      </c>
      <c r="D2" s="5">
        <v>26</v>
      </c>
      <c r="E2" s="5">
        <v>3</v>
      </c>
      <c r="F2" s="5">
        <v>75.17</v>
      </c>
      <c r="G2" s="5">
        <v>5</v>
      </c>
      <c r="H2" s="5">
        <v>3</v>
      </c>
      <c r="I2" s="5">
        <v>10</v>
      </c>
      <c r="J2" s="5">
        <v>3</v>
      </c>
      <c r="K2" s="5">
        <v>95.55</v>
      </c>
      <c r="L2" s="5">
        <v>94.79</v>
      </c>
      <c r="M2" s="5">
        <v>92.35</v>
      </c>
      <c r="N2" s="3" t="s">
        <v>19</v>
      </c>
    </row>
    <row r="3" spans="1:14">
      <c r="A3" s="4">
        <v>2</v>
      </c>
      <c r="B3" s="3" t="s">
        <v>25</v>
      </c>
      <c r="C3" s="5">
        <v>92.16</v>
      </c>
      <c r="D3" s="5">
        <v>31</v>
      </c>
      <c r="E3" s="5">
        <v>3</v>
      </c>
      <c r="F3" s="5">
        <v>78.319999999999993</v>
      </c>
      <c r="G3" s="5">
        <v>4</v>
      </c>
      <c r="H3" s="5">
        <v>2</v>
      </c>
      <c r="I3" s="5">
        <v>7</v>
      </c>
      <c r="J3" s="5">
        <v>2</v>
      </c>
      <c r="K3" s="5">
        <v>92.24</v>
      </c>
      <c r="L3" s="5">
        <v>91.71</v>
      </c>
      <c r="M3" s="5">
        <v>92.08</v>
      </c>
      <c r="N3" s="3" t="s">
        <v>17</v>
      </c>
    </row>
    <row r="4" spans="1:14">
      <c r="A4" s="4">
        <v>3</v>
      </c>
      <c r="B4" s="3" t="s">
        <v>24</v>
      </c>
      <c r="C4" s="5">
        <v>91.34</v>
      </c>
      <c r="D4" s="5">
        <v>28</v>
      </c>
      <c r="E4" s="5">
        <v>6</v>
      </c>
      <c r="F4" s="5">
        <v>81.540000000000006</v>
      </c>
      <c r="G4" s="5">
        <v>4</v>
      </c>
      <c r="H4" s="5">
        <v>4</v>
      </c>
      <c r="I4" s="5">
        <v>12</v>
      </c>
      <c r="J4" s="5">
        <v>5</v>
      </c>
      <c r="K4" s="5">
        <v>91.14</v>
      </c>
      <c r="L4" s="5">
        <v>91.72</v>
      </c>
      <c r="M4" s="5">
        <v>91.23</v>
      </c>
      <c r="N4" s="3" t="s">
        <v>21</v>
      </c>
    </row>
    <row r="5" spans="1:14">
      <c r="A5" s="4">
        <v>4</v>
      </c>
      <c r="B5" s="3" t="s">
        <v>31</v>
      </c>
      <c r="C5" s="5">
        <v>91.13</v>
      </c>
      <c r="D5" s="5">
        <v>26</v>
      </c>
      <c r="E5" s="5">
        <v>6</v>
      </c>
      <c r="F5" s="5">
        <v>81.010000000000005</v>
      </c>
      <c r="G5" s="5">
        <v>4</v>
      </c>
      <c r="H5" s="5">
        <v>4</v>
      </c>
      <c r="I5" s="5">
        <v>11</v>
      </c>
      <c r="J5" s="5">
        <v>6</v>
      </c>
      <c r="K5" s="5">
        <v>91.2</v>
      </c>
      <c r="L5" s="5">
        <v>91.11</v>
      </c>
      <c r="M5" s="5">
        <v>89.16</v>
      </c>
      <c r="N5" s="3" t="s">
        <v>21</v>
      </c>
    </row>
    <row r="6" spans="1:14">
      <c r="A6" s="4">
        <v>5</v>
      </c>
      <c r="B6" s="3" t="s">
        <v>14</v>
      </c>
      <c r="C6" s="5">
        <v>91.09</v>
      </c>
      <c r="D6" s="5">
        <v>29</v>
      </c>
      <c r="E6" s="5">
        <v>5</v>
      </c>
      <c r="F6" s="5">
        <v>76.58</v>
      </c>
      <c r="G6" s="5">
        <v>0</v>
      </c>
      <c r="H6" s="5">
        <v>2</v>
      </c>
      <c r="I6" s="5">
        <v>4</v>
      </c>
      <c r="J6" s="5">
        <v>5</v>
      </c>
      <c r="K6" s="5">
        <v>91.34</v>
      </c>
      <c r="L6" s="5">
        <v>90.5</v>
      </c>
      <c r="M6" s="5">
        <v>89.5</v>
      </c>
      <c r="N6" s="3" t="s">
        <v>15</v>
      </c>
    </row>
    <row r="7" spans="1:14">
      <c r="A7" s="4">
        <v>6</v>
      </c>
      <c r="B7" s="3" t="s">
        <v>39</v>
      </c>
      <c r="C7" s="5">
        <v>90.42</v>
      </c>
      <c r="D7" s="5">
        <v>26</v>
      </c>
      <c r="E7" s="5">
        <v>7</v>
      </c>
      <c r="F7" s="5">
        <v>79.709999999999994</v>
      </c>
      <c r="G7" s="5">
        <v>6</v>
      </c>
      <c r="H7" s="5">
        <v>6</v>
      </c>
      <c r="I7" s="5">
        <v>9</v>
      </c>
      <c r="J7" s="5">
        <v>6</v>
      </c>
      <c r="K7" s="5">
        <v>90.34</v>
      </c>
      <c r="L7" s="5">
        <v>90.58</v>
      </c>
      <c r="M7" s="5">
        <v>89.48</v>
      </c>
      <c r="N7" s="3" t="s">
        <v>13</v>
      </c>
    </row>
    <row r="8" spans="1:14">
      <c r="A8" s="4">
        <v>7</v>
      </c>
      <c r="B8" s="3" t="s">
        <v>26</v>
      </c>
      <c r="C8" s="5">
        <v>90.37</v>
      </c>
      <c r="D8" s="5">
        <v>26</v>
      </c>
      <c r="E8" s="5">
        <v>7</v>
      </c>
      <c r="F8" s="5">
        <v>81.48</v>
      </c>
      <c r="G8" s="5">
        <v>7</v>
      </c>
      <c r="H8" s="5">
        <v>7</v>
      </c>
      <c r="I8" s="5">
        <v>10</v>
      </c>
      <c r="J8" s="5">
        <v>7</v>
      </c>
      <c r="K8" s="5">
        <v>90.33</v>
      </c>
      <c r="L8" s="5">
        <v>89.8</v>
      </c>
      <c r="M8" s="5">
        <v>94.65</v>
      </c>
      <c r="N8" s="3" t="s">
        <v>13</v>
      </c>
    </row>
    <row r="9" spans="1:14">
      <c r="A9" s="4">
        <v>8</v>
      </c>
      <c r="B9" s="3" t="s">
        <v>27</v>
      </c>
      <c r="C9" s="5">
        <v>89.88</v>
      </c>
      <c r="D9" s="5">
        <v>27</v>
      </c>
      <c r="E9" s="5">
        <v>7</v>
      </c>
      <c r="F9" s="5">
        <v>80.8</v>
      </c>
      <c r="G9" s="5">
        <v>8</v>
      </c>
      <c r="H9" s="5">
        <v>4</v>
      </c>
      <c r="I9" s="5">
        <v>10</v>
      </c>
      <c r="J9" s="5">
        <v>6</v>
      </c>
      <c r="K9" s="5">
        <v>89.91</v>
      </c>
      <c r="L9" s="5">
        <v>90.16</v>
      </c>
      <c r="M9" s="5">
        <v>87.3</v>
      </c>
      <c r="N9" s="3" t="s">
        <v>28</v>
      </c>
    </row>
    <row r="10" spans="1:14">
      <c r="A10" s="4">
        <v>9</v>
      </c>
      <c r="B10" s="3" t="s">
        <v>69</v>
      </c>
      <c r="C10" s="5">
        <v>89.78</v>
      </c>
      <c r="D10" s="5">
        <v>26</v>
      </c>
      <c r="E10" s="5">
        <v>7</v>
      </c>
      <c r="F10" s="5">
        <v>81.19</v>
      </c>
      <c r="G10" s="5">
        <v>3</v>
      </c>
      <c r="H10" s="5">
        <v>4</v>
      </c>
      <c r="I10" s="5">
        <v>14</v>
      </c>
      <c r="J10" s="5">
        <v>7</v>
      </c>
      <c r="K10" s="5">
        <v>89.58</v>
      </c>
      <c r="L10" s="5">
        <v>89.72</v>
      </c>
      <c r="M10" s="5">
        <v>92.76</v>
      </c>
      <c r="N10" s="3" t="s">
        <v>23</v>
      </c>
    </row>
    <row r="11" spans="1:14">
      <c r="A11" s="4">
        <v>10</v>
      </c>
      <c r="B11" s="3" t="s">
        <v>16</v>
      </c>
      <c r="C11" s="5">
        <v>89.7</v>
      </c>
      <c r="D11" s="5">
        <v>25</v>
      </c>
      <c r="E11" s="5">
        <v>7</v>
      </c>
      <c r="F11" s="5">
        <v>79.569999999999993</v>
      </c>
      <c r="G11" s="5">
        <v>2</v>
      </c>
      <c r="H11" s="5">
        <v>3</v>
      </c>
      <c r="I11" s="5">
        <v>5</v>
      </c>
      <c r="J11" s="5">
        <v>6</v>
      </c>
      <c r="K11" s="5">
        <v>89.81</v>
      </c>
      <c r="L11" s="5">
        <v>89.69</v>
      </c>
      <c r="M11" s="5">
        <v>87.11</v>
      </c>
      <c r="N11" s="3" t="s">
        <v>17</v>
      </c>
    </row>
    <row r="12" spans="1:14">
      <c r="A12" s="4">
        <v>11</v>
      </c>
      <c r="B12" s="3" t="s">
        <v>32</v>
      </c>
      <c r="C12" s="5">
        <v>89.53</v>
      </c>
      <c r="D12" s="5">
        <v>28</v>
      </c>
      <c r="E12" s="5">
        <v>6</v>
      </c>
      <c r="F12" s="5">
        <v>77.95</v>
      </c>
      <c r="G12" s="5">
        <v>3</v>
      </c>
      <c r="H12" s="5">
        <v>2</v>
      </c>
      <c r="I12" s="5">
        <v>6</v>
      </c>
      <c r="J12" s="5">
        <v>3</v>
      </c>
      <c r="K12" s="5">
        <v>89.71</v>
      </c>
      <c r="L12" s="5">
        <v>89.91</v>
      </c>
      <c r="M12" s="5">
        <v>85.38</v>
      </c>
      <c r="N12" s="3" t="s">
        <v>33</v>
      </c>
    </row>
    <row r="13" spans="1:14">
      <c r="A13" s="4">
        <v>12</v>
      </c>
      <c r="B13" s="3" t="s">
        <v>45</v>
      </c>
      <c r="C13" s="5">
        <v>89.35</v>
      </c>
      <c r="D13" s="5">
        <v>27</v>
      </c>
      <c r="E13" s="5">
        <v>5</v>
      </c>
      <c r="F13" s="5">
        <v>79.41</v>
      </c>
      <c r="G13" s="5">
        <v>4</v>
      </c>
      <c r="H13" s="5">
        <v>3</v>
      </c>
      <c r="I13" s="5">
        <v>8</v>
      </c>
      <c r="J13" s="5">
        <v>4</v>
      </c>
      <c r="K13" s="5">
        <v>89.35</v>
      </c>
      <c r="L13" s="5">
        <v>89.65</v>
      </c>
      <c r="M13" s="5">
        <v>86.93</v>
      </c>
      <c r="N13" s="3" t="s">
        <v>13</v>
      </c>
    </row>
    <row r="14" spans="1:14">
      <c r="A14" s="4">
        <v>13</v>
      </c>
      <c r="B14" s="3" t="s">
        <v>51</v>
      </c>
      <c r="C14" s="5">
        <v>89.34</v>
      </c>
      <c r="D14" s="5">
        <v>26</v>
      </c>
      <c r="E14" s="5">
        <v>9</v>
      </c>
      <c r="F14" s="5">
        <v>79.56</v>
      </c>
      <c r="G14" s="5">
        <v>3</v>
      </c>
      <c r="H14" s="5">
        <v>6</v>
      </c>
      <c r="I14" s="5">
        <v>6</v>
      </c>
      <c r="J14" s="5">
        <v>6</v>
      </c>
      <c r="K14" s="5">
        <v>89.43</v>
      </c>
      <c r="L14" s="5">
        <v>88.48</v>
      </c>
      <c r="M14" s="5">
        <v>92.58</v>
      </c>
      <c r="N14" s="3" t="s">
        <v>28</v>
      </c>
    </row>
    <row r="15" spans="1:14">
      <c r="A15" s="4">
        <v>14</v>
      </c>
      <c r="B15" s="3" t="s">
        <v>64</v>
      </c>
      <c r="C15" s="5">
        <v>89.14</v>
      </c>
      <c r="D15" s="5">
        <v>25</v>
      </c>
      <c r="E15" s="5">
        <v>9</v>
      </c>
      <c r="F15" s="5">
        <v>80.44</v>
      </c>
      <c r="G15" s="5">
        <v>6</v>
      </c>
      <c r="H15" s="5">
        <v>3</v>
      </c>
      <c r="I15" s="5">
        <v>11</v>
      </c>
      <c r="J15" s="5">
        <v>7</v>
      </c>
      <c r="K15" s="5">
        <v>89.23</v>
      </c>
      <c r="L15" s="5">
        <v>88.98</v>
      </c>
      <c r="M15" s="5">
        <v>87.38</v>
      </c>
      <c r="N15" s="3" t="s">
        <v>21</v>
      </c>
    </row>
    <row r="16" spans="1:14">
      <c r="A16" s="4">
        <v>15</v>
      </c>
      <c r="B16" s="3" t="s">
        <v>46</v>
      </c>
      <c r="C16" s="5">
        <v>88.25</v>
      </c>
      <c r="D16" s="5">
        <v>22</v>
      </c>
      <c r="E16" s="5">
        <v>9</v>
      </c>
      <c r="F16" s="5">
        <v>81.319999999999993</v>
      </c>
      <c r="G16" s="5">
        <v>5</v>
      </c>
      <c r="H16" s="5">
        <v>4</v>
      </c>
      <c r="I16" s="5">
        <v>8</v>
      </c>
      <c r="J16" s="5">
        <v>6</v>
      </c>
      <c r="K16" s="5">
        <v>88.38</v>
      </c>
      <c r="L16" s="5">
        <v>87.79</v>
      </c>
      <c r="M16" s="5">
        <v>87.27</v>
      </c>
      <c r="N16" s="3" t="s">
        <v>28</v>
      </c>
    </row>
    <row r="17" spans="1:14">
      <c r="A17" s="4">
        <v>16</v>
      </c>
      <c r="B17" s="3" t="s">
        <v>22</v>
      </c>
      <c r="C17" s="5">
        <v>87.1</v>
      </c>
      <c r="D17" s="5">
        <v>23</v>
      </c>
      <c r="E17" s="5">
        <v>9</v>
      </c>
      <c r="F17" s="5">
        <v>79.39</v>
      </c>
      <c r="G17" s="5">
        <v>2</v>
      </c>
      <c r="H17" s="5">
        <v>2</v>
      </c>
      <c r="I17" s="5">
        <v>9</v>
      </c>
      <c r="J17" s="5">
        <v>8</v>
      </c>
      <c r="K17" s="5">
        <v>87.04</v>
      </c>
      <c r="L17" s="5">
        <v>86.9</v>
      </c>
      <c r="M17" s="5">
        <v>87.67</v>
      </c>
      <c r="N17" s="3" t="s">
        <v>23</v>
      </c>
    </row>
    <row r="18" spans="1:14">
      <c r="A18" s="4">
        <v>17</v>
      </c>
      <c r="B18" s="3" t="s">
        <v>42</v>
      </c>
      <c r="C18" s="5">
        <v>86.94</v>
      </c>
      <c r="D18" s="5">
        <v>25</v>
      </c>
      <c r="E18" s="5">
        <v>8</v>
      </c>
      <c r="F18" s="5">
        <v>78.819999999999993</v>
      </c>
      <c r="G18" s="5">
        <v>6</v>
      </c>
      <c r="H18" s="5">
        <v>2</v>
      </c>
      <c r="I18" s="5">
        <v>8</v>
      </c>
      <c r="J18" s="5">
        <v>4</v>
      </c>
      <c r="K18" s="5">
        <v>86.95</v>
      </c>
      <c r="L18" s="5">
        <v>86.71</v>
      </c>
      <c r="M18" s="5">
        <v>86.59</v>
      </c>
      <c r="N18" s="3" t="s">
        <v>13</v>
      </c>
    </row>
    <row r="19" spans="1:14">
      <c r="A19" s="4">
        <v>18</v>
      </c>
      <c r="B19" s="3" t="s">
        <v>20</v>
      </c>
      <c r="C19" s="5">
        <v>86.54</v>
      </c>
      <c r="D19" s="5">
        <v>21</v>
      </c>
      <c r="E19" s="5">
        <v>11</v>
      </c>
      <c r="F19" s="5">
        <v>80.040000000000006</v>
      </c>
      <c r="G19" s="5">
        <v>2</v>
      </c>
      <c r="H19" s="5">
        <v>6</v>
      </c>
      <c r="I19" s="5">
        <v>7</v>
      </c>
      <c r="J19" s="5">
        <v>9</v>
      </c>
      <c r="K19" s="5">
        <v>86.8</v>
      </c>
      <c r="L19" s="5">
        <v>86.52</v>
      </c>
      <c r="M19" s="5">
        <v>82.5</v>
      </c>
      <c r="N19" s="3" t="s">
        <v>21</v>
      </c>
    </row>
    <row r="20" spans="1:14">
      <c r="A20" s="4">
        <v>19</v>
      </c>
      <c r="B20" s="3" t="s">
        <v>158</v>
      </c>
      <c r="C20" s="5">
        <v>86.49</v>
      </c>
      <c r="D20" s="5">
        <v>22</v>
      </c>
      <c r="E20" s="5">
        <v>11</v>
      </c>
      <c r="F20" s="5">
        <v>79.72</v>
      </c>
      <c r="G20" s="5">
        <v>3</v>
      </c>
      <c r="H20" s="5">
        <v>7</v>
      </c>
      <c r="I20" s="5">
        <v>6</v>
      </c>
      <c r="J20" s="5">
        <v>8</v>
      </c>
      <c r="K20" s="5">
        <v>87.17</v>
      </c>
      <c r="L20" s="5">
        <v>86.06</v>
      </c>
      <c r="M20" s="5">
        <v>80.680000000000007</v>
      </c>
      <c r="N20" s="3" t="s">
        <v>13</v>
      </c>
    </row>
    <row r="21" spans="1:14" ht="15.75" customHeight="1">
      <c r="A21" s="4">
        <v>20</v>
      </c>
      <c r="B21" s="3" t="s">
        <v>80</v>
      </c>
      <c r="C21" s="5">
        <v>85.34</v>
      </c>
      <c r="D21" s="5">
        <v>24</v>
      </c>
      <c r="E21" s="5">
        <v>7</v>
      </c>
      <c r="F21" s="5">
        <v>81.38</v>
      </c>
      <c r="G21" s="5">
        <v>7</v>
      </c>
      <c r="H21" s="5">
        <v>2</v>
      </c>
      <c r="I21" s="5">
        <v>11</v>
      </c>
      <c r="J21" s="5">
        <v>5</v>
      </c>
      <c r="K21" s="5">
        <v>84.88</v>
      </c>
      <c r="L21" s="5">
        <v>86.65</v>
      </c>
      <c r="M21" s="5">
        <v>85.36</v>
      </c>
      <c r="N21" s="3" t="s">
        <v>28</v>
      </c>
    </row>
    <row r="22" spans="1:14" ht="15.75" customHeight="1">
      <c r="A22" s="4">
        <v>21</v>
      </c>
      <c r="B22" s="3" t="s">
        <v>410</v>
      </c>
      <c r="C22" s="5">
        <v>85.34</v>
      </c>
      <c r="D22" s="5">
        <v>24</v>
      </c>
      <c r="E22" s="5">
        <v>7</v>
      </c>
      <c r="F22" s="5">
        <v>77.37</v>
      </c>
      <c r="G22" s="5">
        <v>1</v>
      </c>
      <c r="H22" s="5">
        <v>3</v>
      </c>
      <c r="I22" s="5">
        <v>5</v>
      </c>
      <c r="J22" s="5">
        <v>6</v>
      </c>
      <c r="K22" s="5">
        <v>85.11</v>
      </c>
      <c r="L22" s="5">
        <v>85.5</v>
      </c>
      <c r="M22" s="5">
        <v>87.04</v>
      </c>
      <c r="N22" s="3" t="s">
        <v>19</v>
      </c>
    </row>
    <row r="23" spans="1:14" ht="15.75" customHeight="1">
      <c r="A23" s="4">
        <v>22</v>
      </c>
      <c r="B23" s="3" t="s">
        <v>71</v>
      </c>
      <c r="C23" s="5">
        <v>85.31</v>
      </c>
      <c r="D23" s="5">
        <v>19</v>
      </c>
      <c r="E23" s="5">
        <v>11</v>
      </c>
      <c r="F23" s="5">
        <v>80.930000000000007</v>
      </c>
      <c r="G23" s="5">
        <v>4</v>
      </c>
      <c r="H23" s="5">
        <v>4</v>
      </c>
      <c r="I23" s="5">
        <v>7</v>
      </c>
      <c r="J23" s="5">
        <v>7</v>
      </c>
      <c r="K23" s="5">
        <v>85.86</v>
      </c>
      <c r="L23" s="5">
        <v>85.65</v>
      </c>
      <c r="M23" s="5">
        <v>78.08</v>
      </c>
      <c r="N23" s="3" t="s">
        <v>28</v>
      </c>
    </row>
    <row r="24" spans="1:14" ht="15.75" customHeight="1">
      <c r="A24" s="4">
        <v>23</v>
      </c>
      <c r="B24" s="3" t="s">
        <v>12</v>
      </c>
      <c r="C24" s="5">
        <v>85.24</v>
      </c>
      <c r="D24" s="5">
        <v>19</v>
      </c>
      <c r="E24" s="5">
        <v>13</v>
      </c>
      <c r="F24" s="5">
        <v>81.96</v>
      </c>
      <c r="G24" s="5">
        <v>6</v>
      </c>
      <c r="H24" s="5">
        <v>5</v>
      </c>
      <c r="I24" s="5">
        <v>8</v>
      </c>
      <c r="J24" s="5">
        <v>7</v>
      </c>
      <c r="K24" s="5">
        <v>85.89</v>
      </c>
      <c r="L24" s="5">
        <v>85.52</v>
      </c>
      <c r="M24" s="5">
        <v>77.569999999999993</v>
      </c>
      <c r="N24" s="3" t="s">
        <v>13</v>
      </c>
    </row>
    <row r="25" spans="1:14" ht="15.75" customHeight="1">
      <c r="A25" s="4">
        <v>24</v>
      </c>
      <c r="B25" s="3" t="s">
        <v>54</v>
      </c>
      <c r="C25" s="5">
        <v>85.2</v>
      </c>
      <c r="D25" s="5">
        <v>17</v>
      </c>
      <c r="E25" s="5">
        <v>14</v>
      </c>
      <c r="F25" s="5">
        <v>82.32</v>
      </c>
      <c r="G25" s="5">
        <v>3</v>
      </c>
      <c r="H25" s="5">
        <v>8</v>
      </c>
      <c r="I25" s="5">
        <v>6</v>
      </c>
      <c r="J25" s="5">
        <v>11</v>
      </c>
      <c r="K25" s="5">
        <v>85.2</v>
      </c>
      <c r="L25" s="5">
        <v>85.4</v>
      </c>
      <c r="M25" s="5">
        <v>83.05</v>
      </c>
      <c r="N25" s="3" t="s">
        <v>28</v>
      </c>
    </row>
    <row r="26" spans="1:14" ht="15.75" customHeight="1">
      <c r="A26" s="4">
        <v>25</v>
      </c>
      <c r="B26" s="3" t="s">
        <v>53</v>
      </c>
      <c r="C26" s="5">
        <v>85.07</v>
      </c>
      <c r="D26" s="5">
        <v>24</v>
      </c>
      <c r="E26" s="5">
        <v>9</v>
      </c>
      <c r="F26" s="5">
        <v>78.62</v>
      </c>
      <c r="G26" s="5">
        <v>2</v>
      </c>
      <c r="H26" s="5">
        <v>4</v>
      </c>
      <c r="I26" s="5">
        <v>4</v>
      </c>
      <c r="J26" s="5">
        <v>6</v>
      </c>
      <c r="K26" s="5">
        <v>84.9</v>
      </c>
      <c r="L26" s="5">
        <v>85.25</v>
      </c>
      <c r="M26" s="5">
        <v>85.23</v>
      </c>
      <c r="N26" s="3" t="s">
        <v>33</v>
      </c>
    </row>
    <row r="27" spans="1:14" ht="15.75" customHeight="1">
      <c r="A27" s="4">
        <v>26</v>
      </c>
      <c r="B27" s="3" t="s">
        <v>34</v>
      </c>
      <c r="C27" s="5">
        <v>85.01</v>
      </c>
      <c r="D27" s="5">
        <v>21</v>
      </c>
      <c r="E27" s="5">
        <v>10</v>
      </c>
      <c r="F27" s="5">
        <v>77.959999999999994</v>
      </c>
      <c r="G27" s="5">
        <v>3</v>
      </c>
      <c r="H27" s="5">
        <v>1</v>
      </c>
      <c r="I27" s="5">
        <v>5</v>
      </c>
      <c r="J27" s="5">
        <v>3</v>
      </c>
      <c r="K27" s="5">
        <v>84.98</v>
      </c>
      <c r="L27" s="5">
        <v>84.8</v>
      </c>
      <c r="M27" s="5">
        <v>84.99</v>
      </c>
      <c r="N27" s="3" t="s">
        <v>15</v>
      </c>
    </row>
    <row r="28" spans="1:14" ht="15.75" customHeight="1">
      <c r="A28" s="4">
        <v>27</v>
      </c>
      <c r="B28" s="3" t="s">
        <v>50</v>
      </c>
      <c r="C28" s="5">
        <v>84.95</v>
      </c>
      <c r="D28" s="5">
        <v>22</v>
      </c>
      <c r="E28" s="5">
        <v>12</v>
      </c>
      <c r="F28" s="5">
        <v>81.87</v>
      </c>
      <c r="G28" s="5">
        <v>5</v>
      </c>
      <c r="H28" s="5">
        <v>9</v>
      </c>
      <c r="I28" s="5">
        <v>7</v>
      </c>
      <c r="J28" s="5">
        <v>9</v>
      </c>
      <c r="K28" s="5">
        <v>84.76</v>
      </c>
      <c r="L28" s="5">
        <v>85.46</v>
      </c>
      <c r="M28" s="5">
        <v>83.95</v>
      </c>
      <c r="N28" s="3" t="s">
        <v>28</v>
      </c>
    </row>
    <row r="29" spans="1:14" ht="15.75" customHeight="1">
      <c r="A29" s="4">
        <v>28</v>
      </c>
      <c r="B29" s="3" t="s">
        <v>96</v>
      </c>
      <c r="C29" s="5">
        <v>84.94</v>
      </c>
      <c r="D29" s="5">
        <v>23</v>
      </c>
      <c r="E29" s="5">
        <v>12</v>
      </c>
      <c r="F29" s="5">
        <v>78.290000000000006</v>
      </c>
      <c r="G29" s="5">
        <v>2</v>
      </c>
      <c r="H29" s="5">
        <v>3</v>
      </c>
      <c r="I29" s="5">
        <v>2</v>
      </c>
      <c r="J29" s="5">
        <v>6</v>
      </c>
      <c r="K29" s="5">
        <v>84.91</v>
      </c>
      <c r="L29" s="5">
        <v>84.23</v>
      </c>
      <c r="M29" s="5">
        <v>89.71</v>
      </c>
      <c r="N29" s="3" t="s">
        <v>33</v>
      </c>
    </row>
    <row r="30" spans="1:14" ht="15.75" customHeight="1">
      <c r="A30" s="4">
        <v>29</v>
      </c>
      <c r="B30" s="3" t="s">
        <v>37</v>
      </c>
      <c r="C30" s="5">
        <v>84.59</v>
      </c>
      <c r="D30" s="5">
        <v>20</v>
      </c>
      <c r="E30" s="5">
        <v>13</v>
      </c>
      <c r="F30" s="5">
        <v>80.239999999999995</v>
      </c>
      <c r="G30" s="5">
        <v>4</v>
      </c>
      <c r="H30" s="5">
        <v>8</v>
      </c>
      <c r="I30" s="5">
        <v>5</v>
      </c>
      <c r="J30" s="5">
        <v>9</v>
      </c>
      <c r="K30" s="5">
        <v>84.74</v>
      </c>
      <c r="L30" s="5">
        <v>84.11</v>
      </c>
      <c r="M30" s="5">
        <v>83.52</v>
      </c>
      <c r="N30" s="3" t="s">
        <v>28</v>
      </c>
    </row>
    <row r="31" spans="1:14" ht="15.75" customHeight="1">
      <c r="A31" s="4">
        <v>30</v>
      </c>
      <c r="B31" s="3" t="s">
        <v>411</v>
      </c>
      <c r="C31" s="5">
        <v>84.55</v>
      </c>
      <c r="D31" s="5">
        <v>26</v>
      </c>
      <c r="E31" s="5">
        <v>7</v>
      </c>
      <c r="F31" s="5">
        <v>77.33</v>
      </c>
      <c r="G31" s="5">
        <v>1</v>
      </c>
      <c r="H31" s="5">
        <v>4</v>
      </c>
      <c r="I31" s="5">
        <v>3</v>
      </c>
      <c r="J31" s="5">
        <v>5</v>
      </c>
      <c r="K31" s="5">
        <v>84.38</v>
      </c>
      <c r="L31" s="5">
        <v>85.45</v>
      </c>
      <c r="M31" s="5">
        <v>81.87</v>
      </c>
      <c r="N31" s="3" t="s">
        <v>17</v>
      </c>
    </row>
    <row r="32" spans="1:14" ht="15.75" customHeight="1">
      <c r="A32" s="4">
        <v>31</v>
      </c>
      <c r="B32" s="3" t="s">
        <v>47</v>
      </c>
      <c r="C32" s="5">
        <v>84.24</v>
      </c>
      <c r="D32" s="5">
        <v>23</v>
      </c>
      <c r="E32" s="5">
        <v>8</v>
      </c>
      <c r="F32" s="5">
        <v>77.040000000000006</v>
      </c>
      <c r="G32" s="5">
        <v>1</v>
      </c>
      <c r="H32" s="5">
        <v>1</v>
      </c>
      <c r="I32" s="5">
        <v>3</v>
      </c>
      <c r="J32" s="5">
        <v>7</v>
      </c>
      <c r="K32" s="5">
        <v>83.92</v>
      </c>
      <c r="L32" s="5">
        <v>84.66</v>
      </c>
      <c r="M32" s="5">
        <v>86.37</v>
      </c>
      <c r="N32" s="3" t="s">
        <v>48</v>
      </c>
    </row>
    <row r="33" spans="1:14" ht="15.75" customHeight="1">
      <c r="A33" s="4">
        <v>32</v>
      </c>
      <c r="B33" s="3" t="s">
        <v>84</v>
      </c>
      <c r="C33" s="5">
        <v>84.09</v>
      </c>
      <c r="D33" s="5">
        <v>20</v>
      </c>
      <c r="E33" s="5">
        <v>10</v>
      </c>
      <c r="F33" s="5">
        <v>80.17</v>
      </c>
      <c r="G33" s="5">
        <v>3</v>
      </c>
      <c r="H33" s="5">
        <v>5</v>
      </c>
      <c r="I33" s="5">
        <v>8</v>
      </c>
      <c r="J33" s="5">
        <v>9</v>
      </c>
      <c r="K33" s="5">
        <v>83.93</v>
      </c>
      <c r="L33" s="5">
        <v>84.28</v>
      </c>
      <c r="M33" s="5">
        <v>84.22</v>
      </c>
      <c r="N33" s="3" t="s">
        <v>23</v>
      </c>
    </row>
    <row r="34" spans="1:14" ht="15.75" customHeight="1">
      <c r="A34" s="4">
        <v>33</v>
      </c>
      <c r="B34" s="3" t="s">
        <v>121</v>
      </c>
      <c r="C34" s="5">
        <v>84.02</v>
      </c>
      <c r="D34" s="5">
        <v>23</v>
      </c>
      <c r="E34" s="5">
        <v>9</v>
      </c>
      <c r="F34" s="5">
        <v>76.02</v>
      </c>
      <c r="G34" s="5">
        <v>0</v>
      </c>
      <c r="H34" s="5">
        <v>5</v>
      </c>
      <c r="I34" s="5">
        <v>2</v>
      </c>
      <c r="J34" s="5">
        <v>7</v>
      </c>
      <c r="K34" s="5">
        <v>84.02</v>
      </c>
      <c r="L34" s="5">
        <v>83.84</v>
      </c>
      <c r="M34" s="5">
        <v>83.4</v>
      </c>
      <c r="N34" s="3" t="s">
        <v>19</v>
      </c>
    </row>
    <row r="35" spans="1:14" ht="15.75" customHeight="1">
      <c r="A35" s="4">
        <v>34</v>
      </c>
      <c r="B35" s="3" t="s">
        <v>76</v>
      </c>
      <c r="C35" s="5">
        <v>83.99</v>
      </c>
      <c r="D35" s="5">
        <v>18</v>
      </c>
      <c r="E35" s="5">
        <v>15</v>
      </c>
      <c r="F35" s="5">
        <v>81.5</v>
      </c>
      <c r="G35" s="5">
        <v>3</v>
      </c>
      <c r="H35" s="5">
        <v>9</v>
      </c>
      <c r="I35" s="5">
        <v>5</v>
      </c>
      <c r="J35" s="5">
        <v>12</v>
      </c>
      <c r="K35" s="5">
        <v>83.92</v>
      </c>
      <c r="L35" s="5">
        <v>83.71</v>
      </c>
      <c r="M35" s="5">
        <v>85.44</v>
      </c>
      <c r="N35" s="3" t="s">
        <v>21</v>
      </c>
    </row>
    <row r="36" spans="1:14" ht="15.75" customHeight="1">
      <c r="A36" s="4">
        <v>35</v>
      </c>
      <c r="B36" s="3" t="s">
        <v>58</v>
      </c>
      <c r="C36" s="5">
        <v>83.89</v>
      </c>
      <c r="D36" s="5">
        <v>25</v>
      </c>
      <c r="E36" s="5">
        <v>5</v>
      </c>
      <c r="F36" s="5">
        <v>78.78</v>
      </c>
      <c r="G36" s="5">
        <v>3</v>
      </c>
      <c r="H36" s="5">
        <v>2</v>
      </c>
      <c r="I36" s="5">
        <v>10</v>
      </c>
      <c r="J36" s="5">
        <v>4</v>
      </c>
      <c r="K36" s="5">
        <v>83.5</v>
      </c>
      <c r="L36" s="5">
        <v>84.92</v>
      </c>
      <c r="M36" s="5">
        <v>83.55</v>
      </c>
      <c r="N36" s="3" t="s">
        <v>23</v>
      </c>
    </row>
    <row r="37" spans="1:14" ht="15.75" customHeight="1">
      <c r="A37" s="4">
        <v>36</v>
      </c>
      <c r="B37" s="3" t="s">
        <v>249</v>
      </c>
      <c r="C37" s="5">
        <v>83.82</v>
      </c>
      <c r="D37" s="5">
        <v>24</v>
      </c>
      <c r="E37" s="5">
        <v>7</v>
      </c>
      <c r="F37" s="5">
        <v>74.64</v>
      </c>
      <c r="G37" s="5">
        <v>0</v>
      </c>
      <c r="H37" s="5">
        <v>1</v>
      </c>
      <c r="I37" s="5">
        <v>1</v>
      </c>
      <c r="J37" s="5">
        <v>2</v>
      </c>
      <c r="K37" s="5">
        <v>83.86</v>
      </c>
      <c r="L37" s="5">
        <v>83.26</v>
      </c>
      <c r="M37" s="5">
        <v>85.14</v>
      </c>
      <c r="N37" s="3" t="s">
        <v>78</v>
      </c>
    </row>
    <row r="38" spans="1:14" ht="15.75" customHeight="1">
      <c r="A38" s="4">
        <v>37</v>
      </c>
      <c r="B38" s="3" t="s">
        <v>145</v>
      </c>
      <c r="C38" s="5">
        <v>83.71</v>
      </c>
      <c r="D38" s="5">
        <v>24</v>
      </c>
      <c r="E38" s="5">
        <v>5</v>
      </c>
      <c r="F38" s="5">
        <v>75.989999999999995</v>
      </c>
      <c r="G38" s="5">
        <v>1</v>
      </c>
      <c r="H38" s="5">
        <v>0</v>
      </c>
      <c r="I38" s="5">
        <v>6</v>
      </c>
      <c r="J38" s="5">
        <v>2</v>
      </c>
      <c r="K38" s="5">
        <v>83.4</v>
      </c>
      <c r="L38" s="5">
        <v>84.32</v>
      </c>
      <c r="M38" s="5">
        <v>84.34</v>
      </c>
      <c r="N38" s="3" t="s">
        <v>48</v>
      </c>
    </row>
    <row r="39" spans="1:14" ht="15.75" customHeight="1">
      <c r="A39" s="4">
        <v>38</v>
      </c>
      <c r="B39" s="3" t="s">
        <v>79</v>
      </c>
      <c r="C39" s="5">
        <v>83.15</v>
      </c>
      <c r="D39" s="5">
        <v>26</v>
      </c>
      <c r="E39" s="5">
        <v>7</v>
      </c>
      <c r="F39" s="5">
        <v>76.430000000000007</v>
      </c>
      <c r="G39" s="5">
        <v>0</v>
      </c>
      <c r="H39" s="5">
        <v>0</v>
      </c>
      <c r="I39" s="5">
        <v>3</v>
      </c>
      <c r="J39" s="5">
        <v>2</v>
      </c>
      <c r="K39" s="5">
        <v>82.88</v>
      </c>
      <c r="L39" s="5">
        <v>83.12</v>
      </c>
      <c r="M39" s="5">
        <v>88.06</v>
      </c>
      <c r="N39" s="3" t="s">
        <v>48</v>
      </c>
    </row>
    <row r="40" spans="1:14" ht="15.75" customHeight="1">
      <c r="A40" s="4">
        <v>39</v>
      </c>
      <c r="B40" s="3" t="s">
        <v>65</v>
      </c>
      <c r="C40" s="5">
        <v>82.98</v>
      </c>
      <c r="D40" s="5">
        <v>15</v>
      </c>
      <c r="E40" s="5">
        <v>15</v>
      </c>
      <c r="F40" s="5">
        <v>81.11</v>
      </c>
      <c r="G40" s="5">
        <v>3</v>
      </c>
      <c r="H40" s="5">
        <v>6</v>
      </c>
      <c r="I40" s="5">
        <v>5</v>
      </c>
      <c r="J40" s="5">
        <v>10</v>
      </c>
      <c r="K40" s="5">
        <v>82.9</v>
      </c>
      <c r="L40" s="5">
        <v>82.61</v>
      </c>
      <c r="M40" s="5">
        <v>85.53</v>
      </c>
      <c r="N40" s="3" t="s">
        <v>21</v>
      </c>
    </row>
    <row r="41" spans="1:14" ht="15.75" customHeight="1">
      <c r="A41" s="4">
        <v>40</v>
      </c>
      <c r="B41" s="3" t="s">
        <v>195</v>
      </c>
      <c r="C41" s="5">
        <v>82.88</v>
      </c>
      <c r="D41" s="5">
        <v>23</v>
      </c>
      <c r="E41" s="5">
        <v>8</v>
      </c>
      <c r="F41" s="5">
        <v>75.56</v>
      </c>
      <c r="G41" s="5">
        <v>1</v>
      </c>
      <c r="H41" s="5">
        <v>1</v>
      </c>
      <c r="I41" s="5">
        <v>3</v>
      </c>
      <c r="J41" s="5">
        <v>3</v>
      </c>
      <c r="K41" s="5">
        <v>82.86</v>
      </c>
      <c r="L41" s="5">
        <v>82.7</v>
      </c>
      <c r="M41" s="5">
        <v>82.61</v>
      </c>
      <c r="N41" s="3" t="s">
        <v>15</v>
      </c>
    </row>
    <row r="42" spans="1:14" ht="15.75" customHeight="1">
      <c r="A42" s="4">
        <v>41</v>
      </c>
      <c r="B42" s="3" t="s">
        <v>83</v>
      </c>
      <c r="C42" s="5">
        <v>82.83</v>
      </c>
      <c r="D42" s="5">
        <v>19</v>
      </c>
      <c r="E42" s="5">
        <v>13</v>
      </c>
      <c r="F42" s="5">
        <v>78.91</v>
      </c>
      <c r="G42" s="5">
        <v>2</v>
      </c>
      <c r="H42" s="5">
        <v>7</v>
      </c>
      <c r="I42" s="5">
        <v>4</v>
      </c>
      <c r="J42" s="5">
        <v>8</v>
      </c>
      <c r="K42" s="5">
        <v>83.18</v>
      </c>
      <c r="L42" s="5">
        <v>82.15</v>
      </c>
      <c r="M42" s="5">
        <v>79.98</v>
      </c>
      <c r="N42" s="3" t="s">
        <v>13</v>
      </c>
    </row>
    <row r="43" spans="1:14" ht="15.75" customHeight="1">
      <c r="A43" s="4">
        <v>42</v>
      </c>
      <c r="B43" s="3" t="s">
        <v>75</v>
      </c>
      <c r="C43" s="5">
        <v>82.75</v>
      </c>
      <c r="D43" s="5">
        <v>18</v>
      </c>
      <c r="E43" s="5">
        <v>15</v>
      </c>
      <c r="F43" s="5">
        <v>79.05</v>
      </c>
      <c r="G43" s="5">
        <v>2</v>
      </c>
      <c r="H43" s="5">
        <v>8</v>
      </c>
      <c r="I43" s="5">
        <v>2</v>
      </c>
      <c r="J43" s="5">
        <v>10</v>
      </c>
      <c r="K43" s="5">
        <v>83.15</v>
      </c>
      <c r="L43" s="5">
        <v>81.739999999999995</v>
      </c>
      <c r="M43" s="5">
        <v>80.88</v>
      </c>
      <c r="N43" s="3" t="s">
        <v>13</v>
      </c>
    </row>
    <row r="44" spans="1:14" ht="15.75" customHeight="1">
      <c r="A44" s="4">
        <v>43</v>
      </c>
      <c r="B44" s="3" t="s">
        <v>35</v>
      </c>
      <c r="C44" s="5">
        <v>82.73</v>
      </c>
      <c r="D44" s="5">
        <v>18</v>
      </c>
      <c r="E44" s="5">
        <v>13</v>
      </c>
      <c r="F44" s="5">
        <v>79.680000000000007</v>
      </c>
      <c r="G44" s="5">
        <v>2</v>
      </c>
      <c r="H44" s="5">
        <v>3</v>
      </c>
      <c r="I44" s="5">
        <v>7</v>
      </c>
      <c r="J44" s="5">
        <v>10</v>
      </c>
      <c r="K44" s="5">
        <v>83.4</v>
      </c>
      <c r="L44" s="5">
        <v>82.59</v>
      </c>
      <c r="M44" s="5">
        <v>75.010000000000005</v>
      </c>
      <c r="N44" s="3" t="s">
        <v>23</v>
      </c>
    </row>
    <row r="45" spans="1:14" ht="15.75" customHeight="1">
      <c r="A45" s="4">
        <v>44</v>
      </c>
      <c r="B45" s="3" t="s">
        <v>40</v>
      </c>
      <c r="C45" s="5">
        <v>82.64</v>
      </c>
      <c r="D45" s="5">
        <v>20</v>
      </c>
      <c r="E45" s="5">
        <v>12</v>
      </c>
      <c r="F45" s="5">
        <v>80.88</v>
      </c>
      <c r="G45" s="5">
        <v>4</v>
      </c>
      <c r="H45" s="5">
        <v>7</v>
      </c>
      <c r="I45" s="5">
        <v>7</v>
      </c>
      <c r="J45" s="5">
        <v>8</v>
      </c>
      <c r="K45" s="5">
        <v>82.53</v>
      </c>
      <c r="L45" s="5">
        <v>82.78</v>
      </c>
      <c r="M45" s="5">
        <v>82.3</v>
      </c>
      <c r="N45" s="3" t="s">
        <v>21</v>
      </c>
    </row>
    <row r="46" spans="1:14" ht="15.75" customHeight="1">
      <c r="A46" s="4">
        <v>45</v>
      </c>
      <c r="B46" s="3" t="s">
        <v>29</v>
      </c>
      <c r="C46" s="5">
        <v>82.59</v>
      </c>
      <c r="D46" s="5">
        <v>22</v>
      </c>
      <c r="E46" s="5">
        <v>11</v>
      </c>
      <c r="F46" s="5">
        <v>79.78</v>
      </c>
      <c r="G46" s="5">
        <v>3</v>
      </c>
      <c r="H46" s="5">
        <v>2</v>
      </c>
      <c r="I46" s="5">
        <v>10</v>
      </c>
      <c r="J46" s="5">
        <v>8</v>
      </c>
      <c r="K46" s="5">
        <v>81.99</v>
      </c>
      <c r="L46" s="5">
        <v>83.63</v>
      </c>
      <c r="M46" s="5">
        <v>87.88</v>
      </c>
      <c r="N46" s="3" t="s">
        <v>23</v>
      </c>
    </row>
    <row r="47" spans="1:14" ht="15.75" customHeight="1">
      <c r="A47" s="4">
        <v>46</v>
      </c>
      <c r="B47" s="3" t="s">
        <v>99</v>
      </c>
      <c r="C47" s="5">
        <v>82.53</v>
      </c>
      <c r="D47" s="5">
        <v>17</v>
      </c>
      <c r="E47" s="5">
        <v>15</v>
      </c>
      <c r="F47" s="5">
        <v>78.62</v>
      </c>
      <c r="G47" s="5">
        <v>0</v>
      </c>
      <c r="H47" s="5">
        <v>6</v>
      </c>
      <c r="I47" s="5">
        <v>3</v>
      </c>
      <c r="J47" s="5">
        <v>13</v>
      </c>
      <c r="K47" s="5">
        <v>82.51</v>
      </c>
      <c r="L47" s="5">
        <v>82.19</v>
      </c>
      <c r="M47" s="5">
        <v>83.16</v>
      </c>
      <c r="N47" s="3" t="s">
        <v>23</v>
      </c>
    </row>
    <row r="48" spans="1:14" ht="15.75" customHeight="1">
      <c r="A48" s="4">
        <v>47</v>
      </c>
      <c r="B48" s="3" t="s">
        <v>105</v>
      </c>
      <c r="C48" s="5">
        <v>82.49</v>
      </c>
      <c r="D48" s="5">
        <v>23</v>
      </c>
      <c r="E48" s="5">
        <v>9</v>
      </c>
      <c r="F48" s="5">
        <v>75.900000000000006</v>
      </c>
      <c r="G48" s="5">
        <v>1</v>
      </c>
      <c r="H48" s="5">
        <v>3</v>
      </c>
      <c r="I48" s="5">
        <v>2</v>
      </c>
      <c r="J48" s="5">
        <v>3</v>
      </c>
      <c r="K48" s="5">
        <v>82.85</v>
      </c>
      <c r="L48" s="5">
        <v>82.39</v>
      </c>
      <c r="M48" s="5">
        <v>77.34</v>
      </c>
      <c r="N48" s="3" t="s">
        <v>33</v>
      </c>
    </row>
    <row r="49" spans="1:14" ht="15.75" customHeight="1">
      <c r="A49" s="4">
        <v>48</v>
      </c>
      <c r="B49" s="3" t="s">
        <v>92</v>
      </c>
      <c r="C49" s="5">
        <v>82.35</v>
      </c>
      <c r="D49" s="5">
        <v>20</v>
      </c>
      <c r="E49" s="5">
        <v>10</v>
      </c>
      <c r="F49" s="5">
        <v>76.69</v>
      </c>
      <c r="G49" s="5">
        <v>1</v>
      </c>
      <c r="H49" s="5">
        <v>3</v>
      </c>
      <c r="I49" s="5">
        <v>4</v>
      </c>
      <c r="J49" s="5">
        <v>6</v>
      </c>
      <c r="K49" s="5">
        <v>82.35</v>
      </c>
      <c r="L49" s="5">
        <v>83.24</v>
      </c>
      <c r="M49" s="5">
        <v>77.5</v>
      </c>
      <c r="N49" s="3" t="s">
        <v>19</v>
      </c>
    </row>
    <row r="50" spans="1:14" ht="15.75" customHeight="1">
      <c r="A50" s="4">
        <v>49</v>
      </c>
      <c r="B50" s="3" t="s">
        <v>30</v>
      </c>
      <c r="C50" s="5">
        <v>82.31</v>
      </c>
      <c r="D50" s="5">
        <v>19</v>
      </c>
      <c r="E50" s="5">
        <v>12</v>
      </c>
      <c r="F50" s="5">
        <v>80.61</v>
      </c>
      <c r="G50" s="5">
        <v>3</v>
      </c>
      <c r="H50" s="5">
        <v>4</v>
      </c>
      <c r="I50" s="5">
        <v>8</v>
      </c>
      <c r="J50" s="5">
        <v>9</v>
      </c>
      <c r="K50" s="5">
        <v>82.19</v>
      </c>
      <c r="L50" s="5">
        <v>82.72</v>
      </c>
      <c r="M50" s="5">
        <v>80.680000000000007</v>
      </c>
      <c r="N50" s="3" t="s">
        <v>23</v>
      </c>
    </row>
    <row r="51" spans="1:14" ht="15.75" customHeight="1">
      <c r="A51" s="4">
        <v>50</v>
      </c>
      <c r="B51" s="3" t="s">
        <v>70</v>
      </c>
      <c r="C51" s="5">
        <v>82.16</v>
      </c>
      <c r="D51" s="5">
        <v>18</v>
      </c>
      <c r="E51" s="5">
        <v>14</v>
      </c>
      <c r="F51" s="5">
        <v>78.98</v>
      </c>
      <c r="G51" s="5">
        <v>2</v>
      </c>
      <c r="H51" s="5">
        <v>4</v>
      </c>
      <c r="I51" s="5">
        <v>4</v>
      </c>
      <c r="J51" s="5">
        <v>6</v>
      </c>
      <c r="K51" s="5">
        <v>82.69</v>
      </c>
      <c r="L51" s="5">
        <v>82.12</v>
      </c>
      <c r="M51" s="5">
        <v>75.13</v>
      </c>
      <c r="N51" s="3" t="s">
        <v>17</v>
      </c>
    </row>
    <row r="52" spans="1:14" ht="15.75" customHeight="1">
      <c r="A52" s="4">
        <v>51</v>
      </c>
      <c r="B52" s="3" t="s">
        <v>38</v>
      </c>
      <c r="C52" s="5">
        <v>82.09</v>
      </c>
      <c r="D52" s="5">
        <v>22</v>
      </c>
      <c r="E52" s="5">
        <v>12</v>
      </c>
      <c r="F52" s="5">
        <v>79.12</v>
      </c>
      <c r="G52" s="5">
        <v>4</v>
      </c>
      <c r="H52" s="5">
        <v>8</v>
      </c>
      <c r="I52" s="5">
        <v>7</v>
      </c>
      <c r="J52" s="5">
        <v>9</v>
      </c>
      <c r="K52" s="5">
        <v>81.72</v>
      </c>
      <c r="L52" s="5">
        <v>82.24</v>
      </c>
      <c r="M52" s="5">
        <v>88.38</v>
      </c>
      <c r="N52" s="3" t="s">
        <v>13</v>
      </c>
    </row>
    <row r="53" spans="1:14" ht="15.75" customHeight="1">
      <c r="A53" s="4">
        <v>52</v>
      </c>
      <c r="B53" s="3" t="s">
        <v>87</v>
      </c>
      <c r="C53" s="5">
        <v>82.07</v>
      </c>
      <c r="D53" s="5">
        <v>21</v>
      </c>
      <c r="E53" s="5">
        <v>11</v>
      </c>
      <c r="F53" s="5">
        <v>77.569999999999993</v>
      </c>
      <c r="G53" s="5">
        <v>1</v>
      </c>
      <c r="H53" s="5">
        <v>5</v>
      </c>
      <c r="I53" s="5">
        <v>3</v>
      </c>
      <c r="J53" s="5">
        <v>7</v>
      </c>
      <c r="K53" s="5">
        <v>81.709999999999994</v>
      </c>
      <c r="L53" s="5">
        <v>82.62</v>
      </c>
      <c r="M53" s="5">
        <v>84.01</v>
      </c>
      <c r="N53" s="3" t="s">
        <v>17</v>
      </c>
    </row>
    <row r="54" spans="1:14" ht="15.75" customHeight="1">
      <c r="A54" s="4">
        <v>53</v>
      </c>
      <c r="B54" s="3" t="s">
        <v>81</v>
      </c>
      <c r="C54" s="5">
        <v>81.96</v>
      </c>
      <c r="D54" s="5">
        <v>25</v>
      </c>
      <c r="E54" s="5">
        <v>7</v>
      </c>
      <c r="F54" s="5">
        <v>71.44</v>
      </c>
      <c r="G54" s="5">
        <v>0</v>
      </c>
      <c r="H54" s="5">
        <v>0</v>
      </c>
      <c r="I54" s="5">
        <v>0</v>
      </c>
      <c r="J54" s="5">
        <v>1</v>
      </c>
      <c r="K54" s="5">
        <v>81.95</v>
      </c>
      <c r="L54" s="5">
        <v>81.52</v>
      </c>
      <c r="M54" s="5">
        <v>83.33</v>
      </c>
      <c r="N54" s="3" t="s">
        <v>63</v>
      </c>
    </row>
    <row r="55" spans="1:14" ht="15.75" customHeight="1">
      <c r="A55" s="4">
        <v>54</v>
      </c>
      <c r="B55" s="3" t="s">
        <v>156</v>
      </c>
      <c r="C55" s="5">
        <v>81.900000000000006</v>
      </c>
      <c r="D55" s="5">
        <v>21</v>
      </c>
      <c r="E55" s="5">
        <v>10</v>
      </c>
      <c r="F55" s="5">
        <v>77.98</v>
      </c>
      <c r="G55" s="5">
        <v>2</v>
      </c>
      <c r="H55" s="5">
        <v>3</v>
      </c>
      <c r="I55" s="5">
        <v>2</v>
      </c>
      <c r="J55" s="5">
        <v>7</v>
      </c>
      <c r="K55" s="5">
        <v>81.72</v>
      </c>
      <c r="L55" s="5">
        <v>82.41</v>
      </c>
      <c r="M55" s="5">
        <v>80.53</v>
      </c>
      <c r="N55" s="3" t="s">
        <v>33</v>
      </c>
    </row>
    <row r="56" spans="1:14" ht="15.75" customHeight="1">
      <c r="A56" s="4">
        <v>55</v>
      </c>
      <c r="B56" s="3" t="s">
        <v>148</v>
      </c>
      <c r="C56" s="5">
        <v>81.78</v>
      </c>
      <c r="D56" s="5">
        <v>26</v>
      </c>
      <c r="E56" s="5">
        <v>6</v>
      </c>
      <c r="F56" s="5">
        <v>73.66</v>
      </c>
      <c r="G56" s="5">
        <v>1</v>
      </c>
      <c r="H56" s="5">
        <v>0</v>
      </c>
      <c r="I56" s="5">
        <v>1</v>
      </c>
      <c r="J56" s="5">
        <v>1</v>
      </c>
      <c r="K56" s="5">
        <v>81.42</v>
      </c>
      <c r="L56" s="5">
        <v>82.29</v>
      </c>
      <c r="M56" s="5">
        <v>83.93</v>
      </c>
      <c r="N56" s="3" t="s">
        <v>67</v>
      </c>
    </row>
    <row r="57" spans="1:14" ht="15.75" customHeight="1">
      <c r="A57" s="4">
        <v>56</v>
      </c>
      <c r="B57" s="3" t="s">
        <v>118</v>
      </c>
      <c r="C57" s="5">
        <v>81.64</v>
      </c>
      <c r="D57" s="5">
        <v>22</v>
      </c>
      <c r="E57" s="5">
        <v>11</v>
      </c>
      <c r="F57" s="5">
        <v>75.39</v>
      </c>
      <c r="G57" s="5">
        <v>0</v>
      </c>
      <c r="H57" s="5">
        <v>1</v>
      </c>
      <c r="I57" s="5">
        <v>1</v>
      </c>
      <c r="J57" s="5">
        <v>2</v>
      </c>
      <c r="K57" s="5">
        <v>81.87</v>
      </c>
      <c r="L57" s="5">
        <v>80.98</v>
      </c>
      <c r="M57" s="5">
        <v>80.099999999999994</v>
      </c>
      <c r="N57" s="3" t="s">
        <v>67</v>
      </c>
    </row>
    <row r="58" spans="1:14" ht="15.75" customHeight="1">
      <c r="A58" s="4">
        <v>57</v>
      </c>
      <c r="B58" s="3" t="s">
        <v>59</v>
      </c>
      <c r="C58" s="5">
        <v>81.62</v>
      </c>
      <c r="D58" s="5">
        <v>18</v>
      </c>
      <c r="E58" s="5">
        <v>13</v>
      </c>
      <c r="F58" s="5">
        <v>80.17</v>
      </c>
      <c r="G58" s="5">
        <v>6</v>
      </c>
      <c r="H58" s="5">
        <v>5</v>
      </c>
      <c r="I58" s="5">
        <v>8</v>
      </c>
      <c r="J58" s="5">
        <v>6</v>
      </c>
      <c r="K58" s="5">
        <v>81.14</v>
      </c>
      <c r="L58" s="5">
        <v>82.49</v>
      </c>
      <c r="M58" s="5">
        <v>84.12</v>
      </c>
      <c r="N58" s="3" t="s">
        <v>28</v>
      </c>
    </row>
    <row r="59" spans="1:14" ht="15.75" customHeight="1">
      <c r="A59" s="4">
        <v>58</v>
      </c>
      <c r="B59" s="3" t="s">
        <v>66</v>
      </c>
      <c r="C59" s="5">
        <v>81.599999999999994</v>
      </c>
      <c r="D59" s="5">
        <v>21</v>
      </c>
      <c r="E59" s="5">
        <v>9</v>
      </c>
      <c r="F59" s="5">
        <v>76.430000000000007</v>
      </c>
      <c r="G59" s="5">
        <v>0</v>
      </c>
      <c r="H59" s="5">
        <v>2</v>
      </c>
      <c r="I59" s="5">
        <v>0</v>
      </c>
      <c r="J59" s="5">
        <v>2</v>
      </c>
      <c r="K59" s="5">
        <v>81.67</v>
      </c>
      <c r="L59" s="5">
        <v>81.42</v>
      </c>
      <c r="M59" s="5">
        <v>80</v>
      </c>
      <c r="N59" s="3" t="s">
        <v>67</v>
      </c>
    </row>
    <row r="60" spans="1:14" ht="15.75" customHeight="1">
      <c r="A60" s="4">
        <v>59</v>
      </c>
      <c r="B60" s="3" t="s">
        <v>91</v>
      </c>
      <c r="C60" s="5">
        <v>81.55</v>
      </c>
      <c r="D60" s="5">
        <v>19</v>
      </c>
      <c r="E60" s="5">
        <v>14</v>
      </c>
      <c r="F60" s="5">
        <v>76.89</v>
      </c>
      <c r="G60" s="5">
        <v>0</v>
      </c>
      <c r="H60" s="5">
        <v>3</v>
      </c>
      <c r="I60" s="5">
        <v>1</v>
      </c>
      <c r="J60" s="5">
        <v>7</v>
      </c>
      <c r="K60" s="5">
        <v>81.77</v>
      </c>
      <c r="L60" s="5">
        <v>80.989999999999995</v>
      </c>
      <c r="M60" s="5">
        <v>79.8</v>
      </c>
      <c r="N60" s="3" t="s">
        <v>17</v>
      </c>
    </row>
    <row r="61" spans="1:14" ht="15.75" customHeight="1">
      <c r="A61" s="4">
        <v>60</v>
      </c>
      <c r="B61" s="3" t="s">
        <v>52</v>
      </c>
      <c r="C61" s="5">
        <v>81.459999999999994</v>
      </c>
      <c r="D61" s="5">
        <v>20</v>
      </c>
      <c r="E61" s="5">
        <v>12</v>
      </c>
      <c r="F61" s="5">
        <v>80.680000000000007</v>
      </c>
      <c r="G61" s="5">
        <v>3</v>
      </c>
      <c r="H61" s="5">
        <v>7</v>
      </c>
      <c r="I61" s="5">
        <v>9</v>
      </c>
      <c r="J61" s="5">
        <v>10</v>
      </c>
      <c r="K61" s="5">
        <v>81.44</v>
      </c>
      <c r="L61" s="5">
        <v>81.819999999999993</v>
      </c>
      <c r="M61" s="5">
        <v>78.64</v>
      </c>
      <c r="N61" s="3" t="s">
        <v>21</v>
      </c>
    </row>
    <row r="62" spans="1:14" ht="15.75" customHeight="1">
      <c r="A62" s="4">
        <v>61</v>
      </c>
      <c r="B62" s="3" t="s">
        <v>93</v>
      </c>
      <c r="C62" s="5">
        <v>81.459999999999994</v>
      </c>
      <c r="D62" s="5">
        <v>23</v>
      </c>
      <c r="E62" s="5">
        <v>10</v>
      </c>
      <c r="F62" s="5">
        <v>73.91</v>
      </c>
      <c r="G62" s="5">
        <v>1</v>
      </c>
      <c r="H62" s="5">
        <v>0</v>
      </c>
      <c r="I62" s="5">
        <v>2</v>
      </c>
      <c r="J62" s="5">
        <v>1</v>
      </c>
      <c r="K62" s="5">
        <v>81.510000000000005</v>
      </c>
      <c r="L62" s="5">
        <v>80.87</v>
      </c>
      <c r="M62" s="5">
        <v>82.7</v>
      </c>
      <c r="N62" s="3" t="s">
        <v>67</v>
      </c>
    </row>
    <row r="63" spans="1:14" ht="15.75" customHeight="1">
      <c r="A63" s="4">
        <v>62</v>
      </c>
      <c r="B63" s="3" t="s">
        <v>43</v>
      </c>
      <c r="C63" s="5">
        <v>81.34</v>
      </c>
      <c r="D63" s="5">
        <v>15</v>
      </c>
      <c r="E63" s="5">
        <v>17</v>
      </c>
      <c r="F63" s="5">
        <v>80.84</v>
      </c>
      <c r="G63" s="5">
        <v>2</v>
      </c>
      <c r="H63" s="5">
        <v>7</v>
      </c>
      <c r="I63" s="5">
        <v>3</v>
      </c>
      <c r="J63" s="5">
        <v>13</v>
      </c>
      <c r="K63" s="5">
        <v>81.319999999999993</v>
      </c>
      <c r="L63" s="5">
        <v>81.53</v>
      </c>
      <c r="M63" s="5">
        <v>79.239999999999995</v>
      </c>
      <c r="N63" s="3" t="s">
        <v>28</v>
      </c>
    </row>
    <row r="64" spans="1:14" ht="15.75" customHeight="1">
      <c r="A64" s="4">
        <v>63</v>
      </c>
      <c r="B64" s="3" t="s">
        <v>41</v>
      </c>
      <c r="C64" s="5">
        <v>81.33</v>
      </c>
      <c r="D64" s="5">
        <v>16</v>
      </c>
      <c r="E64" s="5">
        <v>17</v>
      </c>
      <c r="F64" s="5">
        <v>81.319999999999993</v>
      </c>
      <c r="G64" s="5">
        <v>1</v>
      </c>
      <c r="H64" s="5">
        <v>10</v>
      </c>
      <c r="I64" s="5">
        <v>3</v>
      </c>
      <c r="J64" s="5">
        <v>15</v>
      </c>
      <c r="K64" s="5">
        <v>81.38</v>
      </c>
      <c r="L64" s="5">
        <v>81.47</v>
      </c>
      <c r="M64" s="5">
        <v>78.64</v>
      </c>
      <c r="N64" s="3" t="s">
        <v>21</v>
      </c>
    </row>
    <row r="65" spans="1:14" ht="15.75" customHeight="1">
      <c r="A65" s="4">
        <v>64</v>
      </c>
      <c r="B65" s="3" t="s">
        <v>412</v>
      </c>
      <c r="C65" s="5">
        <v>81</v>
      </c>
      <c r="D65" s="5">
        <v>23</v>
      </c>
      <c r="E65" s="5">
        <v>10</v>
      </c>
      <c r="F65" s="5">
        <v>78.14</v>
      </c>
      <c r="G65" s="5">
        <v>2</v>
      </c>
      <c r="H65" s="5">
        <v>2</v>
      </c>
      <c r="I65" s="5">
        <v>5</v>
      </c>
      <c r="J65" s="5">
        <v>3</v>
      </c>
      <c r="K65" s="5">
        <v>80.56</v>
      </c>
      <c r="L65" s="5">
        <v>81.819999999999993</v>
      </c>
      <c r="M65" s="5">
        <v>82.82</v>
      </c>
      <c r="N65" s="3" t="s">
        <v>33</v>
      </c>
    </row>
    <row r="66" spans="1:14" ht="15.75" customHeight="1">
      <c r="A66" s="4">
        <v>65</v>
      </c>
      <c r="B66" s="3" t="s">
        <v>49</v>
      </c>
      <c r="C66" s="5">
        <v>80.98</v>
      </c>
      <c r="D66" s="5">
        <v>19</v>
      </c>
      <c r="E66" s="5">
        <v>13</v>
      </c>
      <c r="F66" s="5">
        <v>78</v>
      </c>
      <c r="G66" s="5">
        <v>1</v>
      </c>
      <c r="H66" s="5">
        <v>5</v>
      </c>
      <c r="I66" s="5">
        <v>3</v>
      </c>
      <c r="J66" s="5">
        <v>7</v>
      </c>
      <c r="K66" s="5">
        <v>80.8</v>
      </c>
      <c r="L66" s="5">
        <v>81.36</v>
      </c>
      <c r="M66" s="5">
        <v>80.37</v>
      </c>
      <c r="N66" s="3" t="s">
        <v>33</v>
      </c>
    </row>
    <row r="67" spans="1:14" ht="15.75" customHeight="1">
      <c r="A67" s="4">
        <v>66</v>
      </c>
      <c r="B67" s="3" t="s">
        <v>57</v>
      </c>
      <c r="C67" s="5">
        <v>80.92</v>
      </c>
      <c r="D67" s="5">
        <v>17</v>
      </c>
      <c r="E67" s="5">
        <v>15</v>
      </c>
      <c r="F67" s="5">
        <v>76.08</v>
      </c>
      <c r="G67" s="5">
        <v>0</v>
      </c>
      <c r="H67" s="5">
        <v>2</v>
      </c>
      <c r="I67" s="5">
        <v>2</v>
      </c>
      <c r="J67" s="5">
        <v>9</v>
      </c>
      <c r="K67" s="5">
        <v>81.44</v>
      </c>
      <c r="L67" s="5">
        <v>79.900000000000006</v>
      </c>
      <c r="M67" s="5">
        <v>77.45</v>
      </c>
      <c r="N67" s="3" t="s">
        <v>48</v>
      </c>
    </row>
    <row r="68" spans="1:14" ht="15.75" customHeight="1">
      <c r="A68" s="4">
        <v>67</v>
      </c>
      <c r="B68" s="3" t="s">
        <v>122</v>
      </c>
      <c r="C68" s="5">
        <v>80.91</v>
      </c>
      <c r="D68" s="5">
        <v>16</v>
      </c>
      <c r="E68" s="5">
        <v>17</v>
      </c>
      <c r="F68" s="5">
        <v>79.010000000000005</v>
      </c>
      <c r="G68" s="5">
        <v>0</v>
      </c>
      <c r="H68" s="5">
        <v>6</v>
      </c>
      <c r="I68" s="5">
        <v>2</v>
      </c>
      <c r="J68" s="5">
        <v>8</v>
      </c>
      <c r="K68" s="5">
        <v>81.11</v>
      </c>
      <c r="L68" s="5">
        <v>80.3</v>
      </c>
      <c r="M68" s="5">
        <v>79.62</v>
      </c>
      <c r="N68" s="3" t="s">
        <v>33</v>
      </c>
    </row>
    <row r="69" spans="1:14" ht="15.75" customHeight="1">
      <c r="A69" s="4">
        <v>68</v>
      </c>
      <c r="B69" s="3" t="s">
        <v>233</v>
      </c>
      <c r="C69" s="5">
        <v>80.81</v>
      </c>
      <c r="D69" s="5">
        <v>27</v>
      </c>
      <c r="E69" s="5">
        <v>2</v>
      </c>
      <c r="F69" s="5">
        <v>68.69</v>
      </c>
      <c r="G69" s="5">
        <v>0</v>
      </c>
      <c r="H69" s="5">
        <v>1</v>
      </c>
      <c r="I69" s="5">
        <v>1</v>
      </c>
      <c r="J69" s="5">
        <v>1</v>
      </c>
      <c r="K69" s="5">
        <v>80.34</v>
      </c>
      <c r="L69" s="5">
        <v>81.17</v>
      </c>
      <c r="M69" s="5">
        <v>88.14</v>
      </c>
      <c r="N69" s="3" t="s">
        <v>278</v>
      </c>
    </row>
    <row r="70" spans="1:14" ht="15.75" customHeight="1">
      <c r="A70" s="4">
        <v>69</v>
      </c>
      <c r="B70" s="3" t="s">
        <v>85</v>
      </c>
      <c r="C70" s="5">
        <v>80.650000000000006</v>
      </c>
      <c r="D70" s="5">
        <v>17</v>
      </c>
      <c r="E70" s="5">
        <v>16</v>
      </c>
      <c r="F70" s="5">
        <v>79.56</v>
      </c>
      <c r="G70" s="5">
        <v>3</v>
      </c>
      <c r="H70" s="5">
        <v>7</v>
      </c>
      <c r="I70" s="5">
        <v>4</v>
      </c>
      <c r="J70" s="5">
        <v>12</v>
      </c>
      <c r="K70" s="5">
        <v>80.989999999999995</v>
      </c>
      <c r="L70" s="5">
        <v>79.77</v>
      </c>
      <c r="M70" s="5">
        <v>78.78</v>
      </c>
      <c r="N70" s="3" t="s">
        <v>13</v>
      </c>
    </row>
    <row r="71" spans="1:14" ht="15.75" customHeight="1">
      <c r="A71" s="4">
        <v>70</v>
      </c>
      <c r="B71" s="3" t="s">
        <v>61</v>
      </c>
      <c r="C71" s="5">
        <v>80.63</v>
      </c>
      <c r="D71" s="5">
        <v>14</v>
      </c>
      <c r="E71" s="5">
        <v>17</v>
      </c>
      <c r="F71" s="5">
        <v>81.19</v>
      </c>
      <c r="G71" s="5">
        <v>2</v>
      </c>
      <c r="H71" s="5">
        <v>9</v>
      </c>
      <c r="I71" s="5">
        <v>4</v>
      </c>
      <c r="J71" s="5">
        <v>11</v>
      </c>
      <c r="K71" s="5">
        <v>81.040000000000006</v>
      </c>
      <c r="L71" s="5">
        <v>80.02</v>
      </c>
      <c r="M71" s="5">
        <v>76.61</v>
      </c>
      <c r="N71" s="3" t="s">
        <v>28</v>
      </c>
    </row>
    <row r="72" spans="1:14" ht="15.75" customHeight="1">
      <c r="A72" s="4">
        <v>71</v>
      </c>
      <c r="B72" s="3" t="s">
        <v>207</v>
      </c>
      <c r="C72" s="5">
        <v>80.37</v>
      </c>
      <c r="D72" s="5">
        <v>20</v>
      </c>
      <c r="E72" s="5">
        <v>9</v>
      </c>
      <c r="F72" s="5">
        <v>75.650000000000006</v>
      </c>
      <c r="G72" s="5">
        <v>0</v>
      </c>
      <c r="H72" s="5">
        <v>1</v>
      </c>
      <c r="I72" s="5">
        <v>2</v>
      </c>
      <c r="J72" s="5">
        <v>2</v>
      </c>
      <c r="K72" s="5">
        <v>80</v>
      </c>
      <c r="L72" s="5">
        <v>81.239999999999995</v>
      </c>
      <c r="M72" s="5">
        <v>80.540000000000006</v>
      </c>
      <c r="N72" s="3" t="s">
        <v>67</v>
      </c>
    </row>
    <row r="73" spans="1:14" ht="15.75" customHeight="1">
      <c r="A73" s="4">
        <v>72</v>
      </c>
      <c r="B73" s="3" t="s">
        <v>73</v>
      </c>
      <c r="C73" s="5">
        <v>80.319999999999993</v>
      </c>
      <c r="D73" s="5">
        <v>17</v>
      </c>
      <c r="E73" s="5">
        <v>16</v>
      </c>
      <c r="F73" s="5">
        <v>78.09</v>
      </c>
      <c r="G73" s="5">
        <v>0</v>
      </c>
      <c r="H73" s="5">
        <v>3</v>
      </c>
      <c r="I73" s="5">
        <v>2</v>
      </c>
      <c r="J73" s="5">
        <v>4</v>
      </c>
      <c r="K73" s="5">
        <v>80.36</v>
      </c>
      <c r="L73" s="5">
        <v>80.02</v>
      </c>
      <c r="M73" s="5">
        <v>79.61</v>
      </c>
      <c r="N73" s="3" t="s">
        <v>33</v>
      </c>
    </row>
    <row r="74" spans="1:14" ht="15.75" customHeight="1">
      <c r="A74" s="4">
        <v>73</v>
      </c>
      <c r="B74" s="3" t="s">
        <v>60</v>
      </c>
      <c r="C74" s="5">
        <v>80.3</v>
      </c>
      <c r="D74" s="5">
        <v>14</v>
      </c>
      <c r="E74" s="5">
        <v>16</v>
      </c>
      <c r="F74" s="5">
        <v>80.22</v>
      </c>
      <c r="G74" s="5">
        <v>0</v>
      </c>
      <c r="H74" s="5">
        <v>9</v>
      </c>
      <c r="I74" s="5">
        <v>2</v>
      </c>
      <c r="J74" s="5">
        <v>12</v>
      </c>
      <c r="K74" s="5">
        <v>80.540000000000006</v>
      </c>
      <c r="L74" s="5">
        <v>79.75</v>
      </c>
      <c r="M74" s="5">
        <v>78.239999999999995</v>
      </c>
      <c r="N74" s="3" t="s">
        <v>28</v>
      </c>
    </row>
    <row r="75" spans="1:14" ht="15.75" customHeight="1">
      <c r="A75" s="4">
        <v>74</v>
      </c>
      <c r="B75" s="3" t="s">
        <v>44</v>
      </c>
      <c r="C75" s="5">
        <v>80.150000000000006</v>
      </c>
      <c r="D75" s="5">
        <v>14</v>
      </c>
      <c r="E75" s="5">
        <v>17</v>
      </c>
      <c r="F75" s="5">
        <v>81.38</v>
      </c>
      <c r="G75" s="5">
        <v>2</v>
      </c>
      <c r="H75" s="5">
        <v>8</v>
      </c>
      <c r="I75" s="5">
        <v>4</v>
      </c>
      <c r="J75" s="5">
        <v>13</v>
      </c>
      <c r="K75" s="5">
        <v>80.349999999999994</v>
      </c>
      <c r="L75" s="5">
        <v>79.930000000000007</v>
      </c>
      <c r="M75" s="5">
        <v>76.900000000000006</v>
      </c>
      <c r="N75" s="3" t="s">
        <v>21</v>
      </c>
    </row>
    <row r="76" spans="1:14" ht="15.75" customHeight="1">
      <c r="A76" s="4">
        <v>75</v>
      </c>
      <c r="B76" s="3" t="s">
        <v>202</v>
      </c>
      <c r="C76" s="5">
        <v>80.13</v>
      </c>
      <c r="D76" s="5">
        <v>28</v>
      </c>
      <c r="E76" s="5">
        <v>4</v>
      </c>
      <c r="F76" s="5">
        <v>68.819999999999993</v>
      </c>
      <c r="G76" s="5">
        <v>0</v>
      </c>
      <c r="H76" s="5">
        <v>1</v>
      </c>
      <c r="I76" s="5">
        <v>0</v>
      </c>
      <c r="J76" s="5">
        <v>1</v>
      </c>
      <c r="K76" s="5">
        <v>79.72</v>
      </c>
      <c r="L76" s="5">
        <v>80.569999999999993</v>
      </c>
      <c r="M76" s="5">
        <v>84.25</v>
      </c>
      <c r="N76" s="3" t="s">
        <v>101</v>
      </c>
    </row>
    <row r="77" spans="1:14" ht="15.75" customHeight="1">
      <c r="A77" s="4">
        <v>76</v>
      </c>
      <c r="B77" s="3" t="s">
        <v>178</v>
      </c>
      <c r="C77" s="5">
        <v>80.11</v>
      </c>
      <c r="D77" s="5">
        <v>23</v>
      </c>
      <c r="E77" s="5">
        <v>12</v>
      </c>
      <c r="F77" s="5">
        <v>76.05</v>
      </c>
      <c r="G77" s="5">
        <v>0</v>
      </c>
      <c r="H77" s="5">
        <v>0</v>
      </c>
      <c r="I77" s="5">
        <v>0</v>
      </c>
      <c r="J77" s="5">
        <v>1</v>
      </c>
      <c r="K77" s="5">
        <v>79.819999999999993</v>
      </c>
      <c r="L77" s="5">
        <v>80.11</v>
      </c>
      <c r="M77" s="5">
        <v>84.61</v>
      </c>
      <c r="N77" s="3" t="s">
        <v>67</v>
      </c>
    </row>
    <row r="78" spans="1:14" ht="15.75" customHeight="1">
      <c r="A78" s="4">
        <v>77</v>
      </c>
      <c r="B78" s="3" t="s">
        <v>171</v>
      </c>
      <c r="C78" s="5">
        <v>79.819999999999993</v>
      </c>
      <c r="D78" s="5">
        <v>22</v>
      </c>
      <c r="E78" s="5">
        <v>10</v>
      </c>
      <c r="F78" s="5">
        <v>72.8</v>
      </c>
      <c r="G78" s="5">
        <v>0</v>
      </c>
      <c r="H78" s="5">
        <v>1</v>
      </c>
      <c r="I78" s="5">
        <v>1</v>
      </c>
      <c r="J78" s="5">
        <v>3</v>
      </c>
      <c r="K78" s="5">
        <v>79.91</v>
      </c>
      <c r="L78" s="5">
        <v>79.37</v>
      </c>
      <c r="M78" s="5">
        <v>79.290000000000006</v>
      </c>
      <c r="N78" s="3" t="s">
        <v>78</v>
      </c>
    </row>
    <row r="79" spans="1:14" ht="15.75" customHeight="1">
      <c r="A79" s="4">
        <v>78</v>
      </c>
      <c r="B79" s="3" t="s">
        <v>112</v>
      </c>
      <c r="C79" s="5">
        <v>79.56</v>
      </c>
      <c r="D79" s="5">
        <v>21</v>
      </c>
      <c r="E79" s="5">
        <v>11</v>
      </c>
      <c r="F79" s="5">
        <v>74.069999999999993</v>
      </c>
      <c r="G79" s="5">
        <v>1</v>
      </c>
      <c r="H79" s="5">
        <v>4</v>
      </c>
      <c r="I79" s="5">
        <v>3</v>
      </c>
      <c r="J79" s="5">
        <v>7</v>
      </c>
      <c r="K79" s="5">
        <v>79.52</v>
      </c>
      <c r="L79" s="5">
        <v>79.12</v>
      </c>
      <c r="M79" s="5">
        <v>81.61</v>
      </c>
      <c r="N79" s="3" t="s">
        <v>19</v>
      </c>
    </row>
    <row r="80" spans="1:14" ht="15.75" customHeight="1">
      <c r="A80" s="4">
        <v>79</v>
      </c>
      <c r="B80" s="3" t="s">
        <v>86</v>
      </c>
      <c r="C80" s="5">
        <v>79.56</v>
      </c>
      <c r="D80" s="5">
        <v>22</v>
      </c>
      <c r="E80" s="5">
        <v>6</v>
      </c>
      <c r="F80" s="5">
        <v>72.89</v>
      </c>
      <c r="G80" s="5">
        <v>0</v>
      </c>
      <c r="H80" s="5">
        <v>1</v>
      </c>
      <c r="I80" s="5">
        <v>0</v>
      </c>
      <c r="J80" s="5">
        <v>1</v>
      </c>
      <c r="K80" s="5">
        <v>79.31</v>
      </c>
      <c r="L80" s="5">
        <v>79.89</v>
      </c>
      <c r="M80" s="5">
        <v>80.400000000000006</v>
      </c>
      <c r="N80" s="3" t="s">
        <v>63</v>
      </c>
    </row>
    <row r="81" spans="1:14" ht="15.75" customHeight="1">
      <c r="A81" s="4">
        <v>80</v>
      </c>
      <c r="B81" s="3" t="s">
        <v>90</v>
      </c>
      <c r="C81" s="5">
        <v>79.56</v>
      </c>
      <c r="D81" s="5">
        <v>14</v>
      </c>
      <c r="E81" s="5">
        <v>17</v>
      </c>
      <c r="F81" s="5">
        <v>80.66</v>
      </c>
      <c r="G81" s="5">
        <v>1</v>
      </c>
      <c r="H81" s="5">
        <v>4</v>
      </c>
      <c r="I81" s="5">
        <v>4</v>
      </c>
      <c r="J81" s="5">
        <v>9</v>
      </c>
      <c r="K81" s="5">
        <v>79.47</v>
      </c>
      <c r="L81" s="5">
        <v>79.099999999999994</v>
      </c>
      <c r="M81" s="5">
        <v>82.68</v>
      </c>
      <c r="N81" s="3" t="s">
        <v>17</v>
      </c>
    </row>
    <row r="82" spans="1:14" ht="15.75" customHeight="1">
      <c r="A82" s="4">
        <v>81</v>
      </c>
      <c r="B82" s="3" t="s">
        <v>102</v>
      </c>
      <c r="C82" s="5">
        <v>79.52</v>
      </c>
      <c r="D82" s="5">
        <v>25</v>
      </c>
      <c r="E82" s="5">
        <v>7</v>
      </c>
      <c r="F82" s="5">
        <v>69.98</v>
      </c>
      <c r="G82" s="5">
        <v>0</v>
      </c>
      <c r="H82" s="5">
        <v>0</v>
      </c>
      <c r="I82" s="5">
        <v>0</v>
      </c>
      <c r="J82" s="5">
        <v>1</v>
      </c>
      <c r="K82" s="5">
        <v>79.78</v>
      </c>
      <c r="L82" s="5">
        <v>78.7</v>
      </c>
      <c r="M82" s="5">
        <v>78.489999999999995</v>
      </c>
      <c r="N82" s="3" t="s">
        <v>89</v>
      </c>
    </row>
    <row r="83" spans="1:14" ht="15.75" customHeight="1">
      <c r="A83" s="4">
        <v>82</v>
      </c>
      <c r="B83" s="3" t="s">
        <v>138</v>
      </c>
      <c r="C83" s="5">
        <v>79.48</v>
      </c>
      <c r="D83" s="5">
        <v>24</v>
      </c>
      <c r="E83" s="5">
        <v>7</v>
      </c>
      <c r="F83" s="5">
        <v>69.69</v>
      </c>
      <c r="G83" s="5">
        <v>0</v>
      </c>
      <c r="H83" s="5">
        <v>1</v>
      </c>
      <c r="I83" s="5">
        <v>0</v>
      </c>
      <c r="J83" s="5">
        <v>1</v>
      </c>
      <c r="K83" s="5">
        <v>79.61</v>
      </c>
      <c r="L83" s="5">
        <v>79.14</v>
      </c>
      <c r="M83" s="5">
        <v>77.739999999999995</v>
      </c>
      <c r="N83" s="3" t="s">
        <v>278</v>
      </c>
    </row>
    <row r="84" spans="1:14" ht="15.75" customHeight="1">
      <c r="A84" s="4">
        <v>83</v>
      </c>
      <c r="B84" s="3" t="s">
        <v>203</v>
      </c>
      <c r="C84" s="5">
        <v>79.25</v>
      </c>
      <c r="D84" s="5">
        <v>24</v>
      </c>
      <c r="E84" s="5">
        <v>8</v>
      </c>
      <c r="F84" s="5">
        <v>75.209999999999994</v>
      </c>
      <c r="G84" s="5">
        <v>0</v>
      </c>
      <c r="H84" s="5">
        <v>1</v>
      </c>
      <c r="I84" s="5">
        <v>2</v>
      </c>
      <c r="J84" s="5">
        <v>5</v>
      </c>
      <c r="K84" s="5">
        <v>79.08</v>
      </c>
      <c r="L84" s="5">
        <v>79.290000000000006</v>
      </c>
      <c r="M84" s="5">
        <v>80.45</v>
      </c>
      <c r="N84" s="3" t="s">
        <v>48</v>
      </c>
    </row>
    <row r="85" spans="1:14" ht="15.75" customHeight="1">
      <c r="A85" s="4">
        <v>84</v>
      </c>
      <c r="B85" s="3" t="s">
        <v>136</v>
      </c>
      <c r="C85" s="5">
        <v>79.17</v>
      </c>
      <c r="D85" s="5">
        <v>27</v>
      </c>
      <c r="E85" s="5">
        <v>5</v>
      </c>
      <c r="F85" s="5">
        <v>66.930000000000007</v>
      </c>
      <c r="G85" s="5">
        <v>0</v>
      </c>
      <c r="H85" s="5">
        <v>0</v>
      </c>
      <c r="I85" s="5">
        <v>0</v>
      </c>
      <c r="J85" s="5">
        <v>1</v>
      </c>
      <c r="K85" s="5">
        <v>78.95</v>
      </c>
      <c r="L85" s="5">
        <v>79.099999999999994</v>
      </c>
      <c r="M85" s="5">
        <v>82.13</v>
      </c>
      <c r="N85" s="3" t="s">
        <v>137</v>
      </c>
    </row>
    <row r="86" spans="1:14" ht="15.75" customHeight="1">
      <c r="A86" s="4">
        <v>85</v>
      </c>
      <c r="B86" s="3" t="s">
        <v>201</v>
      </c>
      <c r="C86" s="5">
        <v>79.05</v>
      </c>
      <c r="D86" s="5">
        <v>25</v>
      </c>
      <c r="E86" s="5">
        <v>7</v>
      </c>
      <c r="F86" s="5">
        <v>71.7</v>
      </c>
      <c r="G86" s="5">
        <v>0</v>
      </c>
      <c r="H86" s="5">
        <v>0</v>
      </c>
      <c r="I86" s="5">
        <v>0</v>
      </c>
      <c r="J86" s="5">
        <v>0</v>
      </c>
      <c r="K86" s="5">
        <v>78.8</v>
      </c>
      <c r="L86" s="5">
        <v>79.13</v>
      </c>
      <c r="M86" s="5">
        <v>81.64</v>
      </c>
      <c r="N86" s="3" t="s">
        <v>109</v>
      </c>
    </row>
    <row r="87" spans="1:14" ht="15.75" customHeight="1">
      <c r="A87" s="4">
        <v>86</v>
      </c>
      <c r="B87" s="3" t="s">
        <v>77</v>
      </c>
      <c r="C87" s="5">
        <v>79.010000000000005</v>
      </c>
      <c r="D87" s="5">
        <v>22</v>
      </c>
      <c r="E87" s="5">
        <v>10</v>
      </c>
      <c r="F87" s="5">
        <v>73.36</v>
      </c>
      <c r="G87" s="5">
        <v>0</v>
      </c>
      <c r="H87" s="5">
        <v>1</v>
      </c>
      <c r="I87" s="5">
        <v>2</v>
      </c>
      <c r="J87" s="5">
        <v>2</v>
      </c>
      <c r="K87" s="5">
        <v>78.77</v>
      </c>
      <c r="L87" s="5">
        <v>79.16</v>
      </c>
      <c r="M87" s="5">
        <v>80.900000000000006</v>
      </c>
      <c r="N87" s="3" t="s">
        <v>78</v>
      </c>
    </row>
    <row r="88" spans="1:14" ht="15.75" customHeight="1">
      <c r="A88" s="4">
        <v>87</v>
      </c>
      <c r="B88" s="3" t="s">
        <v>123</v>
      </c>
      <c r="C88" s="5">
        <v>78.98</v>
      </c>
      <c r="D88" s="5">
        <v>15</v>
      </c>
      <c r="E88" s="5">
        <v>13</v>
      </c>
      <c r="F88" s="5">
        <v>76.37</v>
      </c>
      <c r="G88" s="5">
        <v>0</v>
      </c>
      <c r="H88" s="5">
        <v>3</v>
      </c>
      <c r="I88" s="5">
        <v>2</v>
      </c>
      <c r="J88" s="5">
        <v>5</v>
      </c>
      <c r="K88" s="5">
        <v>79.150000000000006</v>
      </c>
      <c r="L88" s="5">
        <v>79.040000000000006</v>
      </c>
      <c r="M88" s="5">
        <v>74.64</v>
      </c>
      <c r="N88" s="3" t="s">
        <v>15</v>
      </c>
    </row>
    <row r="89" spans="1:14" ht="15.75" customHeight="1">
      <c r="A89" s="4">
        <v>88</v>
      </c>
      <c r="B89" s="3" t="s">
        <v>184</v>
      </c>
      <c r="C89" s="5">
        <v>78.91</v>
      </c>
      <c r="D89" s="5">
        <v>17</v>
      </c>
      <c r="E89" s="5">
        <v>14</v>
      </c>
      <c r="F89" s="5">
        <v>78.61</v>
      </c>
      <c r="G89" s="5">
        <v>1</v>
      </c>
      <c r="H89" s="5">
        <v>3</v>
      </c>
      <c r="I89" s="5">
        <v>1</v>
      </c>
      <c r="J89" s="5">
        <v>7</v>
      </c>
      <c r="K89" s="5">
        <v>78.989999999999995</v>
      </c>
      <c r="L89" s="5">
        <v>79.67</v>
      </c>
      <c r="M89" s="5">
        <v>72.77</v>
      </c>
      <c r="N89" s="3" t="s">
        <v>33</v>
      </c>
    </row>
    <row r="90" spans="1:14" ht="15.75" customHeight="1">
      <c r="A90" s="4">
        <v>89</v>
      </c>
      <c r="B90" s="3" t="s">
        <v>210</v>
      </c>
      <c r="C90" s="5">
        <v>78.900000000000006</v>
      </c>
      <c r="D90" s="5">
        <v>23</v>
      </c>
      <c r="E90" s="5">
        <v>6</v>
      </c>
      <c r="F90" s="5">
        <v>72.09</v>
      </c>
      <c r="G90" s="5">
        <v>0</v>
      </c>
      <c r="H90" s="5">
        <v>0</v>
      </c>
      <c r="I90" s="5">
        <v>0</v>
      </c>
      <c r="J90" s="5">
        <v>0</v>
      </c>
      <c r="K90" s="5">
        <v>78.349999999999994</v>
      </c>
      <c r="L90" s="5">
        <v>79.709999999999994</v>
      </c>
      <c r="M90" s="5">
        <v>83.22</v>
      </c>
      <c r="N90" s="3" t="s">
        <v>125</v>
      </c>
    </row>
    <row r="91" spans="1:14" ht="15.75" customHeight="1">
      <c r="A91" s="4">
        <v>90</v>
      </c>
      <c r="B91" s="3" t="s">
        <v>199</v>
      </c>
      <c r="C91" s="5">
        <v>78.52</v>
      </c>
      <c r="D91" s="5">
        <v>17</v>
      </c>
      <c r="E91" s="5">
        <v>13</v>
      </c>
      <c r="F91" s="5">
        <v>79.56</v>
      </c>
      <c r="G91" s="5">
        <v>1</v>
      </c>
      <c r="H91" s="5">
        <v>7</v>
      </c>
      <c r="I91" s="5">
        <v>2</v>
      </c>
      <c r="J91" s="5">
        <v>10</v>
      </c>
      <c r="K91" s="5">
        <v>78.42</v>
      </c>
      <c r="L91" s="5">
        <v>78.97</v>
      </c>
      <c r="M91" s="5">
        <v>76.239999999999995</v>
      </c>
      <c r="N91" s="3" t="s">
        <v>13</v>
      </c>
    </row>
    <row r="92" spans="1:14" ht="15.75" customHeight="1">
      <c r="A92" s="4">
        <v>91</v>
      </c>
      <c r="B92" s="3" t="s">
        <v>108</v>
      </c>
      <c r="C92" s="5">
        <v>78.430000000000007</v>
      </c>
      <c r="D92" s="5">
        <v>21</v>
      </c>
      <c r="E92" s="5">
        <v>12</v>
      </c>
      <c r="F92" s="5">
        <v>71.760000000000005</v>
      </c>
      <c r="G92" s="5">
        <v>0</v>
      </c>
      <c r="H92" s="5">
        <v>1</v>
      </c>
      <c r="I92" s="5">
        <v>0</v>
      </c>
      <c r="J92" s="5">
        <v>2</v>
      </c>
      <c r="K92" s="5">
        <v>78.540000000000006</v>
      </c>
      <c r="L92" s="5">
        <v>77.819999999999993</v>
      </c>
      <c r="M92" s="5">
        <v>78.44</v>
      </c>
      <c r="N92" s="3" t="s">
        <v>109</v>
      </c>
    </row>
    <row r="93" spans="1:14" ht="15.75" customHeight="1">
      <c r="A93" s="4">
        <v>92</v>
      </c>
      <c r="B93" s="3" t="s">
        <v>98</v>
      </c>
      <c r="C93" s="5">
        <v>78.37</v>
      </c>
      <c r="D93" s="5">
        <v>16</v>
      </c>
      <c r="E93" s="5">
        <v>16</v>
      </c>
      <c r="F93" s="5">
        <v>79.849999999999994</v>
      </c>
      <c r="G93" s="5">
        <v>0</v>
      </c>
      <c r="H93" s="5">
        <v>7</v>
      </c>
      <c r="I93" s="5">
        <v>3</v>
      </c>
      <c r="J93" s="5">
        <v>8</v>
      </c>
      <c r="K93" s="5">
        <v>78.41</v>
      </c>
      <c r="L93" s="5">
        <v>78.7</v>
      </c>
      <c r="M93" s="5">
        <v>74.5</v>
      </c>
      <c r="N93" s="3" t="s">
        <v>17</v>
      </c>
    </row>
    <row r="94" spans="1:14" ht="15.75" customHeight="1">
      <c r="A94" s="4">
        <v>93</v>
      </c>
      <c r="B94" s="3" t="s">
        <v>160</v>
      </c>
      <c r="C94" s="5">
        <v>78.31</v>
      </c>
      <c r="D94" s="5">
        <v>15</v>
      </c>
      <c r="E94" s="5">
        <v>16</v>
      </c>
      <c r="F94" s="5">
        <v>78.86</v>
      </c>
      <c r="G94" s="5">
        <v>0</v>
      </c>
      <c r="H94" s="5">
        <v>4</v>
      </c>
      <c r="I94" s="5">
        <v>4</v>
      </c>
      <c r="J94" s="5">
        <v>14</v>
      </c>
      <c r="K94" s="5">
        <v>78.38</v>
      </c>
      <c r="L94" s="5">
        <v>77.83</v>
      </c>
      <c r="M94" s="5">
        <v>78.28</v>
      </c>
      <c r="N94" s="3" t="s">
        <v>23</v>
      </c>
    </row>
    <row r="95" spans="1:14" ht="15.75" customHeight="1">
      <c r="A95" s="4">
        <v>94</v>
      </c>
      <c r="B95" s="3" t="s">
        <v>174</v>
      </c>
      <c r="C95" s="5">
        <v>78.31</v>
      </c>
      <c r="D95" s="5">
        <v>18</v>
      </c>
      <c r="E95" s="5">
        <v>13</v>
      </c>
      <c r="F95" s="5">
        <v>74.459999999999994</v>
      </c>
      <c r="G95" s="5">
        <v>0</v>
      </c>
      <c r="H95" s="5">
        <v>0</v>
      </c>
      <c r="I95" s="5">
        <v>0</v>
      </c>
      <c r="J95" s="5">
        <v>7</v>
      </c>
      <c r="K95" s="5">
        <v>78.599999999999994</v>
      </c>
      <c r="L95" s="5">
        <v>77.64</v>
      </c>
      <c r="M95" s="5">
        <v>75.790000000000006</v>
      </c>
      <c r="N95" s="3" t="s">
        <v>48</v>
      </c>
    </row>
    <row r="96" spans="1:14" ht="15.75" customHeight="1">
      <c r="A96" s="4">
        <v>95</v>
      </c>
      <c r="B96" s="3" t="s">
        <v>72</v>
      </c>
      <c r="C96" s="5">
        <v>78.13</v>
      </c>
      <c r="D96" s="5">
        <v>17</v>
      </c>
      <c r="E96" s="5">
        <v>15</v>
      </c>
      <c r="F96" s="5">
        <v>75.349999999999994</v>
      </c>
      <c r="G96" s="5">
        <v>1</v>
      </c>
      <c r="H96" s="5">
        <v>4</v>
      </c>
      <c r="I96" s="5">
        <v>2</v>
      </c>
      <c r="J96" s="5">
        <v>8</v>
      </c>
      <c r="K96" s="5">
        <v>78.28</v>
      </c>
      <c r="L96" s="5">
        <v>78.239999999999995</v>
      </c>
      <c r="M96" s="5">
        <v>73.77</v>
      </c>
      <c r="N96" s="3" t="s">
        <v>15</v>
      </c>
    </row>
    <row r="97" spans="1:14" ht="15.75" customHeight="1">
      <c r="A97" s="4">
        <v>96</v>
      </c>
      <c r="B97" s="3" t="s">
        <v>132</v>
      </c>
      <c r="C97" s="5">
        <v>77.97</v>
      </c>
      <c r="D97" s="5">
        <v>13</v>
      </c>
      <c r="E97" s="5">
        <v>19</v>
      </c>
      <c r="F97" s="5">
        <v>78.69</v>
      </c>
      <c r="G97" s="5">
        <v>1</v>
      </c>
      <c r="H97" s="5">
        <v>6</v>
      </c>
      <c r="I97" s="5">
        <v>4</v>
      </c>
      <c r="J97" s="5">
        <v>10</v>
      </c>
      <c r="K97" s="5">
        <v>78.599999999999994</v>
      </c>
      <c r="L97" s="5">
        <v>77.489999999999995</v>
      </c>
      <c r="M97" s="5">
        <v>69.89</v>
      </c>
      <c r="N97" s="3" t="s">
        <v>13</v>
      </c>
    </row>
    <row r="98" spans="1:14" ht="15.75" customHeight="1">
      <c r="A98" s="4">
        <v>97</v>
      </c>
      <c r="B98" s="3" t="s">
        <v>182</v>
      </c>
      <c r="C98" s="5">
        <v>77.81</v>
      </c>
      <c r="D98" s="5">
        <v>13</v>
      </c>
      <c r="E98" s="5">
        <v>17</v>
      </c>
      <c r="F98" s="5">
        <v>80.61</v>
      </c>
      <c r="G98" s="5">
        <v>1</v>
      </c>
      <c r="H98" s="5">
        <v>8</v>
      </c>
      <c r="I98" s="5">
        <v>2</v>
      </c>
      <c r="J98" s="5">
        <v>12</v>
      </c>
      <c r="K98" s="5">
        <v>77.98</v>
      </c>
      <c r="L98" s="5">
        <v>78.19</v>
      </c>
      <c r="M98" s="5">
        <v>71.92</v>
      </c>
      <c r="N98" s="3" t="s">
        <v>28</v>
      </c>
    </row>
    <row r="99" spans="1:14" ht="15.75" customHeight="1">
      <c r="A99" s="4">
        <v>98</v>
      </c>
      <c r="B99" s="3" t="s">
        <v>209</v>
      </c>
      <c r="C99" s="5">
        <v>77.67</v>
      </c>
      <c r="D99" s="5">
        <v>21</v>
      </c>
      <c r="E99" s="5">
        <v>10</v>
      </c>
      <c r="F99" s="5">
        <v>72.150000000000006</v>
      </c>
      <c r="G99" s="5">
        <v>0</v>
      </c>
      <c r="H99" s="5">
        <v>2</v>
      </c>
      <c r="I99" s="5">
        <v>0</v>
      </c>
      <c r="J99" s="5">
        <v>2</v>
      </c>
      <c r="K99" s="5">
        <v>77.489999999999995</v>
      </c>
      <c r="L99" s="5">
        <v>77.78</v>
      </c>
      <c r="M99" s="5">
        <v>78.62</v>
      </c>
      <c r="N99" s="3" t="s">
        <v>63</v>
      </c>
    </row>
    <row r="100" spans="1:14" ht="15.75" customHeight="1">
      <c r="A100" s="4">
        <v>99</v>
      </c>
      <c r="B100" s="3" t="s">
        <v>97</v>
      </c>
      <c r="C100" s="5">
        <v>77.62</v>
      </c>
      <c r="D100" s="5">
        <v>18</v>
      </c>
      <c r="E100" s="5">
        <v>12</v>
      </c>
      <c r="F100" s="5">
        <v>75.87</v>
      </c>
      <c r="G100" s="5">
        <v>1</v>
      </c>
      <c r="H100" s="5">
        <v>3</v>
      </c>
      <c r="I100" s="5">
        <v>2</v>
      </c>
      <c r="J100" s="5">
        <v>7</v>
      </c>
      <c r="K100" s="5">
        <v>77.430000000000007</v>
      </c>
      <c r="L100" s="5">
        <v>78.5</v>
      </c>
      <c r="M100" s="5">
        <v>74.67</v>
      </c>
      <c r="N100" s="3" t="s">
        <v>15</v>
      </c>
    </row>
    <row r="101" spans="1:14" ht="15.75" customHeight="1">
      <c r="A101" s="4">
        <v>100</v>
      </c>
      <c r="B101" s="3" t="s">
        <v>212</v>
      </c>
      <c r="C101" s="5">
        <v>77.56</v>
      </c>
      <c r="D101" s="5">
        <v>18</v>
      </c>
      <c r="E101" s="5">
        <v>11</v>
      </c>
      <c r="F101" s="5">
        <v>74.81</v>
      </c>
      <c r="G101" s="5">
        <v>0</v>
      </c>
      <c r="H101" s="5">
        <v>1</v>
      </c>
      <c r="I101" s="5">
        <v>1</v>
      </c>
      <c r="J101" s="5">
        <v>3</v>
      </c>
      <c r="K101" s="5">
        <v>77.34</v>
      </c>
      <c r="L101" s="5">
        <v>77.709999999999994</v>
      </c>
      <c r="M101" s="5">
        <v>78.78</v>
      </c>
      <c r="N101" s="3" t="s">
        <v>78</v>
      </c>
    </row>
    <row r="102" spans="1:14" ht="15.75" customHeight="1">
      <c r="A102" s="4">
        <v>101</v>
      </c>
      <c r="B102" s="3" t="s">
        <v>147</v>
      </c>
      <c r="C102" s="5">
        <v>77.040000000000006</v>
      </c>
      <c r="D102" s="5">
        <v>21</v>
      </c>
      <c r="E102" s="5">
        <v>8</v>
      </c>
      <c r="F102" s="5">
        <v>69.52</v>
      </c>
      <c r="G102" s="5">
        <v>0</v>
      </c>
      <c r="H102" s="5">
        <v>0</v>
      </c>
      <c r="I102" s="5">
        <v>1</v>
      </c>
      <c r="J102" s="5">
        <v>0</v>
      </c>
      <c r="K102" s="5">
        <v>76.91</v>
      </c>
      <c r="L102" s="5">
        <v>76.84</v>
      </c>
      <c r="M102" s="5">
        <v>78.88</v>
      </c>
      <c r="N102" s="3" t="s">
        <v>125</v>
      </c>
    </row>
    <row r="103" spans="1:14" ht="15.75" customHeight="1">
      <c r="A103" s="4">
        <v>102</v>
      </c>
      <c r="B103" s="3" t="s">
        <v>146</v>
      </c>
      <c r="C103" s="5">
        <v>77</v>
      </c>
      <c r="D103" s="5">
        <v>12</v>
      </c>
      <c r="E103" s="5">
        <v>19</v>
      </c>
      <c r="F103" s="5">
        <v>81.540000000000006</v>
      </c>
      <c r="G103" s="5">
        <v>0</v>
      </c>
      <c r="H103" s="5">
        <v>6</v>
      </c>
      <c r="I103" s="5">
        <v>4</v>
      </c>
      <c r="J103" s="5">
        <v>18</v>
      </c>
      <c r="K103" s="5">
        <v>76.58</v>
      </c>
      <c r="L103" s="5">
        <v>77.8</v>
      </c>
      <c r="M103" s="5">
        <v>78.52</v>
      </c>
      <c r="N103" s="3" t="s">
        <v>23</v>
      </c>
    </row>
    <row r="104" spans="1:14" ht="15.75" customHeight="1">
      <c r="A104" s="4">
        <v>103</v>
      </c>
      <c r="B104" s="3" t="s">
        <v>159</v>
      </c>
      <c r="C104" s="5">
        <v>77</v>
      </c>
      <c r="D104" s="5">
        <v>25</v>
      </c>
      <c r="E104" s="5">
        <v>8</v>
      </c>
      <c r="F104" s="5">
        <v>70.23</v>
      </c>
      <c r="G104" s="5">
        <v>0</v>
      </c>
      <c r="H104" s="5">
        <v>1</v>
      </c>
      <c r="I104" s="5">
        <v>0</v>
      </c>
      <c r="J104" s="5">
        <v>2</v>
      </c>
      <c r="K104" s="5">
        <v>76.98</v>
      </c>
      <c r="L104" s="5">
        <v>76.62</v>
      </c>
      <c r="M104" s="5">
        <v>78.12</v>
      </c>
      <c r="N104" s="3" t="s">
        <v>95</v>
      </c>
    </row>
    <row r="105" spans="1:14" ht="15.75" customHeight="1">
      <c r="A105" s="4">
        <v>104</v>
      </c>
      <c r="B105" s="3" t="s">
        <v>413</v>
      </c>
      <c r="C105" s="5">
        <v>76.989999999999995</v>
      </c>
      <c r="D105" s="5">
        <v>25</v>
      </c>
      <c r="E105" s="5">
        <v>7</v>
      </c>
      <c r="F105" s="5">
        <v>70.25</v>
      </c>
      <c r="G105" s="5">
        <v>1</v>
      </c>
      <c r="H105" s="5">
        <v>1</v>
      </c>
      <c r="I105" s="5">
        <v>1</v>
      </c>
      <c r="J105" s="5">
        <v>1</v>
      </c>
      <c r="K105" s="5">
        <v>76.87</v>
      </c>
      <c r="L105" s="5">
        <v>77.31</v>
      </c>
      <c r="M105" s="5">
        <v>75.58</v>
      </c>
      <c r="N105" s="3" t="s">
        <v>107</v>
      </c>
    </row>
    <row r="106" spans="1:14" ht="15.75" customHeight="1">
      <c r="A106" s="4">
        <v>105</v>
      </c>
      <c r="B106" s="3" t="s">
        <v>131</v>
      </c>
      <c r="C106" s="5">
        <v>76.92</v>
      </c>
      <c r="D106" s="5">
        <v>17</v>
      </c>
      <c r="E106" s="5">
        <v>15</v>
      </c>
      <c r="F106" s="5">
        <v>77.89</v>
      </c>
      <c r="G106" s="5">
        <v>0</v>
      </c>
      <c r="H106" s="5">
        <v>4</v>
      </c>
      <c r="I106" s="5">
        <v>1</v>
      </c>
      <c r="J106" s="5">
        <v>7</v>
      </c>
      <c r="K106" s="5">
        <v>76.61</v>
      </c>
      <c r="L106" s="5">
        <v>77.209999999999994</v>
      </c>
      <c r="M106" s="5">
        <v>79.3</v>
      </c>
      <c r="N106" s="3" t="s">
        <v>17</v>
      </c>
    </row>
    <row r="107" spans="1:14" ht="15.75" customHeight="1">
      <c r="A107" s="4">
        <v>106</v>
      </c>
      <c r="B107" s="3" t="s">
        <v>263</v>
      </c>
      <c r="C107" s="5">
        <v>76.89</v>
      </c>
      <c r="D107" s="5">
        <v>13</v>
      </c>
      <c r="E107" s="5">
        <v>19</v>
      </c>
      <c r="F107" s="5">
        <v>78.38</v>
      </c>
      <c r="G107" s="5">
        <v>0</v>
      </c>
      <c r="H107" s="5">
        <v>3</v>
      </c>
      <c r="I107" s="5">
        <v>2</v>
      </c>
      <c r="J107" s="5">
        <v>6</v>
      </c>
      <c r="K107" s="5">
        <v>77</v>
      </c>
      <c r="L107" s="5">
        <v>77.040000000000006</v>
      </c>
      <c r="M107" s="5">
        <v>72.87</v>
      </c>
      <c r="N107" s="3" t="s">
        <v>33</v>
      </c>
    </row>
    <row r="108" spans="1:14" ht="15.75" customHeight="1">
      <c r="A108" s="4">
        <v>107</v>
      </c>
      <c r="B108" s="3" t="s">
        <v>133</v>
      </c>
      <c r="C108" s="5">
        <v>76.819999999999993</v>
      </c>
      <c r="D108" s="5">
        <v>14</v>
      </c>
      <c r="E108" s="5">
        <v>15</v>
      </c>
      <c r="F108" s="5">
        <v>76.540000000000006</v>
      </c>
      <c r="G108" s="5">
        <v>0</v>
      </c>
      <c r="H108" s="5">
        <v>3</v>
      </c>
      <c r="I108" s="5">
        <v>1</v>
      </c>
      <c r="J108" s="5">
        <v>6</v>
      </c>
      <c r="K108" s="5">
        <v>76.97</v>
      </c>
      <c r="L108" s="5">
        <v>75.8</v>
      </c>
      <c r="M108" s="5">
        <v>78.680000000000007</v>
      </c>
      <c r="N108" s="3" t="s">
        <v>15</v>
      </c>
    </row>
    <row r="109" spans="1:14" ht="15.75" customHeight="1">
      <c r="A109" s="4">
        <v>108</v>
      </c>
      <c r="B109" s="3" t="s">
        <v>110</v>
      </c>
      <c r="C109" s="5">
        <v>76.69</v>
      </c>
      <c r="D109" s="5">
        <v>16</v>
      </c>
      <c r="E109" s="5">
        <v>14</v>
      </c>
      <c r="F109" s="5">
        <v>73.569999999999993</v>
      </c>
      <c r="G109" s="5">
        <v>0</v>
      </c>
      <c r="H109" s="5">
        <v>0</v>
      </c>
      <c r="I109" s="5">
        <v>1</v>
      </c>
      <c r="J109" s="5">
        <v>3</v>
      </c>
      <c r="K109" s="5">
        <v>77.14</v>
      </c>
      <c r="L109" s="5">
        <v>75.47</v>
      </c>
      <c r="M109" s="5">
        <v>74.73</v>
      </c>
      <c r="N109" s="3" t="s">
        <v>78</v>
      </c>
    </row>
    <row r="110" spans="1:14" ht="15.75" customHeight="1">
      <c r="A110" s="4">
        <v>109</v>
      </c>
      <c r="B110" s="3" t="s">
        <v>111</v>
      </c>
      <c r="C110" s="5">
        <v>76.66</v>
      </c>
      <c r="D110" s="5">
        <v>11</v>
      </c>
      <c r="E110" s="5">
        <v>20</v>
      </c>
      <c r="F110" s="5">
        <v>78.3</v>
      </c>
      <c r="G110" s="5">
        <v>0</v>
      </c>
      <c r="H110" s="5">
        <v>3</v>
      </c>
      <c r="I110" s="5">
        <v>0</v>
      </c>
      <c r="J110" s="5">
        <v>9</v>
      </c>
      <c r="K110" s="5">
        <v>77.150000000000006</v>
      </c>
      <c r="L110" s="5">
        <v>75.67</v>
      </c>
      <c r="M110" s="5">
        <v>72.88</v>
      </c>
      <c r="N110" s="3" t="s">
        <v>17</v>
      </c>
    </row>
    <row r="111" spans="1:14" ht="15.75" customHeight="1">
      <c r="A111" s="4">
        <v>110</v>
      </c>
      <c r="B111" s="3" t="s">
        <v>134</v>
      </c>
      <c r="C111" s="5">
        <v>76.66</v>
      </c>
      <c r="D111" s="5">
        <v>17</v>
      </c>
      <c r="E111" s="5">
        <v>12</v>
      </c>
      <c r="F111" s="5">
        <v>75.81</v>
      </c>
      <c r="G111" s="5">
        <v>0</v>
      </c>
      <c r="H111" s="5">
        <v>2</v>
      </c>
      <c r="I111" s="5">
        <v>1</v>
      </c>
      <c r="J111" s="5">
        <v>6</v>
      </c>
      <c r="K111" s="5">
        <v>76.599999999999994</v>
      </c>
      <c r="L111" s="5">
        <v>76.55</v>
      </c>
      <c r="M111" s="5">
        <v>76.62</v>
      </c>
      <c r="N111" s="3" t="s">
        <v>15</v>
      </c>
    </row>
    <row r="112" spans="1:14" ht="15.75" customHeight="1">
      <c r="A112" s="4">
        <v>111</v>
      </c>
      <c r="B112" s="3" t="s">
        <v>135</v>
      </c>
      <c r="C112" s="5">
        <v>76.569999999999993</v>
      </c>
      <c r="D112" s="5">
        <v>17</v>
      </c>
      <c r="E112" s="5">
        <v>14</v>
      </c>
      <c r="F112" s="5">
        <v>75.790000000000006</v>
      </c>
      <c r="G112" s="5">
        <v>0</v>
      </c>
      <c r="H112" s="5">
        <v>2</v>
      </c>
      <c r="I112" s="5">
        <v>2</v>
      </c>
      <c r="J112" s="5">
        <v>8</v>
      </c>
      <c r="K112" s="5">
        <v>76.31</v>
      </c>
      <c r="L112" s="5">
        <v>76.77</v>
      </c>
      <c r="M112" s="5">
        <v>78.36</v>
      </c>
      <c r="N112" s="3" t="s">
        <v>48</v>
      </c>
    </row>
    <row r="113" spans="1:14" ht="15.75" customHeight="1">
      <c r="A113" s="4">
        <v>112</v>
      </c>
      <c r="B113" s="3" t="s">
        <v>230</v>
      </c>
      <c r="C113" s="5">
        <v>76.08</v>
      </c>
      <c r="D113" s="5">
        <v>17</v>
      </c>
      <c r="E113" s="5">
        <v>11</v>
      </c>
      <c r="F113" s="5">
        <v>70.400000000000006</v>
      </c>
      <c r="G113" s="5">
        <v>0</v>
      </c>
      <c r="H113" s="5">
        <v>1</v>
      </c>
      <c r="I113" s="5">
        <v>0</v>
      </c>
      <c r="J113" s="5">
        <v>1</v>
      </c>
      <c r="K113" s="5">
        <v>76.180000000000007</v>
      </c>
      <c r="L113" s="5">
        <v>75.94</v>
      </c>
      <c r="M113" s="5">
        <v>73.790000000000006</v>
      </c>
      <c r="N113" s="3" t="s">
        <v>89</v>
      </c>
    </row>
    <row r="114" spans="1:14" ht="15.75" customHeight="1">
      <c r="A114" s="4">
        <v>113</v>
      </c>
      <c r="B114" s="3" t="s">
        <v>113</v>
      </c>
      <c r="C114" s="5">
        <v>75.930000000000007</v>
      </c>
      <c r="D114" s="5">
        <v>12</v>
      </c>
      <c r="E114" s="5">
        <v>18</v>
      </c>
      <c r="F114" s="5">
        <v>77.45</v>
      </c>
      <c r="G114" s="5">
        <v>0</v>
      </c>
      <c r="H114" s="5">
        <v>1</v>
      </c>
      <c r="I114" s="5">
        <v>0</v>
      </c>
      <c r="J114" s="5">
        <v>9</v>
      </c>
      <c r="K114" s="5">
        <v>75.790000000000006</v>
      </c>
      <c r="L114" s="5">
        <v>75.91</v>
      </c>
      <c r="M114" s="5">
        <v>76.86</v>
      </c>
      <c r="N114" s="3" t="s">
        <v>48</v>
      </c>
    </row>
    <row r="115" spans="1:14" ht="15.75" customHeight="1">
      <c r="A115" s="4">
        <v>114</v>
      </c>
      <c r="B115" s="3" t="s">
        <v>74</v>
      </c>
      <c r="C115" s="5">
        <v>75.86</v>
      </c>
      <c r="D115" s="5">
        <v>11</v>
      </c>
      <c r="E115" s="5">
        <v>21</v>
      </c>
      <c r="F115" s="5">
        <v>80.95</v>
      </c>
      <c r="G115" s="5">
        <v>1</v>
      </c>
      <c r="H115" s="5">
        <v>10</v>
      </c>
      <c r="I115" s="5">
        <v>2</v>
      </c>
      <c r="J115" s="5">
        <v>13</v>
      </c>
      <c r="K115" s="5">
        <v>75.739999999999995</v>
      </c>
      <c r="L115" s="5">
        <v>76.28</v>
      </c>
      <c r="M115" s="5">
        <v>73.89</v>
      </c>
      <c r="N115" s="3" t="s">
        <v>13</v>
      </c>
    </row>
    <row r="116" spans="1:14" ht="15.75" customHeight="1">
      <c r="A116" s="4">
        <v>115</v>
      </c>
      <c r="B116" s="3" t="s">
        <v>119</v>
      </c>
      <c r="C116" s="5">
        <v>75.760000000000005</v>
      </c>
      <c r="D116" s="5">
        <v>10</v>
      </c>
      <c r="E116" s="5">
        <v>22</v>
      </c>
      <c r="F116" s="5">
        <v>80.31</v>
      </c>
      <c r="G116" s="5">
        <v>2</v>
      </c>
      <c r="H116" s="5">
        <v>9</v>
      </c>
      <c r="I116" s="5">
        <v>2</v>
      </c>
      <c r="J116" s="5">
        <v>13</v>
      </c>
      <c r="K116" s="5">
        <v>75.459999999999994</v>
      </c>
      <c r="L116" s="5">
        <v>75.75</v>
      </c>
      <c r="M116" s="5">
        <v>80.14</v>
      </c>
      <c r="N116" s="3" t="s">
        <v>28</v>
      </c>
    </row>
    <row r="117" spans="1:14" ht="15.75" customHeight="1">
      <c r="A117" s="4">
        <v>116</v>
      </c>
      <c r="B117" s="3" t="s">
        <v>161</v>
      </c>
      <c r="C117" s="5">
        <v>75.58</v>
      </c>
      <c r="D117" s="5">
        <v>14</v>
      </c>
      <c r="E117" s="5">
        <v>16</v>
      </c>
      <c r="F117" s="5">
        <v>74.180000000000007</v>
      </c>
      <c r="G117" s="5">
        <v>0</v>
      </c>
      <c r="H117" s="5">
        <v>1</v>
      </c>
      <c r="I117" s="5">
        <v>0</v>
      </c>
      <c r="J117" s="5">
        <v>1</v>
      </c>
      <c r="K117" s="5">
        <v>76.06</v>
      </c>
      <c r="L117" s="5">
        <v>74.62</v>
      </c>
      <c r="M117" s="5">
        <v>71.45</v>
      </c>
      <c r="N117" s="3" t="s">
        <v>67</v>
      </c>
    </row>
    <row r="118" spans="1:14" ht="15.75" customHeight="1">
      <c r="A118" s="4">
        <v>117</v>
      </c>
      <c r="B118" s="3" t="s">
        <v>68</v>
      </c>
      <c r="C118" s="5">
        <v>75.36</v>
      </c>
      <c r="D118" s="5">
        <v>11</v>
      </c>
      <c r="E118" s="5">
        <v>21</v>
      </c>
      <c r="F118" s="5">
        <v>78.05</v>
      </c>
      <c r="G118" s="5">
        <v>0</v>
      </c>
      <c r="H118" s="5">
        <v>4</v>
      </c>
      <c r="I118" s="5">
        <v>1</v>
      </c>
      <c r="J118" s="5">
        <v>8</v>
      </c>
      <c r="K118" s="5">
        <v>75.5</v>
      </c>
      <c r="L118" s="5">
        <v>75.53</v>
      </c>
      <c r="M118" s="5">
        <v>70.349999999999994</v>
      </c>
      <c r="N118" s="3" t="s">
        <v>33</v>
      </c>
    </row>
    <row r="119" spans="1:14" ht="15.75" customHeight="1">
      <c r="A119" s="4">
        <v>118</v>
      </c>
      <c r="B119" s="3" t="s">
        <v>153</v>
      </c>
      <c r="C119" s="5">
        <v>75.34</v>
      </c>
      <c r="D119" s="5">
        <v>23</v>
      </c>
      <c r="E119" s="5">
        <v>9</v>
      </c>
      <c r="F119" s="5">
        <v>68.53</v>
      </c>
      <c r="G119" s="5">
        <v>0</v>
      </c>
      <c r="H119" s="5">
        <v>2</v>
      </c>
      <c r="I119" s="5">
        <v>0</v>
      </c>
      <c r="J119" s="5">
        <v>2</v>
      </c>
      <c r="K119" s="5">
        <v>75.16</v>
      </c>
      <c r="L119" s="5">
        <v>76.260000000000005</v>
      </c>
      <c r="M119" s="5">
        <v>71.66</v>
      </c>
      <c r="N119" s="3" t="s">
        <v>89</v>
      </c>
    </row>
    <row r="120" spans="1:14" ht="15.75" customHeight="1">
      <c r="A120" s="4">
        <v>119</v>
      </c>
      <c r="B120" s="3" t="s">
        <v>141</v>
      </c>
      <c r="C120" s="5">
        <v>75.27</v>
      </c>
      <c r="D120" s="5">
        <v>21</v>
      </c>
      <c r="E120" s="5">
        <v>6</v>
      </c>
      <c r="F120" s="5">
        <v>69.48</v>
      </c>
      <c r="G120" s="5">
        <v>0</v>
      </c>
      <c r="H120" s="5">
        <v>0</v>
      </c>
      <c r="I120" s="5">
        <v>0</v>
      </c>
      <c r="J120" s="5">
        <v>0</v>
      </c>
      <c r="K120" s="5">
        <v>74.8</v>
      </c>
      <c r="L120" s="5">
        <v>76.010000000000005</v>
      </c>
      <c r="M120" s="5">
        <v>77.819999999999993</v>
      </c>
      <c r="N120" s="3" t="s">
        <v>104</v>
      </c>
    </row>
    <row r="121" spans="1:14" ht="15.75" customHeight="1">
      <c r="A121" s="4">
        <v>120</v>
      </c>
      <c r="B121" s="3" t="s">
        <v>205</v>
      </c>
      <c r="C121" s="5">
        <v>75.17</v>
      </c>
      <c r="D121" s="5">
        <v>17</v>
      </c>
      <c r="E121" s="5">
        <v>13</v>
      </c>
      <c r="F121" s="5">
        <v>71.94</v>
      </c>
      <c r="G121" s="5">
        <v>0</v>
      </c>
      <c r="H121" s="5">
        <v>1</v>
      </c>
      <c r="I121" s="5">
        <v>0</v>
      </c>
      <c r="J121" s="5">
        <v>2</v>
      </c>
      <c r="K121" s="5">
        <v>74.900000000000006</v>
      </c>
      <c r="L121" s="5">
        <v>75.44</v>
      </c>
      <c r="M121" s="5">
        <v>76.75</v>
      </c>
      <c r="N121" s="3" t="s">
        <v>63</v>
      </c>
    </row>
    <row r="122" spans="1:14" ht="15.75" customHeight="1">
      <c r="A122" s="4">
        <v>121</v>
      </c>
      <c r="B122" s="3" t="s">
        <v>242</v>
      </c>
      <c r="C122" s="5">
        <v>75.02</v>
      </c>
      <c r="D122" s="5">
        <v>17</v>
      </c>
      <c r="E122" s="5">
        <v>13</v>
      </c>
      <c r="F122" s="5">
        <v>71.8</v>
      </c>
      <c r="G122" s="5">
        <v>0</v>
      </c>
      <c r="H122" s="5">
        <v>0</v>
      </c>
      <c r="I122" s="5">
        <v>0</v>
      </c>
      <c r="J122" s="5">
        <v>0</v>
      </c>
      <c r="K122" s="5">
        <v>75.08</v>
      </c>
      <c r="L122" s="5">
        <v>74.59</v>
      </c>
      <c r="M122" s="5">
        <v>74.989999999999995</v>
      </c>
      <c r="N122" s="3" t="s">
        <v>109</v>
      </c>
    </row>
    <row r="123" spans="1:14" ht="15.75" customHeight="1">
      <c r="A123" s="4">
        <v>122</v>
      </c>
      <c r="B123" s="3" t="s">
        <v>185</v>
      </c>
      <c r="C123" s="5">
        <v>75.010000000000005</v>
      </c>
      <c r="D123" s="5">
        <v>18</v>
      </c>
      <c r="E123" s="5">
        <v>9</v>
      </c>
      <c r="F123" s="5">
        <v>70.63</v>
      </c>
      <c r="G123" s="5">
        <v>0</v>
      </c>
      <c r="H123" s="5">
        <v>1</v>
      </c>
      <c r="I123" s="5">
        <v>0</v>
      </c>
      <c r="J123" s="5">
        <v>1</v>
      </c>
      <c r="K123" s="5">
        <v>74.87</v>
      </c>
      <c r="L123" s="5">
        <v>74.87</v>
      </c>
      <c r="M123" s="5">
        <v>76.78</v>
      </c>
      <c r="N123" s="3" t="s">
        <v>125</v>
      </c>
    </row>
    <row r="124" spans="1:14" ht="15.75" customHeight="1">
      <c r="A124" s="4">
        <v>123</v>
      </c>
      <c r="B124" s="3" t="s">
        <v>169</v>
      </c>
      <c r="C124" s="5">
        <v>74.900000000000006</v>
      </c>
      <c r="D124" s="5">
        <v>13</v>
      </c>
      <c r="E124" s="5">
        <v>20</v>
      </c>
      <c r="F124" s="5">
        <v>77.12</v>
      </c>
      <c r="G124" s="5">
        <v>0</v>
      </c>
      <c r="H124" s="5">
        <v>3</v>
      </c>
      <c r="I124" s="5">
        <v>2</v>
      </c>
      <c r="J124" s="5">
        <v>4</v>
      </c>
      <c r="K124" s="5">
        <v>74.87</v>
      </c>
      <c r="L124" s="5">
        <v>74.42</v>
      </c>
      <c r="M124" s="5">
        <v>76.569999999999993</v>
      </c>
      <c r="N124" s="3" t="s">
        <v>33</v>
      </c>
    </row>
    <row r="125" spans="1:14" ht="15.75" customHeight="1">
      <c r="A125" s="4">
        <v>124</v>
      </c>
      <c r="B125" s="3" t="s">
        <v>283</v>
      </c>
      <c r="C125" s="5">
        <v>74.87</v>
      </c>
      <c r="D125" s="5">
        <v>12</v>
      </c>
      <c r="E125" s="5">
        <v>20</v>
      </c>
      <c r="F125" s="5">
        <v>78.290000000000006</v>
      </c>
      <c r="G125" s="5">
        <v>0</v>
      </c>
      <c r="H125" s="5">
        <v>4</v>
      </c>
      <c r="I125" s="5">
        <v>1</v>
      </c>
      <c r="J125" s="5">
        <v>8</v>
      </c>
      <c r="K125" s="5">
        <v>74.89</v>
      </c>
      <c r="L125" s="5">
        <v>74.61</v>
      </c>
      <c r="M125" s="5">
        <v>74.459999999999994</v>
      </c>
      <c r="N125" s="3" t="s">
        <v>17</v>
      </c>
    </row>
    <row r="126" spans="1:14" ht="15.75" customHeight="1">
      <c r="A126" s="4">
        <v>125</v>
      </c>
      <c r="B126" s="3" t="s">
        <v>270</v>
      </c>
      <c r="C126" s="5">
        <v>74.73</v>
      </c>
      <c r="D126" s="5">
        <v>14</v>
      </c>
      <c r="E126" s="5">
        <v>16</v>
      </c>
      <c r="F126" s="5">
        <v>73.42</v>
      </c>
      <c r="G126" s="5">
        <v>0</v>
      </c>
      <c r="H126" s="5">
        <v>0</v>
      </c>
      <c r="I126" s="5">
        <v>0</v>
      </c>
      <c r="J126" s="5">
        <v>1</v>
      </c>
      <c r="K126" s="5">
        <v>75.03</v>
      </c>
      <c r="L126" s="5">
        <v>74.5</v>
      </c>
      <c r="M126" s="5">
        <v>69.27</v>
      </c>
      <c r="N126" s="3" t="s">
        <v>67</v>
      </c>
    </row>
    <row r="127" spans="1:14" ht="15.75" customHeight="1">
      <c r="A127" s="4">
        <v>126</v>
      </c>
      <c r="B127" s="3" t="s">
        <v>150</v>
      </c>
      <c r="C127" s="5">
        <v>74.63</v>
      </c>
      <c r="D127" s="5">
        <v>13</v>
      </c>
      <c r="E127" s="5">
        <v>10</v>
      </c>
      <c r="F127" s="5">
        <v>72.05</v>
      </c>
      <c r="G127" s="5">
        <v>0</v>
      </c>
      <c r="H127" s="5">
        <v>0</v>
      </c>
      <c r="I127" s="5">
        <v>1</v>
      </c>
      <c r="J127" s="5">
        <v>1</v>
      </c>
      <c r="K127" s="5">
        <v>74.89</v>
      </c>
      <c r="L127" s="5">
        <v>74.209999999999994</v>
      </c>
      <c r="M127" s="5">
        <v>70.91</v>
      </c>
      <c r="N127" s="3" t="s">
        <v>140</v>
      </c>
    </row>
    <row r="128" spans="1:14" ht="15.75" customHeight="1">
      <c r="A128" s="4">
        <v>127</v>
      </c>
      <c r="B128" s="3" t="s">
        <v>255</v>
      </c>
      <c r="C128" s="5">
        <v>74.510000000000005</v>
      </c>
      <c r="D128" s="5">
        <v>19</v>
      </c>
      <c r="E128" s="5">
        <v>10</v>
      </c>
      <c r="F128" s="5">
        <v>69.84</v>
      </c>
      <c r="G128" s="5">
        <v>0</v>
      </c>
      <c r="H128" s="5">
        <v>0</v>
      </c>
      <c r="I128" s="5">
        <v>0</v>
      </c>
      <c r="J128" s="5">
        <v>0</v>
      </c>
      <c r="K128" s="5">
        <v>74.23</v>
      </c>
      <c r="L128" s="5">
        <v>74.489999999999995</v>
      </c>
      <c r="M128" s="5">
        <v>78.23</v>
      </c>
      <c r="N128" s="3" t="s">
        <v>125</v>
      </c>
    </row>
    <row r="129" spans="1:14" ht="15.75" customHeight="1">
      <c r="A129" s="4">
        <v>128</v>
      </c>
      <c r="B129" s="3" t="s">
        <v>165</v>
      </c>
      <c r="C129" s="5">
        <v>74.44</v>
      </c>
      <c r="D129" s="5">
        <v>15</v>
      </c>
      <c r="E129" s="5">
        <v>15</v>
      </c>
      <c r="F129" s="5">
        <v>72.97</v>
      </c>
      <c r="G129" s="5">
        <v>0</v>
      </c>
      <c r="H129" s="5">
        <v>0</v>
      </c>
      <c r="I129" s="5">
        <v>0</v>
      </c>
      <c r="J129" s="5">
        <v>4</v>
      </c>
      <c r="K129" s="5">
        <v>74.55</v>
      </c>
      <c r="L129" s="5">
        <v>73.72</v>
      </c>
      <c r="M129" s="5">
        <v>75.099999999999994</v>
      </c>
      <c r="N129" s="3" t="s">
        <v>78</v>
      </c>
    </row>
    <row r="130" spans="1:14" ht="15.75" customHeight="1">
      <c r="A130" s="4">
        <v>129</v>
      </c>
      <c r="B130" s="3" t="s">
        <v>115</v>
      </c>
      <c r="C130" s="5">
        <v>74.400000000000006</v>
      </c>
      <c r="D130" s="5">
        <v>19</v>
      </c>
      <c r="E130" s="5">
        <v>11</v>
      </c>
      <c r="F130" s="5">
        <v>68.45</v>
      </c>
      <c r="G130" s="5">
        <v>0</v>
      </c>
      <c r="H130" s="5">
        <v>1</v>
      </c>
      <c r="I130" s="5">
        <v>0</v>
      </c>
      <c r="J130" s="5">
        <v>2</v>
      </c>
      <c r="K130" s="5">
        <v>74.56</v>
      </c>
      <c r="L130" s="5">
        <v>74.14</v>
      </c>
      <c r="M130" s="5">
        <v>71.44</v>
      </c>
      <c r="N130" s="3" t="s">
        <v>116</v>
      </c>
    </row>
    <row r="131" spans="1:14" ht="15.75" customHeight="1">
      <c r="A131" s="4">
        <v>130</v>
      </c>
      <c r="B131" s="3" t="s">
        <v>155</v>
      </c>
      <c r="C131" s="5">
        <v>74.400000000000006</v>
      </c>
      <c r="D131" s="5">
        <v>11</v>
      </c>
      <c r="E131" s="5">
        <v>20</v>
      </c>
      <c r="F131" s="5">
        <v>77.84</v>
      </c>
      <c r="G131" s="5">
        <v>0</v>
      </c>
      <c r="H131" s="5">
        <v>5</v>
      </c>
      <c r="I131" s="5">
        <v>0</v>
      </c>
      <c r="J131" s="5">
        <v>9</v>
      </c>
      <c r="K131" s="5">
        <v>74.37</v>
      </c>
      <c r="L131" s="5">
        <v>74.75</v>
      </c>
      <c r="M131" s="5">
        <v>71.11</v>
      </c>
      <c r="N131" s="3" t="s">
        <v>33</v>
      </c>
    </row>
    <row r="132" spans="1:14" ht="15.75" customHeight="1">
      <c r="A132" s="4">
        <v>131</v>
      </c>
      <c r="B132" s="3" t="s">
        <v>139</v>
      </c>
      <c r="C132" s="5">
        <v>74.37</v>
      </c>
      <c r="D132" s="5">
        <v>15</v>
      </c>
      <c r="E132" s="5">
        <v>11</v>
      </c>
      <c r="F132" s="5">
        <v>68.540000000000006</v>
      </c>
      <c r="G132" s="5">
        <v>0</v>
      </c>
      <c r="H132" s="5">
        <v>1</v>
      </c>
      <c r="I132" s="5">
        <v>0</v>
      </c>
      <c r="J132" s="5">
        <v>1</v>
      </c>
      <c r="K132" s="5">
        <v>74.34</v>
      </c>
      <c r="L132" s="5">
        <v>73.930000000000007</v>
      </c>
      <c r="M132" s="5">
        <v>75.83</v>
      </c>
      <c r="N132" s="3" t="s">
        <v>140</v>
      </c>
    </row>
    <row r="133" spans="1:14" ht="15.75" customHeight="1">
      <c r="A133" s="4">
        <v>132</v>
      </c>
      <c r="B133" s="3" t="s">
        <v>130</v>
      </c>
      <c r="C133" s="5">
        <v>74.319999999999993</v>
      </c>
      <c r="D133" s="5">
        <v>22</v>
      </c>
      <c r="E133" s="5">
        <v>9</v>
      </c>
      <c r="F133" s="5">
        <v>68.87</v>
      </c>
      <c r="G133" s="5">
        <v>0</v>
      </c>
      <c r="H133" s="5">
        <v>1</v>
      </c>
      <c r="I133" s="5">
        <v>0</v>
      </c>
      <c r="J133" s="5">
        <v>1</v>
      </c>
      <c r="K133" s="5">
        <v>73.63</v>
      </c>
      <c r="L133" s="5">
        <v>74.97</v>
      </c>
      <c r="M133" s="5">
        <v>83.64</v>
      </c>
      <c r="N133" s="3" t="s">
        <v>89</v>
      </c>
    </row>
    <row r="134" spans="1:14" ht="15.75" customHeight="1">
      <c r="A134" s="4">
        <v>133</v>
      </c>
      <c r="B134" s="3" t="s">
        <v>143</v>
      </c>
      <c r="C134" s="5">
        <v>74.180000000000007</v>
      </c>
      <c r="D134" s="5">
        <v>22</v>
      </c>
      <c r="E134" s="5">
        <v>11</v>
      </c>
      <c r="F134" s="5">
        <v>66.8</v>
      </c>
      <c r="G134" s="5">
        <v>0</v>
      </c>
      <c r="H134" s="5">
        <v>0</v>
      </c>
      <c r="I134" s="5">
        <v>0</v>
      </c>
      <c r="J134" s="5">
        <v>1</v>
      </c>
      <c r="K134" s="5">
        <v>73.98</v>
      </c>
      <c r="L134" s="5">
        <v>73.819999999999993</v>
      </c>
      <c r="M134" s="5">
        <v>78.64</v>
      </c>
      <c r="N134" s="3" t="s">
        <v>144</v>
      </c>
    </row>
    <row r="135" spans="1:14" ht="15.75" customHeight="1">
      <c r="A135" s="4">
        <v>134</v>
      </c>
      <c r="B135" s="3" t="s">
        <v>117</v>
      </c>
      <c r="C135" s="5">
        <v>74.14</v>
      </c>
      <c r="D135" s="5">
        <v>19</v>
      </c>
      <c r="E135" s="5">
        <v>11</v>
      </c>
      <c r="F135" s="5">
        <v>72</v>
      </c>
      <c r="G135" s="5">
        <v>1</v>
      </c>
      <c r="H135" s="5">
        <v>1</v>
      </c>
      <c r="I135" s="5">
        <v>1</v>
      </c>
      <c r="J135" s="5">
        <v>1</v>
      </c>
      <c r="K135" s="5">
        <v>74.19</v>
      </c>
      <c r="L135" s="5">
        <v>74.239999999999995</v>
      </c>
      <c r="M135" s="5">
        <v>70.930000000000007</v>
      </c>
      <c r="N135" s="3" t="s">
        <v>95</v>
      </c>
    </row>
    <row r="136" spans="1:14" ht="15.75" customHeight="1">
      <c r="A136" s="4">
        <v>135</v>
      </c>
      <c r="B136" s="3" t="s">
        <v>103</v>
      </c>
      <c r="C136" s="5">
        <v>74.099999999999994</v>
      </c>
      <c r="D136" s="5">
        <v>18</v>
      </c>
      <c r="E136" s="5">
        <v>11</v>
      </c>
      <c r="F136" s="5">
        <v>70.88</v>
      </c>
      <c r="G136" s="5">
        <v>0</v>
      </c>
      <c r="H136" s="5">
        <v>2</v>
      </c>
      <c r="I136" s="5">
        <v>0</v>
      </c>
      <c r="J136" s="5">
        <v>3</v>
      </c>
      <c r="K136" s="5">
        <v>73.62</v>
      </c>
      <c r="L136" s="5">
        <v>75.040000000000006</v>
      </c>
      <c r="M136" s="5">
        <v>75.62</v>
      </c>
      <c r="N136" s="3" t="s">
        <v>104</v>
      </c>
    </row>
    <row r="137" spans="1:14" ht="15.75" customHeight="1">
      <c r="A137" s="4">
        <v>136</v>
      </c>
      <c r="B137" s="3" t="s">
        <v>164</v>
      </c>
      <c r="C137" s="5">
        <v>74.040000000000006</v>
      </c>
      <c r="D137" s="5">
        <v>21</v>
      </c>
      <c r="E137" s="5">
        <v>10</v>
      </c>
      <c r="F137" s="5">
        <v>71.31</v>
      </c>
      <c r="G137" s="5">
        <v>0</v>
      </c>
      <c r="H137" s="5">
        <v>0</v>
      </c>
      <c r="I137" s="5">
        <v>0</v>
      </c>
      <c r="J137" s="5">
        <v>0</v>
      </c>
      <c r="K137" s="5">
        <v>73.72</v>
      </c>
      <c r="L137" s="5">
        <v>74.150000000000006</v>
      </c>
      <c r="M137" s="5">
        <v>77.510000000000005</v>
      </c>
      <c r="N137" s="3" t="s">
        <v>63</v>
      </c>
    </row>
    <row r="138" spans="1:14" ht="15.75" customHeight="1">
      <c r="A138" s="4">
        <v>137</v>
      </c>
      <c r="B138" s="3" t="s">
        <v>88</v>
      </c>
      <c r="C138" s="5">
        <v>73.900000000000006</v>
      </c>
      <c r="D138" s="5">
        <v>21</v>
      </c>
      <c r="E138" s="5">
        <v>10</v>
      </c>
      <c r="F138" s="5">
        <v>70.290000000000006</v>
      </c>
      <c r="G138" s="5">
        <v>0</v>
      </c>
      <c r="H138" s="5">
        <v>0</v>
      </c>
      <c r="I138" s="5">
        <v>0</v>
      </c>
      <c r="J138" s="5">
        <v>1</v>
      </c>
      <c r="K138" s="5">
        <v>73.23</v>
      </c>
      <c r="L138" s="5">
        <v>74.81</v>
      </c>
      <c r="M138" s="5">
        <v>79.430000000000007</v>
      </c>
      <c r="N138" s="3" t="s">
        <v>89</v>
      </c>
    </row>
    <row r="139" spans="1:14" ht="15.75" customHeight="1">
      <c r="A139" s="4">
        <v>138</v>
      </c>
      <c r="B139" s="3" t="s">
        <v>277</v>
      </c>
      <c r="C139" s="5">
        <v>73.78</v>
      </c>
      <c r="D139" s="5">
        <v>20</v>
      </c>
      <c r="E139" s="5">
        <v>11</v>
      </c>
      <c r="F139" s="5">
        <v>69.2</v>
      </c>
      <c r="G139" s="5">
        <v>0</v>
      </c>
      <c r="H139" s="5">
        <v>1</v>
      </c>
      <c r="I139" s="5">
        <v>0</v>
      </c>
      <c r="J139" s="5">
        <v>3</v>
      </c>
      <c r="K139" s="5">
        <v>73.680000000000007</v>
      </c>
      <c r="L139" s="5">
        <v>73.819999999999993</v>
      </c>
      <c r="M139" s="5">
        <v>73.7</v>
      </c>
      <c r="N139" s="3" t="s">
        <v>278</v>
      </c>
    </row>
    <row r="140" spans="1:14" ht="15.75" customHeight="1">
      <c r="A140" s="4">
        <v>139</v>
      </c>
      <c r="B140" s="3" t="s">
        <v>332</v>
      </c>
      <c r="C140" s="5">
        <v>73.67</v>
      </c>
      <c r="D140" s="5">
        <v>18</v>
      </c>
      <c r="E140" s="5">
        <v>11</v>
      </c>
      <c r="F140" s="5">
        <v>69.459999999999994</v>
      </c>
      <c r="G140" s="5">
        <v>0</v>
      </c>
      <c r="H140" s="5">
        <v>0</v>
      </c>
      <c r="I140" s="5">
        <v>0</v>
      </c>
      <c r="J140" s="5">
        <v>2</v>
      </c>
      <c r="K140" s="5">
        <v>73.61</v>
      </c>
      <c r="L140" s="5">
        <v>72.790000000000006</v>
      </c>
      <c r="M140" s="5">
        <v>78.900000000000006</v>
      </c>
      <c r="N140" s="3" t="s">
        <v>107</v>
      </c>
    </row>
    <row r="141" spans="1:14" ht="15.75" customHeight="1">
      <c r="A141" s="4">
        <v>140</v>
      </c>
      <c r="B141" s="3" t="s">
        <v>62</v>
      </c>
      <c r="C141" s="5">
        <v>73.66</v>
      </c>
      <c r="D141" s="5">
        <v>16</v>
      </c>
      <c r="E141" s="5">
        <v>14</v>
      </c>
      <c r="F141" s="5">
        <v>70.3</v>
      </c>
      <c r="G141" s="5">
        <v>0</v>
      </c>
      <c r="H141" s="5">
        <v>0</v>
      </c>
      <c r="I141" s="5">
        <v>0</v>
      </c>
      <c r="J141" s="5">
        <v>0</v>
      </c>
      <c r="K141" s="5">
        <v>73.86</v>
      </c>
      <c r="L141" s="5">
        <v>72.819999999999993</v>
      </c>
      <c r="M141" s="5">
        <v>73.53</v>
      </c>
      <c r="N141" s="3" t="s">
        <v>63</v>
      </c>
    </row>
    <row r="142" spans="1:14" ht="15.75" customHeight="1">
      <c r="A142" s="4">
        <v>141</v>
      </c>
      <c r="B142" s="3" t="s">
        <v>166</v>
      </c>
      <c r="C142" s="5">
        <v>73.61</v>
      </c>
      <c r="D142" s="5">
        <v>25</v>
      </c>
      <c r="E142" s="5">
        <v>7</v>
      </c>
      <c r="F142" s="5">
        <v>67.37</v>
      </c>
      <c r="G142" s="5">
        <v>0</v>
      </c>
      <c r="H142" s="5">
        <v>0</v>
      </c>
      <c r="I142" s="5">
        <v>0</v>
      </c>
      <c r="J142" s="5">
        <v>0</v>
      </c>
      <c r="K142" s="5">
        <v>72.900000000000006</v>
      </c>
      <c r="L142" s="5">
        <v>74.510000000000005</v>
      </c>
      <c r="M142" s="5">
        <v>80.25</v>
      </c>
      <c r="N142" s="3" t="s">
        <v>167</v>
      </c>
    </row>
    <row r="143" spans="1:14" ht="15.75" customHeight="1">
      <c r="A143" s="4">
        <v>142</v>
      </c>
      <c r="B143" s="3" t="s">
        <v>318</v>
      </c>
      <c r="C143" s="5">
        <v>73.599999999999994</v>
      </c>
      <c r="D143" s="5">
        <v>15</v>
      </c>
      <c r="E143" s="5">
        <v>10</v>
      </c>
      <c r="F143" s="5">
        <v>70.849999999999994</v>
      </c>
      <c r="G143" s="5">
        <v>0</v>
      </c>
      <c r="H143" s="5">
        <v>0</v>
      </c>
      <c r="I143" s="5">
        <v>0</v>
      </c>
      <c r="J143" s="5">
        <v>1</v>
      </c>
      <c r="K143" s="5">
        <v>73.180000000000007</v>
      </c>
      <c r="L143" s="5">
        <v>73.58</v>
      </c>
      <c r="M143" s="5">
        <v>80.5</v>
      </c>
      <c r="N143" s="3" t="s">
        <v>128</v>
      </c>
    </row>
    <row r="144" spans="1:14" ht="15.75" customHeight="1">
      <c r="A144" s="4">
        <v>143</v>
      </c>
      <c r="B144" s="3" t="s">
        <v>126</v>
      </c>
      <c r="C144" s="5">
        <v>73.569999999999993</v>
      </c>
      <c r="D144" s="5">
        <v>18</v>
      </c>
      <c r="E144" s="5">
        <v>12</v>
      </c>
      <c r="F144" s="5">
        <v>71.040000000000006</v>
      </c>
      <c r="G144" s="5">
        <v>0</v>
      </c>
      <c r="H144" s="5">
        <v>0</v>
      </c>
      <c r="I144" s="5">
        <v>1</v>
      </c>
      <c r="J144" s="5">
        <v>1</v>
      </c>
      <c r="K144" s="5">
        <v>73.41</v>
      </c>
      <c r="L144" s="5">
        <v>73.87</v>
      </c>
      <c r="M144" s="5">
        <v>72.930000000000007</v>
      </c>
      <c r="N144" s="3" t="s">
        <v>125</v>
      </c>
    </row>
    <row r="145" spans="1:14" ht="15.75" customHeight="1">
      <c r="A145" s="4">
        <v>144</v>
      </c>
      <c r="B145" s="3" t="s">
        <v>337</v>
      </c>
      <c r="C145" s="5">
        <v>73.459999999999994</v>
      </c>
      <c r="D145" s="5">
        <v>11</v>
      </c>
      <c r="E145" s="5">
        <v>20</v>
      </c>
      <c r="F145" s="5">
        <v>75.650000000000006</v>
      </c>
      <c r="G145" s="5">
        <v>0</v>
      </c>
      <c r="H145" s="5">
        <v>1</v>
      </c>
      <c r="I145" s="5">
        <v>0</v>
      </c>
      <c r="J145" s="5">
        <v>7</v>
      </c>
      <c r="K145" s="5">
        <v>73.569999999999993</v>
      </c>
      <c r="L145" s="5">
        <v>72.91</v>
      </c>
      <c r="M145" s="5">
        <v>73.09</v>
      </c>
      <c r="N145" s="3" t="s">
        <v>15</v>
      </c>
    </row>
    <row r="146" spans="1:14" ht="15.75" customHeight="1">
      <c r="A146" s="4">
        <v>145</v>
      </c>
      <c r="B146" s="3" t="s">
        <v>215</v>
      </c>
      <c r="C146" s="5">
        <v>73.400000000000006</v>
      </c>
      <c r="D146" s="5">
        <v>6</v>
      </c>
      <c r="E146" s="5">
        <v>25</v>
      </c>
      <c r="F146" s="5">
        <v>79.709999999999994</v>
      </c>
      <c r="G146" s="5">
        <v>0</v>
      </c>
      <c r="H146" s="5">
        <v>4</v>
      </c>
      <c r="I146" s="5">
        <v>0</v>
      </c>
      <c r="J146" s="5">
        <v>18</v>
      </c>
      <c r="K146" s="5">
        <v>73.97</v>
      </c>
      <c r="L146" s="5">
        <v>72.48</v>
      </c>
      <c r="M146" s="5">
        <v>66.81</v>
      </c>
      <c r="N146" s="3" t="s">
        <v>23</v>
      </c>
    </row>
    <row r="147" spans="1:14" ht="15.75" customHeight="1">
      <c r="A147" s="4">
        <v>146</v>
      </c>
      <c r="B147" s="3" t="s">
        <v>235</v>
      </c>
      <c r="C147" s="5">
        <v>73.17</v>
      </c>
      <c r="D147" s="5">
        <v>18</v>
      </c>
      <c r="E147" s="5">
        <v>7</v>
      </c>
      <c r="F147" s="5">
        <v>69.2</v>
      </c>
      <c r="G147" s="5">
        <v>0</v>
      </c>
      <c r="H147" s="5">
        <v>2</v>
      </c>
      <c r="I147" s="5">
        <v>0</v>
      </c>
      <c r="J147" s="5">
        <v>2</v>
      </c>
      <c r="K147" s="5">
        <v>72.73</v>
      </c>
      <c r="L147" s="5">
        <v>73.739999999999995</v>
      </c>
      <c r="M147" s="5">
        <v>76.11</v>
      </c>
      <c r="N147" s="3" t="s">
        <v>128</v>
      </c>
    </row>
    <row r="148" spans="1:14" ht="15.75" customHeight="1">
      <c r="A148" s="4">
        <v>147</v>
      </c>
      <c r="B148" s="3" t="s">
        <v>273</v>
      </c>
      <c r="C148" s="5">
        <v>73.13</v>
      </c>
      <c r="D148" s="5">
        <v>21</v>
      </c>
      <c r="E148" s="5">
        <v>12</v>
      </c>
      <c r="F148" s="5">
        <v>70.260000000000005</v>
      </c>
      <c r="G148" s="5">
        <v>0</v>
      </c>
      <c r="H148" s="5">
        <v>0</v>
      </c>
      <c r="I148" s="5">
        <v>0</v>
      </c>
      <c r="J148" s="5">
        <v>0</v>
      </c>
      <c r="K148" s="5">
        <v>72.58</v>
      </c>
      <c r="L148" s="5">
        <v>73.59</v>
      </c>
      <c r="M148" s="5">
        <v>79.37</v>
      </c>
      <c r="N148" s="3" t="s">
        <v>95</v>
      </c>
    </row>
    <row r="149" spans="1:14" ht="15.75" customHeight="1">
      <c r="A149" s="4">
        <v>148</v>
      </c>
      <c r="B149" s="3" t="s">
        <v>142</v>
      </c>
      <c r="C149" s="5">
        <v>73.03</v>
      </c>
      <c r="D149" s="5">
        <v>15</v>
      </c>
      <c r="E149" s="5">
        <v>11</v>
      </c>
      <c r="F149" s="5">
        <v>69.88</v>
      </c>
      <c r="G149" s="5">
        <v>0</v>
      </c>
      <c r="H149" s="5">
        <v>1</v>
      </c>
      <c r="I149" s="5">
        <v>0</v>
      </c>
      <c r="J149" s="5">
        <v>1</v>
      </c>
      <c r="K149" s="5">
        <v>73.319999999999993</v>
      </c>
      <c r="L149" s="5">
        <v>72.38</v>
      </c>
      <c r="M149" s="5">
        <v>69.97</v>
      </c>
      <c r="N149" s="3" t="s">
        <v>128</v>
      </c>
    </row>
    <row r="150" spans="1:14" ht="15.75" customHeight="1">
      <c r="A150" s="4">
        <v>149</v>
      </c>
      <c r="B150" s="3" t="s">
        <v>271</v>
      </c>
      <c r="C150" s="5">
        <v>72.83</v>
      </c>
      <c r="D150" s="5">
        <v>19</v>
      </c>
      <c r="E150" s="5">
        <v>10</v>
      </c>
      <c r="F150" s="5">
        <v>68.11</v>
      </c>
      <c r="G150" s="5">
        <v>0</v>
      </c>
      <c r="H150" s="5">
        <v>1</v>
      </c>
      <c r="I150" s="5">
        <v>0</v>
      </c>
      <c r="J150" s="5">
        <v>1</v>
      </c>
      <c r="K150" s="5">
        <v>72.92</v>
      </c>
      <c r="L150" s="5">
        <v>72.3</v>
      </c>
      <c r="M150" s="5">
        <v>72.73</v>
      </c>
      <c r="N150" s="3" t="s">
        <v>116</v>
      </c>
    </row>
    <row r="151" spans="1:14" ht="15.75" customHeight="1">
      <c r="A151" s="4">
        <v>150</v>
      </c>
      <c r="B151" s="3" t="s">
        <v>251</v>
      </c>
      <c r="C151" s="5">
        <v>72.81</v>
      </c>
      <c r="D151" s="5">
        <v>21</v>
      </c>
      <c r="E151" s="5">
        <v>10</v>
      </c>
      <c r="F151" s="5">
        <v>67.87</v>
      </c>
      <c r="G151" s="5">
        <v>0</v>
      </c>
      <c r="H151" s="5">
        <v>1</v>
      </c>
      <c r="I151" s="5">
        <v>0</v>
      </c>
      <c r="J151" s="5">
        <v>2</v>
      </c>
      <c r="K151" s="5">
        <v>72.37</v>
      </c>
      <c r="L151" s="5">
        <v>73.41</v>
      </c>
      <c r="M151" s="5">
        <v>75.53</v>
      </c>
      <c r="N151" s="3" t="s">
        <v>101</v>
      </c>
    </row>
    <row r="152" spans="1:14" ht="15.75" customHeight="1">
      <c r="A152" s="4">
        <v>151</v>
      </c>
      <c r="B152" s="3" t="s">
        <v>204</v>
      </c>
      <c r="C152" s="5">
        <v>72.69</v>
      </c>
      <c r="D152" s="5">
        <v>21</v>
      </c>
      <c r="E152" s="5">
        <v>9</v>
      </c>
      <c r="F152" s="5">
        <v>67.66</v>
      </c>
      <c r="G152" s="5">
        <v>0</v>
      </c>
      <c r="H152" s="5">
        <v>0</v>
      </c>
      <c r="I152" s="5">
        <v>0</v>
      </c>
      <c r="J152" s="5">
        <v>0</v>
      </c>
      <c r="K152" s="5">
        <v>72.44</v>
      </c>
      <c r="L152" s="5">
        <v>72.95</v>
      </c>
      <c r="M152" s="5">
        <v>73.94</v>
      </c>
      <c r="N152" s="3" t="s">
        <v>125</v>
      </c>
    </row>
    <row r="153" spans="1:14" ht="15.75" customHeight="1">
      <c r="A153" s="4">
        <v>152</v>
      </c>
      <c r="B153" s="3" t="s">
        <v>100</v>
      </c>
      <c r="C153" s="5">
        <v>72.5</v>
      </c>
      <c r="D153" s="5">
        <v>16</v>
      </c>
      <c r="E153" s="5">
        <v>12</v>
      </c>
      <c r="F153" s="5">
        <v>68.37</v>
      </c>
      <c r="G153" s="5">
        <v>0</v>
      </c>
      <c r="H153" s="5">
        <v>0</v>
      </c>
      <c r="I153" s="5">
        <v>0</v>
      </c>
      <c r="J153" s="5">
        <v>3</v>
      </c>
      <c r="K153" s="5">
        <v>72.67</v>
      </c>
      <c r="L153" s="5">
        <v>72.2</v>
      </c>
      <c r="M153" s="5">
        <v>69.61</v>
      </c>
      <c r="N153" s="3" t="s">
        <v>101</v>
      </c>
    </row>
    <row r="154" spans="1:14" ht="15.75" customHeight="1">
      <c r="A154" s="4">
        <v>153</v>
      </c>
      <c r="B154" s="3" t="s">
        <v>82</v>
      </c>
      <c r="C154" s="5">
        <v>72.459999999999994</v>
      </c>
      <c r="D154" s="5">
        <v>11</v>
      </c>
      <c r="E154" s="5">
        <v>21</v>
      </c>
      <c r="F154" s="5">
        <v>77.849999999999994</v>
      </c>
      <c r="G154" s="5">
        <v>1</v>
      </c>
      <c r="H154" s="5">
        <v>1</v>
      </c>
      <c r="I154" s="5">
        <v>2</v>
      </c>
      <c r="J154" s="5">
        <v>4</v>
      </c>
      <c r="K154" s="5">
        <v>72.36</v>
      </c>
      <c r="L154" s="5">
        <v>72.930000000000007</v>
      </c>
      <c r="M154" s="5">
        <v>69.63</v>
      </c>
      <c r="N154" s="3" t="s">
        <v>33</v>
      </c>
    </row>
    <row r="155" spans="1:14" ht="15.75" customHeight="1">
      <c r="A155" s="4">
        <v>154</v>
      </c>
      <c r="B155" s="3" t="s">
        <v>94</v>
      </c>
      <c r="C155" s="5">
        <v>72.37</v>
      </c>
      <c r="D155" s="5">
        <v>17</v>
      </c>
      <c r="E155" s="5">
        <v>15</v>
      </c>
      <c r="F155" s="5">
        <v>71.17</v>
      </c>
      <c r="G155" s="5">
        <v>0</v>
      </c>
      <c r="H155" s="5">
        <v>1</v>
      </c>
      <c r="I155" s="5">
        <v>0</v>
      </c>
      <c r="J155" s="5">
        <v>2</v>
      </c>
      <c r="K155" s="5">
        <v>72.25</v>
      </c>
      <c r="L155" s="5">
        <v>72.16</v>
      </c>
      <c r="M155" s="5">
        <v>73.97</v>
      </c>
      <c r="N155" s="3" t="s">
        <v>95</v>
      </c>
    </row>
    <row r="156" spans="1:14" ht="15.75" customHeight="1">
      <c r="A156" s="4">
        <v>155</v>
      </c>
      <c r="B156" s="3" t="s">
        <v>279</v>
      </c>
      <c r="C156" s="5">
        <v>72.34</v>
      </c>
      <c r="D156" s="5">
        <v>20</v>
      </c>
      <c r="E156" s="5">
        <v>9</v>
      </c>
      <c r="F156" s="5">
        <v>68.94</v>
      </c>
      <c r="G156" s="5">
        <v>0</v>
      </c>
      <c r="H156" s="5">
        <v>0</v>
      </c>
      <c r="I156" s="5">
        <v>0</v>
      </c>
      <c r="J156" s="5">
        <v>1</v>
      </c>
      <c r="K156" s="5">
        <v>71.7</v>
      </c>
      <c r="L156" s="5">
        <v>73.63</v>
      </c>
      <c r="M156" s="5">
        <v>74.42</v>
      </c>
      <c r="N156" s="3" t="s">
        <v>414</v>
      </c>
    </row>
    <row r="157" spans="1:14" ht="15.75" customHeight="1">
      <c r="A157" s="4">
        <v>156</v>
      </c>
      <c r="B157" s="3" t="s">
        <v>183</v>
      </c>
      <c r="C157" s="5">
        <v>72.290000000000006</v>
      </c>
      <c r="D157" s="5">
        <v>14</v>
      </c>
      <c r="E157" s="5">
        <v>12</v>
      </c>
      <c r="F157" s="5">
        <v>70.56</v>
      </c>
      <c r="G157" s="5">
        <v>0</v>
      </c>
      <c r="H157" s="5">
        <v>1</v>
      </c>
      <c r="I157" s="5">
        <v>0</v>
      </c>
      <c r="J157" s="5">
        <v>3</v>
      </c>
      <c r="K157" s="5">
        <v>72.510000000000005</v>
      </c>
      <c r="L157" s="5">
        <v>71.89</v>
      </c>
      <c r="M157" s="5">
        <v>68.930000000000007</v>
      </c>
      <c r="N157" s="3" t="s">
        <v>140</v>
      </c>
    </row>
    <row r="158" spans="1:14" ht="15.75" customHeight="1">
      <c r="A158" s="4">
        <v>157</v>
      </c>
      <c r="B158" s="3" t="s">
        <v>219</v>
      </c>
      <c r="C158" s="5">
        <v>72.23</v>
      </c>
      <c r="D158" s="5">
        <v>18</v>
      </c>
      <c r="E158" s="5">
        <v>12</v>
      </c>
      <c r="F158" s="5">
        <v>72.11</v>
      </c>
      <c r="G158" s="5">
        <v>0</v>
      </c>
      <c r="H158" s="5">
        <v>2</v>
      </c>
      <c r="I158" s="5">
        <v>0</v>
      </c>
      <c r="J158" s="5">
        <v>4</v>
      </c>
      <c r="K158" s="5">
        <v>71.83</v>
      </c>
      <c r="L158" s="5">
        <v>72.650000000000006</v>
      </c>
      <c r="M158" s="5">
        <v>75.34</v>
      </c>
      <c r="N158" s="3" t="s">
        <v>140</v>
      </c>
    </row>
    <row r="159" spans="1:14" ht="15.75" customHeight="1">
      <c r="A159" s="4">
        <v>158</v>
      </c>
      <c r="B159" s="3" t="s">
        <v>356</v>
      </c>
      <c r="C159" s="5">
        <v>72.19</v>
      </c>
      <c r="D159" s="5">
        <v>20</v>
      </c>
      <c r="E159" s="5">
        <v>6</v>
      </c>
      <c r="F159" s="5">
        <v>65</v>
      </c>
      <c r="G159" s="5">
        <v>0</v>
      </c>
      <c r="H159" s="5">
        <v>0</v>
      </c>
      <c r="I159" s="5">
        <v>0</v>
      </c>
      <c r="J159" s="5">
        <v>1</v>
      </c>
      <c r="K159" s="5">
        <v>72.040000000000006</v>
      </c>
      <c r="L159" s="5">
        <v>72.53</v>
      </c>
      <c r="M159" s="5">
        <v>71.239999999999995</v>
      </c>
      <c r="N159" s="3" t="s">
        <v>317</v>
      </c>
    </row>
    <row r="160" spans="1:14" ht="15.75" customHeight="1">
      <c r="A160" s="4">
        <v>159</v>
      </c>
      <c r="B160" s="3" t="s">
        <v>181</v>
      </c>
      <c r="C160" s="5">
        <v>72.180000000000007</v>
      </c>
      <c r="D160" s="5">
        <v>19</v>
      </c>
      <c r="E160" s="5">
        <v>10</v>
      </c>
      <c r="F160" s="5">
        <v>69.95</v>
      </c>
      <c r="G160" s="5">
        <v>0</v>
      </c>
      <c r="H160" s="5">
        <v>0</v>
      </c>
      <c r="I160" s="5">
        <v>0</v>
      </c>
      <c r="J160" s="5">
        <v>1</v>
      </c>
      <c r="K160" s="5">
        <v>71.84</v>
      </c>
      <c r="L160" s="5">
        <v>72.31</v>
      </c>
      <c r="M160" s="5">
        <v>76.08</v>
      </c>
      <c r="N160" s="3" t="s">
        <v>140</v>
      </c>
    </row>
    <row r="161" spans="1:14" ht="15.75" customHeight="1">
      <c r="A161" s="4">
        <v>160</v>
      </c>
      <c r="B161" s="3" t="s">
        <v>223</v>
      </c>
      <c r="C161" s="5">
        <v>72.14</v>
      </c>
      <c r="D161" s="5">
        <v>17</v>
      </c>
      <c r="E161" s="5">
        <v>13</v>
      </c>
      <c r="F161" s="5">
        <v>71.64</v>
      </c>
      <c r="G161" s="5">
        <v>0</v>
      </c>
      <c r="H161" s="5">
        <v>1</v>
      </c>
      <c r="I161" s="5">
        <v>0</v>
      </c>
      <c r="J161" s="5">
        <v>1</v>
      </c>
      <c r="K161" s="5">
        <v>71.94</v>
      </c>
      <c r="L161" s="5">
        <v>72.010000000000005</v>
      </c>
      <c r="M161" s="5">
        <v>74.849999999999994</v>
      </c>
      <c r="N161" s="3" t="s">
        <v>63</v>
      </c>
    </row>
    <row r="162" spans="1:14" ht="15.75" customHeight="1">
      <c r="A162" s="4">
        <v>161</v>
      </c>
      <c r="B162" s="3" t="s">
        <v>379</v>
      </c>
      <c r="C162" s="5">
        <v>72.13</v>
      </c>
      <c r="D162" s="5">
        <v>21</v>
      </c>
      <c r="E162" s="5">
        <v>13</v>
      </c>
      <c r="F162" s="5">
        <v>70.64</v>
      </c>
      <c r="G162" s="5">
        <v>0</v>
      </c>
      <c r="H162" s="5">
        <v>0</v>
      </c>
      <c r="I162" s="5">
        <v>0</v>
      </c>
      <c r="J162" s="5">
        <v>1</v>
      </c>
      <c r="K162" s="5">
        <v>72.040000000000006</v>
      </c>
      <c r="L162" s="5">
        <v>72.25</v>
      </c>
      <c r="M162" s="5">
        <v>71.400000000000006</v>
      </c>
      <c r="N162" s="3" t="s">
        <v>107</v>
      </c>
    </row>
    <row r="163" spans="1:14" ht="15.75" customHeight="1">
      <c r="A163" s="4">
        <v>162</v>
      </c>
      <c r="B163" s="3" t="s">
        <v>226</v>
      </c>
      <c r="C163" s="5">
        <v>72.12</v>
      </c>
      <c r="D163" s="5">
        <v>14</v>
      </c>
      <c r="E163" s="5">
        <v>14</v>
      </c>
      <c r="F163" s="5">
        <v>71.099999999999994</v>
      </c>
      <c r="G163" s="5">
        <v>0</v>
      </c>
      <c r="H163" s="5">
        <v>0</v>
      </c>
      <c r="I163" s="5">
        <v>0</v>
      </c>
      <c r="J163" s="5">
        <v>0</v>
      </c>
      <c r="K163" s="5">
        <v>72.3</v>
      </c>
      <c r="L163" s="5">
        <v>71.58</v>
      </c>
      <c r="M163" s="5">
        <v>70.5</v>
      </c>
      <c r="N163" s="3" t="s">
        <v>95</v>
      </c>
    </row>
    <row r="164" spans="1:14" ht="15.75" customHeight="1">
      <c r="A164" s="4">
        <v>163</v>
      </c>
      <c r="B164" s="3" t="s">
        <v>221</v>
      </c>
      <c r="C164" s="5">
        <v>72.040000000000006</v>
      </c>
      <c r="D164" s="5">
        <v>15</v>
      </c>
      <c r="E164" s="5">
        <v>17</v>
      </c>
      <c r="F164" s="5">
        <v>73.69</v>
      </c>
      <c r="G164" s="5">
        <v>0</v>
      </c>
      <c r="H164" s="5">
        <v>0</v>
      </c>
      <c r="I164" s="5">
        <v>0</v>
      </c>
      <c r="J164" s="5">
        <v>0</v>
      </c>
      <c r="K164" s="5">
        <v>71.67</v>
      </c>
      <c r="L164" s="5">
        <v>72.319999999999993</v>
      </c>
      <c r="M164" s="5">
        <v>75.349999999999994</v>
      </c>
      <c r="N164" s="3" t="s">
        <v>67</v>
      </c>
    </row>
    <row r="165" spans="1:14" ht="15.75" customHeight="1">
      <c r="A165" s="4">
        <v>164</v>
      </c>
      <c r="B165" s="3" t="s">
        <v>114</v>
      </c>
      <c r="C165" s="5">
        <v>72.03</v>
      </c>
      <c r="D165" s="5">
        <v>11</v>
      </c>
      <c r="E165" s="5">
        <v>19</v>
      </c>
      <c r="F165" s="5">
        <v>75.84</v>
      </c>
      <c r="G165" s="5">
        <v>0</v>
      </c>
      <c r="H165" s="5">
        <v>0</v>
      </c>
      <c r="I165" s="5">
        <v>0</v>
      </c>
      <c r="J165" s="5">
        <v>5</v>
      </c>
      <c r="K165" s="5">
        <v>72.12</v>
      </c>
      <c r="L165" s="5">
        <v>71.31</v>
      </c>
      <c r="M165" s="5">
        <v>72.92</v>
      </c>
      <c r="N165" s="3" t="s">
        <v>48</v>
      </c>
    </row>
    <row r="166" spans="1:14" ht="15.75" customHeight="1">
      <c r="A166" s="4">
        <v>165</v>
      </c>
      <c r="B166" s="3" t="s">
        <v>228</v>
      </c>
      <c r="C166" s="5">
        <v>71.930000000000007</v>
      </c>
      <c r="D166" s="5">
        <v>22</v>
      </c>
      <c r="E166" s="5">
        <v>6</v>
      </c>
      <c r="F166" s="5">
        <v>65.88</v>
      </c>
      <c r="G166" s="5">
        <v>0</v>
      </c>
      <c r="H166" s="5">
        <v>1</v>
      </c>
      <c r="I166" s="5">
        <v>0</v>
      </c>
      <c r="J166" s="5">
        <v>1</v>
      </c>
      <c r="K166" s="5">
        <v>71.430000000000007</v>
      </c>
      <c r="L166" s="5">
        <v>72.08</v>
      </c>
      <c r="M166" s="5">
        <v>78.94</v>
      </c>
      <c r="N166" s="3" t="s">
        <v>415</v>
      </c>
    </row>
    <row r="167" spans="1:14" ht="15.75" customHeight="1">
      <c r="A167" s="4">
        <v>166</v>
      </c>
      <c r="B167" s="3" t="s">
        <v>189</v>
      </c>
      <c r="C167" s="5">
        <v>71.91</v>
      </c>
      <c r="D167" s="5">
        <v>11</v>
      </c>
      <c r="E167" s="5">
        <v>19</v>
      </c>
      <c r="F167" s="5">
        <v>74.22</v>
      </c>
      <c r="G167" s="5">
        <v>0</v>
      </c>
      <c r="H167" s="5">
        <v>1</v>
      </c>
      <c r="I167" s="5">
        <v>0</v>
      </c>
      <c r="J167" s="5">
        <v>2</v>
      </c>
      <c r="K167" s="5">
        <v>72.03</v>
      </c>
      <c r="L167" s="5">
        <v>71.67</v>
      </c>
      <c r="M167" s="5">
        <v>69.349999999999994</v>
      </c>
      <c r="N167" s="3" t="s">
        <v>67</v>
      </c>
    </row>
    <row r="168" spans="1:14" ht="15.75" customHeight="1">
      <c r="A168" s="4">
        <v>167</v>
      </c>
      <c r="B168" s="3" t="s">
        <v>152</v>
      </c>
      <c r="C168" s="5">
        <v>71.900000000000006</v>
      </c>
      <c r="D168" s="5">
        <v>10</v>
      </c>
      <c r="E168" s="5">
        <v>18</v>
      </c>
      <c r="F168" s="5">
        <v>75.430000000000007</v>
      </c>
      <c r="G168" s="5">
        <v>0</v>
      </c>
      <c r="H168" s="5">
        <v>3</v>
      </c>
      <c r="I168" s="5">
        <v>1</v>
      </c>
      <c r="J168" s="5">
        <v>7</v>
      </c>
      <c r="K168" s="5">
        <v>71.7</v>
      </c>
      <c r="L168" s="5">
        <v>72.709999999999994</v>
      </c>
      <c r="M168" s="5">
        <v>68.88</v>
      </c>
      <c r="N168" s="3" t="s">
        <v>19</v>
      </c>
    </row>
    <row r="169" spans="1:14" ht="15.75" customHeight="1">
      <c r="A169" s="4">
        <v>168</v>
      </c>
      <c r="B169" s="3" t="s">
        <v>234</v>
      </c>
      <c r="C169" s="5">
        <v>71.87</v>
      </c>
      <c r="D169" s="5">
        <v>16</v>
      </c>
      <c r="E169" s="5">
        <v>14</v>
      </c>
      <c r="F169" s="5">
        <v>71.72</v>
      </c>
      <c r="G169" s="5">
        <v>0</v>
      </c>
      <c r="H169" s="5">
        <v>2</v>
      </c>
      <c r="I169" s="5">
        <v>0</v>
      </c>
      <c r="J169" s="5">
        <v>2</v>
      </c>
      <c r="K169" s="5">
        <v>71.58</v>
      </c>
      <c r="L169" s="5">
        <v>72.040000000000006</v>
      </c>
      <c r="M169" s="5">
        <v>74.349999999999994</v>
      </c>
      <c r="N169" s="3" t="s">
        <v>128</v>
      </c>
    </row>
    <row r="170" spans="1:14" ht="15.75" customHeight="1">
      <c r="A170" s="4">
        <v>169</v>
      </c>
      <c r="B170" s="3" t="s">
        <v>124</v>
      </c>
      <c r="C170" s="5">
        <v>71.849999999999994</v>
      </c>
      <c r="D170" s="5">
        <v>16</v>
      </c>
      <c r="E170" s="5">
        <v>14</v>
      </c>
      <c r="F170" s="5">
        <v>71.180000000000007</v>
      </c>
      <c r="G170" s="5">
        <v>0</v>
      </c>
      <c r="H170" s="5">
        <v>1</v>
      </c>
      <c r="I170" s="5">
        <v>0</v>
      </c>
      <c r="J170" s="5">
        <v>2</v>
      </c>
      <c r="K170" s="5">
        <v>71.72</v>
      </c>
      <c r="L170" s="5">
        <v>71.38</v>
      </c>
      <c r="M170" s="5">
        <v>75.510000000000005</v>
      </c>
      <c r="N170" s="3" t="s">
        <v>125</v>
      </c>
    </row>
    <row r="171" spans="1:14" ht="15.75" customHeight="1">
      <c r="A171" s="4">
        <v>170</v>
      </c>
      <c r="B171" s="3" t="s">
        <v>229</v>
      </c>
      <c r="C171" s="5">
        <v>71.8</v>
      </c>
      <c r="D171" s="5">
        <v>19</v>
      </c>
      <c r="E171" s="5">
        <v>12</v>
      </c>
      <c r="F171" s="5">
        <v>68.209999999999994</v>
      </c>
      <c r="G171" s="5">
        <v>0</v>
      </c>
      <c r="H171" s="5">
        <v>0</v>
      </c>
      <c r="I171" s="5">
        <v>0</v>
      </c>
      <c r="J171" s="5">
        <v>1</v>
      </c>
      <c r="K171" s="5">
        <v>71.72</v>
      </c>
      <c r="L171" s="5">
        <v>72.260000000000005</v>
      </c>
      <c r="M171" s="5">
        <v>68.64</v>
      </c>
      <c r="N171" s="3" t="s">
        <v>167</v>
      </c>
    </row>
    <row r="172" spans="1:14" ht="15.75" customHeight="1">
      <c r="A172" s="4">
        <v>171</v>
      </c>
      <c r="B172" s="3" t="s">
        <v>197</v>
      </c>
      <c r="C172" s="5">
        <v>71.78</v>
      </c>
      <c r="D172" s="5">
        <v>15</v>
      </c>
      <c r="E172" s="5">
        <v>15</v>
      </c>
      <c r="F172" s="5">
        <v>74.23</v>
      </c>
      <c r="G172" s="5">
        <v>0</v>
      </c>
      <c r="H172" s="5">
        <v>1</v>
      </c>
      <c r="I172" s="5">
        <v>1</v>
      </c>
      <c r="J172" s="5">
        <v>4</v>
      </c>
      <c r="K172" s="5">
        <v>71.67</v>
      </c>
      <c r="L172" s="5">
        <v>72.06</v>
      </c>
      <c r="M172" s="5">
        <v>70.239999999999995</v>
      </c>
      <c r="N172" s="3" t="s">
        <v>15</v>
      </c>
    </row>
    <row r="173" spans="1:14" ht="15.75" customHeight="1">
      <c r="A173" s="4">
        <v>172</v>
      </c>
      <c r="B173" s="3" t="s">
        <v>211</v>
      </c>
      <c r="C173" s="5">
        <v>71.75</v>
      </c>
      <c r="D173" s="5">
        <v>3</v>
      </c>
      <c r="E173" s="5">
        <v>28</v>
      </c>
      <c r="F173" s="5">
        <v>79.569999999999993</v>
      </c>
      <c r="G173" s="5">
        <v>0</v>
      </c>
      <c r="H173" s="5">
        <v>4</v>
      </c>
      <c r="I173" s="5">
        <v>0</v>
      </c>
      <c r="J173" s="5">
        <v>10</v>
      </c>
      <c r="K173" s="5">
        <v>72.17</v>
      </c>
      <c r="L173" s="5">
        <v>71.290000000000006</v>
      </c>
      <c r="M173" s="5">
        <v>64.2</v>
      </c>
      <c r="N173" s="3" t="s">
        <v>17</v>
      </c>
    </row>
    <row r="174" spans="1:14" ht="15.75" customHeight="1">
      <c r="A174" s="4">
        <v>173</v>
      </c>
      <c r="B174" s="3" t="s">
        <v>330</v>
      </c>
      <c r="C174" s="5">
        <v>71.73</v>
      </c>
      <c r="D174" s="5">
        <v>12</v>
      </c>
      <c r="E174" s="5">
        <v>13</v>
      </c>
      <c r="F174" s="5">
        <v>70.62</v>
      </c>
      <c r="G174" s="5">
        <v>0</v>
      </c>
      <c r="H174" s="5">
        <v>0</v>
      </c>
      <c r="I174" s="5">
        <v>0</v>
      </c>
      <c r="J174" s="5">
        <v>0</v>
      </c>
      <c r="K174" s="5">
        <v>71.819999999999993</v>
      </c>
      <c r="L174" s="5">
        <v>71.17</v>
      </c>
      <c r="M174" s="5">
        <v>71.77</v>
      </c>
      <c r="N174" s="3" t="s">
        <v>128</v>
      </c>
    </row>
    <row r="175" spans="1:14" ht="15.75" customHeight="1">
      <c r="A175" s="4">
        <v>174</v>
      </c>
      <c r="B175" s="3" t="s">
        <v>175</v>
      </c>
      <c r="C175" s="5">
        <v>71.73</v>
      </c>
      <c r="D175" s="5">
        <v>18</v>
      </c>
      <c r="E175" s="5">
        <v>11</v>
      </c>
      <c r="F175" s="5">
        <v>67.91</v>
      </c>
      <c r="G175" s="5">
        <v>0</v>
      </c>
      <c r="H175" s="5">
        <v>2</v>
      </c>
      <c r="I175" s="5">
        <v>0</v>
      </c>
      <c r="J175" s="5">
        <v>2</v>
      </c>
      <c r="K175" s="5">
        <v>71.55</v>
      </c>
      <c r="L175" s="5">
        <v>72.16</v>
      </c>
      <c r="M175" s="5">
        <v>70.58</v>
      </c>
      <c r="N175" s="3" t="s">
        <v>167</v>
      </c>
    </row>
    <row r="176" spans="1:14" ht="15.75" customHeight="1">
      <c r="A176" s="4">
        <v>175</v>
      </c>
      <c r="B176" s="3" t="s">
        <v>180</v>
      </c>
      <c r="C176" s="5">
        <v>71.61</v>
      </c>
      <c r="D176" s="5">
        <v>15</v>
      </c>
      <c r="E176" s="5">
        <v>11</v>
      </c>
      <c r="F176" s="5">
        <v>69.680000000000007</v>
      </c>
      <c r="G176" s="5">
        <v>0</v>
      </c>
      <c r="H176" s="5">
        <v>0</v>
      </c>
      <c r="I176" s="5">
        <v>0</v>
      </c>
      <c r="J176" s="5">
        <v>0</v>
      </c>
      <c r="K176" s="5">
        <v>71.55</v>
      </c>
      <c r="L176" s="5">
        <v>71.61</v>
      </c>
      <c r="M176" s="5">
        <v>70.98</v>
      </c>
      <c r="N176" s="3" t="s">
        <v>140</v>
      </c>
    </row>
    <row r="177" spans="1:14" ht="15.75" customHeight="1">
      <c r="A177" s="4">
        <v>176</v>
      </c>
      <c r="B177" s="3" t="s">
        <v>390</v>
      </c>
      <c r="C177" s="5">
        <v>71.36</v>
      </c>
      <c r="D177" s="5">
        <v>13</v>
      </c>
      <c r="E177" s="5">
        <v>15</v>
      </c>
      <c r="F177" s="5">
        <v>71.37</v>
      </c>
      <c r="G177" s="5">
        <v>0</v>
      </c>
      <c r="H177" s="5">
        <v>0</v>
      </c>
      <c r="I177" s="5">
        <v>0</v>
      </c>
      <c r="J177" s="5">
        <v>1</v>
      </c>
      <c r="K177" s="5">
        <v>71.45</v>
      </c>
      <c r="L177" s="5">
        <v>71.150000000000006</v>
      </c>
      <c r="M177" s="5">
        <v>69.3</v>
      </c>
      <c r="N177" s="3" t="s">
        <v>109</v>
      </c>
    </row>
    <row r="178" spans="1:14" ht="15.75" customHeight="1">
      <c r="A178" s="4">
        <v>177</v>
      </c>
      <c r="B178" s="3" t="s">
        <v>274</v>
      </c>
      <c r="C178" s="5">
        <v>71.34</v>
      </c>
      <c r="D178" s="5">
        <v>13</v>
      </c>
      <c r="E178" s="5">
        <v>17</v>
      </c>
      <c r="F178" s="5">
        <v>72.64</v>
      </c>
      <c r="G178" s="5">
        <v>0</v>
      </c>
      <c r="H178" s="5">
        <v>1</v>
      </c>
      <c r="I178" s="5">
        <v>0</v>
      </c>
      <c r="J178" s="5">
        <v>1</v>
      </c>
      <c r="K178" s="5">
        <v>71.260000000000005</v>
      </c>
      <c r="L178" s="5">
        <v>71.62</v>
      </c>
      <c r="M178" s="5">
        <v>69.47</v>
      </c>
      <c r="N178" s="3" t="s">
        <v>109</v>
      </c>
    </row>
    <row r="179" spans="1:14" ht="15.75" customHeight="1">
      <c r="A179" s="4">
        <v>178</v>
      </c>
      <c r="B179" s="3" t="s">
        <v>151</v>
      </c>
      <c r="C179" s="5">
        <v>71.33</v>
      </c>
      <c r="D179" s="5">
        <v>16</v>
      </c>
      <c r="E179" s="5">
        <v>14</v>
      </c>
      <c r="F179" s="5">
        <v>71.17</v>
      </c>
      <c r="G179" s="5">
        <v>0</v>
      </c>
      <c r="H179" s="5">
        <v>1</v>
      </c>
      <c r="I179" s="5">
        <v>0</v>
      </c>
      <c r="J179" s="5">
        <v>1</v>
      </c>
      <c r="K179" s="5">
        <v>71.05</v>
      </c>
      <c r="L179" s="5">
        <v>71.989999999999995</v>
      </c>
      <c r="M179" s="5">
        <v>70.739999999999995</v>
      </c>
      <c r="N179" s="3" t="s">
        <v>109</v>
      </c>
    </row>
    <row r="180" spans="1:14" ht="15.75" customHeight="1">
      <c r="A180" s="4">
        <v>179</v>
      </c>
      <c r="B180" s="3" t="s">
        <v>217</v>
      </c>
      <c r="C180" s="5">
        <v>71.239999999999995</v>
      </c>
      <c r="D180" s="5">
        <v>20</v>
      </c>
      <c r="E180" s="5">
        <v>13</v>
      </c>
      <c r="F180" s="5">
        <v>67.430000000000007</v>
      </c>
      <c r="G180" s="5">
        <v>0</v>
      </c>
      <c r="H180" s="5">
        <v>1</v>
      </c>
      <c r="I180" s="5">
        <v>0</v>
      </c>
      <c r="J180" s="5">
        <v>1</v>
      </c>
      <c r="K180" s="5">
        <v>70.72</v>
      </c>
      <c r="L180" s="5">
        <v>71.78</v>
      </c>
      <c r="M180" s="5">
        <v>75.709999999999994</v>
      </c>
      <c r="N180" s="3" t="s">
        <v>177</v>
      </c>
    </row>
    <row r="181" spans="1:14" ht="15.75" customHeight="1">
      <c r="A181" s="4">
        <v>180</v>
      </c>
      <c r="B181" s="3" t="s">
        <v>129</v>
      </c>
      <c r="C181" s="5">
        <v>71.150000000000006</v>
      </c>
      <c r="D181" s="5">
        <v>14</v>
      </c>
      <c r="E181" s="5">
        <v>15</v>
      </c>
      <c r="F181" s="5">
        <v>70.25</v>
      </c>
      <c r="G181" s="5">
        <v>0</v>
      </c>
      <c r="H181" s="5">
        <v>1</v>
      </c>
      <c r="I181" s="5">
        <v>0</v>
      </c>
      <c r="J181" s="5">
        <v>2</v>
      </c>
      <c r="K181" s="5">
        <v>70.98</v>
      </c>
      <c r="L181" s="5">
        <v>70.78</v>
      </c>
      <c r="M181" s="5">
        <v>74.900000000000006</v>
      </c>
      <c r="N181" s="3" t="s">
        <v>128</v>
      </c>
    </row>
    <row r="182" spans="1:14" ht="15.75" customHeight="1">
      <c r="A182" s="4">
        <v>181</v>
      </c>
      <c r="B182" s="3" t="s">
        <v>193</v>
      </c>
      <c r="C182" s="5">
        <v>71.09</v>
      </c>
      <c r="D182" s="5">
        <v>21</v>
      </c>
      <c r="E182" s="5">
        <v>9</v>
      </c>
      <c r="F182" s="5">
        <v>69.67</v>
      </c>
      <c r="G182" s="5">
        <v>0</v>
      </c>
      <c r="H182" s="5">
        <v>0</v>
      </c>
      <c r="I182" s="5">
        <v>0</v>
      </c>
      <c r="J182" s="5">
        <v>0</v>
      </c>
      <c r="K182" s="5">
        <v>70.52</v>
      </c>
      <c r="L182" s="5">
        <v>71.41</v>
      </c>
      <c r="M182" s="5">
        <v>78.02</v>
      </c>
      <c r="N182" s="3" t="s">
        <v>95</v>
      </c>
    </row>
    <row r="183" spans="1:14" ht="15.75" customHeight="1">
      <c r="A183" s="4">
        <v>182</v>
      </c>
      <c r="B183" s="3" t="s">
        <v>198</v>
      </c>
      <c r="C183" s="5">
        <v>71.02</v>
      </c>
      <c r="D183" s="5">
        <v>12</v>
      </c>
      <c r="E183" s="5">
        <v>19</v>
      </c>
      <c r="F183" s="5">
        <v>72.010000000000005</v>
      </c>
      <c r="G183" s="5">
        <v>0</v>
      </c>
      <c r="H183" s="5">
        <v>0</v>
      </c>
      <c r="I183" s="5">
        <v>0</v>
      </c>
      <c r="J183" s="5">
        <v>0</v>
      </c>
      <c r="K183" s="5">
        <v>70.989999999999995</v>
      </c>
      <c r="L183" s="5">
        <v>70.53</v>
      </c>
      <c r="M183" s="5">
        <v>72.72</v>
      </c>
      <c r="N183" s="3" t="s">
        <v>63</v>
      </c>
    </row>
    <row r="184" spans="1:14" ht="15.75" customHeight="1">
      <c r="A184" s="4">
        <v>183</v>
      </c>
      <c r="B184" s="3" t="s">
        <v>241</v>
      </c>
      <c r="C184" s="5">
        <v>70.98</v>
      </c>
      <c r="D184" s="5">
        <v>14</v>
      </c>
      <c r="E184" s="5">
        <v>17</v>
      </c>
      <c r="F184" s="5">
        <v>72.09</v>
      </c>
      <c r="G184" s="5">
        <v>0</v>
      </c>
      <c r="H184" s="5">
        <v>1</v>
      </c>
      <c r="I184" s="5">
        <v>0</v>
      </c>
      <c r="J184" s="5">
        <v>1</v>
      </c>
      <c r="K184" s="5">
        <v>70.83</v>
      </c>
      <c r="L184" s="5">
        <v>71.14</v>
      </c>
      <c r="M184" s="5">
        <v>70.94</v>
      </c>
      <c r="N184" s="3" t="s">
        <v>109</v>
      </c>
    </row>
    <row r="185" spans="1:14" ht="15.75" customHeight="1">
      <c r="A185" s="4">
        <v>184</v>
      </c>
      <c r="B185" s="3" t="s">
        <v>295</v>
      </c>
      <c r="C185" s="5">
        <v>70.97</v>
      </c>
      <c r="D185" s="5">
        <v>12</v>
      </c>
      <c r="E185" s="5">
        <v>18</v>
      </c>
      <c r="F185" s="5">
        <v>73.069999999999993</v>
      </c>
      <c r="G185" s="5">
        <v>0</v>
      </c>
      <c r="H185" s="5">
        <v>0</v>
      </c>
      <c r="I185" s="5">
        <v>0</v>
      </c>
      <c r="J185" s="5">
        <v>2</v>
      </c>
      <c r="K185" s="5">
        <v>71.08</v>
      </c>
      <c r="L185" s="5">
        <v>70.540000000000006</v>
      </c>
      <c r="M185" s="5">
        <v>69.790000000000006</v>
      </c>
      <c r="N185" s="3" t="s">
        <v>78</v>
      </c>
    </row>
    <row r="186" spans="1:14" ht="15.75" customHeight="1">
      <c r="A186" s="4">
        <v>185</v>
      </c>
      <c r="B186" s="3" t="s">
        <v>190</v>
      </c>
      <c r="C186" s="5">
        <v>70.81</v>
      </c>
      <c r="D186" s="5">
        <v>6</v>
      </c>
      <c r="E186" s="5">
        <v>26</v>
      </c>
      <c r="F186" s="5">
        <v>79.069999999999993</v>
      </c>
      <c r="G186" s="5">
        <v>1</v>
      </c>
      <c r="H186" s="5">
        <v>6</v>
      </c>
      <c r="I186" s="5">
        <v>2</v>
      </c>
      <c r="J186" s="5">
        <v>9</v>
      </c>
      <c r="K186" s="5">
        <v>71.23</v>
      </c>
      <c r="L186" s="5">
        <v>70.209999999999994</v>
      </c>
      <c r="M186" s="5">
        <v>64.209999999999994</v>
      </c>
      <c r="N186" s="3" t="s">
        <v>13</v>
      </c>
    </row>
    <row r="187" spans="1:14" ht="15.75" customHeight="1">
      <c r="A187" s="4">
        <v>186</v>
      </c>
      <c r="B187" s="3" t="s">
        <v>227</v>
      </c>
      <c r="C187" s="5">
        <v>70.8</v>
      </c>
      <c r="D187" s="5">
        <v>18</v>
      </c>
      <c r="E187" s="5">
        <v>10</v>
      </c>
      <c r="F187" s="5">
        <v>66.599999999999994</v>
      </c>
      <c r="G187" s="5">
        <v>0</v>
      </c>
      <c r="H187" s="5">
        <v>0</v>
      </c>
      <c r="I187" s="5">
        <v>0</v>
      </c>
      <c r="J187" s="5">
        <v>2</v>
      </c>
      <c r="K187" s="5">
        <v>70.760000000000005</v>
      </c>
      <c r="L187" s="5">
        <v>71.11</v>
      </c>
      <c r="M187" s="5">
        <v>67.73</v>
      </c>
      <c r="N187" s="3" t="s">
        <v>177</v>
      </c>
    </row>
    <row r="188" spans="1:14" ht="15.75" customHeight="1">
      <c r="A188" s="4">
        <v>187</v>
      </c>
      <c r="B188" s="3" t="s">
        <v>220</v>
      </c>
      <c r="C188" s="5">
        <v>70.77</v>
      </c>
      <c r="D188" s="5">
        <v>20</v>
      </c>
      <c r="E188" s="5">
        <v>11</v>
      </c>
      <c r="F188" s="5">
        <v>67.39</v>
      </c>
      <c r="G188" s="5">
        <v>0</v>
      </c>
      <c r="H188" s="5">
        <v>0</v>
      </c>
      <c r="I188" s="5">
        <v>0</v>
      </c>
      <c r="J188" s="5">
        <v>1</v>
      </c>
      <c r="K188" s="5">
        <v>70.53</v>
      </c>
      <c r="L188" s="5">
        <v>71.45</v>
      </c>
      <c r="M188" s="5">
        <v>69.3</v>
      </c>
      <c r="N188" s="3" t="s">
        <v>144</v>
      </c>
    </row>
    <row r="189" spans="1:14" ht="15.75" customHeight="1">
      <c r="A189" s="4">
        <v>188</v>
      </c>
      <c r="B189" s="3" t="s">
        <v>304</v>
      </c>
      <c r="C189" s="5">
        <v>70.739999999999995</v>
      </c>
      <c r="D189" s="5">
        <v>18</v>
      </c>
      <c r="E189" s="5">
        <v>12</v>
      </c>
      <c r="F189" s="5">
        <v>69.319999999999993</v>
      </c>
      <c r="G189" s="5">
        <v>0</v>
      </c>
      <c r="H189" s="5">
        <v>1</v>
      </c>
      <c r="I189" s="5">
        <v>1</v>
      </c>
      <c r="J189" s="5">
        <v>2</v>
      </c>
      <c r="K189" s="5">
        <v>70.72</v>
      </c>
      <c r="L189" s="5">
        <v>70.930000000000007</v>
      </c>
      <c r="M189" s="5">
        <v>68.12</v>
      </c>
      <c r="N189" s="3" t="s">
        <v>177</v>
      </c>
    </row>
    <row r="190" spans="1:14" ht="15.75" customHeight="1">
      <c r="A190" s="4">
        <v>189</v>
      </c>
      <c r="B190" s="3" t="s">
        <v>168</v>
      </c>
      <c r="C190" s="5">
        <v>70.73</v>
      </c>
      <c r="D190" s="5">
        <v>12</v>
      </c>
      <c r="E190" s="5">
        <v>16</v>
      </c>
      <c r="F190" s="5">
        <v>73.069999999999993</v>
      </c>
      <c r="G190" s="5">
        <v>0</v>
      </c>
      <c r="H190" s="5">
        <v>2</v>
      </c>
      <c r="I190" s="5">
        <v>0</v>
      </c>
      <c r="J190" s="5">
        <v>2</v>
      </c>
      <c r="K190" s="5">
        <v>70.75</v>
      </c>
      <c r="L190" s="5">
        <v>70.77</v>
      </c>
      <c r="M190" s="5">
        <v>68.47</v>
      </c>
      <c r="N190" s="3" t="s">
        <v>104</v>
      </c>
    </row>
    <row r="191" spans="1:14" ht="15.75" customHeight="1">
      <c r="A191" s="4">
        <v>190</v>
      </c>
      <c r="B191" s="3" t="s">
        <v>163</v>
      </c>
      <c r="C191" s="5">
        <v>70.62</v>
      </c>
      <c r="D191" s="5">
        <v>17</v>
      </c>
      <c r="E191" s="5">
        <v>14</v>
      </c>
      <c r="F191" s="5">
        <v>71.430000000000007</v>
      </c>
      <c r="G191" s="5">
        <v>0</v>
      </c>
      <c r="H191" s="5">
        <v>1</v>
      </c>
      <c r="I191" s="5">
        <v>0</v>
      </c>
      <c r="J191" s="5">
        <v>2</v>
      </c>
      <c r="K191" s="5">
        <v>70.459999999999994</v>
      </c>
      <c r="L191" s="5">
        <v>71.02</v>
      </c>
      <c r="M191" s="5">
        <v>69.31</v>
      </c>
      <c r="N191" s="3" t="s">
        <v>63</v>
      </c>
    </row>
    <row r="192" spans="1:14" ht="15.75" customHeight="1">
      <c r="A192" s="4">
        <v>191</v>
      </c>
      <c r="B192" s="3" t="s">
        <v>196</v>
      </c>
      <c r="C192" s="5">
        <v>70.5</v>
      </c>
      <c r="D192" s="5">
        <v>18</v>
      </c>
      <c r="E192" s="5">
        <v>12</v>
      </c>
      <c r="F192" s="5">
        <v>67.13</v>
      </c>
      <c r="G192" s="5">
        <v>0</v>
      </c>
      <c r="H192" s="5">
        <v>0</v>
      </c>
      <c r="I192" s="5">
        <v>0</v>
      </c>
      <c r="J192" s="5">
        <v>1</v>
      </c>
      <c r="K192" s="5">
        <v>70.17</v>
      </c>
      <c r="L192" s="5">
        <v>70.239999999999995</v>
      </c>
      <c r="M192" s="5">
        <v>76.45</v>
      </c>
      <c r="N192" s="3" t="s">
        <v>177</v>
      </c>
    </row>
    <row r="193" spans="1:14" ht="15.75" customHeight="1">
      <c r="A193" s="4">
        <v>192</v>
      </c>
      <c r="B193" s="3" t="s">
        <v>305</v>
      </c>
      <c r="C193" s="5">
        <v>70.430000000000007</v>
      </c>
      <c r="D193" s="5">
        <v>15</v>
      </c>
      <c r="E193" s="5">
        <v>11</v>
      </c>
      <c r="F193" s="5">
        <v>69.430000000000007</v>
      </c>
      <c r="G193" s="5">
        <v>0</v>
      </c>
      <c r="H193" s="5">
        <v>2</v>
      </c>
      <c r="I193" s="5">
        <v>0</v>
      </c>
      <c r="J193" s="5">
        <v>2</v>
      </c>
      <c r="K193" s="5">
        <v>70.08</v>
      </c>
      <c r="L193" s="5">
        <v>70.88</v>
      </c>
      <c r="M193" s="5">
        <v>72.34</v>
      </c>
      <c r="N193" s="3" t="s">
        <v>128</v>
      </c>
    </row>
    <row r="194" spans="1:14" ht="15.75" customHeight="1">
      <c r="A194" s="4">
        <v>193</v>
      </c>
      <c r="B194" s="3" t="s">
        <v>297</v>
      </c>
      <c r="C194" s="5">
        <v>70.36</v>
      </c>
      <c r="D194" s="5">
        <v>11</v>
      </c>
      <c r="E194" s="5">
        <v>20</v>
      </c>
      <c r="F194" s="5">
        <v>73.040000000000006</v>
      </c>
      <c r="G194" s="5">
        <v>0</v>
      </c>
      <c r="H194" s="5">
        <v>1</v>
      </c>
      <c r="I194" s="5">
        <v>0</v>
      </c>
      <c r="J194" s="5">
        <v>3</v>
      </c>
      <c r="K194" s="5">
        <v>70.69</v>
      </c>
      <c r="L194" s="5">
        <v>69.25</v>
      </c>
      <c r="M194" s="5">
        <v>69.150000000000006</v>
      </c>
      <c r="N194" s="3" t="s">
        <v>78</v>
      </c>
    </row>
    <row r="195" spans="1:14" ht="15.75" customHeight="1">
      <c r="A195" s="4">
        <v>194</v>
      </c>
      <c r="B195" s="3" t="s">
        <v>157</v>
      </c>
      <c r="C195" s="5">
        <v>70.349999999999994</v>
      </c>
      <c r="D195" s="5">
        <v>16</v>
      </c>
      <c r="E195" s="5">
        <v>16</v>
      </c>
      <c r="F195" s="5">
        <v>72.209999999999994</v>
      </c>
      <c r="G195" s="5">
        <v>0</v>
      </c>
      <c r="H195" s="5">
        <v>0</v>
      </c>
      <c r="I195" s="5">
        <v>0</v>
      </c>
      <c r="J195" s="5">
        <v>1</v>
      </c>
      <c r="K195" s="5">
        <v>70.02</v>
      </c>
      <c r="L195" s="5">
        <v>70.48</v>
      </c>
      <c r="M195" s="5">
        <v>73.760000000000005</v>
      </c>
      <c r="N195" s="3" t="s">
        <v>67</v>
      </c>
    </row>
    <row r="196" spans="1:14" ht="15.75" customHeight="1">
      <c r="A196" s="4">
        <v>195</v>
      </c>
      <c r="B196" s="3" t="s">
        <v>303</v>
      </c>
      <c r="C196" s="5">
        <v>70.34</v>
      </c>
      <c r="D196" s="5">
        <v>16</v>
      </c>
      <c r="E196" s="5">
        <v>13</v>
      </c>
      <c r="F196" s="5">
        <v>70.709999999999994</v>
      </c>
      <c r="G196" s="5">
        <v>0</v>
      </c>
      <c r="H196" s="5">
        <v>4</v>
      </c>
      <c r="I196" s="5">
        <v>0</v>
      </c>
      <c r="J196" s="5">
        <v>4</v>
      </c>
      <c r="K196" s="5">
        <v>70</v>
      </c>
      <c r="L196" s="5">
        <v>70.510000000000005</v>
      </c>
      <c r="M196" s="5">
        <v>73.55</v>
      </c>
      <c r="N196" s="3" t="s">
        <v>116</v>
      </c>
    </row>
    <row r="197" spans="1:14" ht="15.75" customHeight="1">
      <c r="A197" s="4">
        <v>196</v>
      </c>
      <c r="B197" s="3" t="s">
        <v>172</v>
      </c>
      <c r="C197" s="5">
        <v>70.33</v>
      </c>
      <c r="D197" s="5">
        <v>18</v>
      </c>
      <c r="E197" s="5">
        <v>11</v>
      </c>
      <c r="F197" s="5">
        <v>71.58</v>
      </c>
      <c r="G197" s="5">
        <v>0</v>
      </c>
      <c r="H197" s="5">
        <v>0</v>
      </c>
      <c r="I197" s="5">
        <v>0</v>
      </c>
      <c r="J197" s="5">
        <v>1</v>
      </c>
      <c r="K197" s="5">
        <v>69.709999999999994</v>
      </c>
      <c r="L197" s="5">
        <v>71.11</v>
      </c>
      <c r="M197" s="5">
        <v>75.08</v>
      </c>
      <c r="N197" s="3" t="s">
        <v>109</v>
      </c>
    </row>
    <row r="198" spans="1:14" ht="15.75" customHeight="1">
      <c r="A198" s="4">
        <v>197</v>
      </c>
      <c r="B198" s="3" t="s">
        <v>187</v>
      </c>
      <c r="C198" s="5">
        <v>70.260000000000005</v>
      </c>
      <c r="D198" s="5">
        <v>17</v>
      </c>
      <c r="E198" s="5">
        <v>11</v>
      </c>
      <c r="F198" s="5">
        <v>69.91</v>
      </c>
      <c r="G198" s="5">
        <v>0</v>
      </c>
      <c r="H198" s="5">
        <v>0</v>
      </c>
      <c r="I198" s="5">
        <v>0</v>
      </c>
      <c r="J198" s="5">
        <v>1</v>
      </c>
      <c r="K198" s="5">
        <v>69.88</v>
      </c>
      <c r="L198" s="5">
        <v>70.88</v>
      </c>
      <c r="M198" s="5">
        <v>71.61</v>
      </c>
      <c r="N198" s="3" t="s">
        <v>128</v>
      </c>
    </row>
    <row r="199" spans="1:14" ht="15.75" customHeight="1">
      <c r="A199" s="4">
        <v>198</v>
      </c>
      <c r="B199" s="3" t="s">
        <v>236</v>
      </c>
      <c r="C199" s="5">
        <v>70.23</v>
      </c>
      <c r="D199" s="5">
        <v>21</v>
      </c>
      <c r="E199" s="5">
        <v>6</v>
      </c>
      <c r="F199" s="5">
        <v>62.89</v>
      </c>
      <c r="G199" s="5">
        <v>0</v>
      </c>
      <c r="H199" s="5">
        <v>0</v>
      </c>
      <c r="I199" s="5">
        <v>0</v>
      </c>
      <c r="J199" s="5">
        <v>1</v>
      </c>
      <c r="K199" s="5">
        <v>69.739999999999995</v>
      </c>
      <c r="L199" s="5">
        <v>70.83</v>
      </c>
      <c r="M199" s="5">
        <v>73.760000000000005</v>
      </c>
      <c r="N199" s="3" t="s">
        <v>237</v>
      </c>
    </row>
    <row r="200" spans="1:14" ht="15.75" customHeight="1">
      <c r="A200" s="4">
        <v>199</v>
      </c>
      <c r="B200" s="3" t="s">
        <v>266</v>
      </c>
      <c r="C200" s="5">
        <v>70.2</v>
      </c>
      <c r="D200" s="5">
        <v>15</v>
      </c>
      <c r="E200" s="5">
        <v>13</v>
      </c>
      <c r="F200" s="5">
        <v>68.34</v>
      </c>
      <c r="G200" s="5">
        <v>0</v>
      </c>
      <c r="H200" s="5">
        <v>2</v>
      </c>
      <c r="I200" s="5">
        <v>0</v>
      </c>
      <c r="J200" s="5">
        <v>2</v>
      </c>
      <c r="K200" s="5">
        <v>70.19</v>
      </c>
      <c r="L200" s="5">
        <v>69.92</v>
      </c>
      <c r="M200" s="5">
        <v>70.349999999999994</v>
      </c>
      <c r="N200" s="3" t="s">
        <v>414</v>
      </c>
    </row>
    <row r="201" spans="1:14" ht="15.75" customHeight="1">
      <c r="A201" s="4">
        <v>200</v>
      </c>
      <c r="B201" s="3" t="s">
        <v>300</v>
      </c>
      <c r="C201" s="5">
        <v>69.94</v>
      </c>
      <c r="D201" s="5">
        <v>17</v>
      </c>
      <c r="E201" s="5">
        <v>10</v>
      </c>
      <c r="F201" s="5">
        <v>68.27</v>
      </c>
      <c r="G201" s="5">
        <v>0</v>
      </c>
      <c r="H201" s="5">
        <v>0</v>
      </c>
      <c r="I201" s="5">
        <v>0</v>
      </c>
      <c r="J201" s="5">
        <v>0</v>
      </c>
      <c r="K201" s="5">
        <v>69.67</v>
      </c>
      <c r="L201" s="5">
        <v>69.69</v>
      </c>
      <c r="M201" s="5">
        <v>74.62</v>
      </c>
      <c r="N201" s="3" t="s">
        <v>116</v>
      </c>
    </row>
    <row r="202" spans="1:14" ht="15.75" customHeight="1">
      <c r="A202" s="4">
        <v>201</v>
      </c>
      <c r="B202" s="3" t="s">
        <v>208</v>
      </c>
      <c r="C202" s="5">
        <v>69.91</v>
      </c>
      <c r="D202" s="5">
        <v>13</v>
      </c>
      <c r="E202" s="5">
        <v>11</v>
      </c>
      <c r="F202" s="5">
        <v>70.37</v>
      </c>
      <c r="G202" s="5">
        <v>0</v>
      </c>
      <c r="H202" s="5">
        <v>0</v>
      </c>
      <c r="I202" s="5">
        <v>0</v>
      </c>
      <c r="J202" s="5">
        <v>1</v>
      </c>
      <c r="K202" s="5">
        <v>69.790000000000006</v>
      </c>
      <c r="L202" s="5">
        <v>70.11</v>
      </c>
      <c r="M202" s="5">
        <v>69.14</v>
      </c>
      <c r="N202" s="3" t="s">
        <v>104</v>
      </c>
    </row>
    <row r="203" spans="1:14" ht="15.75" customHeight="1">
      <c r="A203" s="4">
        <v>202</v>
      </c>
      <c r="B203" s="3" t="s">
        <v>256</v>
      </c>
      <c r="C203" s="5">
        <v>69.87</v>
      </c>
      <c r="D203" s="5">
        <v>21</v>
      </c>
      <c r="E203" s="5">
        <v>9</v>
      </c>
      <c r="F203" s="5">
        <v>65.64</v>
      </c>
      <c r="G203" s="5">
        <v>0</v>
      </c>
      <c r="H203" s="5">
        <v>1</v>
      </c>
      <c r="I203" s="5">
        <v>0</v>
      </c>
      <c r="J203" s="5">
        <v>1</v>
      </c>
      <c r="K203" s="5">
        <v>69.14</v>
      </c>
      <c r="L203" s="5">
        <v>70.650000000000006</v>
      </c>
      <c r="M203" s="5">
        <v>76.599999999999994</v>
      </c>
      <c r="N203" s="3" t="s">
        <v>317</v>
      </c>
    </row>
    <row r="204" spans="1:14" ht="15.75" customHeight="1">
      <c r="A204" s="4">
        <v>203</v>
      </c>
      <c r="B204" s="3" t="s">
        <v>276</v>
      </c>
      <c r="C204" s="5">
        <v>69.849999999999994</v>
      </c>
      <c r="D204" s="5">
        <v>18</v>
      </c>
      <c r="E204" s="5">
        <v>14</v>
      </c>
      <c r="F204" s="5">
        <v>69.13</v>
      </c>
      <c r="G204" s="5">
        <v>0</v>
      </c>
      <c r="H204" s="5">
        <v>2</v>
      </c>
      <c r="I204" s="5">
        <v>0</v>
      </c>
      <c r="J204" s="5">
        <v>3</v>
      </c>
      <c r="K204" s="5">
        <v>69.540000000000006</v>
      </c>
      <c r="L204" s="5">
        <v>69.98</v>
      </c>
      <c r="M204" s="5">
        <v>72.900000000000006</v>
      </c>
      <c r="N204" s="3" t="s">
        <v>167</v>
      </c>
    </row>
    <row r="205" spans="1:14" ht="15.75" customHeight="1">
      <c r="A205" s="4">
        <v>204</v>
      </c>
      <c r="B205" s="3" t="s">
        <v>206</v>
      </c>
      <c r="C205" s="5">
        <v>69.83</v>
      </c>
      <c r="D205" s="5">
        <v>10</v>
      </c>
      <c r="E205" s="5">
        <v>13</v>
      </c>
      <c r="F205" s="5">
        <v>69.48</v>
      </c>
      <c r="G205" s="5">
        <v>0</v>
      </c>
      <c r="H205" s="5">
        <v>0</v>
      </c>
      <c r="I205" s="5">
        <v>0</v>
      </c>
      <c r="J205" s="5">
        <v>0</v>
      </c>
      <c r="K205" s="5">
        <v>69.849999999999994</v>
      </c>
      <c r="L205" s="5">
        <v>70.02</v>
      </c>
      <c r="M205" s="5">
        <v>66.27</v>
      </c>
      <c r="N205" s="3" t="s">
        <v>104</v>
      </c>
    </row>
    <row r="206" spans="1:14" ht="15.75" customHeight="1">
      <c r="A206" s="4">
        <v>205</v>
      </c>
      <c r="B206" s="3" t="s">
        <v>222</v>
      </c>
      <c r="C206" s="5">
        <v>69.78</v>
      </c>
      <c r="D206" s="5">
        <v>12</v>
      </c>
      <c r="E206" s="5">
        <v>10</v>
      </c>
      <c r="F206" s="5">
        <v>68.38</v>
      </c>
      <c r="G206" s="5">
        <v>0</v>
      </c>
      <c r="H206" s="5">
        <v>0</v>
      </c>
      <c r="I206" s="5">
        <v>0</v>
      </c>
      <c r="J206" s="5">
        <v>0</v>
      </c>
      <c r="K206" s="5">
        <v>69.900000000000006</v>
      </c>
      <c r="L206" s="5">
        <v>69.45</v>
      </c>
      <c r="M206" s="5">
        <v>67.83</v>
      </c>
      <c r="N206" s="3" t="s">
        <v>140</v>
      </c>
    </row>
    <row r="207" spans="1:14" ht="15.75" customHeight="1">
      <c r="A207" s="4">
        <v>206</v>
      </c>
      <c r="B207" s="3" t="s">
        <v>269</v>
      </c>
      <c r="C207" s="5">
        <v>69.77</v>
      </c>
      <c r="D207" s="5">
        <v>13</v>
      </c>
      <c r="E207" s="5">
        <v>16</v>
      </c>
      <c r="F207" s="5">
        <v>73.33</v>
      </c>
      <c r="G207" s="5">
        <v>0</v>
      </c>
      <c r="H207" s="5">
        <v>3</v>
      </c>
      <c r="I207" s="5">
        <v>0</v>
      </c>
      <c r="J207" s="5">
        <v>6</v>
      </c>
      <c r="K207" s="5">
        <v>69.61</v>
      </c>
      <c r="L207" s="5">
        <v>70.069999999999993</v>
      </c>
      <c r="M207" s="5">
        <v>69.02</v>
      </c>
      <c r="N207" s="3" t="s">
        <v>19</v>
      </c>
    </row>
    <row r="208" spans="1:14" ht="15.75" customHeight="1">
      <c r="A208" s="4">
        <v>207</v>
      </c>
      <c r="B208" s="3" t="s">
        <v>216</v>
      </c>
      <c r="C208" s="5">
        <v>69.67</v>
      </c>
      <c r="D208" s="5">
        <v>11</v>
      </c>
      <c r="E208" s="5">
        <v>16</v>
      </c>
      <c r="F208" s="5">
        <v>71.680000000000007</v>
      </c>
      <c r="G208" s="5">
        <v>0</v>
      </c>
      <c r="H208" s="5">
        <v>1</v>
      </c>
      <c r="I208" s="5">
        <v>0</v>
      </c>
      <c r="J208" s="5">
        <v>2</v>
      </c>
      <c r="K208" s="5">
        <v>69.83</v>
      </c>
      <c r="L208" s="5">
        <v>69.52</v>
      </c>
      <c r="M208" s="5">
        <v>65.569999999999993</v>
      </c>
      <c r="N208" s="3" t="s">
        <v>104</v>
      </c>
    </row>
    <row r="209" spans="1:14" ht="15.75" customHeight="1">
      <c r="A209" s="4">
        <v>208</v>
      </c>
      <c r="B209" s="3" t="s">
        <v>288</v>
      </c>
      <c r="C209" s="5">
        <v>69.63</v>
      </c>
      <c r="D209" s="5">
        <v>20</v>
      </c>
      <c r="E209" s="5">
        <v>12</v>
      </c>
      <c r="F209" s="5">
        <v>66.099999999999994</v>
      </c>
      <c r="G209" s="5">
        <v>0</v>
      </c>
      <c r="H209" s="5">
        <v>0</v>
      </c>
      <c r="I209" s="5">
        <v>0</v>
      </c>
      <c r="J209" s="5">
        <v>0</v>
      </c>
      <c r="K209" s="5">
        <v>69.540000000000006</v>
      </c>
      <c r="L209" s="5">
        <v>69.98</v>
      </c>
      <c r="M209" s="5">
        <v>67.31</v>
      </c>
      <c r="N209" s="3" t="s">
        <v>144</v>
      </c>
    </row>
    <row r="210" spans="1:14" ht="15.75" customHeight="1">
      <c r="A210" s="4">
        <v>209</v>
      </c>
      <c r="B210" s="3" t="s">
        <v>327</v>
      </c>
      <c r="C210" s="5">
        <v>69.62</v>
      </c>
      <c r="D210" s="5">
        <v>17</v>
      </c>
      <c r="E210" s="5">
        <v>12</v>
      </c>
      <c r="F210" s="5">
        <v>67.44</v>
      </c>
      <c r="G210" s="5">
        <v>0</v>
      </c>
      <c r="H210" s="5">
        <v>0</v>
      </c>
      <c r="I210" s="5">
        <v>0</v>
      </c>
      <c r="J210" s="5">
        <v>0</v>
      </c>
      <c r="K210" s="5">
        <v>69.14</v>
      </c>
      <c r="L210" s="5">
        <v>69.84</v>
      </c>
      <c r="M210" s="5">
        <v>74.98</v>
      </c>
      <c r="N210" s="3" t="s">
        <v>101</v>
      </c>
    </row>
    <row r="211" spans="1:14" ht="15.75" customHeight="1">
      <c r="A211" s="4">
        <v>210</v>
      </c>
      <c r="B211" s="3" t="s">
        <v>200</v>
      </c>
      <c r="C211" s="5">
        <v>69.53</v>
      </c>
      <c r="D211" s="5">
        <v>16</v>
      </c>
      <c r="E211" s="5">
        <v>14</v>
      </c>
      <c r="F211" s="5">
        <v>71.59</v>
      </c>
      <c r="G211" s="5">
        <v>0</v>
      </c>
      <c r="H211" s="5">
        <v>2</v>
      </c>
      <c r="I211" s="5">
        <v>1</v>
      </c>
      <c r="J211" s="5">
        <v>5</v>
      </c>
      <c r="K211" s="5">
        <v>69.14</v>
      </c>
      <c r="L211" s="5">
        <v>69.55</v>
      </c>
      <c r="M211" s="5">
        <v>74.66</v>
      </c>
      <c r="N211" s="3" t="s">
        <v>19</v>
      </c>
    </row>
    <row r="212" spans="1:14" ht="15.75" customHeight="1">
      <c r="A212" s="4">
        <v>211</v>
      </c>
      <c r="B212" s="3" t="s">
        <v>299</v>
      </c>
      <c r="C212" s="5">
        <v>69.510000000000005</v>
      </c>
      <c r="D212" s="5">
        <v>8</v>
      </c>
      <c r="E212" s="5">
        <v>16</v>
      </c>
      <c r="F212" s="5">
        <v>71.52</v>
      </c>
      <c r="G212" s="5">
        <v>0</v>
      </c>
      <c r="H212" s="5">
        <v>0</v>
      </c>
      <c r="I212" s="5">
        <v>0</v>
      </c>
      <c r="J212" s="5">
        <v>0</v>
      </c>
      <c r="K212" s="5">
        <v>69.37</v>
      </c>
      <c r="L212" s="5">
        <v>68.91</v>
      </c>
      <c r="M212" s="5">
        <v>73.81</v>
      </c>
      <c r="N212" s="3" t="s">
        <v>104</v>
      </c>
    </row>
    <row r="213" spans="1:14" ht="15.75" customHeight="1">
      <c r="A213" s="4">
        <v>212</v>
      </c>
      <c r="B213" s="3" t="s">
        <v>262</v>
      </c>
      <c r="C213" s="5">
        <v>69.489999999999995</v>
      </c>
      <c r="D213" s="5">
        <v>14</v>
      </c>
      <c r="E213" s="5">
        <v>16</v>
      </c>
      <c r="F213" s="5">
        <v>70.67</v>
      </c>
      <c r="G213" s="5">
        <v>0</v>
      </c>
      <c r="H213" s="5">
        <v>1</v>
      </c>
      <c r="I213" s="5">
        <v>0</v>
      </c>
      <c r="J213" s="5">
        <v>1</v>
      </c>
      <c r="K213" s="5">
        <v>69.2</v>
      </c>
      <c r="L213" s="5">
        <v>70.06</v>
      </c>
      <c r="M213" s="5">
        <v>69.42</v>
      </c>
      <c r="N213" s="3" t="s">
        <v>63</v>
      </c>
    </row>
    <row r="214" spans="1:14" ht="15.75" customHeight="1">
      <c r="A214" s="4">
        <v>213</v>
      </c>
      <c r="B214" s="3" t="s">
        <v>265</v>
      </c>
      <c r="C214" s="5">
        <v>69.459999999999994</v>
      </c>
      <c r="D214" s="5">
        <v>19</v>
      </c>
      <c r="E214" s="5">
        <v>11</v>
      </c>
      <c r="F214" s="5">
        <v>67.62</v>
      </c>
      <c r="G214" s="5">
        <v>0</v>
      </c>
      <c r="H214" s="5">
        <v>0</v>
      </c>
      <c r="I214" s="5">
        <v>0</v>
      </c>
      <c r="J214" s="5">
        <v>2</v>
      </c>
      <c r="K214" s="5">
        <v>69.239999999999995</v>
      </c>
      <c r="L214" s="5">
        <v>69.47</v>
      </c>
      <c r="M214" s="5">
        <v>71.58</v>
      </c>
      <c r="N214" s="3" t="s">
        <v>116</v>
      </c>
    </row>
    <row r="215" spans="1:14" ht="15.75" customHeight="1">
      <c r="A215" s="4">
        <v>214</v>
      </c>
      <c r="B215" s="3" t="s">
        <v>326</v>
      </c>
      <c r="C215" s="5">
        <v>69.459999999999994</v>
      </c>
      <c r="D215" s="5">
        <v>18</v>
      </c>
      <c r="E215" s="5">
        <v>12</v>
      </c>
      <c r="F215" s="5">
        <v>65.44</v>
      </c>
      <c r="G215" s="5">
        <v>0</v>
      </c>
      <c r="H215" s="5">
        <v>1</v>
      </c>
      <c r="I215" s="5">
        <v>1</v>
      </c>
      <c r="J215" s="5">
        <v>3</v>
      </c>
      <c r="K215" s="5">
        <v>69.06</v>
      </c>
      <c r="L215" s="5">
        <v>69.69</v>
      </c>
      <c r="M215" s="5">
        <v>73.540000000000006</v>
      </c>
      <c r="N215" s="3" t="s">
        <v>253</v>
      </c>
    </row>
    <row r="216" spans="1:14" ht="15.75" customHeight="1">
      <c r="A216" s="4">
        <v>215</v>
      </c>
      <c r="B216" s="3" t="s">
        <v>154</v>
      </c>
      <c r="C216" s="5">
        <v>69.22</v>
      </c>
      <c r="D216" s="5">
        <v>13</v>
      </c>
      <c r="E216" s="5">
        <v>14</v>
      </c>
      <c r="F216" s="5">
        <v>71.319999999999993</v>
      </c>
      <c r="G216" s="5">
        <v>0</v>
      </c>
      <c r="H216" s="5">
        <v>0</v>
      </c>
      <c r="I216" s="5">
        <v>0</v>
      </c>
      <c r="J216" s="5">
        <v>0</v>
      </c>
      <c r="K216" s="5">
        <v>69.08</v>
      </c>
      <c r="L216" s="5">
        <v>69.44</v>
      </c>
      <c r="M216" s="5">
        <v>68.680000000000007</v>
      </c>
      <c r="N216" s="3" t="s">
        <v>95</v>
      </c>
    </row>
    <row r="217" spans="1:14" ht="15.75" customHeight="1">
      <c r="A217" s="4">
        <v>216</v>
      </c>
      <c r="B217" s="3" t="s">
        <v>231</v>
      </c>
      <c r="C217" s="5">
        <v>69.03</v>
      </c>
      <c r="D217" s="5">
        <v>11</v>
      </c>
      <c r="E217" s="5">
        <v>19</v>
      </c>
      <c r="F217" s="5">
        <v>73.2</v>
      </c>
      <c r="G217" s="5">
        <v>0</v>
      </c>
      <c r="H217" s="5">
        <v>1</v>
      </c>
      <c r="I217" s="5">
        <v>0</v>
      </c>
      <c r="J217" s="5">
        <v>1</v>
      </c>
      <c r="K217" s="5">
        <v>68.88</v>
      </c>
      <c r="L217" s="5">
        <v>68.67</v>
      </c>
      <c r="M217" s="5">
        <v>72.11</v>
      </c>
      <c r="N217" s="3" t="s">
        <v>67</v>
      </c>
    </row>
    <row r="218" spans="1:14" ht="15.75" customHeight="1">
      <c r="A218" s="4">
        <v>217</v>
      </c>
      <c r="B218" s="3" t="s">
        <v>343</v>
      </c>
      <c r="C218" s="5">
        <v>68.989999999999995</v>
      </c>
      <c r="D218" s="5">
        <v>17</v>
      </c>
      <c r="E218" s="5">
        <v>11</v>
      </c>
      <c r="F218" s="5">
        <v>65.3</v>
      </c>
      <c r="G218" s="5">
        <v>0</v>
      </c>
      <c r="H218" s="5">
        <v>3</v>
      </c>
      <c r="I218" s="5">
        <v>0</v>
      </c>
      <c r="J218" s="5">
        <v>4</v>
      </c>
      <c r="K218" s="5">
        <v>68.94</v>
      </c>
      <c r="L218" s="5">
        <v>68.75</v>
      </c>
      <c r="M218" s="5">
        <v>69.59</v>
      </c>
      <c r="N218" s="3" t="s">
        <v>239</v>
      </c>
    </row>
    <row r="219" spans="1:14" ht="15.75" customHeight="1">
      <c r="A219" s="4">
        <v>218</v>
      </c>
      <c r="B219" s="3" t="s">
        <v>127</v>
      </c>
      <c r="C219" s="5">
        <v>68.900000000000006</v>
      </c>
      <c r="D219" s="5">
        <v>10</v>
      </c>
      <c r="E219" s="5">
        <v>21</v>
      </c>
      <c r="F219" s="5">
        <v>72.290000000000006</v>
      </c>
      <c r="G219" s="5">
        <v>0</v>
      </c>
      <c r="H219" s="5">
        <v>0</v>
      </c>
      <c r="I219" s="5">
        <v>0</v>
      </c>
      <c r="J219" s="5">
        <v>1</v>
      </c>
      <c r="K219" s="5">
        <v>68.81</v>
      </c>
      <c r="L219" s="5">
        <v>69.12</v>
      </c>
      <c r="M219" s="5">
        <v>67.37</v>
      </c>
      <c r="N219" s="3" t="s">
        <v>63</v>
      </c>
    </row>
    <row r="220" spans="1:14" ht="15.75" customHeight="1">
      <c r="A220" s="4">
        <v>219</v>
      </c>
      <c r="B220" s="3" t="s">
        <v>120</v>
      </c>
      <c r="C220" s="5">
        <v>68.84</v>
      </c>
      <c r="D220" s="5">
        <v>8</v>
      </c>
      <c r="E220" s="5">
        <v>20</v>
      </c>
      <c r="F220" s="5">
        <v>74.23</v>
      </c>
      <c r="G220" s="5">
        <v>0</v>
      </c>
      <c r="H220" s="5">
        <v>1</v>
      </c>
      <c r="I220" s="5">
        <v>0</v>
      </c>
      <c r="J220" s="5">
        <v>4</v>
      </c>
      <c r="K220" s="5">
        <v>69.14</v>
      </c>
      <c r="L220" s="5">
        <v>68.37</v>
      </c>
      <c r="M220" s="5">
        <v>63.87</v>
      </c>
      <c r="N220" s="3" t="s">
        <v>78</v>
      </c>
    </row>
    <row r="221" spans="1:14" ht="15.75" customHeight="1">
      <c r="A221" s="4">
        <v>220</v>
      </c>
      <c r="B221" s="3" t="s">
        <v>188</v>
      </c>
      <c r="C221" s="5">
        <v>68.8</v>
      </c>
      <c r="D221" s="5">
        <v>8</v>
      </c>
      <c r="E221" s="5">
        <v>23</v>
      </c>
      <c r="F221" s="5">
        <v>76.2</v>
      </c>
      <c r="G221" s="5">
        <v>0</v>
      </c>
      <c r="H221" s="5">
        <v>3</v>
      </c>
      <c r="I221" s="5">
        <v>0</v>
      </c>
      <c r="J221" s="5">
        <v>8</v>
      </c>
      <c r="K221" s="5">
        <v>68.819999999999993</v>
      </c>
      <c r="L221" s="5">
        <v>68.83</v>
      </c>
      <c r="M221" s="5">
        <v>66.56</v>
      </c>
      <c r="N221" s="3" t="s">
        <v>15</v>
      </c>
    </row>
    <row r="222" spans="1:14" ht="15.75" customHeight="1">
      <c r="A222" s="4">
        <v>221</v>
      </c>
      <c r="B222" s="3" t="s">
        <v>296</v>
      </c>
      <c r="C222" s="5">
        <v>68.78</v>
      </c>
      <c r="D222" s="5">
        <v>13</v>
      </c>
      <c r="E222" s="5">
        <v>16</v>
      </c>
      <c r="F222" s="5">
        <v>69.39</v>
      </c>
      <c r="G222" s="5">
        <v>0</v>
      </c>
      <c r="H222" s="5">
        <v>1</v>
      </c>
      <c r="I222" s="5">
        <v>0</v>
      </c>
      <c r="J222" s="5">
        <v>2</v>
      </c>
      <c r="K222" s="5">
        <v>68.67</v>
      </c>
      <c r="L222" s="5">
        <v>68.08</v>
      </c>
      <c r="M222" s="5">
        <v>72.89</v>
      </c>
      <c r="N222" s="3" t="s">
        <v>107</v>
      </c>
    </row>
    <row r="223" spans="1:14" ht="15.75" customHeight="1">
      <c r="A223" s="4">
        <v>222</v>
      </c>
      <c r="B223" s="3" t="s">
        <v>179</v>
      </c>
      <c r="C223" s="5">
        <v>68.75</v>
      </c>
      <c r="D223" s="5">
        <v>16</v>
      </c>
      <c r="E223" s="5">
        <v>15</v>
      </c>
      <c r="F223" s="5">
        <v>68.23</v>
      </c>
      <c r="G223" s="5">
        <v>0</v>
      </c>
      <c r="H223" s="5">
        <v>1</v>
      </c>
      <c r="I223" s="5">
        <v>0</v>
      </c>
      <c r="J223" s="5">
        <v>1</v>
      </c>
      <c r="K223" s="5">
        <v>68.36</v>
      </c>
      <c r="L223" s="5">
        <v>69.05</v>
      </c>
      <c r="M223" s="5">
        <v>71.89</v>
      </c>
      <c r="N223" s="3" t="s">
        <v>167</v>
      </c>
    </row>
    <row r="224" spans="1:14" ht="15.75" customHeight="1">
      <c r="A224" s="4">
        <v>223</v>
      </c>
      <c r="B224" s="3" t="s">
        <v>250</v>
      </c>
      <c r="C224" s="5">
        <v>68.72</v>
      </c>
      <c r="D224" s="5">
        <v>13</v>
      </c>
      <c r="E224" s="5">
        <v>15</v>
      </c>
      <c r="F224" s="5">
        <v>69.150000000000006</v>
      </c>
      <c r="G224" s="5">
        <v>0</v>
      </c>
      <c r="H224" s="5">
        <v>0</v>
      </c>
      <c r="I224" s="5">
        <v>0</v>
      </c>
      <c r="J224" s="5">
        <v>1</v>
      </c>
      <c r="K224" s="5">
        <v>68.7</v>
      </c>
      <c r="L224" s="5">
        <v>68.209999999999994</v>
      </c>
      <c r="M224" s="5">
        <v>70.53</v>
      </c>
      <c r="N224" s="3" t="s">
        <v>177</v>
      </c>
    </row>
    <row r="225" spans="1:14" ht="15.75" customHeight="1">
      <c r="A225" s="4">
        <v>224</v>
      </c>
      <c r="B225" s="3" t="s">
        <v>218</v>
      </c>
      <c r="C225" s="5">
        <v>68.61</v>
      </c>
      <c r="D225" s="5">
        <v>15</v>
      </c>
      <c r="E225" s="5">
        <v>15</v>
      </c>
      <c r="F225" s="5">
        <v>67.900000000000006</v>
      </c>
      <c r="G225" s="5">
        <v>0</v>
      </c>
      <c r="H225" s="5">
        <v>2</v>
      </c>
      <c r="I225" s="5">
        <v>0</v>
      </c>
      <c r="J225" s="5">
        <v>2</v>
      </c>
      <c r="K225" s="5">
        <v>68.62</v>
      </c>
      <c r="L225" s="5">
        <v>68.23</v>
      </c>
      <c r="M225" s="5">
        <v>68.91</v>
      </c>
      <c r="N225" s="3" t="s">
        <v>125</v>
      </c>
    </row>
    <row r="226" spans="1:14" ht="15.75" customHeight="1">
      <c r="A226" s="4">
        <v>225</v>
      </c>
      <c r="B226" s="3" t="s">
        <v>244</v>
      </c>
      <c r="C226" s="5">
        <v>68.41</v>
      </c>
      <c r="D226" s="5">
        <v>11</v>
      </c>
      <c r="E226" s="5">
        <v>17</v>
      </c>
      <c r="F226" s="5">
        <v>71.56</v>
      </c>
      <c r="G226" s="5">
        <v>0</v>
      </c>
      <c r="H226" s="5">
        <v>3</v>
      </c>
      <c r="I226" s="5">
        <v>0</v>
      </c>
      <c r="J226" s="5">
        <v>3</v>
      </c>
      <c r="K226" s="5">
        <v>68.459999999999994</v>
      </c>
      <c r="L226" s="5">
        <v>68.040000000000006</v>
      </c>
      <c r="M226" s="5">
        <v>68.02</v>
      </c>
      <c r="N226" s="3" t="s">
        <v>125</v>
      </c>
    </row>
    <row r="227" spans="1:14" ht="15.75" customHeight="1">
      <c r="A227" s="4">
        <v>226</v>
      </c>
      <c r="B227" s="3" t="s">
        <v>224</v>
      </c>
      <c r="C227" s="5">
        <v>68.34</v>
      </c>
      <c r="D227" s="5">
        <v>12</v>
      </c>
      <c r="E227" s="5">
        <v>18</v>
      </c>
      <c r="F227" s="5">
        <v>72.959999999999994</v>
      </c>
      <c r="G227" s="5">
        <v>0</v>
      </c>
      <c r="H227" s="5">
        <v>0</v>
      </c>
      <c r="I227" s="5">
        <v>0</v>
      </c>
      <c r="J227" s="5">
        <v>0</v>
      </c>
      <c r="K227" s="5">
        <v>68.05</v>
      </c>
      <c r="L227" s="5">
        <v>68.63</v>
      </c>
      <c r="M227" s="5">
        <v>70.22</v>
      </c>
      <c r="N227" s="3" t="s">
        <v>67</v>
      </c>
    </row>
    <row r="228" spans="1:14" ht="15.75" customHeight="1">
      <c r="A228" s="4">
        <v>227</v>
      </c>
      <c r="B228" s="3" t="s">
        <v>294</v>
      </c>
      <c r="C228" s="5">
        <v>68.2</v>
      </c>
      <c r="D228" s="5">
        <v>9</v>
      </c>
      <c r="E228" s="5">
        <v>18</v>
      </c>
      <c r="F228" s="5">
        <v>72.52</v>
      </c>
      <c r="G228" s="5">
        <v>0</v>
      </c>
      <c r="H228" s="5">
        <v>0</v>
      </c>
      <c r="I228" s="5">
        <v>0</v>
      </c>
      <c r="J228" s="5">
        <v>3</v>
      </c>
      <c r="K228" s="5">
        <v>68.180000000000007</v>
      </c>
      <c r="L228" s="5">
        <v>68.260000000000005</v>
      </c>
      <c r="M228" s="5">
        <v>66.430000000000007</v>
      </c>
      <c r="N228" s="3" t="s">
        <v>128</v>
      </c>
    </row>
    <row r="229" spans="1:14" ht="15.75" customHeight="1">
      <c r="A229" s="4">
        <v>228</v>
      </c>
      <c r="B229" s="3" t="s">
        <v>348</v>
      </c>
      <c r="C229" s="5">
        <v>68.19</v>
      </c>
      <c r="D229" s="5">
        <v>17</v>
      </c>
      <c r="E229" s="5">
        <v>13</v>
      </c>
      <c r="F229" s="5">
        <v>67.239999999999995</v>
      </c>
      <c r="G229" s="5">
        <v>0</v>
      </c>
      <c r="H229" s="5">
        <v>1</v>
      </c>
      <c r="I229" s="5">
        <v>0</v>
      </c>
      <c r="J229" s="5">
        <v>2</v>
      </c>
      <c r="K229" s="5">
        <v>67.849999999999994</v>
      </c>
      <c r="L229" s="5">
        <v>69.150000000000006</v>
      </c>
      <c r="M229" s="5">
        <v>66.430000000000007</v>
      </c>
      <c r="N229" s="3" t="s">
        <v>137</v>
      </c>
    </row>
    <row r="230" spans="1:14" ht="15.75" customHeight="1">
      <c r="A230" s="4">
        <v>229</v>
      </c>
      <c r="B230" s="3" t="s">
        <v>267</v>
      </c>
      <c r="C230" s="5">
        <v>68.12</v>
      </c>
      <c r="D230" s="5">
        <v>13</v>
      </c>
      <c r="E230" s="5">
        <v>13</v>
      </c>
      <c r="F230" s="5">
        <v>66.97</v>
      </c>
      <c r="G230" s="5">
        <v>0</v>
      </c>
      <c r="H230" s="5">
        <v>1</v>
      </c>
      <c r="I230" s="5">
        <v>0</v>
      </c>
      <c r="J230" s="5">
        <v>1</v>
      </c>
      <c r="K230" s="5">
        <v>68.19</v>
      </c>
      <c r="L230" s="5">
        <v>67.81</v>
      </c>
      <c r="M230" s="5">
        <v>67.040000000000006</v>
      </c>
      <c r="N230" s="3" t="s">
        <v>415</v>
      </c>
    </row>
    <row r="231" spans="1:14" ht="15.75" customHeight="1">
      <c r="A231" s="4">
        <v>230</v>
      </c>
      <c r="B231" s="3" t="s">
        <v>302</v>
      </c>
      <c r="C231" s="5">
        <v>68.099999999999994</v>
      </c>
      <c r="D231" s="5">
        <v>14</v>
      </c>
      <c r="E231" s="5">
        <v>18</v>
      </c>
      <c r="F231" s="5">
        <v>68.63</v>
      </c>
      <c r="G231" s="5">
        <v>0</v>
      </c>
      <c r="H231" s="5">
        <v>0</v>
      </c>
      <c r="I231" s="5">
        <v>0</v>
      </c>
      <c r="J231" s="5">
        <v>1</v>
      </c>
      <c r="K231" s="5">
        <v>68.069999999999993</v>
      </c>
      <c r="L231" s="5">
        <v>67.349999999999994</v>
      </c>
      <c r="M231" s="5">
        <v>71.260000000000005</v>
      </c>
      <c r="N231" s="3" t="s">
        <v>107</v>
      </c>
    </row>
    <row r="232" spans="1:14" ht="15.75" customHeight="1">
      <c r="A232" s="4">
        <v>231</v>
      </c>
      <c r="B232" s="3" t="s">
        <v>361</v>
      </c>
      <c r="C232" s="5">
        <v>68.09</v>
      </c>
      <c r="D232" s="5">
        <v>15</v>
      </c>
      <c r="E232" s="5">
        <v>12</v>
      </c>
      <c r="F232" s="5">
        <v>68.349999999999994</v>
      </c>
      <c r="G232" s="5">
        <v>0</v>
      </c>
      <c r="H232" s="5">
        <v>1</v>
      </c>
      <c r="I232" s="5">
        <v>0</v>
      </c>
      <c r="J232" s="5">
        <v>1</v>
      </c>
      <c r="K232" s="5">
        <v>67.400000000000006</v>
      </c>
      <c r="L232" s="5">
        <v>69.02</v>
      </c>
      <c r="M232" s="5">
        <v>72.78</v>
      </c>
      <c r="N232" s="3" t="s">
        <v>101</v>
      </c>
    </row>
    <row r="233" spans="1:14" ht="15.75" customHeight="1">
      <c r="A233" s="4">
        <v>232</v>
      </c>
      <c r="B233" s="3" t="s">
        <v>308</v>
      </c>
      <c r="C233" s="5">
        <v>68.010000000000005</v>
      </c>
      <c r="D233" s="5">
        <v>14</v>
      </c>
      <c r="E233" s="5">
        <v>16</v>
      </c>
      <c r="F233" s="5">
        <v>68.31</v>
      </c>
      <c r="G233" s="5">
        <v>0</v>
      </c>
      <c r="H233" s="5">
        <v>0</v>
      </c>
      <c r="I233" s="5">
        <v>0</v>
      </c>
      <c r="J233" s="5">
        <v>0</v>
      </c>
      <c r="K233" s="5">
        <v>68.040000000000006</v>
      </c>
      <c r="L233" s="5">
        <v>68.209999999999994</v>
      </c>
      <c r="M233" s="5">
        <v>64.2</v>
      </c>
      <c r="N233" s="3" t="s">
        <v>107</v>
      </c>
    </row>
    <row r="234" spans="1:14" ht="15.75" customHeight="1">
      <c r="A234" s="4">
        <v>233</v>
      </c>
      <c r="B234" s="3" t="s">
        <v>225</v>
      </c>
      <c r="C234" s="5">
        <v>67.989999999999995</v>
      </c>
      <c r="D234" s="5">
        <v>15</v>
      </c>
      <c r="E234" s="5">
        <v>14</v>
      </c>
      <c r="F234" s="5">
        <v>67.09</v>
      </c>
      <c r="G234" s="5">
        <v>0</v>
      </c>
      <c r="H234" s="5">
        <v>0</v>
      </c>
      <c r="I234" s="5">
        <v>0</v>
      </c>
      <c r="J234" s="5">
        <v>2</v>
      </c>
      <c r="K234" s="5">
        <v>67.88</v>
      </c>
      <c r="L234" s="5">
        <v>68.5</v>
      </c>
      <c r="M234" s="5">
        <v>64.63</v>
      </c>
      <c r="N234" s="3" t="s">
        <v>167</v>
      </c>
    </row>
    <row r="235" spans="1:14" ht="15.75" customHeight="1">
      <c r="A235" s="4">
        <v>234</v>
      </c>
      <c r="B235" s="3" t="s">
        <v>191</v>
      </c>
      <c r="C235" s="5">
        <v>67.98</v>
      </c>
      <c r="D235" s="5">
        <v>13</v>
      </c>
      <c r="E235" s="5">
        <v>14</v>
      </c>
      <c r="F235" s="5">
        <v>67.010000000000005</v>
      </c>
      <c r="G235" s="5">
        <v>0</v>
      </c>
      <c r="H235" s="5">
        <v>1</v>
      </c>
      <c r="I235" s="5">
        <v>0</v>
      </c>
      <c r="J235" s="5">
        <v>1</v>
      </c>
      <c r="K235" s="5">
        <v>67.930000000000007</v>
      </c>
      <c r="L235" s="5">
        <v>67.87</v>
      </c>
      <c r="M235" s="5">
        <v>67.8</v>
      </c>
      <c r="N235" s="3" t="s">
        <v>414</v>
      </c>
    </row>
    <row r="236" spans="1:14" ht="15.75" customHeight="1">
      <c r="A236" s="4">
        <v>235</v>
      </c>
      <c r="B236" s="3" t="s">
        <v>280</v>
      </c>
      <c r="C236" s="5">
        <v>67.94</v>
      </c>
      <c r="D236" s="5">
        <v>19</v>
      </c>
      <c r="E236" s="5">
        <v>11</v>
      </c>
      <c r="F236" s="5">
        <v>66.44</v>
      </c>
      <c r="G236" s="5">
        <v>0</v>
      </c>
      <c r="H236" s="5">
        <v>0</v>
      </c>
      <c r="I236" s="5">
        <v>0</v>
      </c>
      <c r="J236" s="5">
        <v>0</v>
      </c>
      <c r="K236" s="5">
        <v>67.48</v>
      </c>
      <c r="L236" s="5">
        <v>68.14</v>
      </c>
      <c r="M236" s="5">
        <v>72.91</v>
      </c>
      <c r="N236" s="3" t="s">
        <v>177</v>
      </c>
    </row>
    <row r="237" spans="1:14" ht="15.75" customHeight="1">
      <c r="A237" s="4">
        <v>236</v>
      </c>
      <c r="B237" s="3" t="s">
        <v>416</v>
      </c>
      <c r="C237" s="5">
        <v>67.81</v>
      </c>
      <c r="D237" s="5">
        <v>11</v>
      </c>
      <c r="E237" s="5">
        <v>18</v>
      </c>
      <c r="F237" s="5">
        <v>69.709999999999994</v>
      </c>
      <c r="G237" s="5">
        <v>0</v>
      </c>
      <c r="H237" s="5">
        <v>0</v>
      </c>
      <c r="I237" s="5">
        <v>0</v>
      </c>
      <c r="J237" s="5">
        <v>0</v>
      </c>
      <c r="K237" s="5">
        <v>67.94</v>
      </c>
      <c r="L237" s="5">
        <v>67.22</v>
      </c>
      <c r="M237" s="5">
        <v>67.27</v>
      </c>
      <c r="N237" s="3" t="s">
        <v>89</v>
      </c>
    </row>
    <row r="238" spans="1:14" ht="15.75" customHeight="1">
      <c r="A238" s="4">
        <v>237</v>
      </c>
      <c r="B238" s="3" t="s">
        <v>284</v>
      </c>
      <c r="C238" s="5">
        <v>67.64</v>
      </c>
      <c r="D238" s="5">
        <v>17</v>
      </c>
      <c r="E238" s="5">
        <v>14</v>
      </c>
      <c r="F238" s="5">
        <v>67.14</v>
      </c>
      <c r="G238" s="5">
        <v>0</v>
      </c>
      <c r="H238" s="5">
        <v>0</v>
      </c>
      <c r="I238" s="5">
        <v>0</v>
      </c>
      <c r="J238" s="5">
        <v>0</v>
      </c>
      <c r="K238" s="5">
        <v>67.16</v>
      </c>
      <c r="L238" s="5">
        <v>68.099999999999994</v>
      </c>
      <c r="M238" s="5">
        <v>71.41</v>
      </c>
      <c r="N238" s="3" t="s">
        <v>137</v>
      </c>
    </row>
    <row r="239" spans="1:14" ht="15.75" customHeight="1">
      <c r="A239" s="4">
        <v>238</v>
      </c>
      <c r="B239" s="3" t="s">
        <v>248</v>
      </c>
      <c r="C239" s="5">
        <v>67.3</v>
      </c>
      <c r="D239" s="5">
        <v>13</v>
      </c>
      <c r="E239" s="5">
        <v>19</v>
      </c>
      <c r="F239" s="5">
        <v>69.349999999999994</v>
      </c>
      <c r="G239" s="5">
        <v>0</v>
      </c>
      <c r="H239" s="5">
        <v>0</v>
      </c>
      <c r="I239" s="5">
        <v>0</v>
      </c>
      <c r="J239" s="5">
        <v>0</v>
      </c>
      <c r="K239" s="5">
        <v>67.05</v>
      </c>
      <c r="L239" s="5">
        <v>66.95</v>
      </c>
      <c r="M239" s="5">
        <v>71.66</v>
      </c>
      <c r="N239" s="3" t="s">
        <v>107</v>
      </c>
    </row>
    <row r="240" spans="1:14" ht="15.75" customHeight="1">
      <c r="A240" s="4">
        <v>239</v>
      </c>
      <c r="B240" s="3" t="s">
        <v>331</v>
      </c>
      <c r="C240" s="5">
        <v>67.260000000000005</v>
      </c>
      <c r="D240" s="5">
        <v>9</v>
      </c>
      <c r="E240" s="5">
        <v>22</v>
      </c>
      <c r="F240" s="5">
        <v>71.5</v>
      </c>
      <c r="G240" s="5">
        <v>0</v>
      </c>
      <c r="H240" s="5">
        <v>0</v>
      </c>
      <c r="I240" s="5">
        <v>0</v>
      </c>
      <c r="J240" s="5">
        <v>1</v>
      </c>
      <c r="K240" s="5">
        <v>67.290000000000006</v>
      </c>
      <c r="L240" s="5">
        <v>67.17</v>
      </c>
      <c r="M240" s="5">
        <v>65.34</v>
      </c>
      <c r="N240" s="3" t="s">
        <v>95</v>
      </c>
    </row>
    <row r="241" spans="1:14" ht="15.75" customHeight="1">
      <c r="A241" s="4">
        <v>240</v>
      </c>
      <c r="B241" s="3" t="s">
        <v>311</v>
      </c>
      <c r="C241" s="5">
        <v>67.180000000000007</v>
      </c>
      <c r="D241" s="5">
        <v>13</v>
      </c>
      <c r="E241" s="5">
        <v>13</v>
      </c>
      <c r="F241" s="5">
        <v>66.02</v>
      </c>
      <c r="G241" s="5">
        <v>0</v>
      </c>
      <c r="H241" s="5">
        <v>0</v>
      </c>
      <c r="I241" s="5">
        <v>0</v>
      </c>
      <c r="J241" s="5">
        <v>2</v>
      </c>
      <c r="K241" s="5">
        <v>67.040000000000006</v>
      </c>
      <c r="L241" s="5">
        <v>67.069999999999993</v>
      </c>
      <c r="M241" s="5">
        <v>68.66</v>
      </c>
      <c r="N241" s="3" t="s">
        <v>137</v>
      </c>
    </row>
    <row r="242" spans="1:14" ht="15.75" customHeight="1">
      <c r="A242" s="4">
        <v>241</v>
      </c>
      <c r="B242" s="3" t="s">
        <v>264</v>
      </c>
      <c r="C242" s="5">
        <v>67.17</v>
      </c>
      <c r="D242" s="5">
        <v>15</v>
      </c>
      <c r="E242" s="5">
        <v>14</v>
      </c>
      <c r="F242" s="5">
        <v>69.209999999999994</v>
      </c>
      <c r="G242" s="5">
        <v>0</v>
      </c>
      <c r="H242" s="5">
        <v>0</v>
      </c>
      <c r="I242" s="5">
        <v>0</v>
      </c>
      <c r="J242" s="5">
        <v>0</v>
      </c>
      <c r="K242" s="5">
        <v>66.87</v>
      </c>
      <c r="L242" s="5">
        <v>67.84</v>
      </c>
      <c r="M242" s="5">
        <v>66.88</v>
      </c>
      <c r="N242" s="3" t="s">
        <v>107</v>
      </c>
    </row>
    <row r="243" spans="1:14" ht="15.75" customHeight="1">
      <c r="A243" s="4">
        <v>242</v>
      </c>
      <c r="B243" s="3" t="s">
        <v>301</v>
      </c>
      <c r="C243" s="5">
        <v>67.06</v>
      </c>
      <c r="D243" s="5">
        <v>14</v>
      </c>
      <c r="E243" s="5">
        <v>15</v>
      </c>
      <c r="F243" s="5">
        <v>67.56</v>
      </c>
      <c r="G243" s="5">
        <v>0</v>
      </c>
      <c r="H243" s="5">
        <v>1</v>
      </c>
      <c r="I243" s="5">
        <v>0</v>
      </c>
      <c r="J243" s="5">
        <v>1</v>
      </c>
      <c r="K243" s="5">
        <v>67.209999999999994</v>
      </c>
      <c r="L243" s="5">
        <v>66.760000000000005</v>
      </c>
      <c r="M243" s="5">
        <v>64.150000000000006</v>
      </c>
      <c r="N243" s="3" t="s">
        <v>101</v>
      </c>
    </row>
    <row r="244" spans="1:14" ht="15.75" customHeight="1">
      <c r="A244" s="4">
        <v>243</v>
      </c>
      <c r="B244" s="3" t="s">
        <v>245</v>
      </c>
      <c r="C244" s="5">
        <v>67.040000000000006</v>
      </c>
      <c r="D244" s="5">
        <v>6</v>
      </c>
      <c r="E244" s="5">
        <v>25</v>
      </c>
      <c r="F244" s="5">
        <v>75.09</v>
      </c>
      <c r="G244" s="5">
        <v>0</v>
      </c>
      <c r="H244" s="5">
        <v>4</v>
      </c>
      <c r="I244" s="5">
        <v>0</v>
      </c>
      <c r="J244" s="5">
        <v>10</v>
      </c>
      <c r="K244" s="5">
        <v>67.239999999999995</v>
      </c>
      <c r="L244" s="5">
        <v>66.69</v>
      </c>
      <c r="M244" s="5">
        <v>62.98</v>
      </c>
      <c r="N244" s="3" t="s">
        <v>19</v>
      </c>
    </row>
    <row r="245" spans="1:14" ht="15.75" customHeight="1">
      <c r="A245" s="4">
        <v>244</v>
      </c>
      <c r="B245" s="3" t="s">
        <v>240</v>
      </c>
      <c r="C245" s="5">
        <v>66.97</v>
      </c>
      <c r="D245" s="5">
        <v>10</v>
      </c>
      <c r="E245" s="5">
        <v>16</v>
      </c>
      <c r="F245" s="5">
        <v>70.81</v>
      </c>
      <c r="G245" s="5">
        <v>0</v>
      </c>
      <c r="H245" s="5">
        <v>0</v>
      </c>
      <c r="I245" s="5">
        <v>0</v>
      </c>
      <c r="J245" s="5">
        <v>0</v>
      </c>
      <c r="K245" s="5">
        <v>66.930000000000007</v>
      </c>
      <c r="L245" s="5">
        <v>66.67</v>
      </c>
      <c r="M245" s="5">
        <v>67.739999999999995</v>
      </c>
      <c r="N245" s="3" t="s">
        <v>128</v>
      </c>
    </row>
    <row r="246" spans="1:14" ht="15.75" customHeight="1">
      <c r="A246" s="4">
        <v>245</v>
      </c>
      <c r="B246" s="3" t="s">
        <v>232</v>
      </c>
      <c r="C246" s="5">
        <v>66.900000000000006</v>
      </c>
      <c r="D246" s="5">
        <v>9</v>
      </c>
      <c r="E246" s="5">
        <v>18</v>
      </c>
      <c r="F246" s="5">
        <v>67.73</v>
      </c>
      <c r="G246" s="5">
        <v>0</v>
      </c>
      <c r="H246" s="5">
        <v>0</v>
      </c>
      <c r="I246" s="5">
        <v>0</v>
      </c>
      <c r="J246" s="5">
        <v>1</v>
      </c>
      <c r="K246" s="5">
        <v>67.239999999999995</v>
      </c>
      <c r="L246" s="5">
        <v>65.97</v>
      </c>
      <c r="M246" s="5">
        <v>64.05</v>
      </c>
      <c r="N246" s="3" t="s">
        <v>116</v>
      </c>
    </row>
    <row r="247" spans="1:14" ht="15.75" customHeight="1">
      <c r="A247" s="4">
        <v>246</v>
      </c>
      <c r="B247" s="3" t="s">
        <v>363</v>
      </c>
      <c r="C247" s="5">
        <v>66.89</v>
      </c>
      <c r="D247" s="5">
        <v>10</v>
      </c>
      <c r="E247" s="5">
        <v>18</v>
      </c>
      <c r="F247" s="5">
        <v>71.36</v>
      </c>
      <c r="G247" s="5">
        <v>0</v>
      </c>
      <c r="H247" s="5">
        <v>1</v>
      </c>
      <c r="I247" s="5">
        <v>0</v>
      </c>
      <c r="J247" s="5">
        <v>1</v>
      </c>
      <c r="K247" s="5">
        <v>66.63</v>
      </c>
      <c r="L247" s="5">
        <v>66.849999999999994</v>
      </c>
      <c r="M247" s="5">
        <v>69.81</v>
      </c>
      <c r="N247" s="3" t="s">
        <v>109</v>
      </c>
    </row>
    <row r="248" spans="1:14" ht="15.75" customHeight="1">
      <c r="A248" s="4">
        <v>247</v>
      </c>
      <c r="B248" s="3" t="s">
        <v>369</v>
      </c>
      <c r="C248" s="5">
        <v>66.739999999999995</v>
      </c>
      <c r="D248" s="5">
        <v>8</v>
      </c>
      <c r="E248" s="5">
        <v>22</v>
      </c>
      <c r="F248" s="5">
        <v>73.3</v>
      </c>
      <c r="G248" s="5">
        <v>0</v>
      </c>
      <c r="H248" s="5">
        <v>3</v>
      </c>
      <c r="I248" s="5">
        <v>0</v>
      </c>
      <c r="J248" s="5">
        <v>4</v>
      </c>
      <c r="K248" s="5">
        <v>66.099999999999994</v>
      </c>
      <c r="L248" s="5">
        <v>67.069999999999993</v>
      </c>
      <c r="M248" s="5">
        <v>73.430000000000007</v>
      </c>
      <c r="N248" s="3" t="s">
        <v>95</v>
      </c>
    </row>
    <row r="249" spans="1:14" ht="15.75" customHeight="1">
      <c r="A249" s="4">
        <v>248</v>
      </c>
      <c r="B249" s="3" t="s">
        <v>339</v>
      </c>
      <c r="C249" s="5">
        <v>66.709999999999994</v>
      </c>
      <c r="D249" s="5">
        <v>15</v>
      </c>
      <c r="E249" s="5">
        <v>14</v>
      </c>
      <c r="F249" s="5">
        <v>66.42</v>
      </c>
      <c r="G249" s="5">
        <v>0</v>
      </c>
      <c r="H249" s="5">
        <v>1</v>
      </c>
      <c r="I249" s="5">
        <v>0</v>
      </c>
      <c r="J249" s="5">
        <v>1</v>
      </c>
      <c r="K249" s="5">
        <v>66.92</v>
      </c>
      <c r="L249" s="5">
        <v>66.260000000000005</v>
      </c>
      <c r="M249" s="5">
        <v>63.28</v>
      </c>
      <c r="N249" s="3" t="s">
        <v>253</v>
      </c>
    </row>
    <row r="250" spans="1:14" ht="15.75" customHeight="1">
      <c r="A250" s="4">
        <v>249</v>
      </c>
      <c r="B250" s="3" t="s">
        <v>258</v>
      </c>
      <c r="C250" s="5">
        <v>66.64</v>
      </c>
      <c r="D250" s="5">
        <v>13</v>
      </c>
      <c r="E250" s="5">
        <v>17</v>
      </c>
      <c r="F250" s="5">
        <v>68.540000000000006</v>
      </c>
      <c r="G250" s="5">
        <v>0</v>
      </c>
      <c r="H250" s="5">
        <v>0</v>
      </c>
      <c r="I250" s="5">
        <v>0</v>
      </c>
      <c r="J250" s="5">
        <v>0</v>
      </c>
      <c r="K250" s="5">
        <v>66.5</v>
      </c>
      <c r="L250" s="5">
        <v>66.430000000000007</v>
      </c>
      <c r="M250" s="5">
        <v>68.77</v>
      </c>
      <c r="N250" s="3" t="s">
        <v>107</v>
      </c>
    </row>
    <row r="251" spans="1:14" ht="15.75" customHeight="1">
      <c r="A251" s="4">
        <v>250</v>
      </c>
      <c r="B251" s="3" t="s">
        <v>407</v>
      </c>
      <c r="C251" s="5">
        <v>66.59</v>
      </c>
      <c r="D251" s="5">
        <v>15</v>
      </c>
      <c r="E251" s="5">
        <v>14</v>
      </c>
      <c r="F251" s="5">
        <v>66.7</v>
      </c>
      <c r="G251" s="5">
        <v>0</v>
      </c>
      <c r="H251" s="5">
        <v>1</v>
      </c>
      <c r="I251" s="5">
        <v>0</v>
      </c>
      <c r="J251" s="5">
        <v>2</v>
      </c>
      <c r="K251" s="5">
        <v>66.069999999999993</v>
      </c>
      <c r="L251" s="5">
        <v>67.13</v>
      </c>
      <c r="M251" s="5">
        <v>70.319999999999993</v>
      </c>
      <c r="N251" s="3" t="s">
        <v>317</v>
      </c>
    </row>
    <row r="252" spans="1:14" ht="15.75" customHeight="1">
      <c r="A252" s="4">
        <v>251</v>
      </c>
      <c r="B252" s="3" t="s">
        <v>194</v>
      </c>
      <c r="C252" s="5">
        <v>66.510000000000005</v>
      </c>
      <c r="D252" s="5">
        <v>13</v>
      </c>
      <c r="E252" s="5">
        <v>17</v>
      </c>
      <c r="F252" s="5">
        <v>69.31</v>
      </c>
      <c r="G252" s="5">
        <v>0</v>
      </c>
      <c r="H252" s="5">
        <v>0</v>
      </c>
      <c r="I252" s="5">
        <v>0</v>
      </c>
      <c r="J252" s="5">
        <v>1</v>
      </c>
      <c r="K252" s="5">
        <v>66.08</v>
      </c>
      <c r="L252" s="5">
        <v>67.31</v>
      </c>
      <c r="M252" s="5">
        <v>67.45</v>
      </c>
      <c r="N252" s="3" t="s">
        <v>89</v>
      </c>
    </row>
    <row r="253" spans="1:14" ht="15.75" customHeight="1">
      <c r="A253" s="4">
        <v>252</v>
      </c>
      <c r="B253" s="3" t="s">
        <v>170</v>
      </c>
      <c r="C253" s="5">
        <v>66.5</v>
      </c>
      <c r="D253" s="5">
        <v>6</v>
      </c>
      <c r="E253" s="5">
        <v>24</v>
      </c>
      <c r="F253" s="5">
        <v>74.11</v>
      </c>
      <c r="G253" s="5">
        <v>0</v>
      </c>
      <c r="H253" s="5">
        <v>0</v>
      </c>
      <c r="I253" s="5">
        <v>0</v>
      </c>
      <c r="J253" s="5">
        <v>0</v>
      </c>
      <c r="K253" s="5">
        <v>66.540000000000006</v>
      </c>
      <c r="L253" s="5">
        <v>66.66</v>
      </c>
      <c r="M253" s="5">
        <v>62.3</v>
      </c>
      <c r="N253" s="3" t="s">
        <v>67</v>
      </c>
    </row>
    <row r="254" spans="1:14" ht="15.75" customHeight="1">
      <c r="A254" s="4">
        <v>253</v>
      </c>
      <c r="B254" s="3" t="s">
        <v>315</v>
      </c>
      <c r="C254" s="5">
        <v>66.489999999999995</v>
      </c>
      <c r="D254" s="5">
        <v>11</v>
      </c>
      <c r="E254" s="5">
        <v>18</v>
      </c>
      <c r="F254" s="5">
        <v>69.13</v>
      </c>
      <c r="G254" s="5">
        <v>0</v>
      </c>
      <c r="H254" s="5">
        <v>1</v>
      </c>
      <c r="I254" s="5">
        <v>0</v>
      </c>
      <c r="J254" s="5">
        <v>1</v>
      </c>
      <c r="K254" s="5">
        <v>66.510000000000005</v>
      </c>
      <c r="L254" s="5">
        <v>66.69</v>
      </c>
      <c r="M254" s="5">
        <v>62.53</v>
      </c>
      <c r="N254" s="3" t="s">
        <v>89</v>
      </c>
    </row>
    <row r="255" spans="1:14" ht="15.75" customHeight="1">
      <c r="A255" s="4">
        <v>254</v>
      </c>
      <c r="B255" s="3" t="s">
        <v>298</v>
      </c>
      <c r="C255" s="5">
        <v>66.33</v>
      </c>
      <c r="D255" s="5">
        <v>12</v>
      </c>
      <c r="E255" s="5">
        <v>18</v>
      </c>
      <c r="F255" s="5">
        <v>68.47</v>
      </c>
      <c r="G255" s="5">
        <v>0</v>
      </c>
      <c r="H255" s="5">
        <v>0</v>
      </c>
      <c r="I255" s="5">
        <v>0</v>
      </c>
      <c r="J255" s="5">
        <v>0</v>
      </c>
      <c r="K255" s="5">
        <v>66.02</v>
      </c>
      <c r="L255" s="5">
        <v>65.87</v>
      </c>
      <c r="M255" s="5">
        <v>72.13</v>
      </c>
      <c r="N255" s="3" t="s">
        <v>278</v>
      </c>
    </row>
    <row r="256" spans="1:14" ht="15.75" customHeight="1">
      <c r="A256" s="4">
        <v>255</v>
      </c>
      <c r="B256" s="3" t="s">
        <v>186</v>
      </c>
      <c r="C256" s="5">
        <v>66.22</v>
      </c>
      <c r="D256" s="5">
        <v>9</v>
      </c>
      <c r="E256" s="5">
        <v>18</v>
      </c>
      <c r="F256" s="5">
        <v>70.61</v>
      </c>
      <c r="G256" s="5">
        <v>0</v>
      </c>
      <c r="H256" s="5">
        <v>0</v>
      </c>
      <c r="I256" s="5">
        <v>0</v>
      </c>
      <c r="J256" s="5">
        <v>2</v>
      </c>
      <c r="K256" s="5">
        <v>66.44</v>
      </c>
      <c r="L256" s="5">
        <v>65.069999999999993</v>
      </c>
      <c r="M256" s="5">
        <v>67.12</v>
      </c>
      <c r="N256" s="3" t="s">
        <v>116</v>
      </c>
    </row>
    <row r="257" spans="1:14" ht="15.75" customHeight="1">
      <c r="A257" s="4">
        <v>256</v>
      </c>
      <c r="B257" s="3" t="s">
        <v>173</v>
      </c>
      <c r="C257" s="5">
        <v>66.209999999999994</v>
      </c>
      <c r="D257" s="5">
        <v>12</v>
      </c>
      <c r="E257" s="5">
        <v>16</v>
      </c>
      <c r="F257" s="5">
        <v>67.11</v>
      </c>
      <c r="G257" s="5">
        <v>0</v>
      </c>
      <c r="H257" s="5">
        <v>0</v>
      </c>
      <c r="I257" s="5">
        <v>0</v>
      </c>
      <c r="J257" s="5">
        <v>1</v>
      </c>
      <c r="K257" s="5">
        <v>66.25</v>
      </c>
      <c r="L257" s="5">
        <v>65.81</v>
      </c>
      <c r="M257" s="5">
        <v>66</v>
      </c>
      <c r="N257" s="3" t="s">
        <v>137</v>
      </c>
    </row>
    <row r="258" spans="1:14" ht="15.75" customHeight="1">
      <c r="A258" s="4">
        <v>257</v>
      </c>
      <c r="B258" s="3" t="s">
        <v>334</v>
      </c>
      <c r="C258" s="5">
        <v>66.180000000000007</v>
      </c>
      <c r="D258" s="5">
        <v>6</v>
      </c>
      <c r="E258" s="5">
        <v>19</v>
      </c>
      <c r="F258" s="5">
        <v>70.84</v>
      </c>
      <c r="G258" s="5">
        <v>0</v>
      </c>
      <c r="H258" s="5">
        <v>1</v>
      </c>
      <c r="I258" s="5">
        <v>1</v>
      </c>
      <c r="J258" s="5">
        <v>1</v>
      </c>
      <c r="K258" s="5">
        <v>66.45</v>
      </c>
      <c r="L258" s="5">
        <v>65.63</v>
      </c>
      <c r="M258" s="5">
        <v>62.09</v>
      </c>
      <c r="N258" s="3" t="s">
        <v>140</v>
      </c>
    </row>
    <row r="259" spans="1:14" ht="15.75" customHeight="1">
      <c r="A259" s="4">
        <v>258</v>
      </c>
      <c r="B259" s="3" t="s">
        <v>309</v>
      </c>
      <c r="C259" s="5">
        <v>66.069999999999993</v>
      </c>
      <c r="D259" s="5">
        <v>12</v>
      </c>
      <c r="E259" s="5">
        <v>17</v>
      </c>
      <c r="F259" s="5">
        <v>67.89</v>
      </c>
      <c r="G259" s="5">
        <v>0</v>
      </c>
      <c r="H259" s="5">
        <v>1</v>
      </c>
      <c r="I259" s="5">
        <v>0</v>
      </c>
      <c r="J259" s="5">
        <v>1</v>
      </c>
      <c r="K259" s="5">
        <v>65.56</v>
      </c>
      <c r="L259" s="5">
        <v>66.239999999999995</v>
      </c>
      <c r="M259" s="5">
        <v>71.61</v>
      </c>
      <c r="N259" s="3" t="s">
        <v>167</v>
      </c>
    </row>
    <row r="260" spans="1:14" ht="15.75" customHeight="1">
      <c r="A260" s="4">
        <v>259</v>
      </c>
      <c r="B260" s="3" t="s">
        <v>176</v>
      </c>
      <c r="C260" s="5">
        <v>66.040000000000006</v>
      </c>
      <c r="D260" s="5">
        <v>16</v>
      </c>
      <c r="E260" s="5">
        <v>14</v>
      </c>
      <c r="F260" s="5">
        <v>65.56</v>
      </c>
      <c r="G260" s="5">
        <v>0</v>
      </c>
      <c r="H260" s="5">
        <v>0</v>
      </c>
      <c r="I260" s="5">
        <v>0</v>
      </c>
      <c r="J260" s="5">
        <v>0</v>
      </c>
      <c r="K260" s="5">
        <v>65.81</v>
      </c>
      <c r="L260" s="5">
        <v>66.63</v>
      </c>
      <c r="M260" s="5">
        <v>64.89</v>
      </c>
      <c r="N260" s="3" t="s">
        <v>177</v>
      </c>
    </row>
    <row r="261" spans="1:14" ht="15.75" customHeight="1">
      <c r="A261" s="4">
        <v>260</v>
      </c>
      <c r="B261" s="3" t="s">
        <v>238</v>
      </c>
      <c r="C261" s="5">
        <v>66.03</v>
      </c>
      <c r="D261" s="5">
        <v>19</v>
      </c>
      <c r="E261" s="5">
        <v>11</v>
      </c>
      <c r="F261" s="5">
        <v>63.48</v>
      </c>
      <c r="G261" s="5">
        <v>0</v>
      </c>
      <c r="H261" s="5">
        <v>0</v>
      </c>
      <c r="I261" s="5">
        <v>0</v>
      </c>
      <c r="J261" s="5">
        <v>0</v>
      </c>
      <c r="K261" s="5">
        <v>65.67</v>
      </c>
      <c r="L261" s="5">
        <v>65.64</v>
      </c>
      <c r="M261" s="5">
        <v>72</v>
      </c>
      <c r="N261" s="3" t="s">
        <v>239</v>
      </c>
    </row>
    <row r="262" spans="1:14" ht="15.75" customHeight="1">
      <c r="A262" s="4">
        <v>261</v>
      </c>
      <c r="B262" s="3" t="s">
        <v>313</v>
      </c>
      <c r="C262" s="5">
        <v>66</v>
      </c>
      <c r="D262" s="5">
        <v>13</v>
      </c>
      <c r="E262" s="5">
        <v>16</v>
      </c>
      <c r="F262" s="5">
        <v>66.180000000000007</v>
      </c>
      <c r="G262" s="5">
        <v>0</v>
      </c>
      <c r="H262" s="5">
        <v>2</v>
      </c>
      <c r="I262" s="5">
        <v>0</v>
      </c>
      <c r="J262" s="5">
        <v>2</v>
      </c>
      <c r="K262" s="5">
        <v>66.06</v>
      </c>
      <c r="L262" s="5">
        <v>65.540000000000006</v>
      </c>
      <c r="M262" s="5">
        <v>65.989999999999995</v>
      </c>
      <c r="N262" s="3" t="s">
        <v>317</v>
      </c>
    </row>
    <row r="263" spans="1:14" ht="15.75" customHeight="1">
      <c r="A263" s="4">
        <v>262</v>
      </c>
      <c r="B263" s="3" t="s">
        <v>257</v>
      </c>
      <c r="C263" s="5">
        <v>65.98</v>
      </c>
      <c r="D263" s="5">
        <v>13</v>
      </c>
      <c r="E263" s="5">
        <v>17</v>
      </c>
      <c r="F263" s="5">
        <v>69.400000000000006</v>
      </c>
      <c r="G263" s="5">
        <v>0</v>
      </c>
      <c r="H263" s="5">
        <v>0</v>
      </c>
      <c r="I263" s="5">
        <v>0</v>
      </c>
      <c r="J263" s="5">
        <v>0</v>
      </c>
      <c r="K263" s="5">
        <v>65.930000000000007</v>
      </c>
      <c r="L263" s="5">
        <v>66.3</v>
      </c>
      <c r="M263" s="5">
        <v>62.58</v>
      </c>
      <c r="N263" s="3" t="s">
        <v>63</v>
      </c>
    </row>
    <row r="264" spans="1:14" ht="15.75" customHeight="1">
      <c r="A264" s="4">
        <v>263</v>
      </c>
      <c r="B264" s="3" t="s">
        <v>214</v>
      </c>
      <c r="C264" s="5">
        <v>65.98</v>
      </c>
      <c r="D264" s="5">
        <v>11</v>
      </c>
      <c r="E264" s="5">
        <v>19</v>
      </c>
      <c r="F264" s="5">
        <v>69.58</v>
      </c>
      <c r="G264" s="5">
        <v>0</v>
      </c>
      <c r="H264" s="5">
        <v>1</v>
      </c>
      <c r="I264" s="5">
        <v>0</v>
      </c>
      <c r="J264" s="5">
        <v>1</v>
      </c>
      <c r="K264" s="5">
        <v>65.67</v>
      </c>
      <c r="L264" s="5">
        <v>66.25</v>
      </c>
      <c r="M264" s="5">
        <v>68.069999999999993</v>
      </c>
      <c r="N264" s="3" t="s">
        <v>116</v>
      </c>
    </row>
    <row r="265" spans="1:14" ht="15.75" customHeight="1">
      <c r="A265" s="4">
        <v>264</v>
      </c>
      <c r="B265" s="3" t="s">
        <v>341</v>
      </c>
      <c r="C265" s="5">
        <v>65.89</v>
      </c>
      <c r="D265" s="5">
        <v>11</v>
      </c>
      <c r="E265" s="5">
        <v>18</v>
      </c>
      <c r="F265" s="5">
        <v>68.790000000000006</v>
      </c>
      <c r="G265" s="5">
        <v>0</v>
      </c>
      <c r="H265" s="5">
        <v>1</v>
      </c>
      <c r="I265" s="5">
        <v>0</v>
      </c>
      <c r="J265" s="5">
        <v>2</v>
      </c>
      <c r="K265" s="5">
        <v>65.8</v>
      </c>
      <c r="L265" s="5">
        <v>65.44</v>
      </c>
      <c r="M265" s="5">
        <v>68.16</v>
      </c>
      <c r="N265" s="3" t="s">
        <v>415</v>
      </c>
    </row>
    <row r="266" spans="1:14" ht="15.75" customHeight="1">
      <c r="A266" s="4">
        <v>265</v>
      </c>
      <c r="B266" s="3" t="s">
        <v>289</v>
      </c>
      <c r="C266" s="5">
        <v>65.849999999999994</v>
      </c>
      <c r="D266" s="5">
        <v>8</v>
      </c>
      <c r="E266" s="5">
        <v>20</v>
      </c>
      <c r="F266" s="5">
        <v>72.45</v>
      </c>
      <c r="G266" s="5">
        <v>0</v>
      </c>
      <c r="H266" s="5">
        <v>3</v>
      </c>
      <c r="I266" s="5">
        <v>0</v>
      </c>
      <c r="J266" s="5">
        <v>4</v>
      </c>
      <c r="K266" s="5">
        <v>65.58</v>
      </c>
      <c r="L266" s="5">
        <v>65.739999999999995</v>
      </c>
      <c r="M266" s="5">
        <v>69.180000000000007</v>
      </c>
      <c r="N266" s="3" t="s">
        <v>116</v>
      </c>
    </row>
    <row r="267" spans="1:14" ht="15.75" customHeight="1">
      <c r="A267" s="4">
        <v>266</v>
      </c>
      <c r="B267" s="3" t="s">
        <v>320</v>
      </c>
      <c r="C267" s="5">
        <v>65.8</v>
      </c>
      <c r="D267" s="5">
        <v>11</v>
      </c>
      <c r="E267" s="5">
        <v>16</v>
      </c>
      <c r="F267" s="5">
        <v>69.48</v>
      </c>
      <c r="G267" s="5">
        <v>0</v>
      </c>
      <c r="H267" s="5">
        <v>0</v>
      </c>
      <c r="I267" s="5">
        <v>0</v>
      </c>
      <c r="J267" s="5">
        <v>1</v>
      </c>
      <c r="K267" s="5">
        <v>65.5</v>
      </c>
      <c r="L267" s="5">
        <v>66.19</v>
      </c>
      <c r="M267" s="5">
        <v>67.11</v>
      </c>
      <c r="N267" s="3" t="s">
        <v>140</v>
      </c>
    </row>
    <row r="268" spans="1:14" ht="15.75" customHeight="1">
      <c r="A268" s="4">
        <v>267</v>
      </c>
      <c r="B268" s="3" t="s">
        <v>213</v>
      </c>
      <c r="C268" s="5">
        <v>65.760000000000005</v>
      </c>
      <c r="D268" s="5">
        <v>11</v>
      </c>
      <c r="E268" s="5">
        <v>18</v>
      </c>
      <c r="F268" s="5">
        <v>73.52</v>
      </c>
      <c r="G268" s="5">
        <v>0</v>
      </c>
      <c r="H268" s="5">
        <v>0</v>
      </c>
      <c r="I268" s="5">
        <v>0</v>
      </c>
      <c r="J268" s="5">
        <v>5</v>
      </c>
      <c r="K268" s="5">
        <v>65.59</v>
      </c>
      <c r="L268" s="5">
        <v>65.849999999999994</v>
      </c>
      <c r="M268" s="5">
        <v>66.48</v>
      </c>
      <c r="N268" s="3" t="s">
        <v>48</v>
      </c>
    </row>
    <row r="269" spans="1:14" ht="15.75" customHeight="1">
      <c r="A269" s="4">
        <v>268</v>
      </c>
      <c r="B269" s="3" t="s">
        <v>290</v>
      </c>
      <c r="C269" s="5">
        <v>65.569999999999993</v>
      </c>
      <c r="D269" s="5">
        <v>10</v>
      </c>
      <c r="E269" s="5">
        <v>21</v>
      </c>
      <c r="F269" s="5">
        <v>70.209999999999994</v>
      </c>
      <c r="G269" s="5">
        <v>0</v>
      </c>
      <c r="H269" s="5">
        <v>0</v>
      </c>
      <c r="I269" s="5">
        <v>0</v>
      </c>
      <c r="J269" s="5">
        <v>0</v>
      </c>
      <c r="K269" s="5">
        <v>65.67</v>
      </c>
      <c r="L269" s="5">
        <v>64.63</v>
      </c>
      <c r="M269" s="5">
        <v>67.44</v>
      </c>
      <c r="N269" s="3" t="s">
        <v>107</v>
      </c>
    </row>
    <row r="270" spans="1:14" ht="15.75" customHeight="1">
      <c r="A270" s="4">
        <v>269</v>
      </c>
      <c r="B270" s="3" t="s">
        <v>323</v>
      </c>
      <c r="C270" s="5">
        <v>65.540000000000006</v>
      </c>
      <c r="D270" s="5">
        <v>14</v>
      </c>
      <c r="E270" s="5">
        <v>15</v>
      </c>
      <c r="F270" s="5">
        <v>68.87</v>
      </c>
      <c r="G270" s="5">
        <v>0</v>
      </c>
      <c r="H270" s="5">
        <v>0</v>
      </c>
      <c r="I270" s="5">
        <v>0</v>
      </c>
      <c r="J270" s="5">
        <v>0</v>
      </c>
      <c r="K270" s="5">
        <v>65.040000000000006</v>
      </c>
      <c r="L270" s="5">
        <v>66.38</v>
      </c>
      <c r="M270" s="5">
        <v>67.36</v>
      </c>
      <c r="N270" s="3" t="s">
        <v>107</v>
      </c>
    </row>
    <row r="271" spans="1:14" ht="15.75" customHeight="1">
      <c r="A271" s="4">
        <v>270</v>
      </c>
      <c r="B271" s="3" t="s">
        <v>247</v>
      </c>
      <c r="C271" s="5">
        <v>65.430000000000007</v>
      </c>
      <c r="D271" s="5">
        <v>6</v>
      </c>
      <c r="E271" s="5">
        <v>22</v>
      </c>
      <c r="F271" s="5">
        <v>72.64</v>
      </c>
      <c r="G271" s="5">
        <v>0</v>
      </c>
      <c r="H271" s="5">
        <v>1</v>
      </c>
      <c r="I271" s="5">
        <v>1</v>
      </c>
      <c r="J271" s="5">
        <v>4</v>
      </c>
      <c r="K271" s="5">
        <v>65.47</v>
      </c>
      <c r="L271" s="5">
        <v>65.44</v>
      </c>
      <c r="M271" s="5">
        <v>62.28</v>
      </c>
      <c r="N271" s="3" t="s">
        <v>19</v>
      </c>
    </row>
    <row r="272" spans="1:14" ht="15.75" customHeight="1">
      <c r="A272" s="4">
        <v>271</v>
      </c>
      <c r="B272" s="3" t="s">
        <v>376</v>
      </c>
      <c r="C272" s="5">
        <v>65.41</v>
      </c>
      <c r="D272" s="5">
        <v>15</v>
      </c>
      <c r="E272" s="5">
        <v>13</v>
      </c>
      <c r="F272" s="5">
        <v>64.83</v>
      </c>
      <c r="G272" s="5">
        <v>0</v>
      </c>
      <c r="H272" s="5">
        <v>0</v>
      </c>
      <c r="I272" s="5">
        <v>0</v>
      </c>
      <c r="J272" s="5">
        <v>0</v>
      </c>
      <c r="K272" s="5">
        <v>65.33</v>
      </c>
      <c r="L272" s="5">
        <v>65.53</v>
      </c>
      <c r="M272" s="5">
        <v>64.180000000000007</v>
      </c>
      <c r="N272" s="3" t="s">
        <v>239</v>
      </c>
    </row>
    <row r="273" spans="1:14" ht="15.75" customHeight="1">
      <c r="A273" s="4">
        <v>272</v>
      </c>
      <c r="B273" s="3" t="s">
        <v>353</v>
      </c>
      <c r="C273" s="5">
        <v>65.260000000000005</v>
      </c>
      <c r="D273" s="5">
        <v>13</v>
      </c>
      <c r="E273" s="5">
        <v>16</v>
      </c>
      <c r="F273" s="5">
        <v>65.790000000000006</v>
      </c>
      <c r="G273" s="5">
        <v>0</v>
      </c>
      <c r="H273" s="5">
        <v>1</v>
      </c>
      <c r="I273" s="5">
        <v>0</v>
      </c>
      <c r="J273" s="5">
        <v>1</v>
      </c>
      <c r="K273" s="5">
        <v>65.41</v>
      </c>
      <c r="L273" s="5">
        <v>65</v>
      </c>
      <c r="M273" s="5">
        <v>61.83</v>
      </c>
      <c r="N273" s="3" t="s">
        <v>144</v>
      </c>
    </row>
    <row r="274" spans="1:14" ht="15.75" customHeight="1">
      <c r="A274" s="4">
        <v>273</v>
      </c>
      <c r="B274" s="3" t="s">
        <v>310</v>
      </c>
      <c r="C274" s="5">
        <v>65.2</v>
      </c>
      <c r="D274" s="5">
        <v>13</v>
      </c>
      <c r="E274" s="5">
        <v>16</v>
      </c>
      <c r="F274" s="5">
        <v>67.45</v>
      </c>
      <c r="G274" s="5">
        <v>0</v>
      </c>
      <c r="H274" s="5">
        <v>0</v>
      </c>
      <c r="I274" s="5">
        <v>0</v>
      </c>
      <c r="J274" s="5">
        <v>1</v>
      </c>
      <c r="K274" s="5">
        <v>64.95</v>
      </c>
      <c r="L274" s="5">
        <v>65.23</v>
      </c>
      <c r="M274" s="5">
        <v>67.650000000000006</v>
      </c>
      <c r="N274" s="3" t="s">
        <v>177</v>
      </c>
    </row>
    <row r="275" spans="1:14" ht="15.75" customHeight="1">
      <c r="A275" s="4">
        <v>274</v>
      </c>
      <c r="B275" s="3" t="s">
        <v>349</v>
      </c>
      <c r="C275" s="5">
        <v>65.09</v>
      </c>
      <c r="D275" s="5">
        <v>9</v>
      </c>
      <c r="E275" s="5">
        <v>21</v>
      </c>
      <c r="F275" s="5">
        <v>69.91</v>
      </c>
      <c r="G275" s="5">
        <v>0</v>
      </c>
      <c r="H275" s="5">
        <v>1</v>
      </c>
      <c r="I275" s="5">
        <v>0</v>
      </c>
      <c r="J275" s="5">
        <v>2</v>
      </c>
      <c r="K275" s="5">
        <v>65.37</v>
      </c>
      <c r="L275" s="5">
        <v>63.67</v>
      </c>
      <c r="M275" s="5">
        <v>66.06</v>
      </c>
      <c r="N275" s="3" t="s">
        <v>278</v>
      </c>
    </row>
    <row r="276" spans="1:14" ht="15.75" customHeight="1">
      <c r="A276" s="4">
        <v>275</v>
      </c>
      <c r="B276" s="3" t="s">
        <v>338</v>
      </c>
      <c r="C276" s="5">
        <v>65.05</v>
      </c>
      <c r="D276" s="5">
        <v>10</v>
      </c>
      <c r="E276" s="5">
        <v>18</v>
      </c>
      <c r="F276" s="5">
        <v>70.67</v>
      </c>
      <c r="G276" s="5">
        <v>0</v>
      </c>
      <c r="H276" s="5">
        <v>2</v>
      </c>
      <c r="I276" s="5">
        <v>0</v>
      </c>
      <c r="J276" s="5">
        <v>3</v>
      </c>
      <c r="K276" s="5">
        <v>64.89</v>
      </c>
      <c r="L276" s="5">
        <v>65.45</v>
      </c>
      <c r="M276" s="5">
        <v>63.74</v>
      </c>
      <c r="N276" s="3" t="s">
        <v>128</v>
      </c>
    </row>
    <row r="277" spans="1:14" ht="15.75" customHeight="1">
      <c r="A277" s="4">
        <v>276</v>
      </c>
      <c r="B277" s="3" t="s">
        <v>384</v>
      </c>
      <c r="C277" s="5">
        <v>64.959999999999994</v>
      </c>
      <c r="D277" s="5">
        <v>9</v>
      </c>
      <c r="E277" s="5">
        <v>20</v>
      </c>
      <c r="F277" s="5">
        <v>69.16</v>
      </c>
      <c r="G277" s="5">
        <v>0</v>
      </c>
      <c r="H277" s="5">
        <v>1</v>
      </c>
      <c r="I277" s="5">
        <v>0</v>
      </c>
      <c r="J277" s="5">
        <v>1</v>
      </c>
      <c r="K277" s="5">
        <v>65.31</v>
      </c>
      <c r="L277" s="5">
        <v>64.069999999999993</v>
      </c>
      <c r="M277" s="5">
        <v>61.15</v>
      </c>
      <c r="N277" s="3" t="s">
        <v>414</v>
      </c>
    </row>
    <row r="278" spans="1:14" ht="15.75" customHeight="1">
      <c r="A278" s="4">
        <v>277</v>
      </c>
      <c r="B278" s="3" t="s">
        <v>406</v>
      </c>
      <c r="C278" s="5">
        <v>64.900000000000006</v>
      </c>
      <c r="D278" s="5">
        <v>12</v>
      </c>
      <c r="E278" s="5">
        <v>20</v>
      </c>
      <c r="F278" s="5">
        <v>66.53</v>
      </c>
      <c r="G278" s="5">
        <v>0</v>
      </c>
      <c r="H278" s="5">
        <v>0</v>
      </c>
      <c r="I278" s="5">
        <v>0</v>
      </c>
      <c r="J278" s="5">
        <v>0</v>
      </c>
      <c r="K278" s="5">
        <v>64.98</v>
      </c>
      <c r="L278" s="5">
        <v>64.400000000000006</v>
      </c>
      <c r="M278" s="5">
        <v>64.72</v>
      </c>
      <c r="N278" s="3" t="s">
        <v>137</v>
      </c>
    </row>
    <row r="279" spans="1:14" ht="15.75" customHeight="1">
      <c r="A279" s="4">
        <v>278</v>
      </c>
      <c r="B279" s="3" t="s">
        <v>149</v>
      </c>
      <c r="C279" s="5">
        <v>64.8</v>
      </c>
      <c r="D279" s="5">
        <v>7</v>
      </c>
      <c r="E279" s="5">
        <v>23</v>
      </c>
      <c r="F279" s="5">
        <v>75.349999999999994</v>
      </c>
      <c r="G279" s="5">
        <v>0</v>
      </c>
      <c r="H279" s="5">
        <v>1</v>
      </c>
      <c r="I279" s="5">
        <v>0</v>
      </c>
      <c r="J279" s="5">
        <v>5</v>
      </c>
      <c r="K279" s="5">
        <v>64.63</v>
      </c>
      <c r="L279" s="5">
        <v>64.84</v>
      </c>
      <c r="M279" s="5">
        <v>65.819999999999993</v>
      </c>
      <c r="N279" s="3" t="s">
        <v>48</v>
      </c>
    </row>
    <row r="280" spans="1:14" ht="15.75" customHeight="1">
      <c r="A280" s="4">
        <v>279</v>
      </c>
      <c r="B280" s="3" t="s">
        <v>261</v>
      </c>
      <c r="C280" s="5">
        <v>64.760000000000005</v>
      </c>
      <c r="D280" s="5">
        <v>13</v>
      </c>
      <c r="E280" s="5">
        <v>13</v>
      </c>
      <c r="F280" s="5">
        <v>64.569999999999993</v>
      </c>
      <c r="G280" s="5">
        <v>0</v>
      </c>
      <c r="H280" s="5">
        <v>1</v>
      </c>
      <c r="I280" s="5">
        <v>0</v>
      </c>
      <c r="J280" s="5">
        <v>1</v>
      </c>
      <c r="K280" s="5">
        <v>64.73</v>
      </c>
      <c r="L280" s="5">
        <v>64.540000000000006</v>
      </c>
      <c r="M280" s="5">
        <v>64.94</v>
      </c>
      <c r="N280" s="3" t="s">
        <v>237</v>
      </c>
    </row>
    <row r="281" spans="1:14" ht="15.75" customHeight="1">
      <c r="A281" s="4">
        <v>280</v>
      </c>
      <c r="B281" s="3" t="s">
        <v>291</v>
      </c>
      <c r="C281" s="5">
        <v>64.63</v>
      </c>
      <c r="D281" s="5">
        <v>13</v>
      </c>
      <c r="E281" s="5">
        <v>16</v>
      </c>
      <c r="F281" s="5">
        <v>66.25</v>
      </c>
      <c r="G281" s="5">
        <v>0</v>
      </c>
      <c r="H281" s="5">
        <v>1</v>
      </c>
      <c r="I281" s="5">
        <v>0</v>
      </c>
      <c r="J281" s="5">
        <v>1</v>
      </c>
      <c r="K281" s="5">
        <v>64.489999999999995</v>
      </c>
      <c r="L281" s="5">
        <v>65.02</v>
      </c>
      <c r="M281" s="5">
        <v>62.83</v>
      </c>
      <c r="N281" s="3" t="s">
        <v>144</v>
      </c>
    </row>
    <row r="282" spans="1:14" ht="15.75" customHeight="1">
      <c r="A282" s="4">
        <v>281</v>
      </c>
      <c r="B282" s="3" t="s">
        <v>243</v>
      </c>
      <c r="C282" s="5">
        <v>64.489999999999995</v>
      </c>
      <c r="D282" s="5">
        <v>9</v>
      </c>
      <c r="E282" s="5">
        <v>18</v>
      </c>
      <c r="F282" s="5">
        <v>69.02</v>
      </c>
      <c r="G282" s="5">
        <v>0</v>
      </c>
      <c r="H282" s="5">
        <v>0</v>
      </c>
      <c r="I282" s="5">
        <v>0</v>
      </c>
      <c r="J282" s="5">
        <v>1</v>
      </c>
      <c r="K282" s="5">
        <v>64.459999999999994</v>
      </c>
      <c r="L282" s="5">
        <v>64.42</v>
      </c>
      <c r="M282" s="5">
        <v>63.61</v>
      </c>
      <c r="N282" s="3" t="s">
        <v>415</v>
      </c>
    </row>
    <row r="283" spans="1:14" ht="15.75" customHeight="1">
      <c r="A283" s="4">
        <v>282</v>
      </c>
      <c r="B283" s="3" t="s">
        <v>333</v>
      </c>
      <c r="C283" s="5">
        <v>64.36</v>
      </c>
      <c r="D283" s="5">
        <v>12</v>
      </c>
      <c r="E283" s="5">
        <v>18</v>
      </c>
      <c r="F283" s="5">
        <v>66.08</v>
      </c>
      <c r="G283" s="5">
        <v>0</v>
      </c>
      <c r="H283" s="5">
        <v>0</v>
      </c>
      <c r="I283" s="5">
        <v>0</v>
      </c>
      <c r="J283" s="5">
        <v>0</v>
      </c>
      <c r="K283" s="5">
        <v>64.16</v>
      </c>
      <c r="L283" s="5">
        <v>64.12</v>
      </c>
      <c r="M283" s="5">
        <v>67.38</v>
      </c>
      <c r="N283" s="3" t="s">
        <v>278</v>
      </c>
    </row>
    <row r="284" spans="1:14" ht="15.75" customHeight="1">
      <c r="A284" s="4">
        <v>283</v>
      </c>
      <c r="B284" s="3" t="s">
        <v>378</v>
      </c>
      <c r="C284" s="5">
        <v>64.33</v>
      </c>
      <c r="D284" s="5">
        <v>10</v>
      </c>
      <c r="E284" s="5">
        <v>17</v>
      </c>
      <c r="F284" s="5">
        <v>69.63</v>
      </c>
      <c r="G284" s="5">
        <v>0</v>
      </c>
      <c r="H284" s="5">
        <v>0</v>
      </c>
      <c r="I284" s="5">
        <v>0</v>
      </c>
      <c r="J284" s="5">
        <v>1</v>
      </c>
      <c r="K284" s="5">
        <v>64.16</v>
      </c>
      <c r="L284" s="5">
        <v>64.790000000000006</v>
      </c>
      <c r="M284" s="5">
        <v>62.68</v>
      </c>
      <c r="N284" s="3" t="s">
        <v>278</v>
      </c>
    </row>
    <row r="285" spans="1:14" ht="15.75" customHeight="1">
      <c r="A285" s="4">
        <v>284</v>
      </c>
      <c r="B285" s="3" t="s">
        <v>316</v>
      </c>
      <c r="C285" s="5">
        <v>64.3</v>
      </c>
      <c r="D285" s="5">
        <v>13</v>
      </c>
      <c r="E285" s="5">
        <v>16</v>
      </c>
      <c r="F285" s="5">
        <v>66.260000000000005</v>
      </c>
      <c r="G285" s="5">
        <v>0</v>
      </c>
      <c r="H285" s="5">
        <v>1</v>
      </c>
      <c r="I285" s="5">
        <v>0</v>
      </c>
      <c r="J285" s="5">
        <v>3</v>
      </c>
      <c r="K285" s="5">
        <v>63.77</v>
      </c>
      <c r="L285" s="5">
        <v>64.36</v>
      </c>
      <c r="M285" s="5">
        <v>70.33</v>
      </c>
      <c r="N285" s="3" t="s">
        <v>317</v>
      </c>
    </row>
    <row r="286" spans="1:14" ht="15.75" customHeight="1">
      <c r="A286" s="4">
        <v>285</v>
      </c>
      <c r="B286" s="3" t="s">
        <v>335</v>
      </c>
      <c r="C286" s="5">
        <v>64.25</v>
      </c>
      <c r="D286" s="5">
        <v>15</v>
      </c>
      <c r="E286" s="5">
        <v>14</v>
      </c>
      <c r="F286" s="5">
        <v>66.7</v>
      </c>
      <c r="G286" s="5">
        <v>0</v>
      </c>
      <c r="H286" s="5">
        <v>1</v>
      </c>
      <c r="I286" s="5">
        <v>0</v>
      </c>
      <c r="J286" s="5">
        <v>2</v>
      </c>
      <c r="K286" s="5">
        <v>63.76</v>
      </c>
      <c r="L286" s="5">
        <v>64.680000000000007</v>
      </c>
      <c r="M286" s="5">
        <v>68.040000000000006</v>
      </c>
      <c r="N286" s="3" t="s">
        <v>239</v>
      </c>
    </row>
    <row r="287" spans="1:14" ht="15.75" customHeight="1">
      <c r="A287" s="4">
        <v>286</v>
      </c>
      <c r="B287" s="3" t="s">
        <v>358</v>
      </c>
      <c r="C287" s="5">
        <v>64.19</v>
      </c>
      <c r="D287" s="5">
        <v>9</v>
      </c>
      <c r="E287" s="5">
        <v>20</v>
      </c>
      <c r="F287" s="5">
        <v>68.98</v>
      </c>
      <c r="G287" s="5">
        <v>0</v>
      </c>
      <c r="H287" s="5">
        <v>0</v>
      </c>
      <c r="I287" s="5">
        <v>0</v>
      </c>
      <c r="J287" s="5">
        <v>1</v>
      </c>
      <c r="K287" s="5">
        <v>64.5</v>
      </c>
      <c r="L287" s="5">
        <v>63.19</v>
      </c>
      <c r="M287" s="5">
        <v>62.1</v>
      </c>
      <c r="N287" s="3" t="s">
        <v>415</v>
      </c>
    </row>
    <row r="288" spans="1:14" ht="15.75" customHeight="1">
      <c r="A288" s="4">
        <v>287</v>
      </c>
      <c r="B288" s="3" t="s">
        <v>259</v>
      </c>
      <c r="C288" s="5">
        <v>64.180000000000007</v>
      </c>
      <c r="D288" s="5">
        <v>10</v>
      </c>
      <c r="E288" s="5">
        <v>21</v>
      </c>
      <c r="F288" s="5">
        <v>71.540000000000006</v>
      </c>
      <c r="G288" s="5">
        <v>0</v>
      </c>
      <c r="H288" s="5">
        <v>0</v>
      </c>
      <c r="I288" s="5">
        <v>0</v>
      </c>
      <c r="J288" s="5">
        <v>1</v>
      </c>
      <c r="K288" s="5">
        <v>63.7</v>
      </c>
      <c r="L288" s="5">
        <v>65</v>
      </c>
      <c r="M288" s="5">
        <v>65.66</v>
      </c>
      <c r="N288" s="3" t="s">
        <v>109</v>
      </c>
    </row>
    <row r="289" spans="1:14" ht="15.75" customHeight="1">
      <c r="A289" s="4">
        <v>288</v>
      </c>
      <c r="B289" s="3" t="s">
        <v>377</v>
      </c>
      <c r="C289" s="5">
        <v>63.99</v>
      </c>
      <c r="D289" s="5">
        <v>13</v>
      </c>
      <c r="E289" s="5">
        <v>18</v>
      </c>
      <c r="F289" s="5">
        <v>67.680000000000007</v>
      </c>
      <c r="G289" s="5">
        <v>0</v>
      </c>
      <c r="H289" s="5">
        <v>1</v>
      </c>
      <c r="I289" s="5">
        <v>0</v>
      </c>
      <c r="J289" s="5">
        <v>1</v>
      </c>
      <c r="K289" s="5">
        <v>63.83</v>
      </c>
      <c r="L289" s="5">
        <v>64.59</v>
      </c>
      <c r="M289" s="5">
        <v>60.87</v>
      </c>
      <c r="N289" s="3" t="s">
        <v>137</v>
      </c>
    </row>
    <row r="290" spans="1:14" ht="15.75" customHeight="1">
      <c r="A290" s="4">
        <v>289</v>
      </c>
      <c r="B290" s="3" t="s">
        <v>307</v>
      </c>
      <c r="C290" s="5">
        <v>63.97</v>
      </c>
      <c r="D290" s="5">
        <v>17</v>
      </c>
      <c r="E290" s="5">
        <v>16</v>
      </c>
      <c r="F290" s="5">
        <v>67.3</v>
      </c>
      <c r="G290" s="5">
        <v>0</v>
      </c>
      <c r="H290" s="5">
        <v>3</v>
      </c>
      <c r="I290" s="5">
        <v>0</v>
      </c>
      <c r="J290" s="5">
        <v>4</v>
      </c>
      <c r="K290" s="5">
        <v>63.57</v>
      </c>
      <c r="L290" s="5">
        <v>64.14</v>
      </c>
      <c r="M290" s="5">
        <v>67.7</v>
      </c>
      <c r="N290" s="3" t="s">
        <v>253</v>
      </c>
    </row>
    <row r="291" spans="1:14" ht="15.75" customHeight="1">
      <c r="A291" s="4">
        <v>290</v>
      </c>
      <c r="B291" s="3" t="s">
        <v>321</v>
      </c>
      <c r="C291" s="5">
        <v>63.8</v>
      </c>
      <c r="D291" s="5">
        <v>7</v>
      </c>
      <c r="E291" s="5">
        <v>21</v>
      </c>
      <c r="F291" s="5">
        <v>71</v>
      </c>
      <c r="G291" s="5">
        <v>0</v>
      </c>
      <c r="H291" s="5">
        <v>0</v>
      </c>
      <c r="I291" s="5">
        <v>0</v>
      </c>
      <c r="J291" s="5">
        <v>1</v>
      </c>
      <c r="K291" s="5">
        <v>63.57</v>
      </c>
      <c r="L291" s="5">
        <v>64.06</v>
      </c>
      <c r="M291" s="5">
        <v>64.7</v>
      </c>
      <c r="N291" s="3" t="s">
        <v>63</v>
      </c>
    </row>
    <row r="292" spans="1:14" ht="15.75" customHeight="1">
      <c r="A292" s="4">
        <v>291</v>
      </c>
      <c r="B292" s="3" t="s">
        <v>268</v>
      </c>
      <c r="C292" s="5">
        <v>63.73</v>
      </c>
      <c r="D292" s="5">
        <v>7</v>
      </c>
      <c r="E292" s="5">
        <v>19</v>
      </c>
      <c r="F292" s="5">
        <v>68.98</v>
      </c>
      <c r="G292" s="5">
        <v>0</v>
      </c>
      <c r="H292" s="5">
        <v>0</v>
      </c>
      <c r="I292" s="5">
        <v>0</v>
      </c>
      <c r="J292" s="5">
        <v>0</v>
      </c>
      <c r="K292" s="5">
        <v>63.84</v>
      </c>
      <c r="L292" s="5">
        <v>63.15</v>
      </c>
      <c r="M292" s="5">
        <v>63.31</v>
      </c>
      <c r="N292" s="3" t="s">
        <v>116</v>
      </c>
    </row>
    <row r="293" spans="1:14" ht="15.75" customHeight="1">
      <c r="A293" s="4">
        <v>292</v>
      </c>
      <c r="B293" s="3" t="s">
        <v>388</v>
      </c>
      <c r="C293" s="5">
        <v>63.64</v>
      </c>
      <c r="D293" s="5">
        <v>5</v>
      </c>
      <c r="E293" s="5">
        <v>24</v>
      </c>
      <c r="F293" s="5">
        <v>74.08</v>
      </c>
      <c r="G293" s="5">
        <v>0</v>
      </c>
      <c r="H293" s="5">
        <v>0</v>
      </c>
      <c r="I293" s="5">
        <v>0</v>
      </c>
      <c r="J293" s="5">
        <v>2</v>
      </c>
      <c r="K293" s="5">
        <v>63.51</v>
      </c>
      <c r="L293" s="5">
        <v>64.05</v>
      </c>
      <c r="M293" s="5">
        <v>61.44</v>
      </c>
      <c r="N293" s="3" t="s">
        <v>78</v>
      </c>
    </row>
    <row r="294" spans="1:14" ht="15.75" customHeight="1">
      <c r="A294" s="4">
        <v>293</v>
      </c>
      <c r="B294" s="3" t="s">
        <v>342</v>
      </c>
      <c r="C294" s="5">
        <v>63.5</v>
      </c>
      <c r="D294" s="5">
        <v>8</v>
      </c>
      <c r="E294" s="5">
        <v>19</v>
      </c>
      <c r="F294" s="5">
        <v>68.459999999999994</v>
      </c>
      <c r="G294" s="5">
        <v>0</v>
      </c>
      <c r="H294" s="5">
        <v>3</v>
      </c>
      <c r="I294" s="5">
        <v>0</v>
      </c>
      <c r="J294" s="5">
        <v>6</v>
      </c>
      <c r="K294" s="5">
        <v>63.48</v>
      </c>
      <c r="L294" s="5">
        <v>63.38</v>
      </c>
      <c r="M294" s="5">
        <v>62.88</v>
      </c>
      <c r="N294" s="3" t="s">
        <v>253</v>
      </c>
    </row>
    <row r="295" spans="1:14" ht="15.75" customHeight="1">
      <c r="A295" s="4">
        <v>294</v>
      </c>
      <c r="B295" s="3" t="s">
        <v>355</v>
      </c>
      <c r="C295" s="5">
        <v>63.49</v>
      </c>
      <c r="D295" s="5">
        <v>11</v>
      </c>
      <c r="E295" s="5">
        <v>19</v>
      </c>
      <c r="F295" s="5">
        <v>67.430000000000007</v>
      </c>
      <c r="G295" s="5">
        <v>0</v>
      </c>
      <c r="H295" s="5">
        <v>1</v>
      </c>
      <c r="I295" s="5">
        <v>0</v>
      </c>
      <c r="J295" s="5">
        <v>3</v>
      </c>
      <c r="K295" s="5">
        <v>63.38</v>
      </c>
      <c r="L295" s="5">
        <v>63.11</v>
      </c>
      <c r="M295" s="5">
        <v>65.7</v>
      </c>
      <c r="N295" s="3" t="s">
        <v>253</v>
      </c>
    </row>
    <row r="296" spans="1:14" ht="15.75" customHeight="1">
      <c r="A296" s="4">
        <v>295</v>
      </c>
      <c r="B296" s="3" t="s">
        <v>417</v>
      </c>
      <c r="C296" s="5">
        <v>63.31</v>
      </c>
      <c r="D296" s="5">
        <v>9</v>
      </c>
      <c r="E296" s="5">
        <v>18</v>
      </c>
      <c r="F296" s="5">
        <v>71.58</v>
      </c>
      <c r="G296" s="5">
        <v>0</v>
      </c>
      <c r="H296" s="5">
        <v>1</v>
      </c>
      <c r="I296" s="5">
        <v>0</v>
      </c>
      <c r="J296" s="5">
        <v>2</v>
      </c>
      <c r="K296" s="5">
        <v>63.07</v>
      </c>
      <c r="L296" s="5">
        <v>63.18</v>
      </c>
      <c r="M296" s="5">
        <v>66.28</v>
      </c>
      <c r="N296" s="3" t="s">
        <v>125</v>
      </c>
    </row>
    <row r="297" spans="1:14" ht="15.75" customHeight="1">
      <c r="A297" s="4">
        <v>296</v>
      </c>
      <c r="B297" s="3" t="s">
        <v>282</v>
      </c>
      <c r="C297" s="5">
        <v>63.27</v>
      </c>
      <c r="D297" s="5">
        <v>9</v>
      </c>
      <c r="E297" s="5">
        <v>21</v>
      </c>
      <c r="F297" s="5">
        <v>71.209999999999994</v>
      </c>
      <c r="G297" s="5">
        <v>0</v>
      </c>
      <c r="H297" s="5">
        <v>0</v>
      </c>
      <c r="I297" s="5">
        <v>0</v>
      </c>
      <c r="J297" s="5">
        <v>2</v>
      </c>
      <c r="K297" s="5">
        <v>62.94</v>
      </c>
      <c r="L297" s="5">
        <v>63.46</v>
      </c>
      <c r="M297" s="5">
        <v>65.88</v>
      </c>
      <c r="N297" s="3" t="s">
        <v>89</v>
      </c>
    </row>
    <row r="298" spans="1:14" ht="15.75" customHeight="1">
      <c r="A298" s="4">
        <v>297</v>
      </c>
      <c r="B298" s="3" t="s">
        <v>344</v>
      </c>
      <c r="C298" s="5">
        <v>63.1</v>
      </c>
      <c r="D298" s="5">
        <v>9</v>
      </c>
      <c r="E298" s="5">
        <v>21</v>
      </c>
      <c r="F298" s="5">
        <v>70.430000000000007</v>
      </c>
      <c r="G298" s="5">
        <v>0</v>
      </c>
      <c r="H298" s="5">
        <v>0</v>
      </c>
      <c r="I298" s="5">
        <v>0</v>
      </c>
      <c r="J298" s="5">
        <v>2</v>
      </c>
      <c r="K298" s="5">
        <v>63</v>
      </c>
      <c r="L298" s="5">
        <v>63.4</v>
      </c>
      <c r="M298" s="5">
        <v>61.01</v>
      </c>
      <c r="N298" s="3" t="s">
        <v>89</v>
      </c>
    </row>
    <row r="299" spans="1:14" ht="15.75" customHeight="1">
      <c r="A299" s="4">
        <v>298</v>
      </c>
      <c r="B299" s="3" t="s">
        <v>292</v>
      </c>
      <c r="C299" s="5">
        <v>63.09</v>
      </c>
      <c r="D299" s="5">
        <v>12</v>
      </c>
      <c r="E299" s="5">
        <v>16</v>
      </c>
      <c r="F299" s="5">
        <v>68.540000000000006</v>
      </c>
      <c r="G299" s="5">
        <v>0</v>
      </c>
      <c r="H299" s="5">
        <v>1</v>
      </c>
      <c r="I299" s="5">
        <v>0</v>
      </c>
      <c r="J299" s="5">
        <v>2</v>
      </c>
      <c r="K299" s="5">
        <v>62.61</v>
      </c>
      <c r="L299" s="5">
        <v>63.57</v>
      </c>
      <c r="M299" s="5">
        <v>66.31</v>
      </c>
      <c r="N299" s="3" t="s">
        <v>414</v>
      </c>
    </row>
    <row r="300" spans="1:14" ht="15.75" customHeight="1">
      <c r="A300" s="4">
        <v>299</v>
      </c>
      <c r="B300" s="3" t="s">
        <v>306</v>
      </c>
      <c r="C300" s="5">
        <v>63.06</v>
      </c>
      <c r="D300" s="5">
        <v>12</v>
      </c>
      <c r="E300" s="5">
        <v>19</v>
      </c>
      <c r="F300" s="5">
        <v>66.319999999999993</v>
      </c>
      <c r="G300" s="5">
        <v>0</v>
      </c>
      <c r="H300" s="5">
        <v>0</v>
      </c>
      <c r="I300" s="5">
        <v>0</v>
      </c>
      <c r="J300" s="5">
        <v>0</v>
      </c>
      <c r="K300" s="5">
        <v>62.83</v>
      </c>
      <c r="L300" s="5">
        <v>62.37</v>
      </c>
      <c r="M300" s="5">
        <v>68.180000000000007</v>
      </c>
      <c r="N300" s="3" t="s">
        <v>144</v>
      </c>
    </row>
    <row r="301" spans="1:14" ht="15.75" customHeight="1">
      <c r="A301" s="4">
        <v>300</v>
      </c>
      <c r="B301" s="3" t="s">
        <v>365</v>
      </c>
      <c r="C301" s="5">
        <v>62.99</v>
      </c>
      <c r="D301" s="5">
        <v>6</v>
      </c>
      <c r="E301" s="5">
        <v>19</v>
      </c>
      <c r="F301" s="5">
        <v>71.930000000000007</v>
      </c>
      <c r="G301" s="5">
        <v>0</v>
      </c>
      <c r="H301" s="5">
        <v>1</v>
      </c>
      <c r="I301" s="5">
        <v>0</v>
      </c>
      <c r="J301" s="5">
        <v>2</v>
      </c>
      <c r="K301" s="5">
        <v>62.44</v>
      </c>
      <c r="L301" s="5">
        <v>63.85</v>
      </c>
      <c r="M301" s="5">
        <v>65.36</v>
      </c>
      <c r="N301" s="3" t="s">
        <v>128</v>
      </c>
    </row>
    <row r="302" spans="1:14" ht="15.75" customHeight="1">
      <c r="A302" s="4">
        <v>301</v>
      </c>
      <c r="B302" s="3" t="s">
        <v>336</v>
      </c>
      <c r="C302" s="5">
        <v>62.94</v>
      </c>
      <c r="D302" s="5">
        <v>6</v>
      </c>
      <c r="E302" s="5">
        <v>21</v>
      </c>
      <c r="F302" s="5">
        <v>70</v>
      </c>
      <c r="G302" s="5">
        <v>0</v>
      </c>
      <c r="H302" s="5">
        <v>0</v>
      </c>
      <c r="I302" s="5">
        <v>0</v>
      </c>
      <c r="J302" s="5">
        <v>0</v>
      </c>
      <c r="K302" s="5">
        <v>62.8</v>
      </c>
      <c r="L302" s="5">
        <v>62.77</v>
      </c>
      <c r="M302" s="5">
        <v>64.66</v>
      </c>
      <c r="N302" s="3" t="s">
        <v>140</v>
      </c>
    </row>
    <row r="303" spans="1:14" ht="15.75" customHeight="1">
      <c r="A303" s="4">
        <v>302</v>
      </c>
      <c r="B303" s="3" t="s">
        <v>322</v>
      </c>
      <c r="C303" s="5">
        <v>62.92</v>
      </c>
      <c r="D303" s="5">
        <v>6</v>
      </c>
      <c r="E303" s="5">
        <v>23</v>
      </c>
      <c r="F303" s="5">
        <v>70.73</v>
      </c>
      <c r="G303" s="5">
        <v>0</v>
      </c>
      <c r="H303" s="5">
        <v>3</v>
      </c>
      <c r="I303" s="5">
        <v>0</v>
      </c>
      <c r="J303" s="5">
        <v>3</v>
      </c>
      <c r="K303" s="5">
        <v>63.1</v>
      </c>
      <c r="L303" s="5">
        <v>62.27</v>
      </c>
      <c r="M303" s="5">
        <v>61.5</v>
      </c>
      <c r="N303" s="3" t="s">
        <v>125</v>
      </c>
    </row>
    <row r="304" spans="1:14" ht="15.75" customHeight="1">
      <c r="A304" s="4">
        <v>303</v>
      </c>
      <c r="B304" s="3" t="s">
        <v>340</v>
      </c>
      <c r="C304" s="5">
        <v>62.88</v>
      </c>
      <c r="D304" s="5">
        <v>10</v>
      </c>
      <c r="E304" s="5">
        <v>17</v>
      </c>
      <c r="F304" s="5">
        <v>67.41</v>
      </c>
      <c r="G304" s="5">
        <v>0</v>
      </c>
      <c r="H304" s="5">
        <v>1</v>
      </c>
      <c r="I304" s="5">
        <v>0</v>
      </c>
      <c r="J304" s="5">
        <v>1</v>
      </c>
      <c r="K304" s="5">
        <v>62.41</v>
      </c>
      <c r="L304" s="5">
        <v>63.02</v>
      </c>
      <c r="M304" s="5">
        <v>67.42</v>
      </c>
      <c r="N304" s="3" t="s">
        <v>137</v>
      </c>
    </row>
    <row r="305" spans="1:14" ht="15.75" customHeight="1">
      <c r="A305" s="4">
        <v>304</v>
      </c>
      <c r="B305" s="3" t="s">
        <v>314</v>
      </c>
      <c r="C305" s="5">
        <v>62.8</v>
      </c>
      <c r="D305" s="5">
        <v>9</v>
      </c>
      <c r="E305" s="5">
        <v>21</v>
      </c>
      <c r="F305" s="5">
        <v>68.05</v>
      </c>
      <c r="G305" s="5">
        <v>0</v>
      </c>
      <c r="H305" s="5">
        <v>0</v>
      </c>
      <c r="I305" s="5">
        <v>0</v>
      </c>
      <c r="J305" s="5">
        <v>2</v>
      </c>
      <c r="K305" s="5">
        <v>63</v>
      </c>
      <c r="L305" s="5">
        <v>61.79</v>
      </c>
      <c r="M305" s="5">
        <v>63.2</v>
      </c>
      <c r="N305" s="3" t="s">
        <v>278</v>
      </c>
    </row>
    <row r="306" spans="1:14" ht="15.75" customHeight="1">
      <c r="A306" s="4">
        <v>305</v>
      </c>
      <c r="B306" s="3" t="s">
        <v>254</v>
      </c>
      <c r="C306" s="5">
        <v>62.65</v>
      </c>
      <c r="D306" s="5">
        <v>12</v>
      </c>
      <c r="E306" s="5">
        <v>15</v>
      </c>
      <c r="F306" s="5">
        <v>65.72</v>
      </c>
      <c r="G306" s="5">
        <v>0</v>
      </c>
      <c r="H306" s="5">
        <v>1</v>
      </c>
      <c r="I306" s="5">
        <v>0</v>
      </c>
      <c r="J306" s="5">
        <v>2</v>
      </c>
      <c r="K306" s="5">
        <v>62.51</v>
      </c>
      <c r="L306" s="5">
        <v>62.7</v>
      </c>
      <c r="M306" s="5">
        <v>63.34</v>
      </c>
      <c r="N306" s="3" t="s">
        <v>237</v>
      </c>
    </row>
    <row r="307" spans="1:14" ht="15.75" customHeight="1">
      <c r="A307" s="4">
        <v>306</v>
      </c>
      <c r="B307" s="3" t="s">
        <v>287</v>
      </c>
      <c r="C307" s="5">
        <v>62.56</v>
      </c>
      <c r="D307" s="5">
        <v>9</v>
      </c>
      <c r="E307" s="5">
        <v>18</v>
      </c>
      <c r="F307" s="5">
        <v>68.19</v>
      </c>
      <c r="G307" s="5">
        <v>0</v>
      </c>
      <c r="H307" s="5">
        <v>1</v>
      </c>
      <c r="I307" s="5">
        <v>0</v>
      </c>
      <c r="J307" s="5">
        <v>1</v>
      </c>
      <c r="K307" s="5">
        <v>61.64</v>
      </c>
      <c r="L307" s="5">
        <v>63.24</v>
      </c>
      <c r="M307" s="5">
        <v>69.599999999999994</v>
      </c>
      <c r="N307" s="3" t="s">
        <v>167</v>
      </c>
    </row>
    <row r="308" spans="1:14" ht="15.75" customHeight="1">
      <c r="A308" s="4">
        <v>307</v>
      </c>
      <c r="B308" s="3" t="s">
        <v>375</v>
      </c>
      <c r="C308" s="5">
        <v>62.48</v>
      </c>
      <c r="D308" s="5">
        <v>9</v>
      </c>
      <c r="E308" s="5">
        <v>14</v>
      </c>
      <c r="F308" s="5">
        <v>64.75</v>
      </c>
      <c r="G308" s="5">
        <v>0</v>
      </c>
      <c r="H308" s="5">
        <v>0</v>
      </c>
      <c r="I308" s="5">
        <v>0</v>
      </c>
      <c r="J308" s="5">
        <v>1</v>
      </c>
      <c r="K308" s="5">
        <v>61.9</v>
      </c>
      <c r="L308" s="5">
        <v>62.52</v>
      </c>
      <c r="M308" s="5">
        <v>68.56</v>
      </c>
      <c r="N308" s="3" t="s">
        <v>237</v>
      </c>
    </row>
    <row r="309" spans="1:14" ht="15.75" customHeight="1">
      <c r="A309" s="4">
        <v>308</v>
      </c>
      <c r="B309" s="3" t="s">
        <v>351</v>
      </c>
      <c r="C309" s="5">
        <v>62.45</v>
      </c>
      <c r="D309" s="5">
        <v>10</v>
      </c>
      <c r="E309" s="5">
        <v>20</v>
      </c>
      <c r="F309" s="5">
        <v>67.91</v>
      </c>
      <c r="G309" s="5">
        <v>0</v>
      </c>
      <c r="H309" s="5">
        <v>0</v>
      </c>
      <c r="I309" s="5">
        <v>0</v>
      </c>
      <c r="J309" s="5">
        <v>0</v>
      </c>
      <c r="K309" s="5">
        <v>62.33</v>
      </c>
      <c r="L309" s="5">
        <v>61.93</v>
      </c>
      <c r="M309" s="5">
        <v>65.5</v>
      </c>
      <c r="N309" s="3" t="s">
        <v>101</v>
      </c>
    </row>
    <row r="310" spans="1:14" ht="15.75" customHeight="1">
      <c r="A310" s="4">
        <v>309</v>
      </c>
      <c r="B310" s="3" t="s">
        <v>370</v>
      </c>
      <c r="C310" s="5">
        <v>62.31</v>
      </c>
      <c r="D310" s="5">
        <v>7</v>
      </c>
      <c r="E310" s="5">
        <v>23</v>
      </c>
      <c r="F310" s="5">
        <v>71.87</v>
      </c>
      <c r="G310" s="5">
        <v>0</v>
      </c>
      <c r="H310" s="5">
        <v>2</v>
      </c>
      <c r="I310" s="5">
        <v>0</v>
      </c>
      <c r="J310" s="5">
        <v>3</v>
      </c>
      <c r="K310" s="5">
        <v>62.11</v>
      </c>
      <c r="L310" s="5">
        <v>62.65</v>
      </c>
      <c r="M310" s="5">
        <v>62.06</v>
      </c>
      <c r="N310" s="3" t="s">
        <v>89</v>
      </c>
    </row>
    <row r="311" spans="1:14" ht="15.75" customHeight="1">
      <c r="A311" s="4">
        <v>310</v>
      </c>
      <c r="B311" s="3" t="s">
        <v>319</v>
      </c>
      <c r="C311" s="5">
        <v>62.26</v>
      </c>
      <c r="D311" s="5">
        <v>5</v>
      </c>
      <c r="E311" s="5">
        <v>21</v>
      </c>
      <c r="F311" s="5">
        <v>69.3</v>
      </c>
      <c r="G311" s="5">
        <v>0</v>
      </c>
      <c r="H311" s="5">
        <v>2</v>
      </c>
      <c r="I311" s="5">
        <v>0</v>
      </c>
      <c r="J311" s="5">
        <v>3</v>
      </c>
      <c r="K311" s="5">
        <v>62.53</v>
      </c>
      <c r="L311" s="5">
        <v>61.55</v>
      </c>
      <c r="M311" s="5">
        <v>58.62</v>
      </c>
      <c r="N311" s="3" t="s">
        <v>116</v>
      </c>
    </row>
    <row r="312" spans="1:14" ht="15.75" customHeight="1">
      <c r="A312" s="4">
        <v>311</v>
      </c>
      <c r="B312" s="3" t="s">
        <v>347</v>
      </c>
      <c r="C312" s="5">
        <v>62.17</v>
      </c>
      <c r="D312" s="5">
        <v>6</v>
      </c>
      <c r="E312" s="5">
        <v>22</v>
      </c>
      <c r="F312" s="5">
        <v>71.25</v>
      </c>
      <c r="G312" s="5">
        <v>0</v>
      </c>
      <c r="H312" s="5">
        <v>1</v>
      </c>
      <c r="I312" s="5">
        <v>0</v>
      </c>
      <c r="J312" s="5">
        <v>2</v>
      </c>
      <c r="K312" s="5">
        <v>61.57</v>
      </c>
      <c r="L312" s="5">
        <v>62.68</v>
      </c>
      <c r="M312" s="5">
        <v>66.63</v>
      </c>
      <c r="N312" s="3" t="s">
        <v>89</v>
      </c>
    </row>
    <row r="313" spans="1:14" ht="15.75" customHeight="1">
      <c r="A313" s="4">
        <v>312</v>
      </c>
      <c r="B313" s="3" t="s">
        <v>312</v>
      </c>
      <c r="C313" s="5">
        <v>61.98</v>
      </c>
      <c r="D313" s="5">
        <v>9</v>
      </c>
      <c r="E313" s="5">
        <v>20</v>
      </c>
      <c r="F313" s="5">
        <v>66.95</v>
      </c>
      <c r="G313" s="5">
        <v>0</v>
      </c>
      <c r="H313" s="5">
        <v>1</v>
      </c>
      <c r="I313" s="5">
        <v>0</v>
      </c>
      <c r="J313" s="5">
        <v>1</v>
      </c>
      <c r="K313" s="5">
        <v>61.83</v>
      </c>
      <c r="L313" s="5">
        <v>62.28</v>
      </c>
      <c r="M313" s="5">
        <v>60.95</v>
      </c>
      <c r="N313" s="3" t="s">
        <v>144</v>
      </c>
    </row>
    <row r="314" spans="1:14" ht="15.75" customHeight="1">
      <c r="A314" s="4">
        <v>313</v>
      </c>
      <c r="B314" s="3" t="s">
        <v>373</v>
      </c>
      <c r="C314" s="5">
        <v>61.87</v>
      </c>
      <c r="D314" s="5">
        <v>6</v>
      </c>
      <c r="E314" s="5">
        <v>22</v>
      </c>
      <c r="F314" s="5">
        <v>71.31</v>
      </c>
      <c r="G314" s="5">
        <v>0</v>
      </c>
      <c r="H314" s="5">
        <v>0</v>
      </c>
      <c r="I314" s="5">
        <v>0</v>
      </c>
      <c r="J314" s="5">
        <v>2</v>
      </c>
      <c r="K314" s="5">
        <v>61.81</v>
      </c>
      <c r="L314" s="5">
        <v>62.22</v>
      </c>
      <c r="M314" s="5">
        <v>58.15</v>
      </c>
      <c r="N314" s="3" t="s">
        <v>140</v>
      </c>
    </row>
    <row r="315" spans="1:14" ht="15.75" customHeight="1">
      <c r="A315" s="4">
        <v>314</v>
      </c>
      <c r="B315" s="3" t="s">
        <v>364</v>
      </c>
      <c r="C315" s="5">
        <v>61.86</v>
      </c>
      <c r="D315" s="5">
        <v>9</v>
      </c>
      <c r="E315" s="5">
        <v>20</v>
      </c>
      <c r="F315" s="5">
        <v>65.59</v>
      </c>
      <c r="G315" s="5">
        <v>0</v>
      </c>
      <c r="H315" s="5">
        <v>0</v>
      </c>
      <c r="I315" s="5">
        <v>0</v>
      </c>
      <c r="J315" s="5">
        <v>1</v>
      </c>
      <c r="K315" s="5">
        <v>61.81</v>
      </c>
      <c r="L315" s="5">
        <v>61.47</v>
      </c>
      <c r="M315" s="5">
        <v>63.32</v>
      </c>
      <c r="N315" s="3" t="s">
        <v>317</v>
      </c>
    </row>
    <row r="316" spans="1:14" ht="15.75" customHeight="1">
      <c r="A316" s="4">
        <v>315</v>
      </c>
      <c r="B316" s="3" t="s">
        <v>391</v>
      </c>
      <c r="C316" s="5">
        <v>61.78</v>
      </c>
      <c r="D316" s="5">
        <v>9</v>
      </c>
      <c r="E316" s="5">
        <v>23</v>
      </c>
      <c r="F316" s="5">
        <v>68.319999999999993</v>
      </c>
      <c r="G316" s="5">
        <v>0</v>
      </c>
      <c r="H316" s="5">
        <v>1</v>
      </c>
      <c r="I316" s="5">
        <v>0</v>
      </c>
      <c r="J316" s="5">
        <v>2</v>
      </c>
      <c r="K316" s="5">
        <v>61.72</v>
      </c>
      <c r="L316" s="5">
        <v>61.14</v>
      </c>
      <c r="M316" s="5">
        <v>64.42</v>
      </c>
      <c r="N316" s="3" t="s">
        <v>237</v>
      </c>
    </row>
    <row r="317" spans="1:14" ht="15.75" customHeight="1">
      <c r="A317" s="4">
        <v>316</v>
      </c>
      <c r="B317" s="3" t="s">
        <v>396</v>
      </c>
      <c r="C317" s="5">
        <v>61.64</v>
      </c>
      <c r="D317" s="5">
        <v>11</v>
      </c>
      <c r="E317" s="5">
        <v>17</v>
      </c>
      <c r="F317" s="5">
        <v>66.02</v>
      </c>
      <c r="G317" s="5">
        <v>0</v>
      </c>
      <c r="H317" s="5">
        <v>0</v>
      </c>
      <c r="I317" s="5">
        <v>0</v>
      </c>
      <c r="J317" s="5">
        <v>0</v>
      </c>
      <c r="K317" s="5">
        <v>61.58</v>
      </c>
      <c r="L317" s="5">
        <v>61.32</v>
      </c>
      <c r="M317" s="5">
        <v>62.89</v>
      </c>
      <c r="N317" s="3" t="s">
        <v>253</v>
      </c>
    </row>
    <row r="318" spans="1:14" ht="15.75" customHeight="1">
      <c r="A318" s="4">
        <v>317</v>
      </c>
      <c r="B318" s="3" t="s">
        <v>275</v>
      </c>
      <c r="C318" s="5">
        <v>61.57</v>
      </c>
      <c r="D318" s="5">
        <v>9</v>
      </c>
      <c r="E318" s="5">
        <v>22</v>
      </c>
      <c r="F318" s="5">
        <v>67.09</v>
      </c>
      <c r="G318" s="5">
        <v>0</v>
      </c>
      <c r="H318" s="5">
        <v>0</v>
      </c>
      <c r="I318" s="5">
        <v>0</v>
      </c>
      <c r="J318" s="5">
        <v>1</v>
      </c>
      <c r="K318" s="5">
        <v>61.38</v>
      </c>
      <c r="L318" s="5">
        <v>62.05</v>
      </c>
      <c r="M318" s="5">
        <v>60.3</v>
      </c>
      <c r="N318" s="3" t="s">
        <v>177</v>
      </c>
    </row>
    <row r="319" spans="1:14" ht="15.75" customHeight="1">
      <c r="A319" s="4">
        <v>318</v>
      </c>
      <c r="B319" s="3" t="s">
        <v>252</v>
      </c>
      <c r="C319" s="5">
        <v>61.49</v>
      </c>
      <c r="D319" s="5">
        <v>10</v>
      </c>
      <c r="E319" s="5">
        <v>20</v>
      </c>
      <c r="F319" s="5">
        <v>67.37</v>
      </c>
      <c r="G319" s="5">
        <v>0</v>
      </c>
      <c r="H319" s="5">
        <v>2</v>
      </c>
      <c r="I319" s="5">
        <v>0</v>
      </c>
      <c r="J319" s="5">
        <v>3</v>
      </c>
      <c r="K319" s="5">
        <v>61.39</v>
      </c>
      <c r="L319" s="5">
        <v>61.59</v>
      </c>
      <c r="M319" s="5">
        <v>61</v>
      </c>
      <c r="N319" s="3" t="s">
        <v>253</v>
      </c>
    </row>
    <row r="320" spans="1:14" ht="15.75" customHeight="1">
      <c r="A320" s="4">
        <v>319</v>
      </c>
      <c r="B320" s="3" t="s">
        <v>286</v>
      </c>
      <c r="C320" s="5">
        <v>61.38</v>
      </c>
      <c r="D320" s="5">
        <v>7</v>
      </c>
      <c r="E320" s="5">
        <v>24</v>
      </c>
      <c r="F320" s="5">
        <v>68.09</v>
      </c>
      <c r="G320" s="5">
        <v>0</v>
      </c>
      <c r="H320" s="5">
        <v>1</v>
      </c>
      <c r="I320" s="5">
        <v>0</v>
      </c>
      <c r="J320" s="5">
        <v>1</v>
      </c>
      <c r="K320" s="5">
        <v>61.45</v>
      </c>
      <c r="L320" s="5">
        <v>60.89</v>
      </c>
      <c r="M320" s="5">
        <v>61.16</v>
      </c>
      <c r="N320" s="3" t="s">
        <v>177</v>
      </c>
    </row>
    <row r="321" spans="1:14" ht="15.75" customHeight="1">
      <c r="A321" s="4">
        <v>320</v>
      </c>
      <c r="B321" s="3" t="s">
        <v>324</v>
      </c>
      <c r="C321" s="5">
        <v>61.37</v>
      </c>
      <c r="D321" s="5">
        <v>10</v>
      </c>
      <c r="E321" s="5">
        <v>22</v>
      </c>
      <c r="F321" s="5">
        <v>66.7</v>
      </c>
      <c r="G321" s="5">
        <v>0</v>
      </c>
      <c r="H321" s="5">
        <v>0</v>
      </c>
      <c r="I321" s="5">
        <v>0</v>
      </c>
      <c r="J321" s="5">
        <v>0</v>
      </c>
      <c r="K321" s="5">
        <v>60.89</v>
      </c>
      <c r="L321" s="5">
        <v>62.04</v>
      </c>
      <c r="M321" s="5">
        <v>63.58</v>
      </c>
      <c r="N321" s="3" t="s">
        <v>144</v>
      </c>
    </row>
    <row r="322" spans="1:14" ht="15.75" customHeight="1">
      <c r="A322" s="4">
        <v>321</v>
      </c>
      <c r="B322" s="3" t="s">
        <v>382</v>
      </c>
      <c r="C322" s="5">
        <v>61.34</v>
      </c>
      <c r="D322" s="5">
        <v>7</v>
      </c>
      <c r="E322" s="5">
        <v>22</v>
      </c>
      <c r="F322" s="5">
        <v>67.45</v>
      </c>
      <c r="G322" s="5">
        <v>0</v>
      </c>
      <c r="H322" s="5">
        <v>1</v>
      </c>
      <c r="I322" s="5">
        <v>0</v>
      </c>
      <c r="J322" s="5">
        <v>3</v>
      </c>
      <c r="K322" s="5">
        <v>61.49</v>
      </c>
      <c r="L322" s="5">
        <v>60.65</v>
      </c>
      <c r="M322" s="5">
        <v>60.65</v>
      </c>
      <c r="N322" s="3" t="s">
        <v>239</v>
      </c>
    </row>
    <row r="323" spans="1:14" ht="15.75" customHeight="1">
      <c r="A323" s="4">
        <v>322</v>
      </c>
      <c r="B323" s="3" t="s">
        <v>354</v>
      </c>
      <c r="C323" s="5">
        <v>61.12</v>
      </c>
      <c r="D323" s="5">
        <v>9</v>
      </c>
      <c r="E323" s="5">
        <v>23</v>
      </c>
      <c r="F323" s="5">
        <v>67.72</v>
      </c>
      <c r="G323" s="5">
        <v>0</v>
      </c>
      <c r="H323" s="5">
        <v>0</v>
      </c>
      <c r="I323" s="5">
        <v>0</v>
      </c>
      <c r="J323" s="5">
        <v>0</v>
      </c>
      <c r="K323" s="5">
        <v>60.8</v>
      </c>
      <c r="L323" s="5">
        <v>61.29</v>
      </c>
      <c r="M323" s="5">
        <v>63.66</v>
      </c>
      <c r="N323" s="3" t="s">
        <v>144</v>
      </c>
    </row>
    <row r="324" spans="1:14" ht="15.75" customHeight="1">
      <c r="A324" s="4">
        <v>323</v>
      </c>
      <c r="B324" s="3" t="s">
        <v>393</v>
      </c>
      <c r="C324" s="5">
        <v>61.1</v>
      </c>
      <c r="D324" s="5">
        <v>9</v>
      </c>
      <c r="E324" s="5">
        <v>20</v>
      </c>
      <c r="F324" s="5">
        <v>65.819999999999993</v>
      </c>
      <c r="G324" s="5">
        <v>0</v>
      </c>
      <c r="H324" s="5">
        <v>1</v>
      </c>
      <c r="I324" s="5">
        <v>0</v>
      </c>
      <c r="J324" s="5">
        <v>2</v>
      </c>
      <c r="K324" s="5">
        <v>61.1</v>
      </c>
      <c r="L324" s="5">
        <v>60.82</v>
      </c>
      <c r="M324" s="5">
        <v>61.06</v>
      </c>
      <c r="N324" s="3" t="s">
        <v>317</v>
      </c>
    </row>
    <row r="325" spans="1:14" ht="15.75" customHeight="1">
      <c r="A325" s="4">
        <v>324</v>
      </c>
      <c r="B325" s="3" t="s">
        <v>372</v>
      </c>
      <c r="C325" s="5">
        <v>61.1</v>
      </c>
      <c r="D325" s="5">
        <v>8</v>
      </c>
      <c r="E325" s="5">
        <v>21</v>
      </c>
      <c r="F325" s="5">
        <v>66.34</v>
      </c>
      <c r="G325" s="5">
        <v>0</v>
      </c>
      <c r="H325" s="5">
        <v>1</v>
      </c>
      <c r="I325" s="5">
        <v>0</v>
      </c>
      <c r="J325" s="5">
        <v>2</v>
      </c>
      <c r="K325" s="5">
        <v>60.95</v>
      </c>
      <c r="L325" s="5">
        <v>61.33</v>
      </c>
      <c r="M325" s="5">
        <v>60.54</v>
      </c>
      <c r="N325" s="3" t="s">
        <v>317</v>
      </c>
    </row>
    <row r="326" spans="1:14" ht="15.75" customHeight="1">
      <c r="A326" s="4">
        <v>325</v>
      </c>
      <c r="B326" s="3" t="s">
        <v>272</v>
      </c>
      <c r="C326" s="5">
        <v>60.88</v>
      </c>
      <c r="D326" s="5">
        <v>7</v>
      </c>
      <c r="E326" s="5">
        <v>23</v>
      </c>
      <c r="F326" s="5">
        <v>68.63</v>
      </c>
      <c r="G326" s="5">
        <v>0</v>
      </c>
      <c r="H326" s="5">
        <v>2</v>
      </c>
      <c r="I326" s="5">
        <v>0</v>
      </c>
      <c r="J326" s="5">
        <v>2</v>
      </c>
      <c r="K326" s="5">
        <v>60.98</v>
      </c>
      <c r="L326" s="5">
        <v>60.68</v>
      </c>
      <c r="M326" s="5">
        <v>57.66</v>
      </c>
      <c r="N326" s="3" t="s">
        <v>167</v>
      </c>
    </row>
    <row r="327" spans="1:14" ht="15.75" customHeight="1">
      <c r="A327" s="4">
        <v>326</v>
      </c>
      <c r="B327" s="3" t="s">
        <v>328</v>
      </c>
      <c r="C327" s="5">
        <v>60.86</v>
      </c>
      <c r="D327" s="5">
        <v>5</v>
      </c>
      <c r="E327" s="5">
        <v>23</v>
      </c>
      <c r="F327" s="5">
        <v>68.739999999999995</v>
      </c>
      <c r="G327" s="5">
        <v>0</v>
      </c>
      <c r="H327" s="5">
        <v>0</v>
      </c>
      <c r="I327" s="5">
        <v>0</v>
      </c>
      <c r="J327" s="5">
        <v>0</v>
      </c>
      <c r="K327" s="5">
        <v>60.52</v>
      </c>
      <c r="L327" s="5">
        <v>61.11</v>
      </c>
      <c r="M327" s="5">
        <v>63.13</v>
      </c>
      <c r="N327" s="3" t="s">
        <v>167</v>
      </c>
    </row>
    <row r="328" spans="1:14" ht="15.75" customHeight="1">
      <c r="A328" s="4">
        <v>327</v>
      </c>
      <c r="B328" s="3" t="s">
        <v>380</v>
      </c>
      <c r="C328" s="5">
        <v>60.77</v>
      </c>
      <c r="D328" s="5">
        <v>7</v>
      </c>
      <c r="E328" s="5">
        <v>19</v>
      </c>
      <c r="F328" s="5">
        <v>67.459999999999994</v>
      </c>
      <c r="G328" s="5">
        <v>0</v>
      </c>
      <c r="H328" s="5">
        <v>0</v>
      </c>
      <c r="I328" s="5">
        <v>0</v>
      </c>
      <c r="J328" s="5">
        <v>0</v>
      </c>
      <c r="K328" s="5">
        <v>60.69</v>
      </c>
      <c r="L328" s="5">
        <v>60.4</v>
      </c>
      <c r="M328" s="5">
        <v>62.54</v>
      </c>
      <c r="N328" s="3" t="s">
        <v>415</v>
      </c>
    </row>
    <row r="329" spans="1:14" ht="15.75" customHeight="1">
      <c r="A329" s="4">
        <v>328</v>
      </c>
      <c r="B329" s="3" t="s">
        <v>399</v>
      </c>
      <c r="C329" s="5">
        <v>60.7</v>
      </c>
      <c r="D329" s="5">
        <v>9</v>
      </c>
      <c r="E329" s="5">
        <v>21</v>
      </c>
      <c r="F329" s="5">
        <v>66.180000000000007</v>
      </c>
      <c r="G329" s="5">
        <v>0</v>
      </c>
      <c r="H329" s="5">
        <v>3</v>
      </c>
      <c r="I329" s="5">
        <v>0</v>
      </c>
      <c r="J329" s="5">
        <v>3</v>
      </c>
      <c r="K329" s="5">
        <v>60.87</v>
      </c>
      <c r="L329" s="5">
        <v>59.34</v>
      </c>
      <c r="M329" s="5">
        <v>62.84</v>
      </c>
      <c r="N329" s="3" t="s">
        <v>253</v>
      </c>
    </row>
    <row r="330" spans="1:14" ht="15.75" customHeight="1">
      <c r="A330" s="4">
        <v>329</v>
      </c>
      <c r="B330" s="3" t="s">
        <v>387</v>
      </c>
      <c r="C330" s="5">
        <v>60.58</v>
      </c>
      <c r="D330" s="5">
        <v>9</v>
      </c>
      <c r="E330" s="5">
        <v>20</v>
      </c>
      <c r="F330" s="5">
        <v>71.010000000000005</v>
      </c>
      <c r="G330" s="5">
        <v>0</v>
      </c>
      <c r="H330" s="5">
        <v>2</v>
      </c>
      <c r="I330" s="5">
        <v>0</v>
      </c>
      <c r="J330" s="5">
        <v>2</v>
      </c>
      <c r="K330" s="5">
        <v>59.77</v>
      </c>
      <c r="L330" s="5">
        <v>61.78</v>
      </c>
      <c r="M330" s="5">
        <v>64.069999999999993</v>
      </c>
      <c r="N330" s="3" t="s">
        <v>116</v>
      </c>
    </row>
    <row r="331" spans="1:14" ht="15.75" customHeight="1">
      <c r="A331" s="4">
        <v>330</v>
      </c>
      <c r="B331" s="3" t="s">
        <v>162</v>
      </c>
      <c r="C331" s="5">
        <v>60.57</v>
      </c>
      <c r="D331" s="5">
        <v>5</v>
      </c>
      <c r="E331" s="5">
        <v>26</v>
      </c>
      <c r="F331" s="5">
        <v>72.040000000000006</v>
      </c>
      <c r="G331" s="5">
        <v>0</v>
      </c>
      <c r="H331" s="5">
        <v>0</v>
      </c>
      <c r="I331" s="5">
        <v>0</v>
      </c>
      <c r="J331" s="5">
        <v>1</v>
      </c>
      <c r="K331" s="5">
        <v>60.37</v>
      </c>
      <c r="L331" s="5">
        <v>61.04</v>
      </c>
      <c r="M331" s="5">
        <v>59.42</v>
      </c>
      <c r="N331" s="3" t="s">
        <v>63</v>
      </c>
    </row>
    <row r="332" spans="1:14" ht="15.75" customHeight="1">
      <c r="A332" s="4">
        <v>331</v>
      </c>
      <c r="B332" s="3" t="s">
        <v>345</v>
      </c>
      <c r="C332" s="5">
        <v>60.52</v>
      </c>
      <c r="D332" s="5">
        <v>6</v>
      </c>
      <c r="E332" s="5">
        <v>22</v>
      </c>
      <c r="F332" s="5">
        <v>69.849999999999994</v>
      </c>
      <c r="G332" s="5">
        <v>0</v>
      </c>
      <c r="H332" s="5">
        <v>1</v>
      </c>
      <c r="I332" s="5">
        <v>0</v>
      </c>
      <c r="J332" s="5">
        <v>1</v>
      </c>
      <c r="K332" s="5">
        <v>60.83</v>
      </c>
      <c r="L332" s="5">
        <v>59.69</v>
      </c>
      <c r="M332" s="5">
        <v>56.42</v>
      </c>
      <c r="N332" s="3" t="s">
        <v>278</v>
      </c>
    </row>
    <row r="333" spans="1:14" ht="15.75" customHeight="1">
      <c r="A333" s="4">
        <v>332</v>
      </c>
      <c r="B333" s="3" t="s">
        <v>405</v>
      </c>
      <c r="C333" s="5">
        <v>60.5</v>
      </c>
      <c r="D333" s="5">
        <v>4</v>
      </c>
      <c r="E333" s="5">
        <v>25</v>
      </c>
      <c r="F333" s="5">
        <v>68.08</v>
      </c>
      <c r="G333" s="5">
        <v>0</v>
      </c>
      <c r="H333" s="5">
        <v>1</v>
      </c>
      <c r="I333" s="5">
        <v>0</v>
      </c>
      <c r="J333" s="5">
        <v>1</v>
      </c>
      <c r="K333" s="5">
        <v>60.81</v>
      </c>
      <c r="L333" s="5">
        <v>59.3</v>
      </c>
      <c r="M333" s="5">
        <v>59.68</v>
      </c>
      <c r="N333" s="3" t="s">
        <v>177</v>
      </c>
    </row>
    <row r="334" spans="1:14" ht="15.75" customHeight="1">
      <c r="A334" s="4">
        <v>333</v>
      </c>
      <c r="B334" s="3" t="s">
        <v>367</v>
      </c>
      <c r="C334" s="5">
        <v>60.48</v>
      </c>
      <c r="D334" s="5">
        <v>7</v>
      </c>
      <c r="E334" s="5">
        <v>22</v>
      </c>
      <c r="F334" s="5">
        <v>68.89</v>
      </c>
      <c r="G334" s="5">
        <v>0</v>
      </c>
      <c r="H334" s="5">
        <v>0</v>
      </c>
      <c r="I334" s="5">
        <v>0</v>
      </c>
      <c r="J334" s="5">
        <v>0</v>
      </c>
      <c r="K334" s="5">
        <v>60.26</v>
      </c>
      <c r="L334" s="5">
        <v>60.51</v>
      </c>
      <c r="M334" s="5">
        <v>62.36</v>
      </c>
      <c r="N334" s="3" t="s">
        <v>167</v>
      </c>
    </row>
    <row r="335" spans="1:14" ht="15.75" customHeight="1">
      <c r="A335" s="4">
        <v>334</v>
      </c>
      <c r="B335" s="3" t="s">
        <v>346</v>
      </c>
      <c r="C335" s="5">
        <v>60.37</v>
      </c>
      <c r="D335" s="5">
        <v>4</v>
      </c>
      <c r="E335" s="5">
        <v>27</v>
      </c>
      <c r="F335" s="5">
        <v>70.86</v>
      </c>
      <c r="G335" s="5">
        <v>0</v>
      </c>
      <c r="H335" s="5">
        <v>0</v>
      </c>
      <c r="I335" s="5">
        <v>0</v>
      </c>
      <c r="J335" s="5">
        <v>1</v>
      </c>
      <c r="K335" s="5">
        <v>60.47</v>
      </c>
      <c r="L335" s="5">
        <v>60</v>
      </c>
      <c r="M335" s="5">
        <v>58.63</v>
      </c>
      <c r="N335" s="3" t="s">
        <v>95</v>
      </c>
    </row>
    <row r="336" spans="1:14" ht="15.75" customHeight="1">
      <c r="A336" s="4">
        <v>335</v>
      </c>
      <c r="B336" s="3" t="s">
        <v>371</v>
      </c>
      <c r="C336" s="5">
        <v>60.18</v>
      </c>
      <c r="D336" s="5">
        <v>10</v>
      </c>
      <c r="E336" s="5">
        <v>18</v>
      </c>
      <c r="F336" s="5">
        <v>67.010000000000005</v>
      </c>
      <c r="G336" s="5">
        <v>0</v>
      </c>
      <c r="H336" s="5">
        <v>0</v>
      </c>
      <c r="I336" s="5">
        <v>0</v>
      </c>
      <c r="J336" s="5">
        <v>1</v>
      </c>
      <c r="K336" s="5">
        <v>59.81</v>
      </c>
      <c r="L336" s="5">
        <v>61.25</v>
      </c>
      <c r="M336" s="5">
        <v>57.48</v>
      </c>
      <c r="N336" s="3" t="s">
        <v>137</v>
      </c>
    </row>
    <row r="337" spans="1:14" ht="15.75" customHeight="1">
      <c r="A337" s="4">
        <v>336</v>
      </c>
      <c r="B337" s="3" t="s">
        <v>281</v>
      </c>
      <c r="C337" s="5">
        <v>59.87</v>
      </c>
      <c r="D337" s="5">
        <v>6</v>
      </c>
      <c r="E337" s="5">
        <v>23</v>
      </c>
      <c r="F337" s="5">
        <v>68.38</v>
      </c>
      <c r="G337" s="5">
        <v>0</v>
      </c>
      <c r="H337" s="5">
        <v>3</v>
      </c>
      <c r="I337" s="5">
        <v>0</v>
      </c>
      <c r="J337" s="5">
        <v>5</v>
      </c>
      <c r="K337" s="5">
        <v>59.86</v>
      </c>
      <c r="L337" s="5">
        <v>59.73</v>
      </c>
      <c r="M337" s="5">
        <v>59.27</v>
      </c>
      <c r="N337" s="3" t="s">
        <v>239</v>
      </c>
    </row>
    <row r="338" spans="1:14" ht="15.75" customHeight="1">
      <c r="A338" s="4">
        <v>337</v>
      </c>
      <c r="B338" s="3" t="s">
        <v>368</v>
      </c>
      <c r="C338" s="5">
        <v>59.85</v>
      </c>
      <c r="D338" s="5">
        <v>12</v>
      </c>
      <c r="E338" s="5">
        <v>18</v>
      </c>
      <c r="F338" s="5">
        <v>64.569999999999993</v>
      </c>
      <c r="G338" s="5">
        <v>0</v>
      </c>
      <c r="H338" s="5">
        <v>0</v>
      </c>
      <c r="I338" s="5">
        <v>0</v>
      </c>
      <c r="J338" s="5">
        <v>0</v>
      </c>
      <c r="K338" s="5">
        <v>59.29</v>
      </c>
      <c r="L338" s="5">
        <v>59.9</v>
      </c>
      <c r="M338" s="5">
        <v>65.28</v>
      </c>
      <c r="N338" s="3" t="s">
        <v>253</v>
      </c>
    </row>
    <row r="339" spans="1:14" ht="15.75" customHeight="1">
      <c r="A339" s="4">
        <v>338</v>
      </c>
      <c r="B339" s="3" t="s">
        <v>260</v>
      </c>
      <c r="C339" s="5">
        <v>59.74</v>
      </c>
      <c r="D339" s="5">
        <v>7</v>
      </c>
      <c r="E339" s="5">
        <v>20</v>
      </c>
      <c r="F339" s="5">
        <v>68.19</v>
      </c>
      <c r="G339" s="5">
        <v>0</v>
      </c>
      <c r="H339" s="5">
        <v>0</v>
      </c>
      <c r="I339" s="5">
        <v>0</v>
      </c>
      <c r="J339" s="5">
        <v>0</v>
      </c>
      <c r="K339" s="5">
        <v>59.87</v>
      </c>
      <c r="L339" s="5">
        <v>58.76</v>
      </c>
      <c r="M339" s="5">
        <v>60.93</v>
      </c>
      <c r="N339" s="3" t="s">
        <v>101</v>
      </c>
    </row>
    <row r="340" spans="1:14" ht="15.75" customHeight="1">
      <c r="A340" s="4">
        <v>339</v>
      </c>
      <c r="B340" s="3" t="s">
        <v>401</v>
      </c>
      <c r="C340" s="5">
        <v>59.27</v>
      </c>
      <c r="D340" s="5">
        <v>12</v>
      </c>
      <c r="E340" s="5">
        <v>16</v>
      </c>
      <c r="F340" s="5">
        <v>64.69</v>
      </c>
      <c r="G340" s="5">
        <v>0</v>
      </c>
      <c r="H340" s="5">
        <v>1</v>
      </c>
      <c r="I340" s="5">
        <v>0</v>
      </c>
      <c r="J340" s="5">
        <v>1</v>
      </c>
      <c r="K340" s="5">
        <v>58.85</v>
      </c>
      <c r="L340" s="5">
        <v>59.69</v>
      </c>
      <c r="M340" s="5">
        <v>61.95</v>
      </c>
      <c r="N340" s="3" t="s">
        <v>237</v>
      </c>
    </row>
    <row r="341" spans="1:14" ht="15.75" customHeight="1">
      <c r="A341" s="4">
        <v>340</v>
      </c>
      <c r="B341" s="3" t="s">
        <v>329</v>
      </c>
      <c r="C341" s="5">
        <v>59.14</v>
      </c>
      <c r="D341" s="5">
        <v>8</v>
      </c>
      <c r="E341" s="5">
        <v>15</v>
      </c>
      <c r="F341" s="5">
        <v>66.23</v>
      </c>
      <c r="G341" s="5">
        <v>0</v>
      </c>
      <c r="H341" s="5">
        <v>1</v>
      </c>
      <c r="I341" s="5">
        <v>0</v>
      </c>
      <c r="J341" s="5">
        <v>1</v>
      </c>
      <c r="K341" s="5">
        <v>59.16</v>
      </c>
      <c r="L341" s="5">
        <v>58.26</v>
      </c>
      <c r="M341" s="5">
        <v>61.53</v>
      </c>
      <c r="N341" s="3" t="s">
        <v>237</v>
      </c>
    </row>
    <row r="342" spans="1:14" ht="15.75" customHeight="1">
      <c r="A342" s="4">
        <v>341</v>
      </c>
      <c r="B342" s="3" t="s">
        <v>392</v>
      </c>
      <c r="C342" s="5">
        <v>58.79</v>
      </c>
      <c r="D342" s="5">
        <v>8</v>
      </c>
      <c r="E342" s="5">
        <v>21</v>
      </c>
      <c r="F342" s="5">
        <v>66.28</v>
      </c>
      <c r="G342" s="5">
        <v>0</v>
      </c>
      <c r="H342" s="5">
        <v>0</v>
      </c>
      <c r="I342" s="5">
        <v>0</v>
      </c>
      <c r="J342" s="5">
        <v>1</v>
      </c>
      <c r="K342" s="5">
        <v>58.64</v>
      </c>
      <c r="L342" s="5">
        <v>58.61</v>
      </c>
      <c r="M342" s="5">
        <v>60.59</v>
      </c>
      <c r="N342" s="3" t="s">
        <v>253</v>
      </c>
    </row>
    <row r="343" spans="1:14" ht="15.75" customHeight="1">
      <c r="A343" s="4">
        <v>342</v>
      </c>
      <c r="B343" s="3" t="s">
        <v>418</v>
      </c>
      <c r="C343" s="5">
        <v>58.72</v>
      </c>
      <c r="D343" s="5">
        <v>7</v>
      </c>
      <c r="E343" s="5">
        <v>18</v>
      </c>
      <c r="F343" s="5">
        <v>65.349999999999994</v>
      </c>
      <c r="G343" s="5">
        <v>0</v>
      </c>
      <c r="H343" s="5">
        <v>1</v>
      </c>
      <c r="I343" s="5">
        <v>0</v>
      </c>
      <c r="J343" s="5">
        <v>2</v>
      </c>
      <c r="K343" s="5">
        <v>58.49</v>
      </c>
      <c r="L343" s="5">
        <v>58.37</v>
      </c>
      <c r="M343" s="5">
        <v>62.14</v>
      </c>
      <c r="N343" s="3" t="s">
        <v>239</v>
      </c>
    </row>
    <row r="344" spans="1:14" ht="15.75" customHeight="1">
      <c r="A344" s="4">
        <v>343</v>
      </c>
      <c r="B344" s="3" t="s">
        <v>400</v>
      </c>
      <c r="C344" s="5">
        <v>58.5</v>
      </c>
      <c r="D344" s="5">
        <v>0</v>
      </c>
      <c r="E344" s="5">
        <v>27</v>
      </c>
      <c r="F344" s="5">
        <v>70.36</v>
      </c>
      <c r="G344" s="5">
        <v>0</v>
      </c>
      <c r="H344" s="5">
        <v>1</v>
      </c>
      <c r="I344" s="5">
        <v>0</v>
      </c>
      <c r="J344" s="5">
        <v>2</v>
      </c>
      <c r="K344" s="5">
        <v>59.01</v>
      </c>
      <c r="L344" s="5">
        <v>56.83</v>
      </c>
      <c r="M344" s="5">
        <v>53.72</v>
      </c>
      <c r="N344" s="3" t="s">
        <v>125</v>
      </c>
    </row>
    <row r="345" spans="1:14" ht="15.75" customHeight="1">
      <c r="A345" s="4">
        <v>344</v>
      </c>
      <c r="B345" s="3" t="s">
        <v>385</v>
      </c>
      <c r="C345" s="5">
        <v>58.31</v>
      </c>
      <c r="D345" s="5">
        <v>3</v>
      </c>
      <c r="E345" s="5">
        <v>22</v>
      </c>
      <c r="F345" s="5">
        <v>69.27</v>
      </c>
      <c r="G345" s="5">
        <v>0</v>
      </c>
      <c r="H345" s="5">
        <v>0</v>
      </c>
      <c r="I345" s="5">
        <v>0</v>
      </c>
      <c r="J345" s="5">
        <v>0</v>
      </c>
      <c r="K345" s="5">
        <v>58.32</v>
      </c>
      <c r="L345" s="5">
        <v>58.29</v>
      </c>
      <c r="M345" s="5">
        <v>56.29</v>
      </c>
      <c r="N345" s="3" t="s">
        <v>104</v>
      </c>
    </row>
    <row r="346" spans="1:14" ht="15.75" customHeight="1">
      <c r="A346" s="4">
        <v>345</v>
      </c>
      <c r="B346" s="3" t="s">
        <v>383</v>
      </c>
      <c r="C346" s="5">
        <v>58.24</v>
      </c>
      <c r="D346" s="5">
        <v>7</v>
      </c>
      <c r="E346" s="5">
        <v>22</v>
      </c>
      <c r="F346" s="5">
        <v>66.45</v>
      </c>
      <c r="G346" s="5">
        <v>0</v>
      </c>
      <c r="H346" s="5">
        <v>0</v>
      </c>
      <c r="I346" s="5">
        <v>0</v>
      </c>
      <c r="J346" s="5">
        <v>0</v>
      </c>
      <c r="K346" s="5">
        <v>57.92</v>
      </c>
      <c r="L346" s="5">
        <v>58.8</v>
      </c>
      <c r="M346" s="5">
        <v>58.64</v>
      </c>
      <c r="N346" s="3" t="s">
        <v>144</v>
      </c>
    </row>
    <row r="347" spans="1:14" ht="15.75" customHeight="1">
      <c r="A347" s="4">
        <v>346</v>
      </c>
      <c r="B347" s="3" t="s">
        <v>366</v>
      </c>
      <c r="C347" s="5">
        <v>58.19</v>
      </c>
      <c r="D347" s="5">
        <v>4</v>
      </c>
      <c r="E347" s="5">
        <v>25</v>
      </c>
      <c r="F347" s="5">
        <v>70.3</v>
      </c>
      <c r="G347" s="5">
        <v>0</v>
      </c>
      <c r="H347" s="5">
        <v>2</v>
      </c>
      <c r="I347" s="5">
        <v>0</v>
      </c>
      <c r="J347" s="5">
        <v>2</v>
      </c>
      <c r="K347" s="5">
        <v>58.28</v>
      </c>
      <c r="L347" s="5">
        <v>57.8</v>
      </c>
      <c r="M347" s="5">
        <v>56.73</v>
      </c>
      <c r="N347" s="3" t="s">
        <v>101</v>
      </c>
    </row>
    <row r="348" spans="1:14" ht="15.75" customHeight="1">
      <c r="A348" s="4">
        <v>347</v>
      </c>
      <c r="B348" s="3" t="s">
        <v>325</v>
      </c>
      <c r="C348" s="5">
        <v>58.15</v>
      </c>
      <c r="D348" s="5">
        <v>4</v>
      </c>
      <c r="E348" s="5">
        <v>25</v>
      </c>
      <c r="F348" s="5">
        <v>67.75</v>
      </c>
      <c r="G348" s="5">
        <v>0</v>
      </c>
      <c r="H348" s="5">
        <v>0</v>
      </c>
      <c r="I348" s="5">
        <v>0</v>
      </c>
      <c r="J348" s="5">
        <v>0</v>
      </c>
      <c r="K348" s="5">
        <v>58.28</v>
      </c>
      <c r="L348" s="5">
        <v>57.62</v>
      </c>
      <c r="M348" s="5">
        <v>56.75</v>
      </c>
      <c r="N348" s="3" t="s">
        <v>101</v>
      </c>
    </row>
    <row r="349" spans="1:14" ht="15.75" customHeight="1">
      <c r="A349" s="4">
        <v>348</v>
      </c>
      <c r="B349" s="3" t="s">
        <v>386</v>
      </c>
      <c r="C349" s="5">
        <v>57.76</v>
      </c>
      <c r="D349" s="5">
        <v>8</v>
      </c>
      <c r="E349" s="5">
        <v>24</v>
      </c>
      <c r="F349" s="5">
        <v>66.959999999999994</v>
      </c>
      <c r="G349" s="5">
        <v>0</v>
      </c>
      <c r="H349" s="5">
        <v>1</v>
      </c>
      <c r="I349" s="5">
        <v>0</v>
      </c>
      <c r="J349" s="5">
        <v>2</v>
      </c>
      <c r="K349" s="5">
        <v>57.69</v>
      </c>
      <c r="L349" s="5">
        <v>57.92</v>
      </c>
      <c r="M349" s="5">
        <v>56.19</v>
      </c>
      <c r="N349" s="3" t="s">
        <v>317</v>
      </c>
    </row>
    <row r="350" spans="1:14" ht="15.75" customHeight="1">
      <c r="A350" s="4">
        <v>349</v>
      </c>
      <c r="B350" s="3" t="s">
        <v>350</v>
      </c>
      <c r="C350" s="5">
        <v>57.62</v>
      </c>
      <c r="D350" s="5">
        <v>4</v>
      </c>
      <c r="E350" s="5">
        <v>22</v>
      </c>
      <c r="F350" s="5">
        <v>67.73</v>
      </c>
      <c r="G350" s="5">
        <v>0</v>
      </c>
      <c r="H350" s="5">
        <v>0</v>
      </c>
      <c r="I350" s="5">
        <v>0</v>
      </c>
      <c r="J350" s="5">
        <v>2</v>
      </c>
      <c r="K350" s="5">
        <v>57.39</v>
      </c>
      <c r="L350" s="5">
        <v>57.81</v>
      </c>
      <c r="M350" s="5">
        <v>58.8</v>
      </c>
      <c r="N350" s="3" t="s">
        <v>317</v>
      </c>
    </row>
    <row r="351" spans="1:14" ht="15.75" customHeight="1">
      <c r="A351" s="4">
        <v>350</v>
      </c>
      <c r="B351" s="3" t="s">
        <v>359</v>
      </c>
      <c r="C351" s="5">
        <v>57.5</v>
      </c>
      <c r="D351" s="5">
        <v>7</v>
      </c>
      <c r="E351" s="5">
        <v>25</v>
      </c>
      <c r="F351" s="5">
        <v>70.489999999999995</v>
      </c>
      <c r="G351" s="5">
        <v>0</v>
      </c>
      <c r="H351" s="5">
        <v>0</v>
      </c>
      <c r="I351" s="5">
        <v>0</v>
      </c>
      <c r="J351" s="5">
        <v>1</v>
      </c>
      <c r="K351" s="5">
        <v>57.2</v>
      </c>
      <c r="L351" s="5">
        <v>57.29</v>
      </c>
      <c r="M351" s="5">
        <v>61.11</v>
      </c>
      <c r="N351" s="3" t="s">
        <v>125</v>
      </c>
    </row>
    <row r="352" spans="1:14" ht="15.75" customHeight="1">
      <c r="A352" s="4">
        <v>351</v>
      </c>
      <c r="B352" s="3" t="s">
        <v>352</v>
      </c>
      <c r="C352" s="5">
        <v>57.19</v>
      </c>
      <c r="D352" s="5">
        <v>3</v>
      </c>
      <c r="E352" s="5">
        <v>23</v>
      </c>
      <c r="F352" s="5">
        <v>67.81</v>
      </c>
      <c r="G352" s="5">
        <v>0</v>
      </c>
      <c r="H352" s="5">
        <v>0</v>
      </c>
      <c r="I352" s="5">
        <v>0</v>
      </c>
      <c r="J352" s="5">
        <v>1</v>
      </c>
      <c r="K352" s="5">
        <v>57.05</v>
      </c>
      <c r="L352" s="5">
        <v>56.95</v>
      </c>
      <c r="M352" s="5">
        <v>59.03</v>
      </c>
      <c r="N352" s="3" t="s">
        <v>137</v>
      </c>
    </row>
    <row r="353" spans="1:14" ht="15.75" customHeight="1">
      <c r="A353" s="4">
        <v>352</v>
      </c>
      <c r="B353" s="3" t="s">
        <v>362</v>
      </c>
      <c r="C353" s="5">
        <v>56.88</v>
      </c>
      <c r="D353" s="5">
        <v>3</v>
      </c>
      <c r="E353" s="5">
        <v>25</v>
      </c>
      <c r="F353" s="5">
        <v>68.23</v>
      </c>
      <c r="G353" s="5">
        <v>0</v>
      </c>
      <c r="H353" s="5">
        <v>0</v>
      </c>
      <c r="I353" s="5">
        <v>0</v>
      </c>
      <c r="J353" s="5">
        <v>1</v>
      </c>
      <c r="K353" s="5">
        <v>56.94</v>
      </c>
      <c r="L353" s="5">
        <v>56.5</v>
      </c>
      <c r="M353" s="5">
        <v>56.28</v>
      </c>
      <c r="N353" s="3" t="s">
        <v>414</v>
      </c>
    </row>
    <row r="354" spans="1:14" ht="15.75" customHeight="1">
      <c r="A354" s="4">
        <v>353</v>
      </c>
      <c r="B354" s="3" t="s">
        <v>394</v>
      </c>
      <c r="C354" s="5">
        <v>56.83</v>
      </c>
      <c r="D354" s="5">
        <v>5</v>
      </c>
      <c r="E354" s="5">
        <v>24</v>
      </c>
      <c r="F354" s="5">
        <v>66.83</v>
      </c>
      <c r="G354" s="5">
        <v>0</v>
      </c>
      <c r="H354" s="5">
        <v>4</v>
      </c>
      <c r="I354" s="5">
        <v>0</v>
      </c>
      <c r="J354" s="5">
        <v>4</v>
      </c>
      <c r="K354" s="5">
        <v>56.8</v>
      </c>
      <c r="L354" s="5">
        <v>56.5</v>
      </c>
      <c r="M354" s="5">
        <v>57.6</v>
      </c>
      <c r="N354" s="3" t="s">
        <v>239</v>
      </c>
    </row>
    <row r="355" spans="1:14" ht="15.75" customHeight="1">
      <c r="A355" s="4">
        <v>354</v>
      </c>
      <c r="B355" s="3" t="s">
        <v>389</v>
      </c>
      <c r="C355" s="5">
        <v>55.21</v>
      </c>
      <c r="D355" s="5">
        <v>5</v>
      </c>
      <c r="E355" s="5">
        <v>24</v>
      </c>
      <c r="F355" s="5">
        <v>67.73</v>
      </c>
      <c r="G355" s="5">
        <v>0</v>
      </c>
      <c r="H355" s="5">
        <v>2</v>
      </c>
      <c r="I355" s="5">
        <v>0</v>
      </c>
      <c r="J355" s="5">
        <v>4</v>
      </c>
      <c r="K355" s="5">
        <v>55.14</v>
      </c>
      <c r="L355" s="5">
        <v>54.52</v>
      </c>
      <c r="M355" s="5">
        <v>57.91</v>
      </c>
      <c r="N355" s="3" t="s">
        <v>253</v>
      </c>
    </row>
    <row r="356" spans="1:14" ht="15.75" customHeight="1">
      <c r="A356" s="4">
        <v>355</v>
      </c>
      <c r="B356" s="3" t="s">
        <v>395</v>
      </c>
      <c r="C356" s="5">
        <v>55.01</v>
      </c>
      <c r="D356" s="5">
        <v>3</v>
      </c>
      <c r="E356" s="5">
        <v>26</v>
      </c>
      <c r="F356" s="5">
        <v>69.11</v>
      </c>
      <c r="G356" s="5">
        <v>0</v>
      </c>
      <c r="H356" s="5">
        <v>0</v>
      </c>
      <c r="I356" s="5">
        <v>0</v>
      </c>
      <c r="J356" s="5">
        <v>0</v>
      </c>
      <c r="K356" s="5">
        <v>54.68</v>
      </c>
      <c r="L356" s="5">
        <v>55.47</v>
      </c>
      <c r="M356" s="5">
        <v>56.14</v>
      </c>
      <c r="N356" s="3" t="s">
        <v>278</v>
      </c>
    </row>
    <row r="357" spans="1:14" ht="15.75" customHeight="1">
      <c r="A357" s="4">
        <v>356</v>
      </c>
      <c r="B357" s="3" t="s">
        <v>404</v>
      </c>
      <c r="C357" s="5">
        <v>52.92</v>
      </c>
      <c r="D357" s="5">
        <v>0</v>
      </c>
      <c r="E357" s="5">
        <v>25</v>
      </c>
      <c r="F357" s="5">
        <v>66.08</v>
      </c>
      <c r="G357" s="5">
        <v>0</v>
      </c>
      <c r="H357" s="5">
        <v>0</v>
      </c>
      <c r="I357" s="5">
        <v>0</v>
      </c>
      <c r="J357" s="5">
        <v>0</v>
      </c>
      <c r="K357" s="5">
        <v>53.26</v>
      </c>
      <c r="L357" s="5">
        <v>51.57</v>
      </c>
      <c r="M357" s="5">
        <v>50.8</v>
      </c>
      <c r="N357" s="3" t="s">
        <v>237</v>
      </c>
    </row>
    <row r="358" spans="1:14" ht="15.75" customHeight="1">
      <c r="A358" s="4">
        <v>357</v>
      </c>
      <c r="B358" s="3" t="s">
        <v>397</v>
      </c>
      <c r="C358" s="5">
        <v>52.75</v>
      </c>
      <c r="D358" s="5">
        <v>1</v>
      </c>
      <c r="E358" s="5">
        <v>26</v>
      </c>
      <c r="F358" s="5">
        <v>66.72</v>
      </c>
      <c r="G358" s="5">
        <v>0</v>
      </c>
      <c r="H358" s="5">
        <v>1</v>
      </c>
      <c r="I358" s="5">
        <v>0</v>
      </c>
      <c r="J358" s="5">
        <v>1</v>
      </c>
      <c r="K358" s="5">
        <v>52.64</v>
      </c>
      <c r="L358" s="5">
        <v>52.95</v>
      </c>
      <c r="M358" s="5">
        <v>51.7</v>
      </c>
      <c r="N358" s="3" t="s">
        <v>177</v>
      </c>
    </row>
    <row r="359" spans="1:14" ht="15.75" customHeight="1">
      <c r="A359" s="4">
        <v>358</v>
      </c>
      <c r="B359" s="3" t="s">
        <v>403</v>
      </c>
      <c r="C359" s="5">
        <v>51.41</v>
      </c>
      <c r="D359" s="5">
        <v>2</v>
      </c>
      <c r="E359" s="5">
        <v>26</v>
      </c>
      <c r="F359" s="5">
        <v>66.31</v>
      </c>
      <c r="G359" s="5">
        <v>0</v>
      </c>
      <c r="H359" s="5">
        <v>0</v>
      </c>
      <c r="I359" s="5">
        <v>0</v>
      </c>
      <c r="J359" s="5">
        <v>1</v>
      </c>
      <c r="K359" s="5">
        <v>51.35</v>
      </c>
      <c r="L359" s="5">
        <v>50.49</v>
      </c>
      <c r="M359" s="5">
        <v>54.36</v>
      </c>
      <c r="N359" s="3" t="s">
        <v>253</v>
      </c>
    </row>
    <row r="360" spans="1:14" ht="15.75" customHeight="1"/>
    <row r="361" spans="1:14" ht="15.75" customHeight="1"/>
    <row r="362" spans="1:14" ht="15.75" customHeight="1"/>
    <row r="363" spans="1:14" ht="15.75" customHeight="1"/>
    <row r="364" spans="1:14" ht="15.75" customHeight="1"/>
    <row r="365" spans="1:14" ht="15.75" customHeight="1"/>
    <row r="366" spans="1:14" ht="15.75" customHeight="1"/>
    <row r="367" spans="1:14" ht="15.75" customHeight="1"/>
    <row r="368" spans="1:14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0"/>
  <sheetViews>
    <sheetView topLeftCell="A110" workbookViewId="0">
      <selection activeCell="L131" sqref="L131"/>
    </sheetView>
  </sheetViews>
  <sheetFormatPr baseColWidth="10" defaultColWidth="14.5" defaultRowHeight="15" customHeight="1"/>
  <cols>
    <col min="1" max="26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490</v>
      </c>
      <c r="H1" s="1" t="s">
        <v>491</v>
      </c>
      <c r="I1" s="1" t="s">
        <v>492</v>
      </c>
      <c r="J1" s="1" t="s">
        <v>493</v>
      </c>
      <c r="K1" s="1" t="s">
        <v>430</v>
      </c>
      <c r="L1" s="1" t="s">
        <v>8</v>
      </c>
    </row>
    <row r="2" spans="1:12">
      <c r="A2" s="6">
        <v>1</v>
      </c>
      <c r="B2" s="1" t="s">
        <v>39</v>
      </c>
      <c r="C2" s="1">
        <v>94.03</v>
      </c>
      <c r="D2" s="1">
        <v>32</v>
      </c>
      <c r="E2" s="1">
        <v>4</v>
      </c>
      <c r="F2" s="1">
        <v>80.709999999999994</v>
      </c>
      <c r="G2" s="1">
        <v>0</v>
      </c>
      <c r="H2" s="1">
        <v>2</v>
      </c>
      <c r="I2" s="1">
        <v>8</v>
      </c>
      <c r="J2" s="1">
        <v>3</v>
      </c>
      <c r="K2" s="1">
        <v>94.11</v>
      </c>
      <c r="L2" s="1">
        <v>93.66</v>
      </c>
    </row>
    <row r="3" spans="1:12">
      <c r="A3" s="6">
        <v>2</v>
      </c>
      <c r="B3" s="1" t="s">
        <v>25</v>
      </c>
      <c r="C3" s="1">
        <v>93.05</v>
      </c>
      <c r="D3" s="1">
        <v>28</v>
      </c>
      <c r="E3" s="1">
        <v>4</v>
      </c>
      <c r="F3" s="1">
        <v>79.95</v>
      </c>
      <c r="G3" s="1">
        <v>2</v>
      </c>
      <c r="H3" s="1">
        <v>1</v>
      </c>
      <c r="I3" s="1">
        <v>4</v>
      </c>
      <c r="J3" s="1">
        <v>2</v>
      </c>
      <c r="K3" s="1">
        <v>92.4</v>
      </c>
      <c r="L3" s="1">
        <v>93.55</v>
      </c>
    </row>
    <row r="4" spans="1:12">
      <c r="A4" s="6">
        <v>3</v>
      </c>
      <c r="B4" s="1" t="s">
        <v>24</v>
      </c>
      <c r="C4" s="1">
        <v>92.36</v>
      </c>
      <c r="D4" s="1">
        <v>28</v>
      </c>
      <c r="E4" s="1">
        <v>8</v>
      </c>
      <c r="F4" s="1">
        <v>81.73</v>
      </c>
      <c r="G4" s="1">
        <v>4</v>
      </c>
      <c r="H4" s="1">
        <v>3</v>
      </c>
      <c r="I4" s="1">
        <v>8</v>
      </c>
      <c r="J4" s="1">
        <v>5</v>
      </c>
      <c r="K4" s="1">
        <v>90.62</v>
      </c>
      <c r="L4" s="1">
        <v>95.28</v>
      </c>
    </row>
    <row r="5" spans="1:12">
      <c r="A5" s="6">
        <v>4</v>
      </c>
      <c r="B5" s="1" t="s">
        <v>82</v>
      </c>
      <c r="C5" s="1">
        <v>92.24</v>
      </c>
      <c r="D5" s="1">
        <v>28</v>
      </c>
      <c r="E5" s="1">
        <v>5</v>
      </c>
      <c r="F5" s="1">
        <v>77.959999999999994</v>
      </c>
      <c r="G5" s="1">
        <v>1</v>
      </c>
      <c r="H5" s="1">
        <v>2</v>
      </c>
      <c r="I5" s="1">
        <v>4</v>
      </c>
      <c r="J5" s="1">
        <v>4</v>
      </c>
      <c r="K5" s="1">
        <v>91.8</v>
      </c>
      <c r="L5" s="1">
        <v>92.45</v>
      </c>
    </row>
    <row r="6" spans="1:12">
      <c r="A6" s="6">
        <v>5</v>
      </c>
      <c r="B6" s="1" t="s">
        <v>122</v>
      </c>
      <c r="C6" s="1">
        <v>91.03</v>
      </c>
      <c r="D6" s="1">
        <v>30</v>
      </c>
      <c r="E6" s="1">
        <v>5</v>
      </c>
      <c r="F6" s="1">
        <v>80.11</v>
      </c>
      <c r="G6" s="1">
        <v>4</v>
      </c>
      <c r="H6" s="1">
        <v>1</v>
      </c>
      <c r="I6" s="1">
        <v>9</v>
      </c>
      <c r="J6" s="1">
        <v>4</v>
      </c>
      <c r="K6" s="1">
        <v>93.38</v>
      </c>
      <c r="L6" s="1">
        <v>89.29</v>
      </c>
    </row>
    <row r="7" spans="1:12">
      <c r="A7" s="6">
        <v>6</v>
      </c>
      <c r="B7" s="1" t="s">
        <v>20</v>
      </c>
      <c r="C7" s="1">
        <v>90.66</v>
      </c>
      <c r="D7" s="1">
        <v>26</v>
      </c>
      <c r="E7" s="1">
        <v>7</v>
      </c>
      <c r="F7" s="1">
        <v>80.69</v>
      </c>
      <c r="G7" s="1">
        <v>2</v>
      </c>
      <c r="H7" s="1">
        <v>3</v>
      </c>
      <c r="I7" s="1">
        <v>10</v>
      </c>
      <c r="J7" s="1">
        <v>6</v>
      </c>
      <c r="K7" s="1">
        <v>90.71</v>
      </c>
      <c r="L7" s="1">
        <v>90.32</v>
      </c>
    </row>
    <row r="8" spans="1:12">
      <c r="A8" s="6">
        <v>7</v>
      </c>
      <c r="B8" s="1" t="s">
        <v>76</v>
      </c>
      <c r="C8" s="1">
        <v>89.84</v>
      </c>
      <c r="D8" s="1">
        <v>27</v>
      </c>
      <c r="E8" s="1">
        <v>7</v>
      </c>
      <c r="F8" s="1">
        <v>79.83</v>
      </c>
      <c r="G8" s="1">
        <v>1</v>
      </c>
      <c r="H8" s="1">
        <v>3</v>
      </c>
      <c r="I8" s="1">
        <v>9</v>
      </c>
      <c r="J8" s="1">
        <v>6</v>
      </c>
      <c r="K8" s="1">
        <v>89.94</v>
      </c>
      <c r="L8" s="1">
        <v>89.47</v>
      </c>
    </row>
    <row r="9" spans="1:12">
      <c r="A9" s="6">
        <v>8</v>
      </c>
      <c r="B9" s="1" t="s">
        <v>32</v>
      </c>
      <c r="C9" s="1">
        <v>89.41</v>
      </c>
      <c r="D9" s="1">
        <v>26</v>
      </c>
      <c r="E9" s="1">
        <v>7</v>
      </c>
      <c r="F9" s="1">
        <v>79.42</v>
      </c>
      <c r="G9" s="1">
        <v>0</v>
      </c>
      <c r="H9" s="1">
        <v>1</v>
      </c>
      <c r="I9" s="1">
        <v>3</v>
      </c>
      <c r="J9" s="1">
        <v>3</v>
      </c>
      <c r="K9" s="1">
        <v>88.67</v>
      </c>
      <c r="L9" s="1">
        <v>90</v>
      </c>
    </row>
    <row r="10" spans="1:12">
      <c r="A10" s="6">
        <v>9</v>
      </c>
      <c r="B10" s="1" t="s">
        <v>263</v>
      </c>
      <c r="C10" s="1">
        <v>89.21</v>
      </c>
      <c r="D10" s="1">
        <v>25</v>
      </c>
      <c r="E10" s="1">
        <v>7</v>
      </c>
      <c r="F10" s="1">
        <v>78.8</v>
      </c>
      <c r="G10" s="1">
        <v>2</v>
      </c>
      <c r="H10" s="1">
        <v>1</v>
      </c>
      <c r="I10" s="1">
        <v>3</v>
      </c>
      <c r="J10" s="1">
        <v>4</v>
      </c>
      <c r="K10" s="1">
        <v>88</v>
      </c>
      <c r="L10" s="1">
        <v>90.54</v>
      </c>
    </row>
    <row r="11" spans="1:12">
      <c r="A11" s="6">
        <v>10</v>
      </c>
      <c r="B11" s="1" t="s">
        <v>30</v>
      </c>
      <c r="C11" s="1">
        <v>89.01</v>
      </c>
      <c r="D11" s="1">
        <v>27</v>
      </c>
      <c r="E11" s="1">
        <v>6</v>
      </c>
      <c r="F11" s="1">
        <v>79.06</v>
      </c>
      <c r="G11" s="1">
        <v>3</v>
      </c>
      <c r="H11" s="1">
        <v>2</v>
      </c>
      <c r="I11" s="1">
        <v>6</v>
      </c>
      <c r="J11" s="1">
        <v>3</v>
      </c>
      <c r="K11" s="1">
        <v>90.55</v>
      </c>
      <c r="L11" s="1">
        <v>87.6</v>
      </c>
    </row>
    <row r="12" spans="1:12">
      <c r="A12" s="7">
        <v>11</v>
      </c>
      <c r="B12" s="1" t="s">
        <v>83</v>
      </c>
      <c r="C12" s="1">
        <v>88.96</v>
      </c>
      <c r="D12" s="1">
        <v>25</v>
      </c>
      <c r="E12" s="1">
        <v>8</v>
      </c>
      <c r="F12" s="1">
        <v>79.239999999999995</v>
      </c>
      <c r="G12" s="1">
        <v>1</v>
      </c>
      <c r="H12" s="1">
        <v>2</v>
      </c>
      <c r="I12" s="1">
        <v>4</v>
      </c>
      <c r="J12" s="1">
        <v>5</v>
      </c>
      <c r="K12" s="1">
        <v>88.36</v>
      </c>
      <c r="L12" s="1">
        <v>89.36</v>
      </c>
    </row>
    <row r="13" spans="1:12">
      <c r="A13" s="7">
        <v>12</v>
      </c>
      <c r="B13" s="1" t="s">
        <v>46</v>
      </c>
      <c r="C13" s="1">
        <v>88.88</v>
      </c>
      <c r="D13" s="1">
        <v>25</v>
      </c>
      <c r="E13" s="1">
        <v>7</v>
      </c>
      <c r="F13" s="1">
        <v>78.06</v>
      </c>
      <c r="G13" s="1">
        <v>0</v>
      </c>
      <c r="H13" s="1">
        <v>0</v>
      </c>
      <c r="I13" s="1">
        <v>4</v>
      </c>
      <c r="J13" s="1">
        <v>5</v>
      </c>
      <c r="K13" s="1">
        <v>87.91</v>
      </c>
      <c r="L13" s="1">
        <v>89.8</v>
      </c>
    </row>
    <row r="14" spans="1:12">
      <c r="A14" s="7">
        <v>13</v>
      </c>
      <c r="B14" s="1" t="s">
        <v>105</v>
      </c>
      <c r="C14" s="1">
        <v>88.58</v>
      </c>
      <c r="D14" s="1">
        <v>25</v>
      </c>
      <c r="E14" s="1">
        <v>6</v>
      </c>
      <c r="F14" s="1">
        <v>78.3</v>
      </c>
      <c r="G14" s="1">
        <v>1</v>
      </c>
      <c r="H14" s="1">
        <v>2</v>
      </c>
      <c r="I14" s="1">
        <v>3</v>
      </c>
      <c r="J14" s="1">
        <v>3</v>
      </c>
      <c r="K14" s="1">
        <v>89.33</v>
      </c>
      <c r="L14" s="1">
        <v>87.66</v>
      </c>
    </row>
    <row r="15" spans="1:12">
      <c r="A15" s="7">
        <v>14</v>
      </c>
      <c r="B15" s="1" t="s">
        <v>156</v>
      </c>
      <c r="C15" s="1">
        <v>88.34</v>
      </c>
      <c r="D15" s="1">
        <v>24</v>
      </c>
      <c r="E15" s="1">
        <v>10</v>
      </c>
      <c r="F15" s="1">
        <v>80.900000000000006</v>
      </c>
      <c r="G15" s="1">
        <v>3</v>
      </c>
      <c r="H15" s="1">
        <v>5</v>
      </c>
      <c r="I15" s="1">
        <v>5</v>
      </c>
      <c r="J15" s="1">
        <v>7</v>
      </c>
      <c r="K15" s="1">
        <v>88.38</v>
      </c>
      <c r="L15" s="1">
        <v>88.03</v>
      </c>
    </row>
    <row r="16" spans="1:12">
      <c r="A16" s="7">
        <v>15</v>
      </c>
      <c r="B16" s="1" t="s">
        <v>190</v>
      </c>
      <c r="C16" s="1">
        <v>88.14</v>
      </c>
      <c r="D16" s="1">
        <v>19</v>
      </c>
      <c r="E16" s="1">
        <v>8</v>
      </c>
      <c r="F16" s="1">
        <v>82.61</v>
      </c>
      <c r="G16" s="1">
        <v>1</v>
      </c>
      <c r="H16" s="1">
        <v>3</v>
      </c>
      <c r="I16" s="1">
        <v>3</v>
      </c>
      <c r="J16" s="1">
        <v>4</v>
      </c>
      <c r="K16" s="1">
        <v>88.07</v>
      </c>
      <c r="L16" s="1">
        <v>87.93</v>
      </c>
    </row>
    <row r="17" spans="1:12">
      <c r="A17" s="7">
        <v>16</v>
      </c>
      <c r="B17" s="1" t="s">
        <v>80</v>
      </c>
      <c r="C17" s="1">
        <v>87.63</v>
      </c>
      <c r="D17" s="1">
        <v>24</v>
      </c>
      <c r="E17" s="1">
        <v>8</v>
      </c>
      <c r="F17" s="1">
        <v>78.13</v>
      </c>
      <c r="G17" s="1">
        <v>0</v>
      </c>
      <c r="H17" s="1">
        <v>2</v>
      </c>
      <c r="I17" s="1">
        <v>2</v>
      </c>
      <c r="J17" s="1">
        <v>5</v>
      </c>
      <c r="K17" s="1">
        <v>86.85</v>
      </c>
      <c r="L17" s="1">
        <v>88.24</v>
      </c>
    </row>
    <row r="18" spans="1:12">
      <c r="A18" s="7">
        <v>17</v>
      </c>
      <c r="B18" s="1" t="s">
        <v>35</v>
      </c>
      <c r="C18" s="1">
        <v>87.48</v>
      </c>
      <c r="D18" s="1">
        <v>26</v>
      </c>
      <c r="E18" s="1">
        <v>6</v>
      </c>
      <c r="F18" s="1">
        <v>76.72</v>
      </c>
      <c r="G18" s="1">
        <v>0</v>
      </c>
      <c r="H18" s="1">
        <v>0</v>
      </c>
      <c r="I18" s="1">
        <v>3</v>
      </c>
      <c r="J18" s="1">
        <v>3</v>
      </c>
      <c r="K18" s="1">
        <v>86.97</v>
      </c>
      <c r="L18" s="1">
        <v>87.76</v>
      </c>
    </row>
    <row r="19" spans="1:12">
      <c r="A19" s="7">
        <v>18</v>
      </c>
      <c r="B19" s="1" t="s">
        <v>43</v>
      </c>
      <c r="C19" s="1">
        <v>87.03</v>
      </c>
      <c r="D19" s="1">
        <v>21</v>
      </c>
      <c r="E19" s="1">
        <v>10</v>
      </c>
      <c r="F19" s="1">
        <v>78.48</v>
      </c>
      <c r="G19" s="1">
        <v>1</v>
      </c>
      <c r="H19" s="1">
        <v>1</v>
      </c>
      <c r="I19" s="1">
        <v>3</v>
      </c>
      <c r="J19" s="1">
        <v>5</v>
      </c>
      <c r="K19" s="1">
        <v>85.01</v>
      </c>
      <c r="L19" s="1">
        <v>90.01</v>
      </c>
    </row>
    <row r="20" spans="1:12">
      <c r="A20" s="7">
        <v>19</v>
      </c>
      <c r="B20" s="1" t="s">
        <v>22</v>
      </c>
      <c r="C20" s="1">
        <v>87.01</v>
      </c>
      <c r="D20" s="1">
        <v>23</v>
      </c>
      <c r="E20" s="1">
        <v>10</v>
      </c>
      <c r="F20" s="1">
        <v>79.459999999999994</v>
      </c>
      <c r="G20" s="1">
        <v>2</v>
      </c>
      <c r="H20" s="1">
        <v>4</v>
      </c>
      <c r="I20" s="1">
        <v>4</v>
      </c>
      <c r="J20" s="1">
        <v>4</v>
      </c>
      <c r="K20" s="1">
        <v>86.71</v>
      </c>
      <c r="L20" s="1">
        <v>87.04</v>
      </c>
    </row>
    <row r="21" spans="1:12" ht="15.75" customHeight="1">
      <c r="A21" s="7">
        <v>20</v>
      </c>
      <c r="B21" s="1" t="s">
        <v>75</v>
      </c>
      <c r="C21" s="1">
        <v>87.01</v>
      </c>
      <c r="D21" s="1">
        <v>21</v>
      </c>
      <c r="E21" s="1">
        <v>10</v>
      </c>
      <c r="F21" s="1">
        <v>79.47</v>
      </c>
      <c r="G21" s="1">
        <v>1</v>
      </c>
      <c r="H21" s="1">
        <v>2</v>
      </c>
      <c r="I21" s="1">
        <v>2</v>
      </c>
      <c r="J21" s="1">
        <v>5</v>
      </c>
      <c r="K21" s="1">
        <v>85.53</v>
      </c>
      <c r="L21" s="1">
        <v>88.73</v>
      </c>
    </row>
    <row r="22" spans="1:12" ht="15.75" customHeight="1">
      <c r="A22" s="7">
        <v>21</v>
      </c>
      <c r="B22" s="1" t="s">
        <v>29</v>
      </c>
      <c r="C22" s="1">
        <v>86.4</v>
      </c>
      <c r="D22" s="1">
        <v>29</v>
      </c>
      <c r="E22" s="1">
        <v>5</v>
      </c>
      <c r="F22" s="1">
        <v>73.819999999999993</v>
      </c>
      <c r="G22" s="1">
        <v>0</v>
      </c>
      <c r="H22" s="1">
        <v>0</v>
      </c>
      <c r="I22" s="1">
        <v>1</v>
      </c>
      <c r="J22" s="1">
        <v>1</v>
      </c>
      <c r="K22" s="1">
        <v>85.87</v>
      </c>
      <c r="L22" s="1">
        <v>86.7</v>
      </c>
    </row>
    <row r="23" spans="1:12" ht="15.75" customHeight="1">
      <c r="A23" s="7">
        <v>22</v>
      </c>
      <c r="B23" s="1" t="s">
        <v>74</v>
      </c>
      <c r="C23" s="1">
        <v>86.34</v>
      </c>
      <c r="D23" s="1">
        <v>22</v>
      </c>
      <c r="E23" s="1">
        <v>11</v>
      </c>
      <c r="F23" s="1">
        <v>81.180000000000007</v>
      </c>
      <c r="G23" s="1">
        <v>2</v>
      </c>
      <c r="H23" s="1">
        <v>6</v>
      </c>
      <c r="I23" s="1">
        <v>5</v>
      </c>
      <c r="J23" s="1">
        <v>8</v>
      </c>
      <c r="K23" s="1">
        <v>86.54</v>
      </c>
      <c r="L23" s="1">
        <v>85.86</v>
      </c>
    </row>
    <row r="24" spans="1:12" ht="15.75" customHeight="1">
      <c r="A24" s="7">
        <v>23</v>
      </c>
      <c r="B24" s="1" t="s">
        <v>50</v>
      </c>
      <c r="C24" s="1">
        <v>85.88</v>
      </c>
      <c r="D24" s="1">
        <v>22</v>
      </c>
      <c r="E24" s="1">
        <v>13</v>
      </c>
      <c r="F24" s="1">
        <v>80.77</v>
      </c>
      <c r="G24" s="1">
        <v>1</v>
      </c>
      <c r="H24" s="1">
        <v>3</v>
      </c>
      <c r="I24" s="1">
        <v>6</v>
      </c>
      <c r="J24" s="1">
        <v>7</v>
      </c>
      <c r="K24" s="1">
        <v>85.08</v>
      </c>
      <c r="L24" s="1">
        <v>86.5</v>
      </c>
    </row>
    <row r="25" spans="1:12" ht="15.75" customHeight="1">
      <c r="A25" s="7">
        <v>24</v>
      </c>
      <c r="B25" s="1" t="s">
        <v>65</v>
      </c>
      <c r="C25" s="1">
        <v>85.88</v>
      </c>
      <c r="D25" s="1">
        <v>21</v>
      </c>
      <c r="E25" s="1">
        <v>10</v>
      </c>
      <c r="F25" s="1">
        <v>79.84</v>
      </c>
      <c r="G25" s="1">
        <v>2</v>
      </c>
      <c r="H25" s="1">
        <v>4</v>
      </c>
      <c r="I25" s="1">
        <v>5</v>
      </c>
      <c r="J25" s="1">
        <v>6</v>
      </c>
      <c r="K25" s="1">
        <v>86.03</v>
      </c>
      <c r="L25" s="1">
        <v>85.44</v>
      </c>
    </row>
    <row r="26" spans="1:12" ht="15.75" customHeight="1">
      <c r="A26" s="7">
        <v>25</v>
      </c>
      <c r="B26" s="1" t="s">
        <v>441</v>
      </c>
      <c r="C26" s="1">
        <v>85.76</v>
      </c>
      <c r="D26" s="1">
        <v>23</v>
      </c>
      <c r="E26" s="1">
        <v>7</v>
      </c>
      <c r="F26" s="1">
        <v>76.48</v>
      </c>
      <c r="G26" s="1">
        <v>0</v>
      </c>
      <c r="H26" s="1">
        <v>0</v>
      </c>
      <c r="I26" s="1">
        <v>0</v>
      </c>
      <c r="J26" s="1">
        <v>1</v>
      </c>
      <c r="K26" s="1">
        <v>84.73</v>
      </c>
      <c r="L26" s="1">
        <v>86.71</v>
      </c>
    </row>
    <row r="27" spans="1:12" ht="15.75" customHeight="1">
      <c r="A27" s="7">
        <v>26</v>
      </c>
      <c r="B27" s="1" t="s">
        <v>34</v>
      </c>
      <c r="C27" s="1">
        <v>85.09</v>
      </c>
      <c r="D27" s="1">
        <v>23</v>
      </c>
      <c r="E27" s="1">
        <v>7</v>
      </c>
      <c r="F27" s="1">
        <v>76.86</v>
      </c>
      <c r="G27" s="1">
        <v>2</v>
      </c>
      <c r="H27" s="1">
        <v>1</v>
      </c>
      <c r="I27" s="1">
        <v>3</v>
      </c>
      <c r="J27" s="1">
        <v>2</v>
      </c>
      <c r="K27" s="1">
        <v>85.53</v>
      </c>
      <c r="L27" s="1">
        <v>84.39</v>
      </c>
    </row>
    <row r="28" spans="1:12" ht="15.75" customHeight="1">
      <c r="A28" s="7">
        <v>27</v>
      </c>
      <c r="B28" s="1" t="s">
        <v>27</v>
      </c>
      <c r="C28" s="1">
        <v>84.95</v>
      </c>
      <c r="D28" s="1">
        <v>19</v>
      </c>
      <c r="E28" s="1">
        <v>11</v>
      </c>
      <c r="F28" s="1">
        <v>80.069999999999993</v>
      </c>
      <c r="G28" s="1">
        <v>1</v>
      </c>
      <c r="H28" s="1">
        <v>1</v>
      </c>
      <c r="I28" s="1">
        <v>4</v>
      </c>
      <c r="J28" s="1">
        <v>5</v>
      </c>
      <c r="K28" s="1">
        <v>83.89</v>
      </c>
      <c r="L28" s="1">
        <v>85.93</v>
      </c>
    </row>
    <row r="29" spans="1:12" ht="15.75" customHeight="1">
      <c r="A29" s="7">
        <v>28</v>
      </c>
      <c r="B29" s="1" t="s">
        <v>64</v>
      </c>
      <c r="C29" s="1">
        <v>84.88</v>
      </c>
      <c r="D29" s="1">
        <v>22</v>
      </c>
      <c r="E29" s="1">
        <v>13</v>
      </c>
      <c r="F29" s="1">
        <v>79.72</v>
      </c>
      <c r="G29" s="1">
        <v>1</v>
      </c>
      <c r="H29" s="1">
        <v>6</v>
      </c>
      <c r="I29" s="1">
        <v>2</v>
      </c>
      <c r="J29" s="1">
        <v>8</v>
      </c>
      <c r="K29" s="1">
        <v>83.87</v>
      </c>
      <c r="L29" s="1">
        <v>85.79</v>
      </c>
    </row>
    <row r="30" spans="1:12" ht="15.75" customHeight="1">
      <c r="A30" s="7">
        <v>29</v>
      </c>
      <c r="B30" s="1" t="s">
        <v>98</v>
      </c>
      <c r="C30" s="1">
        <v>84.82</v>
      </c>
      <c r="D30" s="1">
        <v>24</v>
      </c>
      <c r="E30" s="1">
        <v>9</v>
      </c>
      <c r="F30" s="1">
        <v>78.94</v>
      </c>
      <c r="G30" s="1">
        <v>1</v>
      </c>
      <c r="H30" s="1">
        <v>1</v>
      </c>
      <c r="I30" s="1">
        <v>3</v>
      </c>
      <c r="J30" s="1">
        <v>2</v>
      </c>
      <c r="K30" s="1">
        <v>85.22</v>
      </c>
      <c r="L30" s="1">
        <v>84.17</v>
      </c>
    </row>
    <row r="31" spans="1:12" ht="15.75" customHeight="1">
      <c r="A31" s="7">
        <v>30</v>
      </c>
      <c r="B31" s="1" t="s">
        <v>146</v>
      </c>
      <c r="C31" s="1">
        <v>84.82</v>
      </c>
      <c r="D31" s="1">
        <v>26</v>
      </c>
      <c r="E31" s="1">
        <v>6</v>
      </c>
      <c r="F31" s="1">
        <v>76.540000000000006</v>
      </c>
      <c r="G31" s="1">
        <v>1</v>
      </c>
      <c r="H31" s="1">
        <v>2</v>
      </c>
      <c r="I31" s="1">
        <v>2</v>
      </c>
      <c r="J31" s="1">
        <v>2</v>
      </c>
      <c r="K31" s="1">
        <v>87.11</v>
      </c>
      <c r="L31" s="1">
        <v>82.89</v>
      </c>
    </row>
    <row r="32" spans="1:12" ht="15.75" customHeight="1">
      <c r="A32" s="7">
        <v>31</v>
      </c>
      <c r="B32" s="1" t="s">
        <v>92</v>
      </c>
      <c r="C32" s="1">
        <v>84.69</v>
      </c>
      <c r="D32" s="1">
        <v>23</v>
      </c>
      <c r="E32" s="1">
        <v>9</v>
      </c>
      <c r="F32" s="1">
        <v>77.56</v>
      </c>
      <c r="G32" s="1">
        <v>0</v>
      </c>
      <c r="H32" s="1">
        <v>0</v>
      </c>
      <c r="I32" s="1">
        <v>0</v>
      </c>
      <c r="J32" s="1">
        <v>3</v>
      </c>
      <c r="K32" s="1">
        <v>84.04</v>
      </c>
      <c r="L32" s="1">
        <v>85.11</v>
      </c>
    </row>
    <row r="33" spans="1:12" ht="15.75" customHeight="1">
      <c r="A33" s="7">
        <v>32</v>
      </c>
      <c r="B33" s="1" t="s">
        <v>158</v>
      </c>
      <c r="C33" s="1">
        <v>84.62</v>
      </c>
      <c r="D33" s="1">
        <v>21</v>
      </c>
      <c r="E33" s="1">
        <v>11</v>
      </c>
      <c r="F33" s="1">
        <v>77.510000000000005</v>
      </c>
      <c r="G33" s="1">
        <v>1</v>
      </c>
      <c r="H33" s="1">
        <v>1</v>
      </c>
      <c r="I33" s="1">
        <v>3</v>
      </c>
      <c r="J33" s="1">
        <v>6</v>
      </c>
      <c r="K33" s="1">
        <v>82.84</v>
      </c>
      <c r="L33" s="1">
        <v>86.77</v>
      </c>
    </row>
    <row r="34" spans="1:12" ht="15.75" customHeight="1">
      <c r="A34" s="7">
        <v>33</v>
      </c>
      <c r="B34" s="1" t="s">
        <v>93</v>
      </c>
      <c r="C34" s="1">
        <v>84.6</v>
      </c>
      <c r="D34" s="1">
        <v>24</v>
      </c>
      <c r="E34" s="1">
        <v>6</v>
      </c>
      <c r="F34" s="1">
        <v>76.94</v>
      </c>
      <c r="G34" s="1">
        <v>1</v>
      </c>
      <c r="H34" s="1">
        <v>1</v>
      </c>
      <c r="I34" s="1">
        <v>3</v>
      </c>
      <c r="J34" s="1">
        <v>3</v>
      </c>
      <c r="K34" s="1">
        <v>86.28</v>
      </c>
      <c r="L34" s="1">
        <v>83</v>
      </c>
    </row>
    <row r="35" spans="1:12" ht="15.75" customHeight="1">
      <c r="A35" s="7">
        <v>34</v>
      </c>
      <c r="B35" s="1" t="s">
        <v>90</v>
      </c>
      <c r="C35" s="1">
        <v>84.38</v>
      </c>
      <c r="D35" s="1">
        <v>19</v>
      </c>
      <c r="E35" s="1">
        <v>12</v>
      </c>
      <c r="F35" s="1">
        <v>80.03</v>
      </c>
      <c r="G35" s="1">
        <v>0</v>
      </c>
      <c r="H35" s="1">
        <v>4</v>
      </c>
      <c r="I35" s="1">
        <v>2</v>
      </c>
      <c r="J35" s="1">
        <v>6</v>
      </c>
      <c r="K35" s="1">
        <v>83.33</v>
      </c>
      <c r="L35" s="1">
        <v>85.32</v>
      </c>
    </row>
    <row r="36" spans="1:12" ht="15.75" customHeight="1">
      <c r="A36" s="7">
        <v>35</v>
      </c>
      <c r="B36" s="1" t="s">
        <v>70</v>
      </c>
      <c r="C36" s="1">
        <v>84.32</v>
      </c>
      <c r="D36" s="1">
        <v>23</v>
      </c>
      <c r="E36" s="1">
        <v>10</v>
      </c>
      <c r="F36" s="1">
        <v>77.16</v>
      </c>
      <c r="G36" s="1">
        <v>1</v>
      </c>
      <c r="H36" s="1">
        <v>2</v>
      </c>
      <c r="I36" s="1">
        <v>2</v>
      </c>
      <c r="J36" s="1">
        <v>3</v>
      </c>
      <c r="K36" s="1">
        <v>83.32</v>
      </c>
      <c r="L36" s="1">
        <v>85.2</v>
      </c>
    </row>
    <row r="37" spans="1:12" ht="15.75" customHeight="1">
      <c r="A37" s="7">
        <v>36</v>
      </c>
      <c r="B37" s="1" t="s">
        <v>37</v>
      </c>
      <c r="C37" s="1">
        <v>84.24</v>
      </c>
      <c r="D37" s="1">
        <v>21</v>
      </c>
      <c r="E37" s="1">
        <v>13</v>
      </c>
      <c r="F37" s="1">
        <v>81</v>
      </c>
      <c r="G37" s="1">
        <v>0</v>
      </c>
      <c r="H37" s="1">
        <v>3</v>
      </c>
      <c r="I37" s="1">
        <v>3</v>
      </c>
      <c r="J37" s="1">
        <v>9</v>
      </c>
      <c r="K37" s="1">
        <v>84.31</v>
      </c>
      <c r="L37" s="1">
        <v>83.88</v>
      </c>
    </row>
    <row r="38" spans="1:12" ht="15.75" customHeight="1">
      <c r="A38" s="7">
        <v>37</v>
      </c>
      <c r="B38" s="1" t="s">
        <v>18</v>
      </c>
      <c r="C38" s="1">
        <v>84.18</v>
      </c>
      <c r="D38" s="1">
        <v>24</v>
      </c>
      <c r="E38" s="1">
        <v>9</v>
      </c>
      <c r="F38" s="1">
        <v>76.650000000000006</v>
      </c>
      <c r="G38" s="1">
        <v>0</v>
      </c>
      <c r="H38" s="1">
        <v>2</v>
      </c>
      <c r="I38" s="1">
        <v>0</v>
      </c>
      <c r="J38" s="1">
        <v>5</v>
      </c>
      <c r="K38" s="1">
        <v>83.69</v>
      </c>
      <c r="L38" s="1">
        <v>84.42</v>
      </c>
    </row>
    <row r="39" spans="1:12" ht="15.75" customHeight="1">
      <c r="A39" s="7">
        <v>38</v>
      </c>
      <c r="B39" s="1" t="s">
        <v>283</v>
      </c>
      <c r="C39" s="1">
        <v>83.92</v>
      </c>
      <c r="D39" s="1">
        <v>22</v>
      </c>
      <c r="E39" s="1">
        <v>9</v>
      </c>
      <c r="F39" s="1">
        <v>78.61</v>
      </c>
      <c r="G39" s="1">
        <v>0</v>
      </c>
      <c r="H39" s="1">
        <v>4</v>
      </c>
      <c r="I39" s="1">
        <v>1</v>
      </c>
      <c r="J39" s="1">
        <v>6</v>
      </c>
      <c r="K39" s="1">
        <v>84.78</v>
      </c>
      <c r="L39" s="1">
        <v>82.88</v>
      </c>
    </row>
    <row r="40" spans="1:12" ht="15.75" customHeight="1">
      <c r="A40" s="7">
        <v>39</v>
      </c>
      <c r="B40" s="1" t="s">
        <v>87</v>
      </c>
      <c r="C40" s="1">
        <v>83.87</v>
      </c>
      <c r="D40" s="1">
        <v>20</v>
      </c>
      <c r="E40" s="1">
        <v>12</v>
      </c>
      <c r="F40" s="1">
        <v>79.31</v>
      </c>
      <c r="G40" s="1">
        <v>2</v>
      </c>
      <c r="H40" s="1">
        <v>3</v>
      </c>
      <c r="I40" s="1">
        <v>4</v>
      </c>
      <c r="J40" s="1">
        <v>7</v>
      </c>
      <c r="K40" s="1">
        <v>83.32</v>
      </c>
      <c r="L40" s="1">
        <v>84.17</v>
      </c>
    </row>
    <row r="41" spans="1:12" ht="15.75" customHeight="1">
      <c r="A41" s="7">
        <v>40</v>
      </c>
      <c r="B41" s="1" t="s">
        <v>111</v>
      </c>
      <c r="C41" s="1">
        <v>83.85</v>
      </c>
      <c r="D41" s="1">
        <v>24</v>
      </c>
      <c r="E41" s="1">
        <v>8</v>
      </c>
      <c r="F41" s="1">
        <v>77.3</v>
      </c>
      <c r="G41" s="1">
        <v>0</v>
      </c>
      <c r="H41" s="1">
        <v>1</v>
      </c>
      <c r="I41" s="1">
        <v>0</v>
      </c>
      <c r="J41" s="1">
        <v>1</v>
      </c>
      <c r="K41" s="1">
        <v>84.94</v>
      </c>
      <c r="L41" s="1">
        <v>82.63</v>
      </c>
    </row>
    <row r="42" spans="1:12" ht="15.75" customHeight="1">
      <c r="A42" s="7">
        <v>41</v>
      </c>
      <c r="B42" s="1" t="s">
        <v>45</v>
      </c>
      <c r="C42" s="1">
        <v>83.83</v>
      </c>
      <c r="D42" s="1">
        <v>21</v>
      </c>
      <c r="E42" s="1">
        <v>12</v>
      </c>
      <c r="F42" s="1">
        <v>79.37</v>
      </c>
      <c r="G42" s="1">
        <v>0</v>
      </c>
      <c r="H42" s="1">
        <v>3</v>
      </c>
      <c r="I42" s="1">
        <v>2</v>
      </c>
      <c r="J42" s="1">
        <v>7</v>
      </c>
      <c r="K42" s="1">
        <v>83.48</v>
      </c>
      <c r="L42" s="1">
        <v>83.91</v>
      </c>
    </row>
    <row r="43" spans="1:12" ht="15.75" customHeight="1">
      <c r="A43" s="7">
        <v>42</v>
      </c>
      <c r="B43" s="1" t="s">
        <v>12</v>
      </c>
      <c r="C43" s="1">
        <v>83.53</v>
      </c>
      <c r="D43" s="1">
        <v>17</v>
      </c>
      <c r="E43" s="1">
        <v>12</v>
      </c>
      <c r="F43" s="1">
        <v>80.099999999999994</v>
      </c>
      <c r="G43" s="1">
        <v>1</v>
      </c>
      <c r="H43" s="1">
        <v>1</v>
      </c>
      <c r="I43" s="1">
        <v>3</v>
      </c>
      <c r="J43" s="1">
        <v>4</v>
      </c>
      <c r="K43" s="1">
        <v>82.56</v>
      </c>
      <c r="L43" s="1">
        <v>84.35</v>
      </c>
    </row>
    <row r="44" spans="1:12" ht="15.75" customHeight="1">
      <c r="A44" s="7">
        <v>43</v>
      </c>
      <c r="B44" s="1" t="s">
        <v>215</v>
      </c>
      <c r="C44" s="1">
        <v>83.04</v>
      </c>
      <c r="D44" s="1">
        <v>19</v>
      </c>
      <c r="E44" s="1">
        <v>15</v>
      </c>
      <c r="F44" s="1">
        <v>78.400000000000006</v>
      </c>
      <c r="G44" s="1">
        <v>0</v>
      </c>
      <c r="H44" s="1">
        <v>6</v>
      </c>
      <c r="I44" s="1">
        <v>0</v>
      </c>
      <c r="J44" s="1">
        <v>8</v>
      </c>
      <c r="K44" s="1">
        <v>81.760000000000005</v>
      </c>
      <c r="L44" s="1">
        <v>84.27</v>
      </c>
    </row>
    <row r="45" spans="1:12" ht="15.75" customHeight="1">
      <c r="A45" s="7">
        <v>44</v>
      </c>
      <c r="B45" s="1" t="s">
        <v>169</v>
      </c>
      <c r="C45" s="1">
        <v>83</v>
      </c>
      <c r="D45" s="1">
        <v>19</v>
      </c>
      <c r="E45" s="1">
        <v>12</v>
      </c>
      <c r="F45" s="1">
        <v>79.680000000000007</v>
      </c>
      <c r="G45" s="1">
        <v>0</v>
      </c>
      <c r="H45" s="1">
        <v>2</v>
      </c>
      <c r="I45" s="1">
        <v>1</v>
      </c>
      <c r="J45" s="1">
        <v>5</v>
      </c>
      <c r="K45" s="1">
        <v>83.06</v>
      </c>
      <c r="L45" s="1">
        <v>82.67</v>
      </c>
    </row>
    <row r="46" spans="1:12" ht="15.75" customHeight="1">
      <c r="A46" s="7">
        <v>45</v>
      </c>
      <c r="B46" s="1" t="s">
        <v>275</v>
      </c>
      <c r="C46" s="1">
        <v>82.71</v>
      </c>
      <c r="D46" s="1">
        <v>23</v>
      </c>
      <c r="E46" s="1">
        <v>8</v>
      </c>
      <c r="F46" s="1">
        <v>75.260000000000005</v>
      </c>
      <c r="G46" s="1">
        <v>0</v>
      </c>
      <c r="H46" s="1">
        <v>0</v>
      </c>
      <c r="I46" s="1">
        <v>2</v>
      </c>
      <c r="J46" s="1">
        <v>4</v>
      </c>
      <c r="K46" s="1">
        <v>83.46</v>
      </c>
      <c r="L46" s="1">
        <v>81.75</v>
      </c>
    </row>
    <row r="47" spans="1:12" ht="15.75" customHeight="1">
      <c r="A47" s="7">
        <v>46</v>
      </c>
      <c r="B47" s="1" t="s">
        <v>500</v>
      </c>
      <c r="C47" s="1">
        <v>82.66</v>
      </c>
      <c r="D47" s="1">
        <v>18</v>
      </c>
      <c r="E47" s="1">
        <v>13</v>
      </c>
      <c r="F47" s="1">
        <v>78.58</v>
      </c>
      <c r="G47" s="1">
        <v>1</v>
      </c>
      <c r="H47" s="1">
        <v>2</v>
      </c>
      <c r="I47" s="1">
        <v>2</v>
      </c>
      <c r="J47" s="1">
        <v>6</v>
      </c>
      <c r="K47" s="1">
        <v>82.27</v>
      </c>
      <c r="L47" s="1">
        <v>82.78</v>
      </c>
    </row>
    <row r="48" spans="1:12" ht="15.75" customHeight="1">
      <c r="A48" s="7">
        <v>47</v>
      </c>
      <c r="B48" s="1" t="s">
        <v>72</v>
      </c>
      <c r="C48" s="1">
        <v>82.6</v>
      </c>
      <c r="D48" s="1">
        <v>17</v>
      </c>
      <c r="E48" s="1">
        <v>12</v>
      </c>
      <c r="F48" s="1">
        <v>79.099999999999994</v>
      </c>
      <c r="G48" s="1">
        <v>1</v>
      </c>
      <c r="H48" s="1">
        <v>3</v>
      </c>
      <c r="I48" s="1">
        <v>2</v>
      </c>
      <c r="J48" s="1">
        <v>5</v>
      </c>
      <c r="K48" s="1">
        <v>81.59</v>
      </c>
      <c r="L48" s="1">
        <v>83.45</v>
      </c>
    </row>
    <row r="49" spans="1:12" ht="15.75" customHeight="1">
      <c r="A49" s="7">
        <v>48</v>
      </c>
      <c r="B49" s="1" t="s">
        <v>370</v>
      </c>
      <c r="C49" s="1">
        <v>82.5</v>
      </c>
      <c r="D49" s="1">
        <v>24</v>
      </c>
      <c r="E49" s="1">
        <v>7</v>
      </c>
      <c r="F49" s="1">
        <v>75.97</v>
      </c>
      <c r="G49" s="1">
        <v>0</v>
      </c>
      <c r="H49" s="1">
        <v>1</v>
      </c>
      <c r="I49" s="1">
        <v>1</v>
      </c>
      <c r="J49" s="1">
        <v>1</v>
      </c>
      <c r="K49" s="1">
        <v>84.37</v>
      </c>
      <c r="L49" s="1">
        <v>80.73</v>
      </c>
    </row>
    <row r="50" spans="1:12" ht="15.75" customHeight="1">
      <c r="A50" s="7">
        <v>49</v>
      </c>
      <c r="B50" s="1" t="s">
        <v>155</v>
      </c>
      <c r="C50" s="1">
        <v>82.27</v>
      </c>
      <c r="D50" s="1">
        <v>16</v>
      </c>
      <c r="E50" s="1">
        <v>15</v>
      </c>
      <c r="F50" s="1">
        <v>79.569999999999993</v>
      </c>
      <c r="G50" s="1">
        <v>0</v>
      </c>
      <c r="H50" s="1">
        <v>3</v>
      </c>
      <c r="I50" s="1">
        <v>2</v>
      </c>
      <c r="J50" s="1">
        <v>7</v>
      </c>
      <c r="K50" s="1">
        <v>81.150000000000006</v>
      </c>
      <c r="L50" s="1">
        <v>83.26</v>
      </c>
    </row>
    <row r="51" spans="1:12" ht="15.75" customHeight="1">
      <c r="A51" s="7">
        <v>50</v>
      </c>
      <c r="B51" s="1" t="s">
        <v>168</v>
      </c>
      <c r="C51" s="1">
        <v>82.05</v>
      </c>
      <c r="D51" s="1">
        <v>22</v>
      </c>
      <c r="E51" s="1">
        <v>6</v>
      </c>
      <c r="F51" s="1">
        <v>72.81</v>
      </c>
      <c r="G51" s="1">
        <v>0</v>
      </c>
      <c r="H51" s="1">
        <v>0</v>
      </c>
      <c r="I51" s="1">
        <v>0</v>
      </c>
      <c r="J51" s="1">
        <v>2</v>
      </c>
      <c r="K51" s="1">
        <v>82.19</v>
      </c>
      <c r="L51" s="1">
        <v>81.63</v>
      </c>
    </row>
    <row r="52" spans="1:12" ht="15.75" customHeight="1">
      <c r="A52" s="7">
        <v>51</v>
      </c>
      <c r="B52" s="1" t="s">
        <v>165</v>
      </c>
      <c r="C52" s="1">
        <v>82.05</v>
      </c>
      <c r="D52" s="1">
        <v>24</v>
      </c>
      <c r="E52" s="1">
        <v>7</v>
      </c>
      <c r="F52" s="1">
        <v>75.17</v>
      </c>
      <c r="G52" s="1">
        <v>0</v>
      </c>
      <c r="H52" s="1">
        <v>0</v>
      </c>
      <c r="I52" s="1">
        <v>1</v>
      </c>
      <c r="J52" s="1">
        <v>3</v>
      </c>
      <c r="K52" s="1">
        <v>83.21</v>
      </c>
      <c r="L52" s="1">
        <v>80.760000000000005</v>
      </c>
    </row>
    <row r="53" spans="1:12" ht="15.75" customHeight="1">
      <c r="A53" s="7">
        <v>52</v>
      </c>
      <c r="B53" s="1" t="s">
        <v>53</v>
      </c>
      <c r="C53" s="1">
        <v>81.98</v>
      </c>
      <c r="D53" s="1">
        <v>19</v>
      </c>
      <c r="E53" s="1">
        <v>16</v>
      </c>
      <c r="F53" s="1">
        <v>80.709999999999994</v>
      </c>
      <c r="G53" s="1">
        <v>2</v>
      </c>
      <c r="H53" s="1">
        <v>3</v>
      </c>
      <c r="I53" s="1">
        <v>5</v>
      </c>
      <c r="J53" s="1">
        <v>8</v>
      </c>
      <c r="K53" s="1">
        <v>82.2</v>
      </c>
      <c r="L53" s="1">
        <v>81.48</v>
      </c>
    </row>
    <row r="54" spans="1:12" ht="15.75" customHeight="1">
      <c r="A54" s="7">
        <v>53</v>
      </c>
      <c r="B54" s="1" t="s">
        <v>26</v>
      </c>
      <c r="C54" s="1">
        <v>81.900000000000006</v>
      </c>
      <c r="D54" s="1">
        <v>17</v>
      </c>
      <c r="E54" s="1">
        <v>12</v>
      </c>
      <c r="F54" s="1">
        <v>79.06</v>
      </c>
      <c r="G54" s="1">
        <v>0</v>
      </c>
      <c r="H54" s="1">
        <v>3</v>
      </c>
      <c r="I54" s="1">
        <v>3</v>
      </c>
      <c r="J54" s="1">
        <v>5</v>
      </c>
      <c r="K54" s="1">
        <v>82.18</v>
      </c>
      <c r="L54" s="1">
        <v>81.349999999999994</v>
      </c>
    </row>
    <row r="55" spans="1:12" ht="15.75" customHeight="1">
      <c r="A55" s="7">
        <v>54</v>
      </c>
      <c r="B55" s="1" t="s">
        <v>58</v>
      </c>
      <c r="C55" s="1">
        <v>81.849999999999994</v>
      </c>
      <c r="D55" s="1">
        <v>18</v>
      </c>
      <c r="E55" s="1">
        <v>14</v>
      </c>
      <c r="F55" s="1">
        <v>79.44</v>
      </c>
      <c r="G55" s="1">
        <v>0</v>
      </c>
      <c r="H55" s="1">
        <v>2</v>
      </c>
      <c r="I55" s="1">
        <v>1</v>
      </c>
      <c r="J55" s="1">
        <v>4</v>
      </c>
      <c r="K55" s="1">
        <v>80.84</v>
      </c>
      <c r="L55" s="1">
        <v>82.7</v>
      </c>
    </row>
    <row r="56" spans="1:12" ht="15.75" customHeight="1">
      <c r="A56" s="7">
        <v>55</v>
      </c>
      <c r="B56" s="1" t="s">
        <v>99</v>
      </c>
      <c r="C56" s="1">
        <v>81.819999999999993</v>
      </c>
      <c r="D56" s="1">
        <v>21</v>
      </c>
      <c r="E56" s="1">
        <v>13</v>
      </c>
      <c r="F56" s="1">
        <v>78.55</v>
      </c>
      <c r="G56" s="1">
        <v>1</v>
      </c>
      <c r="H56" s="1">
        <v>1</v>
      </c>
      <c r="I56" s="1">
        <v>3</v>
      </c>
      <c r="J56" s="1">
        <v>4</v>
      </c>
      <c r="K56" s="1">
        <v>81.98</v>
      </c>
      <c r="L56" s="1">
        <v>81.38</v>
      </c>
    </row>
    <row r="57" spans="1:12" ht="15.75" customHeight="1">
      <c r="A57" s="7">
        <v>56</v>
      </c>
      <c r="B57" s="1" t="s">
        <v>193</v>
      </c>
      <c r="C57" s="1">
        <v>81.77</v>
      </c>
      <c r="D57" s="1">
        <v>24</v>
      </c>
      <c r="E57" s="1">
        <v>7</v>
      </c>
      <c r="F57" s="1">
        <v>71.73</v>
      </c>
      <c r="G57" s="1">
        <v>0</v>
      </c>
      <c r="H57" s="1">
        <v>0</v>
      </c>
      <c r="I57" s="1">
        <v>0</v>
      </c>
      <c r="J57" s="1">
        <v>2</v>
      </c>
      <c r="K57" s="1">
        <v>80.86</v>
      </c>
      <c r="L57" s="1">
        <v>82.49</v>
      </c>
    </row>
    <row r="58" spans="1:12" ht="15.75" customHeight="1">
      <c r="A58" s="7">
        <v>57</v>
      </c>
      <c r="B58" s="1" t="s">
        <v>337</v>
      </c>
      <c r="C58" s="1">
        <v>81.709999999999994</v>
      </c>
      <c r="D58" s="1">
        <v>23</v>
      </c>
      <c r="E58" s="1">
        <v>10</v>
      </c>
      <c r="F58" s="1">
        <v>74.75</v>
      </c>
      <c r="G58" s="1">
        <v>0</v>
      </c>
      <c r="H58" s="1">
        <v>1</v>
      </c>
      <c r="I58" s="1">
        <v>0</v>
      </c>
      <c r="J58" s="1">
        <v>2</v>
      </c>
      <c r="K58" s="1">
        <v>80.930000000000007</v>
      </c>
      <c r="L58" s="1">
        <v>82.27</v>
      </c>
    </row>
    <row r="59" spans="1:12" ht="15.75" customHeight="1">
      <c r="A59" s="7">
        <v>58</v>
      </c>
      <c r="B59" s="1" t="s">
        <v>84</v>
      </c>
      <c r="C59" s="1">
        <v>81.709999999999994</v>
      </c>
      <c r="D59" s="1">
        <v>17</v>
      </c>
      <c r="E59" s="1">
        <v>13</v>
      </c>
      <c r="F59" s="1">
        <v>79.89</v>
      </c>
      <c r="G59" s="1">
        <v>1</v>
      </c>
      <c r="H59" s="1">
        <v>5</v>
      </c>
      <c r="I59" s="1">
        <v>2</v>
      </c>
      <c r="J59" s="1">
        <v>7</v>
      </c>
      <c r="K59" s="1">
        <v>82.68</v>
      </c>
      <c r="L59" s="1">
        <v>80.56</v>
      </c>
    </row>
    <row r="60" spans="1:12" ht="15.75" customHeight="1">
      <c r="A60" s="7">
        <v>59</v>
      </c>
      <c r="B60" s="1" t="s">
        <v>310</v>
      </c>
      <c r="C60" s="1">
        <v>80.92</v>
      </c>
      <c r="D60" s="1">
        <v>21</v>
      </c>
      <c r="E60" s="1">
        <v>9</v>
      </c>
      <c r="F60" s="1">
        <v>74.819999999999993</v>
      </c>
      <c r="G60" s="1">
        <v>0</v>
      </c>
      <c r="H60" s="1">
        <v>0</v>
      </c>
      <c r="I60" s="1">
        <v>0</v>
      </c>
      <c r="J60" s="1">
        <v>2</v>
      </c>
      <c r="K60" s="1">
        <v>81.22</v>
      </c>
      <c r="L60" s="1">
        <v>80.34</v>
      </c>
    </row>
    <row r="61" spans="1:12" ht="15.75" customHeight="1">
      <c r="A61" s="7">
        <v>60</v>
      </c>
      <c r="B61" s="1" t="s">
        <v>205</v>
      </c>
      <c r="C61" s="1">
        <v>80.84</v>
      </c>
      <c r="D61" s="1">
        <v>23</v>
      </c>
      <c r="E61" s="1">
        <v>9</v>
      </c>
      <c r="F61" s="1">
        <v>74.44</v>
      </c>
      <c r="G61" s="1">
        <v>0</v>
      </c>
      <c r="H61" s="1">
        <v>1</v>
      </c>
      <c r="I61" s="1">
        <v>0</v>
      </c>
      <c r="J61" s="1">
        <v>3</v>
      </c>
      <c r="K61" s="1">
        <v>80.67</v>
      </c>
      <c r="L61" s="1">
        <v>80.72</v>
      </c>
    </row>
    <row r="62" spans="1:12" ht="15.75" customHeight="1">
      <c r="A62" s="7">
        <v>61</v>
      </c>
      <c r="B62" s="1" t="s">
        <v>229</v>
      </c>
      <c r="C62" s="1">
        <v>80.8</v>
      </c>
      <c r="D62" s="1">
        <v>25</v>
      </c>
      <c r="E62" s="1">
        <v>5</v>
      </c>
      <c r="F62" s="1">
        <v>72.52</v>
      </c>
      <c r="G62" s="1">
        <v>0</v>
      </c>
      <c r="H62" s="1">
        <v>0</v>
      </c>
      <c r="I62" s="1">
        <v>0</v>
      </c>
      <c r="J62" s="1">
        <v>1</v>
      </c>
      <c r="K62" s="1">
        <v>83.29</v>
      </c>
      <c r="L62" s="1">
        <v>78.569999999999993</v>
      </c>
    </row>
    <row r="63" spans="1:12" ht="15.75" customHeight="1">
      <c r="A63" s="7">
        <v>62</v>
      </c>
      <c r="B63" s="1" t="s">
        <v>54</v>
      </c>
      <c r="C63" s="1">
        <v>80.78</v>
      </c>
      <c r="D63" s="1">
        <v>17</v>
      </c>
      <c r="E63" s="1">
        <v>13</v>
      </c>
      <c r="F63" s="1">
        <v>78.94</v>
      </c>
      <c r="G63" s="1">
        <v>0</v>
      </c>
      <c r="H63" s="1">
        <v>1</v>
      </c>
      <c r="I63" s="1">
        <v>3</v>
      </c>
      <c r="J63" s="1">
        <v>5</v>
      </c>
      <c r="K63" s="1">
        <v>80.58</v>
      </c>
      <c r="L63" s="1">
        <v>80.69</v>
      </c>
    </row>
    <row r="64" spans="1:12" ht="15.75" customHeight="1">
      <c r="A64" s="7">
        <v>63</v>
      </c>
      <c r="B64" s="1" t="s">
        <v>182</v>
      </c>
      <c r="C64" s="1">
        <v>80.77</v>
      </c>
      <c r="D64" s="1">
        <v>19</v>
      </c>
      <c r="E64" s="1">
        <v>14</v>
      </c>
      <c r="F64" s="1">
        <v>78.040000000000006</v>
      </c>
      <c r="G64" s="1">
        <v>0</v>
      </c>
      <c r="H64" s="1">
        <v>0</v>
      </c>
      <c r="I64" s="1">
        <v>3</v>
      </c>
      <c r="J64" s="1">
        <v>7</v>
      </c>
      <c r="K64" s="1">
        <v>81.099999999999994</v>
      </c>
      <c r="L64" s="1">
        <v>80.180000000000007</v>
      </c>
    </row>
    <row r="65" spans="1:12" ht="15.75" customHeight="1">
      <c r="A65" s="7">
        <v>64</v>
      </c>
      <c r="B65" s="1" t="s">
        <v>135</v>
      </c>
      <c r="C65" s="1">
        <v>80.67</v>
      </c>
      <c r="D65" s="1">
        <v>21</v>
      </c>
      <c r="E65" s="1">
        <v>11</v>
      </c>
      <c r="F65" s="1">
        <v>76.3</v>
      </c>
      <c r="G65" s="1">
        <v>0</v>
      </c>
      <c r="H65" s="1">
        <v>0</v>
      </c>
      <c r="I65" s="1">
        <v>0</v>
      </c>
      <c r="J65" s="1">
        <v>2</v>
      </c>
      <c r="K65" s="1">
        <v>80.89</v>
      </c>
      <c r="L65" s="1">
        <v>80.180000000000007</v>
      </c>
    </row>
    <row r="66" spans="1:12" ht="15.75" customHeight="1">
      <c r="A66" s="7">
        <v>65</v>
      </c>
      <c r="B66" s="1" t="s">
        <v>69</v>
      </c>
      <c r="C66" s="1">
        <v>80.64</v>
      </c>
      <c r="D66" s="1">
        <v>15</v>
      </c>
      <c r="E66" s="1">
        <v>16</v>
      </c>
      <c r="F66" s="1">
        <v>79.81</v>
      </c>
      <c r="G66" s="1">
        <v>0</v>
      </c>
      <c r="H66" s="1">
        <v>2</v>
      </c>
      <c r="I66" s="1">
        <v>2</v>
      </c>
      <c r="J66" s="1">
        <v>5</v>
      </c>
      <c r="K66" s="1">
        <v>79.790000000000006</v>
      </c>
      <c r="L66" s="1">
        <v>81.28</v>
      </c>
    </row>
    <row r="67" spans="1:12" ht="15.75" customHeight="1">
      <c r="A67" s="7">
        <v>66</v>
      </c>
      <c r="B67" s="1" t="s">
        <v>71</v>
      </c>
      <c r="C67" s="1">
        <v>80.31</v>
      </c>
      <c r="D67" s="1">
        <v>17</v>
      </c>
      <c r="E67" s="1">
        <v>15</v>
      </c>
      <c r="F67" s="1">
        <v>79.53</v>
      </c>
      <c r="G67" s="1">
        <v>0</v>
      </c>
      <c r="H67" s="1">
        <v>3</v>
      </c>
      <c r="I67" s="1">
        <v>3</v>
      </c>
      <c r="J67" s="1">
        <v>9</v>
      </c>
      <c r="K67" s="1">
        <v>81.33</v>
      </c>
      <c r="L67" s="1">
        <v>79.11</v>
      </c>
    </row>
    <row r="68" spans="1:12" ht="15.75" customHeight="1">
      <c r="A68" s="7">
        <v>67</v>
      </c>
      <c r="B68" s="1" t="s">
        <v>160</v>
      </c>
      <c r="C68" s="1">
        <v>80.260000000000005</v>
      </c>
      <c r="D68" s="1">
        <v>16</v>
      </c>
      <c r="E68" s="1">
        <v>13</v>
      </c>
      <c r="F68" s="1">
        <v>78.53</v>
      </c>
      <c r="G68" s="1">
        <v>1</v>
      </c>
      <c r="H68" s="1">
        <v>3</v>
      </c>
      <c r="I68" s="1">
        <v>1</v>
      </c>
      <c r="J68" s="1">
        <v>5</v>
      </c>
      <c r="K68" s="1">
        <v>80.36</v>
      </c>
      <c r="L68" s="1">
        <v>79.88</v>
      </c>
    </row>
    <row r="69" spans="1:12" ht="15.75" customHeight="1">
      <c r="A69" s="7">
        <v>68</v>
      </c>
      <c r="B69" s="1" t="s">
        <v>424</v>
      </c>
      <c r="C69" s="1">
        <v>80.239999999999995</v>
      </c>
      <c r="D69" s="1">
        <v>19</v>
      </c>
      <c r="E69" s="1">
        <v>10</v>
      </c>
      <c r="F69" s="1">
        <v>75.08</v>
      </c>
      <c r="G69" s="1">
        <v>0</v>
      </c>
      <c r="H69" s="1">
        <v>0</v>
      </c>
      <c r="I69" s="1">
        <v>1</v>
      </c>
      <c r="J69" s="1">
        <v>0</v>
      </c>
      <c r="K69" s="1">
        <v>79.72</v>
      </c>
      <c r="L69" s="1">
        <v>80.5</v>
      </c>
    </row>
    <row r="70" spans="1:12" ht="15.75" customHeight="1">
      <c r="A70" s="7">
        <v>69</v>
      </c>
      <c r="B70" s="1" t="s">
        <v>383</v>
      </c>
      <c r="C70" s="1">
        <v>80.22</v>
      </c>
      <c r="D70" s="1">
        <v>25</v>
      </c>
      <c r="E70" s="1">
        <v>5</v>
      </c>
      <c r="F70" s="1">
        <v>69.75</v>
      </c>
      <c r="G70" s="1">
        <v>0</v>
      </c>
      <c r="H70" s="1">
        <v>2</v>
      </c>
      <c r="I70" s="1">
        <v>0</v>
      </c>
      <c r="J70" s="1">
        <v>2</v>
      </c>
      <c r="K70" s="1">
        <v>80.62</v>
      </c>
      <c r="L70" s="1">
        <v>79.56</v>
      </c>
    </row>
    <row r="71" spans="1:12" ht="15.75" customHeight="1">
      <c r="A71" s="7">
        <v>70</v>
      </c>
      <c r="B71" s="1" t="s">
        <v>323</v>
      </c>
      <c r="C71" s="1">
        <v>80.17</v>
      </c>
      <c r="D71" s="1">
        <v>23</v>
      </c>
      <c r="E71" s="1">
        <v>7</v>
      </c>
      <c r="F71" s="1">
        <v>72.27</v>
      </c>
      <c r="G71" s="1">
        <v>0</v>
      </c>
      <c r="H71" s="1">
        <v>2</v>
      </c>
      <c r="I71" s="1">
        <v>0</v>
      </c>
      <c r="J71" s="1">
        <v>2</v>
      </c>
      <c r="K71" s="1">
        <v>81.03</v>
      </c>
      <c r="L71" s="1">
        <v>79.11</v>
      </c>
    </row>
    <row r="72" spans="1:12" ht="15.75" customHeight="1">
      <c r="A72" s="7">
        <v>71</v>
      </c>
      <c r="B72" s="1" t="s">
        <v>81</v>
      </c>
      <c r="C72" s="1">
        <v>80.05</v>
      </c>
      <c r="D72" s="1">
        <v>20</v>
      </c>
      <c r="E72" s="1">
        <v>13</v>
      </c>
      <c r="F72" s="1">
        <v>76</v>
      </c>
      <c r="G72" s="1">
        <v>1</v>
      </c>
      <c r="H72" s="1">
        <v>2</v>
      </c>
      <c r="I72" s="1">
        <v>1</v>
      </c>
      <c r="J72" s="1">
        <v>5</v>
      </c>
      <c r="K72" s="1">
        <v>79.94</v>
      </c>
      <c r="L72" s="1">
        <v>79.86</v>
      </c>
    </row>
    <row r="73" spans="1:12" ht="15.75" customHeight="1">
      <c r="A73" s="7">
        <v>72</v>
      </c>
      <c r="B73" s="1" t="s">
        <v>52</v>
      </c>
      <c r="C73" s="1">
        <v>79.959999999999994</v>
      </c>
      <c r="D73" s="1">
        <v>16</v>
      </c>
      <c r="E73" s="1">
        <v>14</v>
      </c>
      <c r="F73" s="1">
        <v>77.17</v>
      </c>
      <c r="G73" s="1">
        <v>0</v>
      </c>
      <c r="H73" s="1">
        <v>5</v>
      </c>
      <c r="I73" s="1">
        <v>1</v>
      </c>
      <c r="J73" s="1">
        <v>8</v>
      </c>
      <c r="K73" s="1">
        <v>79.069999999999993</v>
      </c>
      <c r="L73" s="1">
        <v>80.64</v>
      </c>
    </row>
    <row r="74" spans="1:12" ht="15.75" customHeight="1">
      <c r="A74" s="7">
        <v>73</v>
      </c>
      <c r="B74" s="1" t="s">
        <v>49</v>
      </c>
      <c r="C74" s="1">
        <v>79.959999999999994</v>
      </c>
      <c r="D74" s="1">
        <v>15</v>
      </c>
      <c r="E74" s="1">
        <v>16</v>
      </c>
      <c r="F74" s="1">
        <v>80.3</v>
      </c>
      <c r="G74" s="1">
        <v>1</v>
      </c>
      <c r="H74" s="1">
        <v>3</v>
      </c>
      <c r="I74" s="1">
        <v>4</v>
      </c>
      <c r="J74" s="1">
        <v>5</v>
      </c>
      <c r="K74" s="1">
        <v>80.400000000000006</v>
      </c>
      <c r="L74" s="1">
        <v>79.25</v>
      </c>
    </row>
    <row r="75" spans="1:12" ht="15.75" customHeight="1">
      <c r="A75" s="7">
        <v>74</v>
      </c>
      <c r="B75" s="1" t="s">
        <v>347</v>
      </c>
      <c r="C75" s="1">
        <v>79.94</v>
      </c>
      <c r="D75" s="1">
        <v>20</v>
      </c>
      <c r="E75" s="1">
        <v>11</v>
      </c>
      <c r="F75" s="1">
        <v>75.2</v>
      </c>
      <c r="G75" s="1">
        <v>0</v>
      </c>
      <c r="H75" s="1">
        <v>0</v>
      </c>
      <c r="I75" s="1">
        <v>0</v>
      </c>
      <c r="J75" s="1">
        <v>0</v>
      </c>
      <c r="K75" s="1">
        <v>79.569999999999993</v>
      </c>
      <c r="L75" s="1">
        <v>80.05</v>
      </c>
    </row>
    <row r="76" spans="1:12" ht="15.75" customHeight="1">
      <c r="A76" s="7">
        <v>75</v>
      </c>
      <c r="B76" s="1" t="s">
        <v>132</v>
      </c>
      <c r="C76" s="1">
        <v>79.5</v>
      </c>
      <c r="D76" s="1">
        <v>14</v>
      </c>
      <c r="E76" s="1">
        <v>15</v>
      </c>
      <c r="F76" s="1">
        <v>77.8</v>
      </c>
      <c r="G76" s="1">
        <v>0</v>
      </c>
      <c r="H76" s="1">
        <v>1</v>
      </c>
      <c r="I76" s="1">
        <v>0</v>
      </c>
      <c r="J76" s="1">
        <v>7</v>
      </c>
      <c r="K76" s="1">
        <v>78.16</v>
      </c>
      <c r="L76" s="1">
        <v>80.709999999999994</v>
      </c>
    </row>
    <row r="77" spans="1:12" ht="15.75" customHeight="1">
      <c r="A77" s="7">
        <v>76</v>
      </c>
      <c r="B77" s="1" t="s">
        <v>118</v>
      </c>
      <c r="C77" s="1">
        <v>79.45</v>
      </c>
      <c r="D77" s="1">
        <v>16</v>
      </c>
      <c r="E77" s="1">
        <v>14</v>
      </c>
      <c r="F77" s="1">
        <v>78.680000000000007</v>
      </c>
      <c r="G77" s="1">
        <v>1</v>
      </c>
      <c r="H77" s="1">
        <v>4</v>
      </c>
      <c r="I77" s="1">
        <v>2</v>
      </c>
      <c r="J77" s="1">
        <v>5</v>
      </c>
      <c r="K77" s="1">
        <v>79.900000000000006</v>
      </c>
      <c r="L77" s="1">
        <v>78.73</v>
      </c>
    </row>
    <row r="78" spans="1:12" ht="15.75" customHeight="1">
      <c r="A78" s="7">
        <v>77</v>
      </c>
      <c r="B78" s="1" t="s">
        <v>184</v>
      </c>
      <c r="C78" s="1">
        <v>79.44</v>
      </c>
      <c r="D78" s="1">
        <v>14</v>
      </c>
      <c r="E78" s="1">
        <v>15</v>
      </c>
      <c r="F78" s="1">
        <v>78.42</v>
      </c>
      <c r="G78" s="1">
        <v>1</v>
      </c>
      <c r="H78" s="1">
        <v>1</v>
      </c>
      <c r="I78" s="1">
        <v>1</v>
      </c>
      <c r="J78" s="1">
        <v>7</v>
      </c>
      <c r="K78" s="1">
        <v>78.760000000000005</v>
      </c>
      <c r="L78" s="1">
        <v>79.87</v>
      </c>
    </row>
    <row r="79" spans="1:12" ht="15.75" customHeight="1">
      <c r="A79" s="7">
        <v>78</v>
      </c>
      <c r="B79" s="1" t="s">
        <v>51</v>
      </c>
      <c r="C79" s="1">
        <v>79.430000000000007</v>
      </c>
      <c r="D79" s="1">
        <v>17</v>
      </c>
      <c r="E79" s="1">
        <v>14</v>
      </c>
      <c r="F79" s="1">
        <v>77.069999999999993</v>
      </c>
      <c r="G79" s="1">
        <v>0</v>
      </c>
      <c r="H79" s="1">
        <v>0</v>
      </c>
      <c r="I79" s="1">
        <v>2</v>
      </c>
      <c r="J79" s="1">
        <v>5</v>
      </c>
      <c r="K79" s="1">
        <v>79.319999999999993</v>
      </c>
      <c r="L79" s="1">
        <v>79.25</v>
      </c>
    </row>
    <row r="80" spans="1:12" ht="15.75" customHeight="1">
      <c r="A80" s="7">
        <v>79</v>
      </c>
      <c r="B80" s="1" t="s">
        <v>134</v>
      </c>
      <c r="C80" s="1">
        <v>79.39</v>
      </c>
      <c r="D80" s="1">
        <v>18</v>
      </c>
      <c r="E80" s="1">
        <v>16</v>
      </c>
      <c r="F80" s="1">
        <v>78.81</v>
      </c>
      <c r="G80" s="1">
        <v>0</v>
      </c>
      <c r="H80" s="1">
        <v>0</v>
      </c>
      <c r="I80" s="1">
        <v>1</v>
      </c>
      <c r="J80" s="1">
        <v>6</v>
      </c>
      <c r="K80" s="1">
        <v>79.67</v>
      </c>
      <c r="L80" s="1">
        <v>78.849999999999994</v>
      </c>
    </row>
    <row r="81" spans="1:12" ht="15.75" customHeight="1">
      <c r="A81" s="7">
        <v>80</v>
      </c>
      <c r="B81" s="1" t="s">
        <v>501</v>
      </c>
      <c r="C81" s="1">
        <v>79.36</v>
      </c>
      <c r="D81" s="1">
        <v>25</v>
      </c>
      <c r="E81" s="1">
        <v>6</v>
      </c>
      <c r="F81" s="1">
        <v>70.44</v>
      </c>
      <c r="G81" s="1">
        <v>0</v>
      </c>
      <c r="H81" s="1">
        <v>0</v>
      </c>
      <c r="I81" s="1">
        <v>0</v>
      </c>
      <c r="J81" s="1">
        <v>1</v>
      </c>
      <c r="K81" s="1">
        <v>80.84</v>
      </c>
      <c r="L81" s="1">
        <v>77.78</v>
      </c>
    </row>
    <row r="82" spans="1:12" ht="15.75" customHeight="1">
      <c r="A82" s="7">
        <v>81</v>
      </c>
      <c r="B82" s="1" t="s">
        <v>88</v>
      </c>
      <c r="C82" s="1">
        <v>79.34</v>
      </c>
      <c r="D82" s="1">
        <v>20</v>
      </c>
      <c r="E82" s="1">
        <v>10</v>
      </c>
      <c r="F82" s="1">
        <v>74.91</v>
      </c>
      <c r="G82" s="1">
        <v>0</v>
      </c>
      <c r="H82" s="1">
        <v>0</v>
      </c>
      <c r="I82" s="1">
        <v>0</v>
      </c>
      <c r="J82" s="1">
        <v>0</v>
      </c>
      <c r="K82" s="1">
        <v>79.900000000000006</v>
      </c>
      <c r="L82" s="1">
        <v>78.52</v>
      </c>
    </row>
    <row r="83" spans="1:12" ht="15.75" customHeight="1">
      <c r="A83" s="7">
        <v>82</v>
      </c>
      <c r="B83" s="1" t="s">
        <v>174</v>
      </c>
      <c r="C83" s="1">
        <v>79.13</v>
      </c>
      <c r="D83" s="1">
        <v>20</v>
      </c>
      <c r="E83" s="1">
        <v>8</v>
      </c>
      <c r="F83" s="1">
        <v>73.52</v>
      </c>
      <c r="G83" s="1">
        <v>0</v>
      </c>
      <c r="H83" s="1">
        <v>0</v>
      </c>
      <c r="I83" s="1">
        <v>0</v>
      </c>
      <c r="J83" s="1">
        <v>2</v>
      </c>
      <c r="K83" s="1">
        <v>80.12</v>
      </c>
      <c r="L83" s="1">
        <v>77.95</v>
      </c>
    </row>
    <row r="84" spans="1:12" ht="15.75" customHeight="1">
      <c r="A84" s="7">
        <v>83</v>
      </c>
      <c r="B84" s="1" t="s">
        <v>203</v>
      </c>
      <c r="C84" s="1">
        <v>78.959999999999994</v>
      </c>
      <c r="D84" s="1">
        <v>20</v>
      </c>
      <c r="E84" s="1">
        <v>11</v>
      </c>
      <c r="F84" s="1">
        <v>75.78</v>
      </c>
      <c r="G84" s="1">
        <v>0</v>
      </c>
      <c r="H84" s="1">
        <v>1</v>
      </c>
      <c r="I84" s="1">
        <v>1</v>
      </c>
      <c r="J84" s="1">
        <v>1</v>
      </c>
      <c r="K84" s="1">
        <v>80.260000000000005</v>
      </c>
      <c r="L84" s="1">
        <v>77.510000000000005</v>
      </c>
    </row>
    <row r="85" spans="1:12" ht="15.75" customHeight="1">
      <c r="A85" s="7">
        <v>84</v>
      </c>
      <c r="B85" s="1" t="s">
        <v>199</v>
      </c>
      <c r="C85" s="1">
        <v>78.87</v>
      </c>
      <c r="D85" s="1">
        <v>12</v>
      </c>
      <c r="E85" s="1">
        <v>16</v>
      </c>
      <c r="F85" s="1">
        <v>80.569999999999993</v>
      </c>
      <c r="G85" s="1">
        <v>0</v>
      </c>
      <c r="H85" s="1">
        <v>2</v>
      </c>
      <c r="I85" s="1">
        <v>0</v>
      </c>
      <c r="J85" s="1">
        <v>7</v>
      </c>
      <c r="K85" s="1">
        <v>78.430000000000007</v>
      </c>
      <c r="L85" s="1">
        <v>79.03</v>
      </c>
    </row>
    <row r="86" spans="1:12" ht="15.75" customHeight="1">
      <c r="A86" s="7">
        <v>85</v>
      </c>
      <c r="B86" s="1" t="s">
        <v>429</v>
      </c>
      <c r="C86" s="1">
        <v>78.87</v>
      </c>
      <c r="D86" s="1">
        <v>17</v>
      </c>
      <c r="E86" s="1">
        <v>12</v>
      </c>
      <c r="F86" s="1">
        <v>74.78</v>
      </c>
      <c r="G86" s="1">
        <v>0</v>
      </c>
      <c r="H86" s="1">
        <v>0</v>
      </c>
      <c r="I86" s="1">
        <v>0</v>
      </c>
      <c r="J86" s="1">
        <v>3</v>
      </c>
      <c r="K86" s="1">
        <v>77.709999999999994</v>
      </c>
      <c r="L86" s="1">
        <v>79.83</v>
      </c>
    </row>
    <row r="87" spans="1:12" ht="15.75" customHeight="1">
      <c r="A87" s="7">
        <v>86</v>
      </c>
      <c r="B87" s="1" t="s">
        <v>44</v>
      </c>
      <c r="C87" s="1">
        <v>78.790000000000006</v>
      </c>
      <c r="D87" s="1">
        <v>13</v>
      </c>
      <c r="E87" s="1">
        <v>17</v>
      </c>
      <c r="F87" s="1">
        <v>77.89</v>
      </c>
      <c r="G87" s="1">
        <v>0</v>
      </c>
      <c r="H87" s="1">
        <v>4</v>
      </c>
      <c r="I87" s="1">
        <v>1</v>
      </c>
      <c r="J87" s="1">
        <v>7</v>
      </c>
      <c r="K87" s="1">
        <v>76.319999999999993</v>
      </c>
      <c r="L87" s="1">
        <v>81.510000000000005</v>
      </c>
    </row>
    <row r="88" spans="1:12" ht="15.75" customHeight="1">
      <c r="A88" s="7">
        <v>87</v>
      </c>
      <c r="B88" s="1" t="s">
        <v>269</v>
      </c>
      <c r="C88" s="1">
        <v>78.48</v>
      </c>
      <c r="D88" s="1">
        <v>17</v>
      </c>
      <c r="E88" s="1">
        <v>12</v>
      </c>
      <c r="F88" s="1">
        <v>76.08</v>
      </c>
      <c r="G88" s="1">
        <v>0</v>
      </c>
      <c r="H88" s="1">
        <v>0</v>
      </c>
      <c r="I88" s="1">
        <v>0</v>
      </c>
      <c r="J88" s="1">
        <v>2</v>
      </c>
      <c r="K88" s="1">
        <v>78.510000000000005</v>
      </c>
      <c r="L88" s="1">
        <v>78.16</v>
      </c>
    </row>
    <row r="89" spans="1:12" ht="15.75" customHeight="1">
      <c r="A89" s="7">
        <v>88</v>
      </c>
      <c r="B89" s="1" t="s">
        <v>38</v>
      </c>
      <c r="C89" s="1">
        <v>78.430000000000007</v>
      </c>
      <c r="D89" s="1">
        <v>14</v>
      </c>
      <c r="E89" s="1">
        <v>14</v>
      </c>
      <c r="F89" s="1">
        <v>78.77</v>
      </c>
      <c r="G89" s="1">
        <v>0</v>
      </c>
      <c r="H89" s="1">
        <v>5</v>
      </c>
      <c r="I89" s="1">
        <v>2</v>
      </c>
      <c r="J89" s="1">
        <v>8</v>
      </c>
      <c r="K89" s="1">
        <v>78.63</v>
      </c>
      <c r="L89" s="1">
        <v>77.94</v>
      </c>
    </row>
    <row r="90" spans="1:12" ht="15.75" customHeight="1">
      <c r="A90" s="7">
        <v>89</v>
      </c>
      <c r="B90" s="1" t="s">
        <v>113</v>
      </c>
      <c r="C90" s="1">
        <v>78.2</v>
      </c>
      <c r="D90" s="1">
        <v>17</v>
      </c>
      <c r="E90" s="1">
        <v>14</v>
      </c>
      <c r="F90" s="1">
        <v>75.599999999999994</v>
      </c>
      <c r="G90" s="1">
        <v>0</v>
      </c>
      <c r="H90" s="1">
        <v>0</v>
      </c>
      <c r="I90" s="1">
        <v>0</v>
      </c>
      <c r="J90" s="1">
        <v>1</v>
      </c>
      <c r="K90" s="1">
        <v>77.36</v>
      </c>
      <c r="L90" s="1">
        <v>78.790000000000006</v>
      </c>
    </row>
    <row r="91" spans="1:12" ht="15.75" customHeight="1">
      <c r="A91" s="7">
        <v>90</v>
      </c>
      <c r="B91" s="1" t="s">
        <v>145</v>
      </c>
      <c r="C91" s="1">
        <v>78.12</v>
      </c>
      <c r="D91" s="1">
        <v>17</v>
      </c>
      <c r="E91" s="1">
        <v>14</v>
      </c>
      <c r="F91" s="1">
        <v>76.52</v>
      </c>
      <c r="G91" s="1">
        <v>0</v>
      </c>
      <c r="H91" s="1">
        <v>1</v>
      </c>
      <c r="I91" s="1">
        <v>0</v>
      </c>
      <c r="J91" s="1">
        <v>2</v>
      </c>
      <c r="K91" s="1">
        <v>78.599999999999994</v>
      </c>
      <c r="L91" s="1">
        <v>77.38</v>
      </c>
    </row>
    <row r="92" spans="1:12" ht="15.75" customHeight="1">
      <c r="A92" s="7">
        <v>91</v>
      </c>
      <c r="B92" s="1" t="s">
        <v>163</v>
      </c>
      <c r="C92" s="1">
        <v>78.02</v>
      </c>
      <c r="D92" s="1">
        <v>13</v>
      </c>
      <c r="E92" s="1">
        <v>16</v>
      </c>
      <c r="F92" s="1">
        <v>79.05</v>
      </c>
      <c r="G92" s="1">
        <v>0</v>
      </c>
      <c r="H92" s="1">
        <v>4</v>
      </c>
      <c r="I92" s="1">
        <v>0</v>
      </c>
      <c r="J92" s="1">
        <v>4</v>
      </c>
      <c r="K92" s="1">
        <v>77.81</v>
      </c>
      <c r="L92" s="1">
        <v>77.94</v>
      </c>
    </row>
    <row r="93" spans="1:12" ht="15.75" customHeight="1">
      <c r="A93" s="7">
        <v>92</v>
      </c>
      <c r="B93" s="1" t="s">
        <v>73</v>
      </c>
      <c r="C93" s="1">
        <v>78.010000000000005</v>
      </c>
      <c r="D93" s="1">
        <v>15</v>
      </c>
      <c r="E93" s="1">
        <v>13</v>
      </c>
      <c r="F93" s="1">
        <v>76.680000000000007</v>
      </c>
      <c r="G93" s="1">
        <v>0</v>
      </c>
      <c r="H93" s="1">
        <v>2</v>
      </c>
      <c r="I93" s="1">
        <v>0</v>
      </c>
      <c r="J93" s="1">
        <v>6</v>
      </c>
      <c r="K93" s="1">
        <v>78.56</v>
      </c>
      <c r="L93" s="1">
        <v>77.209999999999994</v>
      </c>
    </row>
    <row r="94" spans="1:12" ht="15.75" customHeight="1">
      <c r="A94" s="7">
        <v>93</v>
      </c>
      <c r="B94" s="1" t="s">
        <v>295</v>
      </c>
      <c r="C94" s="1">
        <v>78.010000000000005</v>
      </c>
      <c r="D94" s="1">
        <v>20</v>
      </c>
      <c r="E94" s="1">
        <v>11</v>
      </c>
      <c r="F94" s="1">
        <v>73.17</v>
      </c>
      <c r="G94" s="1">
        <v>0</v>
      </c>
      <c r="H94" s="1">
        <v>1</v>
      </c>
      <c r="I94" s="1">
        <v>0</v>
      </c>
      <c r="J94" s="1">
        <v>4</v>
      </c>
      <c r="K94" s="1">
        <v>77.78</v>
      </c>
      <c r="L94" s="1">
        <v>77.95</v>
      </c>
    </row>
    <row r="95" spans="1:12" ht="15.75" customHeight="1">
      <c r="A95" s="7">
        <v>94</v>
      </c>
      <c r="B95" s="1" t="s">
        <v>94</v>
      </c>
      <c r="C95" s="1">
        <v>77.989999999999995</v>
      </c>
      <c r="D95" s="1">
        <v>23</v>
      </c>
      <c r="E95" s="1">
        <v>8</v>
      </c>
      <c r="F95" s="1">
        <v>71.819999999999993</v>
      </c>
      <c r="G95" s="1">
        <v>0</v>
      </c>
      <c r="H95" s="1">
        <v>0</v>
      </c>
      <c r="I95" s="1">
        <v>1</v>
      </c>
      <c r="J95" s="1">
        <v>0</v>
      </c>
      <c r="K95" s="1">
        <v>80.569999999999993</v>
      </c>
      <c r="L95" s="1">
        <v>75.53</v>
      </c>
    </row>
    <row r="96" spans="1:12" ht="15.75" customHeight="1">
      <c r="A96" s="7">
        <v>95</v>
      </c>
      <c r="B96" s="1" t="s">
        <v>502</v>
      </c>
      <c r="C96" s="1">
        <v>77.959999999999994</v>
      </c>
      <c r="D96" s="1">
        <v>13</v>
      </c>
      <c r="E96" s="1">
        <v>17</v>
      </c>
      <c r="F96" s="1">
        <v>78.599999999999994</v>
      </c>
      <c r="G96" s="1">
        <v>0</v>
      </c>
      <c r="H96" s="1">
        <v>2</v>
      </c>
      <c r="I96" s="1">
        <v>1</v>
      </c>
      <c r="J96" s="1">
        <v>5</v>
      </c>
      <c r="K96" s="1">
        <v>76.989999999999995</v>
      </c>
      <c r="L96" s="1">
        <v>78.69</v>
      </c>
    </row>
    <row r="97" spans="1:12" ht="15.75" customHeight="1">
      <c r="A97" s="7">
        <v>96</v>
      </c>
      <c r="B97" s="1" t="s">
        <v>85</v>
      </c>
      <c r="C97" s="1">
        <v>77.930000000000007</v>
      </c>
      <c r="D97" s="1">
        <v>11</v>
      </c>
      <c r="E97" s="1">
        <v>18</v>
      </c>
      <c r="F97" s="1">
        <v>80.78</v>
      </c>
      <c r="G97" s="1">
        <v>0</v>
      </c>
      <c r="H97" s="1">
        <v>3</v>
      </c>
      <c r="I97" s="1">
        <v>1</v>
      </c>
      <c r="J97" s="1">
        <v>9</v>
      </c>
      <c r="K97" s="1">
        <v>77.28</v>
      </c>
      <c r="L97" s="1">
        <v>78.319999999999993</v>
      </c>
    </row>
    <row r="98" spans="1:12" ht="15.75" customHeight="1">
      <c r="A98" s="7">
        <v>97</v>
      </c>
      <c r="B98" s="1" t="s">
        <v>469</v>
      </c>
      <c r="C98" s="1">
        <v>77.92</v>
      </c>
      <c r="D98" s="1">
        <v>19</v>
      </c>
      <c r="E98" s="1">
        <v>12</v>
      </c>
      <c r="F98" s="1">
        <v>74.7</v>
      </c>
      <c r="G98" s="1">
        <v>0</v>
      </c>
      <c r="H98" s="1">
        <v>0</v>
      </c>
      <c r="I98" s="1">
        <v>1</v>
      </c>
      <c r="J98" s="1">
        <v>0</v>
      </c>
      <c r="K98" s="1">
        <v>78.400000000000006</v>
      </c>
      <c r="L98" s="1">
        <v>77.17</v>
      </c>
    </row>
    <row r="99" spans="1:12" ht="15.75" customHeight="1">
      <c r="A99" s="7">
        <v>98</v>
      </c>
      <c r="B99" s="1" t="s">
        <v>31</v>
      </c>
      <c r="C99" s="1">
        <v>77.900000000000006</v>
      </c>
      <c r="D99" s="1">
        <v>14</v>
      </c>
      <c r="E99" s="1">
        <v>14</v>
      </c>
      <c r="F99" s="1">
        <v>76.95</v>
      </c>
      <c r="G99" s="1">
        <v>0</v>
      </c>
      <c r="H99" s="1">
        <v>5</v>
      </c>
      <c r="I99" s="1">
        <v>2</v>
      </c>
      <c r="J99" s="1">
        <v>9</v>
      </c>
      <c r="K99" s="1">
        <v>77.56</v>
      </c>
      <c r="L99" s="1">
        <v>77.95</v>
      </c>
    </row>
    <row r="100" spans="1:12" ht="15.75" customHeight="1">
      <c r="A100" s="7">
        <v>99</v>
      </c>
      <c r="B100" s="1" t="s">
        <v>57</v>
      </c>
      <c r="C100" s="1">
        <v>77.819999999999993</v>
      </c>
      <c r="D100" s="1">
        <v>22</v>
      </c>
      <c r="E100" s="1">
        <v>9</v>
      </c>
      <c r="F100" s="1">
        <v>72.27</v>
      </c>
      <c r="G100" s="1">
        <v>0</v>
      </c>
      <c r="H100" s="1">
        <v>1</v>
      </c>
      <c r="I100" s="1">
        <v>0</v>
      </c>
      <c r="J100" s="1">
        <v>1</v>
      </c>
      <c r="K100" s="1">
        <v>77.81</v>
      </c>
      <c r="L100" s="1">
        <v>77.540000000000006</v>
      </c>
    </row>
    <row r="101" spans="1:12" ht="15.75" customHeight="1">
      <c r="A101" s="7">
        <v>100</v>
      </c>
      <c r="B101" s="1" t="s">
        <v>210</v>
      </c>
      <c r="C101" s="1">
        <v>77.77</v>
      </c>
      <c r="D101" s="1">
        <v>19</v>
      </c>
      <c r="E101" s="1">
        <v>9</v>
      </c>
      <c r="F101" s="1">
        <v>72.150000000000006</v>
      </c>
      <c r="G101" s="1">
        <v>0</v>
      </c>
      <c r="H101" s="1">
        <v>0</v>
      </c>
      <c r="I101" s="1">
        <v>0</v>
      </c>
      <c r="J101" s="1">
        <v>1</v>
      </c>
      <c r="K101" s="1">
        <v>77.55</v>
      </c>
      <c r="L101" s="1">
        <v>77.709999999999994</v>
      </c>
    </row>
    <row r="102" spans="1:12" ht="15.75" customHeight="1">
      <c r="A102" s="7">
        <v>101</v>
      </c>
      <c r="B102" s="1" t="s">
        <v>207</v>
      </c>
      <c r="C102" s="1">
        <v>77.739999999999995</v>
      </c>
      <c r="D102" s="1">
        <v>13</v>
      </c>
      <c r="E102" s="1">
        <v>14</v>
      </c>
      <c r="F102" s="1">
        <v>77.41</v>
      </c>
      <c r="G102" s="1">
        <v>0</v>
      </c>
      <c r="H102" s="1">
        <v>0</v>
      </c>
      <c r="I102" s="1">
        <v>0</v>
      </c>
      <c r="J102" s="1">
        <v>4</v>
      </c>
      <c r="K102" s="1">
        <v>76.75</v>
      </c>
      <c r="L102" s="1">
        <v>78.489999999999995</v>
      </c>
    </row>
    <row r="103" spans="1:12" ht="15.75" customHeight="1">
      <c r="A103" s="7">
        <v>102</v>
      </c>
      <c r="B103" s="1" t="s">
        <v>41</v>
      </c>
      <c r="C103" s="1">
        <v>77.58</v>
      </c>
      <c r="D103" s="1">
        <v>14</v>
      </c>
      <c r="E103" s="1">
        <v>15</v>
      </c>
      <c r="F103" s="1">
        <v>78.81</v>
      </c>
      <c r="G103" s="1">
        <v>0</v>
      </c>
      <c r="H103" s="1">
        <v>4</v>
      </c>
      <c r="I103" s="1">
        <v>1</v>
      </c>
      <c r="J103" s="1">
        <v>6</v>
      </c>
      <c r="K103" s="1">
        <v>78.599999999999994</v>
      </c>
      <c r="L103" s="1">
        <v>76.349999999999994</v>
      </c>
    </row>
    <row r="104" spans="1:12" ht="15.75" customHeight="1">
      <c r="A104" s="7">
        <v>103</v>
      </c>
      <c r="B104" s="1" t="s">
        <v>270</v>
      </c>
      <c r="C104" s="1">
        <v>77.510000000000005</v>
      </c>
      <c r="D104" s="1">
        <v>19</v>
      </c>
      <c r="E104" s="1">
        <v>12</v>
      </c>
      <c r="F104" s="1">
        <v>75.709999999999994</v>
      </c>
      <c r="G104" s="1">
        <v>0</v>
      </c>
      <c r="H104" s="1">
        <v>1</v>
      </c>
      <c r="I104" s="1">
        <v>1</v>
      </c>
      <c r="J104" s="1">
        <v>3</v>
      </c>
      <c r="K104" s="1">
        <v>78.73</v>
      </c>
      <c r="L104" s="1">
        <v>76.099999999999994</v>
      </c>
    </row>
    <row r="105" spans="1:12" ht="15.75" customHeight="1">
      <c r="A105" s="7">
        <v>104</v>
      </c>
      <c r="B105" s="1" t="s">
        <v>59</v>
      </c>
      <c r="C105" s="1">
        <v>77.459999999999994</v>
      </c>
      <c r="D105" s="1">
        <v>12</v>
      </c>
      <c r="E105" s="1">
        <v>16</v>
      </c>
      <c r="F105" s="1">
        <v>78.58</v>
      </c>
      <c r="G105" s="1">
        <v>1</v>
      </c>
      <c r="H105" s="1">
        <v>3</v>
      </c>
      <c r="I105" s="1">
        <v>2</v>
      </c>
      <c r="J105" s="1">
        <v>5</v>
      </c>
      <c r="K105" s="1">
        <v>77.59</v>
      </c>
      <c r="L105" s="1">
        <v>77.05</v>
      </c>
    </row>
    <row r="106" spans="1:12" ht="15.75" customHeight="1">
      <c r="A106" s="7">
        <v>105</v>
      </c>
      <c r="B106" s="1" t="s">
        <v>171</v>
      </c>
      <c r="C106" s="1">
        <v>77.44</v>
      </c>
      <c r="D106" s="1">
        <v>17</v>
      </c>
      <c r="E106" s="1">
        <v>12</v>
      </c>
      <c r="F106" s="1">
        <v>73.930000000000007</v>
      </c>
      <c r="G106" s="1">
        <v>0</v>
      </c>
      <c r="H106" s="1">
        <v>0</v>
      </c>
      <c r="I106" s="1">
        <v>0</v>
      </c>
      <c r="J106" s="1">
        <v>2</v>
      </c>
      <c r="K106" s="1">
        <v>76.209999999999994</v>
      </c>
      <c r="L106" s="1">
        <v>78.459999999999994</v>
      </c>
    </row>
    <row r="107" spans="1:12" ht="15.75" customHeight="1">
      <c r="A107" s="7">
        <v>106</v>
      </c>
      <c r="B107" s="1" t="s">
        <v>178</v>
      </c>
      <c r="C107" s="1">
        <v>77.349999999999994</v>
      </c>
      <c r="D107" s="1">
        <v>15</v>
      </c>
      <c r="E107" s="1">
        <v>14</v>
      </c>
      <c r="F107" s="1">
        <v>76.13</v>
      </c>
      <c r="G107" s="1">
        <v>0</v>
      </c>
      <c r="H107" s="1">
        <v>0</v>
      </c>
      <c r="I107" s="1">
        <v>2</v>
      </c>
      <c r="J107" s="1">
        <v>3</v>
      </c>
      <c r="K107" s="1">
        <v>76.489999999999995</v>
      </c>
      <c r="L107" s="1">
        <v>77.97</v>
      </c>
    </row>
    <row r="108" spans="1:12" ht="15.75" customHeight="1">
      <c r="A108" s="7">
        <v>107</v>
      </c>
      <c r="B108" s="1" t="s">
        <v>262</v>
      </c>
      <c r="C108" s="1">
        <v>77.16</v>
      </c>
      <c r="D108" s="1">
        <v>17</v>
      </c>
      <c r="E108" s="1">
        <v>10</v>
      </c>
      <c r="F108" s="1">
        <v>74.06</v>
      </c>
      <c r="G108" s="1">
        <v>0</v>
      </c>
      <c r="H108" s="1">
        <v>0</v>
      </c>
      <c r="I108" s="1">
        <v>0</v>
      </c>
      <c r="J108" s="1">
        <v>1</v>
      </c>
      <c r="K108" s="1">
        <v>77.95</v>
      </c>
      <c r="L108" s="1">
        <v>76.13</v>
      </c>
    </row>
    <row r="109" spans="1:12" ht="15.75" customHeight="1">
      <c r="A109" s="7">
        <v>108</v>
      </c>
      <c r="B109" s="1" t="s">
        <v>47</v>
      </c>
      <c r="C109" s="1">
        <v>77.14</v>
      </c>
      <c r="D109" s="1">
        <v>15</v>
      </c>
      <c r="E109" s="1">
        <v>14</v>
      </c>
      <c r="F109" s="1">
        <v>76.45</v>
      </c>
      <c r="G109" s="1">
        <v>0</v>
      </c>
      <c r="H109" s="1">
        <v>1</v>
      </c>
      <c r="I109" s="1">
        <v>0</v>
      </c>
      <c r="J109" s="1">
        <v>3</v>
      </c>
      <c r="K109" s="1">
        <v>77.069999999999993</v>
      </c>
      <c r="L109" s="1">
        <v>76.94</v>
      </c>
    </row>
    <row r="110" spans="1:12" ht="15.75" customHeight="1">
      <c r="A110" s="7">
        <v>109</v>
      </c>
      <c r="B110" s="1" t="s">
        <v>378</v>
      </c>
      <c r="C110" s="1">
        <v>77.03</v>
      </c>
      <c r="D110" s="1">
        <v>20</v>
      </c>
      <c r="E110" s="1">
        <v>8</v>
      </c>
      <c r="F110" s="1">
        <v>73.13</v>
      </c>
      <c r="G110" s="1">
        <v>0</v>
      </c>
      <c r="H110" s="1">
        <v>1</v>
      </c>
      <c r="I110" s="1">
        <v>1</v>
      </c>
      <c r="J110" s="1">
        <v>2</v>
      </c>
      <c r="K110" s="1">
        <v>80.56</v>
      </c>
      <c r="L110" s="1">
        <v>73.81</v>
      </c>
    </row>
    <row r="111" spans="1:12" ht="15.75" customHeight="1">
      <c r="A111" s="7">
        <v>110</v>
      </c>
      <c r="B111" s="1" t="s">
        <v>55</v>
      </c>
      <c r="C111" s="1">
        <v>76.959999999999994</v>
      </c>
      <c r="D111" s="1">
        <v>11</v>
      </c>
      <c r="E111" s="1">
        <v>17</v>
      </c>
      <c r="F111" s="1">
        <v>77.19</v>
      </c>
      <c r="G111" s="1">
        <v>0</v>
      </c>
      <c r="H111" s="1">
        <v>1</v>
      </c>
      <c r="I111" s="1">
        <v>1</v>
      </c>
      <c r="J111" s="1">
        <v>3</v>
      </c>
      <c r="K111" s="1">
        <v>75.5</v>
      </c>
      <c r="L111" s="1">
        <v>78.239999999999995</v>
      </c>
    </row>
    <row r="112" spans="1:12" ht="15.75" customHeight="1">
      <c r="A112" s="7">
        <v>111</v>
      </c>
      <c r="B112" s="1" t="s">
        <v>188</v>
      </c>
      <c r="C112" s="1">
        <v>76.83</v>
      </c>
      <c r="D112" s="1">
        <v>14</v>
      </c>
      <c r="E112" s="1">
        <v>14</v>
      </c>
      <c r="F112" s="1">
        <v>77.02</v>
      </c>
      <c r="G112" s="1">
        <v>0</v>
      </c>
      <c r="H112" s="1">
        <v>1</v>
      </c>
      <c r="I112" s="1">
        <v>1</v>
      </c>
      <c r="J112" s="1">
        <v>5</v>
      </c>
      <c r="K112" s="1">
        <v>76.930000000000007</v>
      </c>
      <c r="L112" s="1">
        <v>76.459999999999994</v>
      </c>
    </row>
    <row r="113" spans="1:12" ht="15.75" customHeight="1">
      <c r="A113" s="7">
        <v>112</v>
      </c>
      <c r="B113" s="1" t="s">
        <v>133</v>
      </c>
      <c r="C113" s="1">
        <v>76.760000000000005</v>
      </c>
      <c r="D113" s="1">
        <v>15</v>
      </c>
      <c r="E113" s="1">
        <v>15</v>
      </c>
      <c r="F113" s="1">
        <v>74.98</v>
      </c>
      <c r="G113" s="1">
        <v>0</v>
      </c>
      <c r="H113" s="1">
        <v>3</v>
      </c>
      <c r="I113" s="1">
        <v>0</v>
      </c>
      <c r="J113" s="1">
        <v>5</v>
      </c>
      <c r="K113" s="1">
        <v>75.650000000000006</v>
      </c>
      <c r="L113" s="1">
        <v>77.64</v>
      </c>
    </row>
    <row r="114" spans="1:12" ht="15.75" customHeight="1">
      <c r="A114" s="7">
        <v>113</v>
      </c>
      <c r="B114" s="1" t="s">
        <v>179</v>
      </c>
      <c r="C114" s="1">
        <v>76.63</v>
      </c>
      <c r="D114" s="1">
        <v>17</v>
      </c>
      <c r="E114" s="1">
        <v>13</v>
      </c>
      <c r="F114" s="1">
        <v>74.010000000000005</v>
      </c>
      <c r="G114" s="1">
        <v>0</v>
      </c>
      <c r="H114" s="1">
        <v>0</v>
      </c>
      <c r="I114" s="1">
        <v>0</v>
      </c>
      <c r="J114" s="1">
        <v>1</v>
      </c>
      <c r="K114" s="1">
        <v>76.180000000000007</v>
      </c>
      <c r="L114" s="1">
        <v>76.81</v>
      </c>
    </row>
    <row r="115" spans="1:12" ht="15.75" customHeight="1">
      <c r="A115" s="7">
        <v>114</v>
      </c>
      <c r="B115" s="1" t="s">
        <v>150</v>
      </c>
      <c r="C115" s="1">
        <v>76.489999999999995</v>
      </c>
      <c r="D115" s="1">
        <v>19</v>
      </c>
      <c r="E115" s="1">
        <v>9</v>
      </c>
      <c r="F115" s="1">
        <v>72.150000000000006</v>
      </c>
      <c r="G115" s="1">
        <v>0</v>
      </c>
      <c r="H115" s="1">
        <v>1</v>
      </c>
      <c r="I115" s="1">
        <v>0</v>
      </c>
      <c r="J115" s="1">
        <v>2</v>
      </c>
      <c r="K115" s="1">
        <v>76.97</v>
      </c>
      <c r="L115" s="1">
        <v>75.739999999999995</v>
      </c>
    </row>
    <row r="116" spans="1:12" ht="15.75" customHeight="1">
      <c r="A116" s="7">
        <v>115</v>
      </c>
      <c r="B116" s="1" t="s">
        <v>233</v>
      </c>
      <c r="C116" s="1">
        <v>76.34</v>
      </c>
      <c r="D116" s="1">
        <v>15</v>
      </c>
      <c r="E116" s="1">
        <v>12</v>
      </c>
      <c r="F116" s="1">
        <v>72.87</v>
      </c>
      <c r="G116" s="1">
        <v>0</v>
      </c>
      <c r="H116" s="1">
        <v>0</v>
      </c>
      <c r="I116" s="1">
        <v>0</v>
      </c>
      <c r="J116" s="1">
        <v>1</v>
      </c>
      <c r="K116" s="1">
        <v>75.97</v>
      </c>
      <c r="L116" s="1">
        <v>76.42</v>
      </c>
    </row>
    <row r="117" spans="1:12" ht="15.75" customHeight="1">
      <c r="A117" s="7">
        <v>116</v>
      </c>
      <c r="B117" s="1" t="s">
        <v>282</v>
      </c>
      <c r="C117" s="1">
        <v>76.31</v>
      </c>
      <c r="D117" s="1">
        <v>17</v>
      </c>
      <c r="E117" s="1">
        <v>14</v>
      </c>
      <c r="F117" s="1">
        <v>75.599999999999994</v>
      </c>
      <c r="G117" s="1">
        <v>0</v>
      </c>
      <c r="H117" s="1">
        <v>0</v>
      </c>
      <c r="I117" s="1">
        <v>0</v>
      </c>
      <c r="J117" s="1">
        <v>1</v>
      </c>
      <c r="K117" s="1">
        <v>77.25</v>
      </c>
      <c r="L117" s="1">
        <v>75.12</v>
      </c>
    </row>
    <row r="118" spans="1:12" ht="15.75" customHeight="1">
      <c r="A118" s="7">
        <v>117</v>
      </c>
      <c r="B118" s="1" t="s">
        <v>16</v>
      </c>
      <c r="C118" s="1">
        <v>76.27</v>
      </c>
      <c r="D118" s="1">
        <v>10</v>
      </c>
      <c r="E118" s="1">
        <v>19</v>
      </c>
      <c r="F118" s="1">
        <v>80.22</v>
      </c>
      <c r="G118" s="1">
        <v>1</v>
      </c>
      <c r="H118" s="1">
        <v>4</v>
      </c>
      <c r="I118" s="1">
        <v>1</v>
      </c>
      <c r="J118" s="1">
        <v>6</v>
      </c>
      <c r="K118" s="1">
        <v>74.849999999999994</v>
      </c>
      <c r="L118" s="1">
        <v>77.47</v>
      </c>
    </row>
    <row r="119" spans="1:12" ht="15.75" customHeight="1">
      <c r="A119" s="7">
        <v>118</v>
      </c>
      <c r="B119" s="1" t="s">
        <v>226</v>
      </c>
      <c r="C119" s="1">
        <v>76.260000000000005</v>
      </c>
      <c r="D119" s="1">
        <v>18</v>
      </c>
      <c r="E119" s="1">
        <v>12</v>
      </c>
      <c r="F119" s="1">
        <v>73.2</v>
      </c>
      <c r="G119" s="1">
        <v>0</v>
      </c>
      <c r="H119" s="1">
        <v>0</v>
      </c>
      <c r="I119" s="1">
        <v>0</v>
      </c>
      <c r="J119" s="1">
        <v>1</v>
      </c>
      <c r="K119" s="1">
        <v>75.94</v>
      </c>
      <c r="L119" s="1">
        <v>76.31</v>
      </c>
    </row>
    <row r="120" spans="1:12" ht="15.75" customHeight="1">
      <c r="A120" s="7">
        <v>119</v>
      </c>
      <c r="B120" s="1" t="s">
        <v>349</v>
      </c>
      <c r="C120" s="1">
        <v>76.260000000000005</v>
      </c>
      <c r="D120" s="1">
        <v>17</v>
      </c>
      <c r="E120" s="1">
        <v>12</v>
      </c>
      <c r="F120" s="1">
        <v>72.77</v>
      </c>
      <c r="G120" s="1">
        <v>0</v>
      </c>
      <c r="H120" s="1">
        <v>0</v>
      </c>
      <c r="I120" s="1">
        <v>0</v>
      </c>
      <c r="J120" s="1">
        <v>1</v>
      </c>
      <c r="K120" s="1">
        <v>76.72</v>
      </c>
      <c r="L120" s="1">
        <v>75.53</v>
      </c>
    </row>
    <row r="121" spans="1:12" ht="15.75" customHeight="1">
      <c r="A121" s="7">
        <v>120</v>
      </c>
      <c r="B121" s="1" t="s">
        <v>264</v>
      </c>
      <c r="C121" s="1">
        <v>76.010000000000005</v>
      </c>
      <c r="D121" s="1">
        <v>21</v>
      </c>
      <c r="E121" s="1">
        <v>11</v>
      </c>
      <c r="F121" s="1">
        <v>71.38</v>
      </c>
      <c r="G121" s="1">
        <v>0</v>
      </c>
      <c r="H121" s="1">
        <v>0</v>
      </c>
      <c r="I121" s="1">
        <v>0</v>
      </c>
      <c r="J121" s="1">
        <v>1</v>
      </c>
      <c r="K121" s="1">
        <v>76.05</v>
      </c>
      <c r="L121" s="1">
        <v>75.69</v>
      </c>
    </row>
    <row r="122" spans="1:12" ht="15.75" customHeight="1">
      <c r="A122" s="7">
        <v>121</v>
      </c>
      <c r="B122" s="1" t="s">
        <v>201</v>
      </c>
      <c r="C122" s="1">
        <v>76.010000000000005</v>
      </c>
      <c r="D122" s="1">
        <v>19</v>
      </c>
      <c r="E122" s="1">
        <v>9</v>
      </c>
      <c r="F122" s="1">
        <v>71.61</v>
      </c>
      <c r="G122" s="1">
        <v>0</v>
      </c>
      <c r="H122" s="1">
        <v>0</v>
      </c>
      <c r="I122" s="1">
        <v>0</v>
      </c>
      <c r="J122" s="1">
        <v>0</v>
      </c>
      <c r="K122" s="1">
        <v>77.319999999999993</v>
      </c>
      <c r="L122" s="1">
        <v>74.489999999999995</v>
      </c>
    </row>
    <row r="123" spans="1:12" ht="15.75" customHeight="1">
      <c r="A123" s="7">
        <v>122</v>
      </c>
      <c r="B123" s="1" t="s">
        <v>195</v>
      </c>
      <c r="C123" s="1">
        <v>76</v>
      </c>
      <c r="D123" s="1">
        <v>17</v>
      </c>
      <c r="E123" s="1">
        <v>13</v>
      </c>
      <c r="F123" s="1">
        <v>74.98</v>
      </c>
      <c r="G123" s="1">
        <v>0</v>
      </c>
      <c r="H123" s="1">
        <v>0</v>
      </c>
      <c r="I123" s="1">
        <v>0</v>
      </c>
      <c r="J123" s="1">
        <v>2</v>
      </c>
      <c r="K123" s="1">
        <v>76.849999999999994</v>
      </c>
      <c r="L123" s="1">
        <v>74.91</v>
      </c>
    </row>
    <row r="124" spans="1:12" ht="15.75" customHeight="1">
      <c r="A124" s="7">
        <v>123</v>
      </c>
      <c r="B124" s="1" t="s">
        <v>211</v>
      </c>
      <c r="C124" s="1">
        <v>75.97</v>
      </c>
      <c r="D124" s="1">
        <v>12</v>
      </c>
      <c r="E124" s="1">
        <v>15</v>
      </c>
      <c r="F124" s="1">
        <v>77.709999999999994</v>
      </c>
      <c r="G124" s="1">
        <v>0</v>
      </c>
      <c r="H124" s="1">
        <v>2</v>
      </c>
      <c r="I124" s="1">
        <v>0</v>
      </c>
      <c r="J124" s="1">
        <v>4</v>
      </c>
      <c r="K124" s="1">
        <v>75.599999999999994</v>
      </c>
      <c r="L124" s="1">
        <v>76.05</v>
      </c>
    </row>
    <row r="125" spans="1:12" ht="15.75" customHeight="1">
      <c r="A125" s="7">
        <v>124</v>
      </c>
      <c r="B125" s="1" t="s">
        <v>123</v>
      </c>
      <c r="C125" s="1">
        <v>75.900000000000006</v>
      </c>
      <c r="D125" s="1">
        <v>18</v>
      </c>
      <c r="E125" s="1">
        <v>12</v>
      </c>
      <c r="F125" s="1">
        <v>73.39</v>
      </c>
      <c r="G125" s="1">
        <v>0</v>
      </c>
      <c r="H125" s="1">
        <v>0</v>
      </c>
      <c r="I125" s="1">
        <v>1</v>
      </c>
      <c r="J125" s="1">
        <v>3</v>
      </c>
      <c r="K125" s="1">
        <v>76.09</v>
      </c>
      <c r="L125" s="1">
        <v>75.42</v>
      </c>
    </row>
    <row r="126" spans="1:12" ht="15.75" customHeight="1">
      <c r="A126" s="7">
        <v>125</v>
      </c>
      <c r="B126" s="1" t="s">
        <v>474</v>
      </c>
      <c r="C126" s="1">
        <v>75.77</v>
      </c>
      <c r="D126" s="1">
        <v>17</v>
      </c>
      <c r="E126" s="1">
        <v>11</v>
      </c>
      <c r="F126" s="1">
        <v>73.150000000000006</v>
      </c>
      <c r="G126" s="1">
        <v>0</v>
      </c>
      <c r="H126" s="1">
        <v>0</v>
      </c>
      <c r="I126" s="1">
        <v>0</v>
      </c>
      <c r="J126" s="1">
        <v>1</v>
      </c>
      <c r="K126" s="1">
        <v>77.44</v>
      </c>
      <c r="L126" s="1">
        <v>73.91</v>
      </c>
    </row>
    <row r="127" spans="1:12" ht="15.75" customHeight="1">
      <c r="A127" s="7">
        <v>126</v>
      </c>
      <c r="B127" s="1" t="s">
        <v>277</v>
      </c>
      <c r="C127" s="1">
        <v>75.77</v>
      </c>
      <c r="D127" s="1">
        <v>17</v>
      </c>
      <c r="E127" s="1">
        <v>9</v>
      </c>
      <c r="F127" s="1">
        <v>71.59</v>
      </c>
      <c r="G127" s="1">
        <v>0</v>
      </c>
      <c r="H127" s="1">
        <v>0</v>
      </c>
      <c r="I127" s="1">
        <v>0</v>
      </c>
      <c r="J127" s="1">
        <v>0</v>
      </c>
      <c r="K127" s="1">
        <v>77.319999999999993</v>
      </c>
      <c r="L127" s="1">
        <v>74.02</v>
      </c>
    </row>
    <row r="128" spans="1:12" ht="15.75" customHeight="1">
      <c r="A128" s="7">
        <v>127</v>
      </c>
      <c r="B128" s="1" t="s">
        <v>285</v>
      </c>
      <c r="C128" s="1">
        <v>75.7</v>
      </c>
      <c r="D128" s="1">
        <v>12</v>
      </c>
      <c r="E128" s="1">
        <v>15</v>
      </c>
      <c r="F128" s="1">
        <v>77.08</v>
      </c>
      <c r="G128" s="1">
        <v>0</v>
      </c>
      <c r="H128" s="1">
        <v>0</v>
      </c>
      <c r="I128" s="1">
        <v>0</v>
      </c>
      <c r="J128" s="1">
        <v>4</v>
      </c>
      <c r="K128" s="1">
        <v>75.88</v>
      </c>
      <c r="L128" s="1">
        <v>75.239999999999995</v>
      </c>
    </row>
    <row r="129" spans="1:12" ht="15.75" customHeight="1">
      <c r="A129" s="7">
        <v>128</v>
      </c>
      <c r="B129" s="1" t="s">
        <v>139</v>
      </c>
      <c r="C129" s="1">
        <v>75.61</v>
      </c>
      <c r="D129" s="1">
        <v>18</v>
      </c>
      <c r="E129" s="1">
        <v>14</v>
      </c>
      <c r="F129" s="1">
        <v>72.819999999999993</v>
      </c>
      <c r="G129" s="1">
        <v>0</v>
      </c>
      <c r="H129" s="1">
        <v>0</v>
      </c>
      <c r="I129" s="1">
        <v>0</v>
      </c>
      <c r="J129" s="1">
        <v>0</v>
      </c>
      <c r="K129" s="1">
        <v>74.27</v>
      </c>
      <c r="L129" s="1">
        <v>76.72</v>
      </c>
    </row>
    <row r="130" spans="1:12" ht="15.75" customHeight="1">
      <c r="A130" s="7">
        <v>129</v>
      </c>
      <c r="B130" s="1" t="s">
        <v>42</v>
      </c>
      <c r="C130" s="1">
        <v>75.58</v>
      </c>
      <c r="D130" s="1">
        <v>9</v>
      </c>
      <c r="E130" s="1">
        <v>19</v>
      </c>
      <c r="F130" s="1">
        <v>80.37</v>
      </c>
      <c r="G130" s="1">
        <v>0</v>
      </c>
      <c r="H130" s="1">
        <v>1</v>
      </c>
      <c r="I130" s="1">
        <v>1</v>
      </c>
      <c r="J130" s="1">
        <v>7</v>
      </c>
      <c r="K130" s="1">
        <v>74.819999999999993</v>
      </c>
      <c r="L130" s="1">
        <v>76.069999999999993</v>
      </c>
    </row>
    <row r="131" spans="1:12" ht="15.75" customHeight="1">
      <c r="A131" s="7">
        <v>130</v>
      </c>
      <c r="B131" s="1" t="s">
        <v>249</v>
      </c>
      <c r="C131" s="1">
        <v>75.540000000000006</v>
      </c>
      <c r="D131" s="1">
        <v>15</v>
      </c>
      <c r="E131" s="1">
        <v>16</v>
      </c>
      <c r="F131" s="1">
        <v>75.709999999999994</v>
      </c>
      <c r="G131" s="1">
        <v>0</v>
      </c>
      <c r="H131" s="1">
        <v>0</v>
      </c>
      <c r="I131" s="1">
        <v>1</v>
      </c>
      <c r="J131" s="1">
        <v>2</v>
      </c>
      <c r="K131" s="1">
        <v>75.34</v>
      </c>
      <c r="L131" s="1">
        <v>75.45</v>
      </c>
    </row>
    <row r="132" spans="1:12" ht="15.75" customHeight="1">
      <c r="A132" s="7">
        <v>131</v>
      </c>
      <c r="B132" s="1" t="s">
        <v>121</v>
      </c>
      <c r="C132" s="1">
        <v>75.5</v>
      </c>
      <c r="D132" s="1">
        <v>14</v>
      </c>
      <c r="E132" s="1">
        <v>14</v>
      </c>
      <c r="F132" s="1">
        <v>74.930000000000007</v>
      </c>
      <c r="G132" s="1">
        <v>0</v>
      </c>
      <c r="H132" s="1">
        <v>0</v>
      </c>
      <c r="I132" s="1">
        <v>0</v>
      </c>
      <c r="J132" s="1">
        <v>0</v>
      </c>
      <c r="K132" s="1">
        <v>75.23</v>
      </c>
      <c r="L132" s="1">
        <v>75.48</v>
      </c>
    </row>
    <row r="133" spans="1:12" ht="15.75" customHeight="1">
      <c r="A133" s="7">
        <v>132</v>
      </c>
      <c r="B133" s="1" t="s">
        <v>102</v>
      </c>
      <c r="C133" s="1">
        <v>75.459999999999994</v>
      </c>
      <c r="D133" s="1">
        <v>13</v>
      </c>
      <c r="E133" s="1">
        <v>16</v>
      </c>
      <c r="F133" s="1">
        <v>76.37</v>
      </c>
      <c r="G133" s="1">
        <v>0</v>
      </c>
      <c r="H133" s="1">
        <v>0</v>
      </c>
      <c r="I133" s="1">
        <v>1</v>
      </c>
      <c r="J133" s="1">
        <v>0</v>
      </c>
      <c r="K133" s="1">
        <v>74.989999999999995</v>
      </c>
      <c r="L133" s="1">
        <v>75.650000000000006</v>
      </c>
    </row>
    <row r="134" spans="1:12" ht="15.75" customHeight="1">
      <c r="A134" s="7">
        <v>133</v>
      </c>
      <c r="B134" s="1" t="s">
        <v>443</v>
      </c>
      <c r="C134" s="1">
        <v>75.42</v>
      </c>
      <c r="D134" s="1">
        <v>20</v>
      </c>
      <c r="E134" s="1">
        <v>11</v>
      </c>
      <c r="F134" s="1">
        <v>71.290000000000006</v>
      </c>
      <c r="G134" s="1">
        <v>0</v>
      </c>
      <c r="H134" s="1">
        <v>1</v>
      </c>
      <c r="I134" s="1">
        <v>0</v>
      </c>
      <c r="J134" s="1">
        <v>3</v>
      </c>
      <c r="K134" s="1">
        <v>74.91</v>
      </c>
      <c r="L134" s="1">
        <v>75.66</v>
      </c>
    </row>
    <row r="135" spans="1:12" ht="15.75" customHeight="1">
      <c r="A135" s="7">
        <v>134</v>
      </c>
      <c r="B135" s="1" t="s">
        <v>241</v>
      </c>
      <c r="C135" s="1">
        <v>75.39</v>
      </c>
      <c r="D135" s="1">
        <v>22</v>
      </c>
      <c r="E135" s="1">
        <v>6</v>
      </c>
      <c r="F135" s="1">
        <v>68.040000000000006</v>
      </c>
      <c r="G135" s="1">
        <v>0</v>
      </c>
      <c r="H135" s="1">
        <v>0</v>
      </c>
      <c r="I135" s="1">
        <v>0</v>
      </c>
      <c r="J135" s="1">
        <v>0</v>
      </c>
      <c r="K135" s="1">
        <v>78.44</v>
      </c>
      <c r="L135" s="1">
        <v>72.33</v>
      </c>
    </row>
    <row r="136" spans="1:12" ht="15.75" customHeight="1">
      <c r="A136" s="7">
        <v>135</v>
      </c>
      <c r="B136" s="1" t="s">
        <v>119</v>
      </c>
      <c r="C136" s="1">
        <v>75.39</v>
      </c>
      <c r="D136" s="1">
        <v>11</v>
      </c>
      <c r="E136" s="1">
        <v>18</v>
      </c>
      <c r="F136" s="1">
        <v>79.41</v>
      </c>
      <c r="G136" s="1">
        <v>0</v>
      </c>
      <c r="H136" s="1">
        <v>4</v>
      </c>
      <c r="I136" s="1">
        <v>0</v>
      </c>
      <c r="J136" s="1">
        <v>10</v>
      </c>
      <c r="K136" s="1">
        <v>75.56</v>
      </c>
      <c r="L136" s="1">
        <v>74.930000000000007</v>
      </c>
    </row>
    <row r="137" spans="1:12" ht="15.75" customHeight="1">
      <c r="A137" s="7">
        <v>136</v>
      </c>
      <c r="B137" s="1" t="s">
        <v>131</v>
      </c>
      <c r="C137" s="1">
        <v>75.349999999999994</v>
      </c>
      <c r="D137" s="1">
        <v>10</v>
      </c>
      <c r="E137" s="1">
        <v>17</v>
      </c>
      <c r="F137" s="1">
        <v>78.459999999999994</v>
      </c>
      <c r="G137" s="1">
        <v>0</v>
      </c>
      <c r="H137" s="1">
        <v>2</v>
      </c>
      <c r="I137" s="1">
        <v>1</v>
      </c>
      <c r="J137" s="1">
        <v>3</v>
      </c>
      <c r="K137" s="1">
        <v>73.88</v>
      </c>
      <c r="L137" s="1">
        <v>76.59</v>
      </c>
    </row>
    <row r="138" spans="1:12" ht="15.75" customHeight="1">
      <c r="A138" s="7">
        <v>137</v>
      </c>
      <c r="B138" s="1" t="s">
        <v>148</v>
      </c>
      <c r="C138" s="1">
        <v>75.25</v>
      </c>
      <c r="D138" s="1">
        <v>14</v>
      </c>
      <c r="E138" s="1">
        <v>10</v>
      </c>
      <c r="F138" s="1">
        <v>73.05</v>
      </c>
      <c r="G138" s="1">
        <v>0</v>
      </c>
      <c r="H138" s="1">
        <v>2</v>
      </c>
      <c r="I138" s="1">
        <v>0</v>
      </c>
      <c r="J138" s="1">
        <v>2</v>
      </c>
      <c r="K138" s="1">
        <v>75.62</v>
      </c>
      <c r="L138" s="1">
        <v>74.61</v>
      </c>
    </row>
    <row r="139" spans="1:12" ht="15.75" customHeight="1">
      <c r="A139" s="7">
        <v>138</v>
      </c>
      <c r="B139" s="1" t="s">
        <v>161</v>
      </c>
      <c r="C139" s="1">
        <v>75.09</v>
      </c>
      <c r="D139" s="1">
        <v>16</v>
      </c>
      <c r="E139" s="1">
        <v>12</v>
      </c>
      <c r="F139" s="1">
        <v>72.650000000000006</v>
      </c>
      <c r="G139" s="1">
        <v>0</v>
      </c>
      <c r="H139" s="1">
        <v>1</v>
      </c>
      <c r="I139" s="1">
        <v>0</v>
      </c>
      <c r="J139" s="1">
        <v>1</v>
      </c>
      <c r="K139" s="1">
        <v>74</v>
      </c>
      <c r="L139" s="1">
        <v>75.91</v>
      </c>
    </row>
    <row r="140" spans="1:12" ht="15.75" customHeight="1">
      <c r="A140" s="7">
        <v>139</v>
      </c>
      <c r="B140" s="1" t="s">
        <v>442</v>
      </c>
      <c r="C140" s="1">
        <v>75.06</v>
      </c>
      <c r="D140" s="1">
        <v>20</v>
      </c>
      <c r="E140" s="1">
        <v>11</v>
      </c>
      <c r="F140" s="1">
        <v>70.28</v>
      </c>
      <c r="G140" s="1">
        <v>0</v>
      </c>
      <c r="H140" s="1">
        <v>0</v>
      </c>
      <c r="I140" s="1">
        <v>0</v>
      </c>
      <c r="J140" s="1">
        <v>0</v>
      </c>
      <c r="K140" s="1">
        <v>75.13</v>
      </c>
      <c r="L140" s="1">
        <v>74.709999999999994</v>
      </c>
    </row>
    <row r="141" spans="1:12" ht="15.75" customHeight="1">
      <c r="A141" s="7">
        <v>140</v>
      </c>
      <c r="B141" s="1" t="s">
        <v>488</v>
      </c>
      <c r="C141" s="1">
        <v>75.03</v>
      </c>
      <c r="D141" s="1">
        <v>18</v>
      </c>
      <c r="E141" s="1">
        <v>10</v>
      </c>
      <c r="F141" s="1">
        <v>69.95</v>
      </c>
      <c r="G141" s="1">
        <v>0</v>
      </c>
      <c r="H141" s="1">
        <v>0</v>
      </c>
      <c r="I141" s="1">
        <v>0</v>
      </c>
      <c r="J141" s="1">
        <v>0</v>
      </c>
      <c r="K141" s="1">
        <v>74.12</v>
      </c>
      <c r="L141" s="1">
        <v>75.67</v>
      </c>
    </row>
    <row r="142" spans="1:12" ht="15.75" customHeight="1">
      <c r="A142" s="7">
        <v>141</v>
      </c>
      <c r="B142" s="1" t="s">
        <v>224</v>
      </c>
      <c r="C142" s="1">
        <v>75.010000000000005</v>
      </c>
      <c r="D142" s="1">
        <v>12</v>
      </c>
      <c r="E142" s="1">
        <v>17</v>
      </c>
      <c r="F142" s="1">
        <v>76.569999999999993</v>
      </c>
      <c r="G142" s="1">
        <v>0</v>
      </c>
      <c r="H142" s="1">
        <v>1</v>
      </c>
      <c r="I142" s="1">
        <v>1</v>
      </c>
      <c r="J142" s="1">
        <v>6</v>
      </c>
      <c r="K142" s="1">
        <v>73.540000000000006</v>
      </c>
      <c r="L142" s="1">
        <v>76.25</v>
      </c>
    </row>
    <row r="143" spans="1:12" ht="15.75" customHeight="1">
      <c r="A143" s="7">
        <v>142</v>
      </c>
      <c r="B143" s="1" t="s">
        <v>141</v>
      </c>
      <c r="C143" s="1">
        <v>75</v>
      </c>
      <c r="D143" s="1">
        <v>15</v>
      </c>
      <c r="E143" s="1">
        <v>11</v>
      </c>
      <c r="F143" s="1">
        <v>72.47</v>
      </c>
      <c r="G143" s="1">
        <v>0</v>
      </c>
      <c r="H143" s="1">
        <v>2</v>
      </c>
      <c r="I143" s="1">
        <v>0</v>
      </c>
      <c r="J143" s="1">
        <v>2</v>
      </c>
      <c r="K143" s="1">
        <v>74.61</v>
      </c>
      <c r="L143" s="1">
        <v>75.11</v>
      </c>
    </row>
    <row r="144" spans="1:12" ht="15.75" customHeight="1">
      <c r="A144" s="7">
        <v>143</v>
      </c>
      <c r="B144" s="1" t="s">
        <v>494</v>
      </c>
      <c r="C144" s="1">
        <v>74.91</v>
      </c>
      <c r="D144" s="1">
        <v>14</v>
      </c>
      <c r="E144" s="1">
        <v>16</v>
      </c>
      <c r="F144" s="1">
        <v>76.78</v>
      </c>
      <c r="G144" s="1">
        <v>0</v>
      </c>
      <c r="H144" s="1">
        <v>1</v>
      </c>
      <c r="I144" s="1">
        <v>0</v>
      </c>
      <c r="J144" s="1">
        <v>2</v>
      </c>
      <c r="K144" s="1">
        <v>75.989999999999995</v>
      </c>
      <c r="L144" s="1">
        <v>73.569999999999993</v>
      </c>
    </row>
    <row r="145" spans="1:12" ht="15.75" customHeight="1">
      <c r="A145" s="7">
        <v>144</v>
      </c>
      <c r="B145" s="1" t="s">
        <v>124</v>
      </c>
      <c r="C145" s="1">
        <v>74.72</v>
      </c>
      <c r="D145" s="1">
        <v>21</v>
      </c>
      <c r="E145" s="1">
        <v>7</v>
      </c>
      <c r="F145" s="1">
        <v>68.599999999999994</v>
      </c>
      <c r="G145" s="1">
        <v>0</v>
      </c>
      <c r="H145" s="1">
        <v>0</v>
      </c>
      <c r="I145" s="1">
        <v>0</v>
      </c>
      <c r="J145" s="1">
        <v>1</v>
      </c>
      <c r="K145" s="1">
        <v>75.930000000000007</v>
      </c>
      <c r="L145" s="1">
        <v>73.27</v>
      </c>
    </row>
    <row r="146" spans="1:12" ht="15.75" customHeight="1">
      <c r="A146" s="7">
        <v>145</v>
      </c>
      <c r="B146" s="1" t="s">
        <v>36</v>
      </c>
      <c r="C146" s="1">
        <v>74.67</v>
      </c>
      <c r="D146" s="1">
        <v>14</v>
      </c>
      <c r="E146" s="1">
        <v>15</v>
      </c>
      <c r="F146" s="1">
        <v>74.290000000000006</v>
      </c>
      <c r="G146" s="1">
        <v>0</v>
      </c>
      <c r="H146" s="1">
        <v>0</v>
      </c>
      <c r="I146" s="1">
        <v>0</v>
      </c>
      <c r="J146" s="1">
        <v>1</v>
      </c>
      <c r="K146" s="1">
        <v>73.88</v>
      </c>
      <c r="L146" s="1">
        <v>75.17</v>
      </c>
    </row>
    <row r="147" spans="1:12" ht="15.75" customHeight="1">
      <c r="A147" s="7">
        <v>146</v>
      </c>
      <c r="B147" s="1" t="s">
        <v>245</v>
      </c>
      <c r="C147" s="1">
        <v>74.58</v>
      </c>
      <c r="D147" s="1">
        <v>15</v>
      </c>
      <c r="E147" s="1">
        <v>13</v>
      </c>
      <c r="F147" s="1">
        <v>74.37</v>
      </c>
      <c r="G147" s="1">
        <v>0</v>
      </c>
      <c r="H147" s="1">
        <v>0</v>
      </c>
      <c r="I147" s="1">
        <v>0</v>
      </c>
      <c r="J147" s="1">
        <v>0</v>
      </c>
      <c r="K147" s="1">
        <v>75.209999999999994</v>
      </c>
      <c r="L147" s="1">
        <v>73.67</v>
      </c>
    </row>
    <row r="148" spans="1:12" ht="15.75" customHeight="1">
      <c r="A148" s="7">
        <v>147</v>
      </c>
      <c r="B148" s="1" t="s">
        <v>164</v>
      </c>
      <c r="C148" s="1">
        <v>74.56</v>
      </c>
      <c r="D148" s="1">
        <v>14</v>
      </c>
      <c r="E148" s="1">
        <v>14</v>
      </c>
      <c r="F148" s="1">
        <v>74.650000000000006</v>
      </c>
      <c r="G148" s="1">
        <v>0</v>
      </c>
      <c r="H148" s="1">
        <v>0</v>
      </c>
      <c r="I148" s="1">
        <v>0</v>
      </c>
      <c r="J148" s="1">
        <v>1</v>
      </c>
      <c r="K148" s="1">
        <v>74.239999999999995</v>
      </c>
      <c r="L148" s="1">
        <v>74.59</v>
      </c>
    </row>
    <row r="149" spans="1:12" ht="15.75" customHeight="1">
      <c r="A149" s="7">
        <v>148</v>
      </c>
      <c r="B149" s="1" t="s">
        <v>234</v>
      </c>
      <c r="C149" s="1">
        <v>74.52</v>
      </c>
      <c r="D149" s="1">
        <v>16</v>
      </c>
      <c r="E149" s="1">
        <v>10</v>
      </c>
      <c r="F149" s="1">
        <v>72.06</v>
      </c>
      <c r="G149" s="1">
        <v>0</v>
      </c>
      <c r="H149" s="1">
        <v>1</v>
      </c>
      <c r="I149" s="1">
        <v>0</v>
      </c>
      <c r="J149" s="1">
        <v>2</v>
      </c>
      <c r="K149" s="1">
        <v>75.739999999999995</v>
      </c>
      <c r="L149" s="1">
        <v>73.05</v>
      </c>
    </row>
    <row r="150" spans="1:12" ht="15.75" customHeight="1">
      <c r="A150" s="7">
        <v>149</v>
      </c>
      <c r="B150" s="1" t="s">
        <v>213</v>
      </c>
      <c r="C150" s="1">
        <v>74.489999999999995</v>
      </c>
      <c r="D150" s="1">
        <v>12</v>
      </c>
      <c r="E150" s="1">
        <v>16</v>
      </c>
      <c r="F150" s="1">
        <v>74.89</v>
      </c>
      <c r="G150" s="1">
        <v>0</v>
      </c>
      <c r="H150" s="1">
        <v>1</v>
      </c>
      <c r="I150" s="1">
        <v>0</v>
      </c>
      <c r="J150" s="1">
        <v>1</v>
      </c>
      <c r="K150" s="1">
        <v>73.680000000000007</v>
      </c>
      <c r="L150" s="1">
        <v>75.03</v>
      </c>
    </row>
    <row r="151" spans="1:12" ht="15.75" customHeight="1">
      <c r="A151" s="7">
        <v>150</v>
      </c>
      <c r="B151" s="1" t="s">
        <v>194</v>
      </c>
      <c r="C151" s="1">
        <v>74.459999999999994</v>
      </c>
      <c r="D151" s="1">
        <v>13</v>
      </c>
      <c r="E151" s="1">
        <v>17</v>
      </c>
      <c r="F151" s="1">
        <v>76.599999999999994</v>
      </c>
      <c r="G151" s="1">
        <v>0</v>
      </c>
      <c r="H151" s="1">
        <v>0</v>
      </c>
      <c r="I151" s="1">
        <v>0</v>
      </c>
      <c r="J151" s="1">
        <v>2</v>
      </c>
      <c r="K151" s="1">
        <v>75.02</v>
      </c>
      <c r="L151" s="1">
        <v>73.63</v>
      </c>
    </row>
    <row r="152" spans="1:12" ht="15.75" customHeight="1">
      <c r="A152" s="7">
        <v>151</v>
      </c>
      <c r="B152" s="1" t="s">
        <v>302</v>
      </c>
      <c r="C152" s="1">
        <v>74.44</v>
      </c>
      <c r="D152" s="1">
        <v>19</v>
      </c>
      <c r="E152" s="1">
        <v>12</v>
      </c>
      <c r="F152" s="1">
        <v>72.53</v>
      </c>
      <c r="G152" s="1">
        <v>0</v>
      </c>
      <c r="H152" s="1">
        <v>1</v>
      </c>
      <c r="I152" s="1">
        <v>0</v>
      </c>
      <c r="J152" s="1">
        <v>1</v>
      </c>
      <c r="K152" s="1">
        <v>75.73</v>
      </c>
      <c r="L152" s="1">
        <v>72.91</v>
      </c>
    </row>
    <row r="153" spans="1:12" ht="15.75" customHeight="1">
      <c r="A153" s="7">
        <v>152</v>
      </c>
      <c r="B153" s="1" t="s">
        <v>197</v>
      </c>
      <c r="C153" s="1">
        <v>74.44</v>
      </c>
      <c r="D153" s="1">
        <v>10</v>
      </c>
      <c r="E153" s="1">
        <v>15</v>
      </c>
      <c r="F153" s="1">
        <v>77.599999999999994</v>
      </c>
      <c r="G153" s="1">
        <v>1</v>
      </c>
      <c r="H153" s="1">
        <v>3</v>
      </c>
      <c r="I153" s="1">
        <v>1</v>
      </c>
      <c r="J153" s="1">
        <v>4</v>
      </c>
      <c r="K153" s="1">
        <v>74.430000000000007</v>
      </c>
      <c r="L153" s="1">
        <v>74.17</v>
      </c>
    </row>
    <row r="154" spans="1:12" ht="15.75" customHeight="1">
      <c r="A154" s="7">
        <v>153</v>
      </c>
      <c r="B154" s="1" t="s">
        <v>351</v>
      </c>
      <c r="C154" s="1">
        <v>74.22</v>
      </c>
      <c r="D154" s="1">
        <v>17</v>
      </c>
      <c r="E154" s="1">
        <v>15</v>
      </c>
      <c r="F154" s="1">
        <v>72.87</v>
      </c>
      <c r="G154" s="1">
        <v>0</v>
      </c>
      <c r="H154" s="1">
        <v>0</v>
      </c>
      <c r="I154" s="1">
        <v>0</v>
      </c>
      <c r="J154" s="1">
        <v>0</v>
      </c>
      <c r="K154" s="1">
        <v>73.33</v>
      </c>
      <c r="L154" s="1">
        <v>74.83</v>
      </c>
    </row>
    <row r="155" spans="1:12" ht="15.75" customHeight="1">
      <c r="A155" s="7">
        <v>154</v>
      </c>
      <c r="B155" s="1" t="s">
        <v>96</v>
      </c>
      <c r="C155" s="1">
        <v>74.17</v>
      </c>
      <c r="D155" s="1">
        <v>11</v>
      </c>
      <c r="E155" s="1">
        <v>18</v>
      </c>
      <c r="F155" s="1">
        <v>77.31</v>
      </c>
      <c r="G155" s="1">
        <v>0</v>
      </c>
      <c r="H155" s="1">
        <v>1</v>
      </c>
      <c r="I155" s="1">
        <v>1</v>
      </c>
      <c r="J155" s="1">
        <v>3</v>
      </c>
      <c r="K155" s="1">
        <v>74.16</v>
      </c>
      <c r="L155" s="1">
        <v>73.89</v>
      </c>
    </row>
    <row r="156" spans="1:12" ht="15.75" customHeight="1">
      <c r="A156" s="7">
        <v>155</v>
      </c>
      <c r="B156" s="1" t="s">
        <v>138</v>
      </c>
      <c r="C156" s="1">
        <v>74.06</v>
      </c>
      <c r="D156" s="1">
        <v>16</v>
      </c>
      <c r="E156" s="1">
        <v>12</v>
      </c>
      <c r="F156" s="1">
        <v>72.099999999999994</v>
      </c>
      <c r="G156" s="1">
        <v>0</v>
      </c>
      <c r="H156" s="1">
        <v>0</v>
      </c>
      <c r="I156" s="1">
        <v>0</v>
      </c>
      <c r="J156" s="1">
        <v>3</v>
      </c>
      <c r="K156" s="1">
        <v>74.78</v>
      </c>
      <c r="L156" s="1">
        <v>73.069999999999993</v>
      </c>
    </row>
    <row r="157" spans="1:12" ht="15.75" customHeight="1">
      <c r="A157" s="7">
        <v>156</v>
      </c>
      <c r="B157" s="1" t="s">
        <v>216</v>
      </c>
      <c r="C157" s="1">
        <v>74.05</v>
      </c>
      <c r="D157" s="1">
        <v>17</v>
      </c>
      <c r="E157" s="1">
        <v>12</v>
      </c>
      <c r="F157" s="1">
        <v>72.08</v>
      </c>
      <c r="G157" s="1">
        <v>0</v>
      </c>
      <c r="H157" s="1">
        <v>0</v>
      </c>
      <c r="I157" s="1">
        <v>0</v>
      </c>
      <c r="J157" s="1">
        <v>0</v>
      </c>
      <c r="K157" s="1">
        <v>74.77</v>
      </c>
      <c r="L157" s="1">
        <v>73.06</v>
      </c>
    </row>
    <row r="158" spans="1:12" ht="15.75" customHeight="1">
      <c r="A158" s="7">
        <v>157</v>
      </c>
      <c r="B158" s="1" t="s">
        <v>142</v>
      </c>
      <c r="C158" s="1">
        <v>74.03</v>
      </c>
      <c r="D158" s="1">
        <v>12</v>
      </c>
      <c r="E158" s="1">
        <v>14</v>
      </c>
      <c r="F158" s="1">
        <v>75.040000000000006</v>
      </c>
      <c r="G158" s="1">
        <v>0</v>
      </c>
      <c r="H158" s="1">
        <v>1</v>
      </c>
      <c r="I158" s="1">
        <v>0</v>
      </c>
      <c r="J158" s="1">
        <v>3</v>
      </c>
      <c r="K158" s="1">
        <v>73.23</v>
      </c>
      <c r="L158" s="1">
        <v>74.55</v>
      </c>
    </row>
    <row r="159" spans="1:12" ht="15.75" customHeight="1">
      <c r="A159" s="7">
        <v>158</v>
      </c>
      <c r="B159" s="1" t="s">
        <v>162</v>
      </c>
      <c r="C159" s="1">
        <v>74.02</v>
      </c>
      <c r="D159" s="1">
        <v>13</v>
      </c>
      <c r="E159" s="1">
        <v>16</v>
      </c>
      <c r="F159" s="1">
        <v>76.08</v>
      </c>
      <c r="G159" s="1">
        <v>0</v>
      </c>
      <c r="H159" s="1">
        <v>1</v>
      </c>
      <c r="I159" s="1">
        <v>1</v>
      </c>
      <c r="J159" s="1">
        <v>2</v>
      </c>
      <c r="K159" s="1">
        <v>74.62</v>
      </c>
      <c r="L159" s="1">
        <v>73.13</v>
      </c>
    </row>
    <row r="160" spans="1:12" ht="15.75" customHeight="1">
      <c r="A160" s="7">
        <v>159</v>
      </c>
      <c r="B160" s="1" t="s">
        <v>185</v>
      </c>
      <c r="C160" s="1">
        <v>74.010000000000005</v>
      </c>
      <c r="D160" s="1">
        <v>19</v>
      </c>
      <c r="E160" s="1">
        <v>8</v>
      </c>
      <c r="F160" s="1">
        <v>67.959999999999994</v>
      </c>
      <c r="G160" s="1">
        <v>0</v>
      </c>
      <c r="H160" s="1">
        <v>1</v>
      </c>
      <c r="I160" s="1">
        <v>0</v>
      </c>
      <c r="J160" s="1">
        <v>1</v>
      </c>
      <c r="K160" s="1">
        <v>73.66</v>
      </c>
      <c r="L160" s="1">
        <v>74.069999999999993</v>
      </c>
    </row>
    <row r="161" spans="1:12" ht="15.75" customHeight="1">
      <c r="A161" s="7">
        <v>160</v>
      </c>
      <c r="B161" s="1" t="s">
        <v>136</v>
      </c>
      <c r="C161" s="1">
        <v>73.97</v>
      </c>
      <c r="D161" s="1">
        <v>19</v>
      </c>
      <c r="E161" s="1">
        <v>11</v>
      </c>
      <c r="F161" s="1">
        <v>70.239999999999995</v>
      </c>
      <c r="G161" s="1">
        <v>0</v>
      </c>
      <c r="H161" s="1">
        <v>1</v>
      </c>
      <c r="I161" s="1">
        <v>0</v>
      </c>
      <c r="J161" s="1">
        <v>1</v>
      </c>
      <c r="K161" s="1">
        <v>73.64</v>
      </c>
      <c r="L161" s="1">
        <v>74.010000000000005</v>
      </c>
    </row>
    <row r="162" spans="1:12" ht="15.75" customHeight="1">
      <c r="A162" s="7">
        <v>161</v>
      </c>
      <c r="B162" s="1" t="s">
        <v>315</v>
      </c>
      <c r="C162" s="1">
        <v>73.95</v>
      </c>
      <c r="D162" s="1">
        <v>11</v>
      </c>
      <c r="E162" s="1">
        <v>16</v>
      </c>
      <c r="F162" s="1">
        <v>76.959999999999994</v>
      </c>
      <c r="G162" s="1">
        <v>0</v>
      </c>
      <c r="H162" s="1">
        <v>0</v>
      </c>
      <c r="I162" s="1">
        <v>0</v>
      </c>
      <c r="J162" s="1">
        <v>0</v>
      </c>
      <c r="K162" s="1">
        <v>74.94</v>
      </c>
      <c r="L162" s="1">
        <v>72.7</v>
      </c>
    </row>
    <row r="163" spans="1:12" ht="15.75" customHeight="1">
      <c r="A163" s="7">
        <v>162</v>
      </c>
      <c r="B163" s="1" t="s">
        <v>103</v>
      </c>
      <c r="C163" s="1">
        <v>73.92</v>
      </c>
      <c r="D163" s="1">
        <v>13</v>
      </c>
      <c r="E163" s="1">
        <v>13</v>
      </c>
      <c r="F163" s="1">
        <v>73.22</v>
      </c>
      <c r="G163" s="1">
        <v>0</v>
      </c>
      <c r="H163" s="1">
        <v>0</v>
      </c>
      <c r="I163" s="1">
        <v>0</v>
      </c>
      <c r="J163" s="1">
        <v>3</v>
      </c>
      <c r="K163" s="1">
        <v>73.17</v>
      </c>
      <c r="L163" s="1">
        <v>74.38</v>
      </c>
    </row>
    <row r="164" spans="1:12" ht="15.75" customHeight="1">
      <c r="A164" s="7">
        <v>163</v>
      </c>
      <c r="B164" s="1" t="s">
        <v>60</v>
      </c>
      <c r="C164" s="1">
        <v>73.91</v>
      </c>
      <c r="D164" s="1">
        <v>12</v>
      </c>
      <c r="E164" s="1">
        <v>17</v>
      </c>
      <c r="F164" s="1">
        <v>76.540000000000006</v>
      </c>
      <c r="G164" s="1">
        <v>0</v>
      </c>
      <c r="H164" s="1">
        <v>0</v>
      </c>
      <c r="I164" s="1">
        <v>1</v>
      </c>
      <c r="J164" s="1">
        <v>6</v>
      </c>
      <c r="K164" s="1">
        <v>74.540000000000006</v>
      </c>
      <c r="L164" s="1">
        <v>73.010000000000005</v>
      </c>
    </row>
    <row r="165" spans="1:12" ht="15.75" customHeight="1">
      <c r="A165" s="7">
        <v>164</v>
      </c>
      <c r="B165" s="1" t="s">
        <v>100</v>
      </c>
      <c r="C165" s="1">
        <v>73.819999999999993</v>
      </c>
      <c r="D165" s="1">
        <v>17</v>
      </c>
      <c r="E165" s="1">
        <v>10</v>
      </c>
      <c r="F165" s="1">
        <v>68.959999999999994</v>
      </c>
      <c r="G165" s="1">
        <v>0</v>
      </c>
      <c r="H165" s="1">
        <v>0</v>
      </c>
      <c r="I165" s="1">
        <v>0</v>
      </c>
      <c r="J165" s="1">
        <v>0</v>
      </c>
      <c r="K165" s="1">
        <v>72.28</v>
      </c>
      <c r="L165" s="1">
        <v>75.08</v>
      </c>
    </row>
    <row r="166" spans="1:12" ht="15.75" customHeight="1">
      <c r="A166" s="7">
        <v>165</v>
      </c>
      <c r="B166" s="1" t="s">
        <v>127</v>
      </c>
      <c r="C166" s="1">
        <v>73.77</v>
      </c>
      <c r="D166" s="1">
        <v>13</v>
      </c>
      <c r="E166" s="1">
        <v>15</v>
      </c>
      <c r="F166" s="1">
        <v>74.13</v>
      </c>
      <c r="G166" s="1">
        <v>0</v>
      </c>
      <c r="H166" s="1">
        <v>0</v>
      </c>
      <c r="I166" s="1">
        <v>0</v>
      </c>
      <c r="J166" s="1">
        <v>0</v>
      </c>
      <c r="K166" s="1">
        <v>74.06</v>
      </c>
      <c r="L166" s="1">
        <v>73.2</v>
      </c>
    </row>
    <row r="167" spans="1:12" ht="15.75" customHeight="1">
      <c r="A167" s="7">
        <v>166</v>
      </c>
      <c r="B167" s="1" t="s">
        <v>435</v>
      </c>
      <c r="C167" s="1">
        <v>73.760000000000005</v>
      </c>
      <c r="D167" s="1">
        <v>16</v>
      </c>
      <c r="E167" s="1">
        <v>12</v>
      </c>
      <c r="F167" s="1">
        <v>72.97</v>
      </c>
      <c r="G167" s="1">
        <v>0</v>
      </c>
      <c r="H167" s="1">
        <v>0</v>
      </c>
      <c r="I167" s="1">
        <v>0</v>
      </c>
      <c r="J167" s="1">
        <v>1</v>
      </c>
      <c r="K167" s="1">
        <v>74.790000000000006</v>
      </c>
      <c r="L167" s="1">
        <v>72.45</v>
      </c>
    </row>
    <row r="168" spans="1:12" ht="15.75" customHeight="1">
      <c r="A168" s="7">
        <v>167</v>
      </c>
      <c r="B168" s="1" t="s">
        <v>397</v>
      </c>
      <c r="C168" s="1">
        <v>73.66</v>
      </c>
      <c r="D168" s="1">
        <v>19</v>
      </c>
      <c r="E168" s="1">
        <v>14</v>
      </c>
      <c r="F168" s="1">
        <v>72.430000000000007</v>
      </c>
      <c r="G168" s="1">
        <v>0</v>
      </c>
      <c r="H168" s="1">
        <v>1</v>
      </c>
      <c r="I168" s="1">
        <v>0</v>
      </c>
      <c r="J168" s="1">
        <v>3</v>
      </c>
      <c r="K168" s="1">
        <v>74.45</v>
      </c>
      <c r="L168" s="1">
        <v>72.59</v>
      </c>
    </row>
    <row r="169" spans="1:12" ht="15.75" customHeight="1">
      <c r="A169" s="7">
        <v>168</v>
      </c>
      <c r="B169" s="1" t="s">
        <v>388</v>
      </c>
      <c r="C169" s="1">
        <v>73.400000000000006</v>
      </c>
      <c r="D169" s="1">
        <v>12</v>
      </c>
      <c r="E169" s="1">
        <v>16</v>
      </c>
      <c r="F169" s="1">
        <v>76.03</v>
      </c>
      <c r="G169" s="1">
        <v>0</v>
      </c>
      <c r="H169" s="1">
        <v>0</v>
      </c>
      <c r="I169" s="1">
        <v>1</v>
      </c>
      <c r="J169" s="1">
        <v>2</v>
      </c>
      <c r="K169" s="1">
        <v>73.84</v>
      </c>
      <c r="L169" s="1">
        <v>72.67</v>
      </c>
    </row>
    <row r="170" spans="1:12" ht="15.75" customHeight="1">
      <c r="A170" s="7">
        <v>169</v>
      </c>
      <c r="B170" s="1" t="s">
        <v>296</v>
      </c>
      <c r="C170" s="1">
        <v>73.349999999999994</v>
      </c>
      <c r="D170" s="1">
        <v>17</v>
      </c>
      <c r="E170" s="1">
        <v>12</v>
      </c>
      <c r="F170" s="1">
        <v>72.150000000000006</v>
      </c>
      <c r="G170" s="1">
        <v>0</v>
      </c>
      <c r="H170" s="1">
        <v>0</v>
      </c>
      <c r="I170" s="1">
        <v>0</v>
      </c>
      <c r="J170" s="1">
        <v>0</v>
      </c>
      <c r="K170" s="1">
        <v>74.709999999999994</v>
      </c>
      <c r="L170" s="1">
        <v>71.709999999999994</v>
      </c>
    </row>
    <row r="171" spans="1:12" ht="15.75" customHeight="1">
      <c r="A171" s="7">
        <v>170</v>
      </c>
      <c r="B171" s="1" t="s">
        <v>231</v>
      </c>
      <c r="C171" s="1">
        <v>73.23</v>
      </c>
      <c r="D171" s="1">
        <v>12</v>
      </c>
      <c r="E171" s="1">
        <v>17</v>
      </c>
      <c r="F171" s="1">
        <v>75.98</v>
      </c>
      <c r="G171" s="1">
        <v>0</v>
      </c>
      <c r="H171" s="1">
        <v>0</v>
      </c>
      <c r="I171" s="1">
        <v>0</v>
      </c>
      <c r="J171" s="1">
        <v>4</v>
      </c>
      <c r="K171" s="1">
        <v>73.099999999999994</v>
      </c>
      <c r="L171" s="1">
        <v>73.08</v>
      </c>
    </row>
    <row r="172" spans="1:12" ht="15.75" customHeight="1">
      <c r="A172" s="7">
        <v>171</v>
      </c>
      <c r="B172" s="1" t="s">
        <v>106</v>
      </c>
      <c r="C172" s="1">
        <v>73.2</v>
      </c>
      <c r="D172" s="1">
        <v>17</v>
      </c>
      <c r="E172" s="1">
        <v>12</v>
      </c>
      <c r="F172" s="1">
        <v>70.180000000000007</v>
      </c>
      <c r="G172" s="1">
        <v>0</v>
      </c>
      <c r="H172" s="1">
        <v>0</v>
      </c>
      <c r="I172" s="1">
        <v>0</v>
      </c>
      <c r="J172" s="1">
        <v>0</v>
      </c>
      <c r="K172" s="1">
        <v>73.319999999999993</v>
      </c>
      <c r="L172" s="1">
        <v>72.8</v>
      </c>
    </row>
    <row r="173" spans="1:12" ht="15.75" customHeight="1">
      <c r="A173" s="7">
        <v>172</v>
      </c>
      <c r="B173" s="1" t="s">
        <v>130</v>
      </c>
      <c r="C173" s="1">
        <v>73.150000000000006</v>
      </c>
      <c r="D173" s="1">
        <v>13</v>
      </c>
      <c r="E173" s="1">
        <v>14</v>
      </c>
      <c r="F173" s="1">
        <v>73.44</v>
      </c>
      <c r="G173" s="1">
        <v>0</v>
      </c>
      <c r="H173" s="1">
        <v>0</v>
      </c>
      <c r="I173" s="1">
        <v>0</v>
      </c>
      <c r="J173" s="1">
        <v>0</v>
      </c>
      <c r="K173" s="1">
        <v>73.41</v>
      </c>
      <c r="L173" s="1">
        <v>72.61</v>
      </c>
    </row>
    <row r="174" spans="1:12" ht="15.75" customHeight="1">
      <c r="A174" s="7">
        <v>173</v>
      </c>
      <c r="B174" s="1" t="s">
        <v>110</v>
      </c>
      <c r="C174" s="1">
        <v>73.069999999999993</v>
      </c>
      <c r="D174" s="1">
        <v>11</v>
      </c>
      <c r="E174" s="1">
        <v>18</v>
      </c>
      <c r="F174" s="1">
        <v>74.819999999999993</v>
      </c>
      <c r="G174" s="1">
        <v>0</v>
      </c>
      <c r="H174" s="1">
        <v>0</v>
      </c>
      <c r="I174" s="1">
        <v>0</v>
      </c>
      <c r="J174" s="1">
        <v>3</v>
      </c>
      <c r="K174" s="1">
        <v>71.260000000000005</v>
      </c>
      <c r="L174" s="1">
        <v>74.569999999999993</v>
      </c>
    </row>
    <row r="175" spans="1:12" ht="15.75" customHeight="1">
      <c r="A175" s="7">
        <v>174</v>
      </c>
      <c r="B175" s="1" t="s">
        <v>356</v>
      </c>
      <c r="C175" s="1">
        <v>72.94</v>
      </c>
      <c r="D175" s="1">
        <v>21</v>
      </c>
      <c r="E175" s="1">
        <v>11</v>
      </c>
      <c r="F175" s="1">
        <v>69.400000000000006</v>
      </c>
      <c r="G175" s="1">
        <v>0</v>
      </c>
      <c r="H175" s="1">
        <v>1</v>
      </c>
      <c r="I175" s="1">
        <v>0</v>
      </c>
      <c r="J175" s="1">
        <v>3</v>
      </c>
      <c r="K175" s="1">
        <v>73.41</v>
      </c>
      <c r="L175" s="1">
        <v>72.180000000000007</v>
      </c>
    </row>
    <row r="176" spans="1:12" ht="15.75" customHeight="1">
      <c r="A176" s="7">
        <v>175</v>
      </c>
      <c r="B176" s="1" t="s">
        <v>376</v>
      </c>
      <c r="C176" s="1">
        <v>72.87</v>
      </c>
      <c r="D176" s="1">
        <v>13</v>
      </c>
      <c r="E176" s="1">
        <v>14</v>
      </c>
      <c r="F176" s="1">
        <v>73.55</v>
      </c>
      <c r="G176" s="1">
        <v>0</v>
      </c>
      <c r="H176" s="1">
        <v>0</v>
      </c>
      <c r="I176" s="1">
        <v>0</v>
      </c>
      <c r="J176" s="1">
        <v>1</v>
      </c>
      <c r="K176" s="1">
        <v>72.27</v>
      </c>
      <c r="L176" s="1">
        <v>73.17</v>
      </c>
    </row>
    <row r="177" spans="1:12" ht="15.75" customHeight="1">
      <c r="A177" s="7">
        <v>176</v>
      </c>
      <c r="B177" s="1" t="s">
        <v>395</v>
      </c>
      <c r="C177" s="1">
        <v>72.73</v>
      </c>
      <c r="D177" s="1">
        <v>13</v>
      </c>
      <c r="E177" s="1">
        <v>15</v>
      </c>
      <c r="F177" s="1">
        <v>73.81</v>
      </c>
      <c r="G177" s="1">
        <v>0</v>
      </c>
      <c r="H177" s="1">
        <v>1</v>
      </c>
      <c r="I177" s="1">
        <v>0</v>
      </c>
      <c r="J177" s="1">
        <v>3</v>
      </c>
      <c r="K177" s="1">
        <v>73.44</v>
      </c>
      <c r="L177" s="1">
        <v>71.739999999999995</v>
      </c>
    </row>
    <row r="178" spans="1:12" ht="15.75" customHeight="1">
      <c r="A178" s="7">
        <v>177</v>
      </c>
      <c r="B178" s="1" t="s">
        <v>209</v>
      </c>
      <c r="C178" s="1">
        <v>72.7</v>
      </c>
      <c r="D178" s="1">
        <v>10</v>
      </c>
      <c r="E178" s="1">
        <v>15</v>
      </c>
      <c r="F178" s="1">
        <v>76.12</v>
      </c>
      <c r="G178" s="1">
        <v>0</v>
      </c>
      <c r="H178" s="1">
        <v>1</v>
      </c>
      <c r="I178" s="1">
        <v>0</v>
      </c>
      <c r="J178" s="1">
        <v>3</v>
      </c>
      <c r="K178" s="1">
        <v>72.760000000000005</v>
      </c>
      <c r="L178" s="1">
        <v>72.349999999999994</v>
      </c>
    </row>
    <row r="179" spans="1:12" ht="15.75" customHeight="1">
      <c r="A179" s="7">
        <v>178</v>
      </c>
      <c r="B179" s="1" t="s">
        <v>40</v>
      </c>
      <c r="C179" s="1">
        <v>72.7</v>
      </c>
      <c r="D179" s="1">
        <v>9</v>
      </c>
      <c r="E179" s="1">
        <v>19</v>
      </c>
      <c r="F179" s="1">
        <v>77.010000000000005</v>
      </c>
      <c r="G179" s="1">
        <v>0</v>
      </c>
      <c r="H179" s="1">
        <v>2</v>
      </c>
      <c r="I179" s="1">
        <v>0</v>
      </c>
      <c r="J179" s="1">
        <v>6</v>
      </c>
      <c r="K179" s="1">
        <v>71.569999999999993</v>
      </c>
      <c r="L179" s="1">
        <v>73.53</v>
      </c>
    </row>
    <row r="180" spans="1:12" ht="15.75" customHeight="1">
      <c r="A180" s="7">
        <v>179</v>
      </c>
      <c r="B180" s="1" t="s">
        <v>273</v>
      </c>
      <c r="C180" s="1">
        <v>72.52</v>
      </c>
      <c r="D180" s="1">
        <v>15</v>
      </c>
      <c r="E180" s="1">
        <v>14</v>
      </c>
      <c r="F180" s="1">
        <v>72.2</v>
      </c>
      <c r="G180" s="1">
        <v>0</v>
      </c>
      <c r="H180" s="1">
        <v>0</v>
      </c>
      <c r="I180" s="1">
        <v>0</v>
      </c>
      <c r="J180" s="1">
        <v>1</v>
      </c>
      <c r="K180" s="1">
        <v>72.400000000000006</v>
      </c>
      <c r="L180" s="1">
        <v>72.36</v>
      </c>
    </row>
    <row r="181" spans="1:12" ht="15.75" customHeight="1">
      <c r="A181" s="7">
        <v>180</v>
      </c>
      <c r="B181" s="1" t="s">
        <v>324</v>
      </c>
      <c r="C181" s="1">
        <v>72.430000000000007</v>
      </c>
      <c r="D181" s="1">
        <v>16</v>
      </c>
      <c r="E181" s="1">
        <v>14</v>
      </c>
      <c r="F181" s="1">
        <v>70.11</v>
      </c>
      <c r="G181" s="1">
        <v>0</v>
      </c>
      <c r="H181" s="1">
        <v>0</v>
      </c>
      <c r="I181" s="1">
        <v>0</v>
      </c>
      <c r="J181" s="1">
        <v>1</v>
      </c>
      <c r="K181" s="1">
        <v>70.69</v>
      </c>
      <c r="L181" s="1">
        <v>73.849999999999994</v>
      </c>
    </row>
    <row r="182" spans="1:12" ht="15.75" customHeight="1">
      <c r="A182" s="7">
        <v>181</v>
      </c>
      <c r="B182" s="1" t="s">
        <v>271</v>
      </c>
      <c r="C182" s="1">
        <v>72.34</v>
      </c>
      <c r="D182" s="1">
        <v>19</v>
      </c>
      <c r="E182" s="1">
        <v>10</v>
      </c>
      <c r="F182" s="1">
        <v>68.239999999999995</v>
      </c>
      <c r="G182" s="1">
        <v>0</v>
      </c>
      <c r="H182" s="1">
        <v>0</v>
      </c>
      <c r="I182" s="1">
        <v>0</v>
      </c>
      <c r="J182" s="1">
        <v>1</v>
      </c>
      <c r="K182" s="1">
        <v>73.45</v>
      </c>
      <c r="L182" s="1">
        <v>70.930000000000007</v>
      </c>
    </row>
    <row r="183" spans="1:12" ht="15.75" customHeight="1">
      <c r="A183" s="7">
        <v>182</v>
      </c>
      <c r="B183" s="1" t="s">
        <v>305</v>
      </c>
      <c r="C183" s="1">
        <v>72.22</v>
      </c>
      <c r="D183" s="1">
        <v>11</v>
      </c>
      <c r="E183" s="1">
        <v>15</v>
      </c>
      <c r="F183" s="1">
        <v>72.59</v>
      </c>
      <c r="G183" s="1">
        <v>0</v>
      </c>
      <c r="H183" s="1">
        <v>0</v>
      </c>
      <c r="I183" s="1">
        <v>0</v>
      </c>
      <c r="J183" s="1">
        <v>0</v>
      </c>
      <c r="K183" s="1">
        <v>70.66</v>
      </c>
      <c r="L183" s="1">
        <v>73.459999999999994</v>
      </c>
    </row>
    <row r="184" spans="1:12" ht="15.75" customHeight="1">
      <c r="A184" s="7">
        <v>183</v>
      </c>
      <c r="B184" s="1" t="s">
        <v>344</v>
      </c>
      <c r="C184" s="1">
        <v>71.959999999999994</v>
      </c>
      <c r="D184" s="1">
        <v>12</v>
      </c>
      <c r="E184" s="1">
        <v>14</v>
      </c>
      <c r="F184" s="1">
        <v>73.69</v>
      </c>
      <c r="G184" s="1">
        <v>0</v>
      </c>
      <c r="H184" s="1">
        <v>0</v>
      </c>
      <c r="I184" s="1">
        <v>0</v>
      </c>
      <c r="J184" s="1">
        <v>0</v>
      </c>
      <c r="K184" s="1">
        <v>72.849999999999994</v>
      </c>
      <c r="L184" s="1">
        <v>70.78</v>
      </c>
    </row>
    <row r="185" spans="1:12" ht="15.75" customHeight="1">
      <c r="A185" s="7">
        <v>184</v>
      </c>
      <c r="B185" s="1" t="s">
        <v>79</v>
      </c>
      <c r="C185" s="1">
        <v>71.959999999999994</v>
      </c>
      <c r="D185" s="1">
        <v>12</v>
      </c>
      <c r="E185" s="1">
        <v>16</v>
      </c>
      <c r="F185" s="1">
        <v>73.400000000000006</v>
      </c>
      <c r="G185" s="1">
        <v>0</v>
      </c>
      <c r="H185" s="1">
        <v>0</v>
      </c>
      <c r="I185" s="1">
        <v>0</v>
      </c>
      <c r="J185" s="1">
        <v>0</v>
      </c>
      <c r="K185" s="1">
        <v>71.680000000000007</v>
      </c>
      <c r="L185" s="1">
        <v>71.95</v>
      </c>
    </row>
    <row r="186" spans="1:12" ht="15.75" customHeight="1">
      <c r="A186" s="7">
        <v>185</v>
      </c>
      <c r="B186" s="1" t="s">
        <v>445</v>
      </c>
      <c r="C186" s="1">
        <v>71.930000000000007</v>
      </c>
      <c r="D186" s="1">
        <v>15</v>
      </c>
      <c r="E186" s="1">
        <v>14</v>
      </c>
      <c r="F186" s="1">
        <v>72.16</v>
      </c>
      <c r="G186" s="1">
        <v>0</v>
      </c>
      <c r="H186" s="1">
        <v>0</v>
      </c>
      <c r="I186" s="1">
        <v>0</v>
      </c>
      <c r="J186" s="1">
        <v>0</v>
      </c>
      <c r="K186" s="1">
        <v>72.27</v>
      </c>
      <c r="L186" s="1">
        <v>71.3</v>
      </c>
    </row>
    <row r="187" spans="1:12" ht="15.75" customHeight="1">
      <c r="A187" s="7">
        <v>186</v>
      </c>
      <c r="B187" s="1" t="s">
        <v>328</v>
      </c>
      <c r="C187" s="1">
        <v>71.650000000000006</v>
      </c>
      <c r="D187" s="1">
        <v>13</v>
      </c>
      <c r="E187" s="1">
        <v>14</v>
      </c>
      <c r="F187" s="1">
        <v>72.38</v>
      </c>
      <c r="G187" s="1">
        <v>0</v>
      </c>
      <c r="H187" s="1">
        <v>0</v>
      </c>
      <c r="I187" s="1">
        <v>0</v>
      </c>
      <c r="J187" s="1">
        <v>0</v>
      </c>
      <c r="K187" s="1">
        <v>71.75</v>
      </c>
      <c r="L187" s="1">
        <v>71.260000000000005</v>
      </c>
    </row>
    <row r="188" spans="1:12" ht="15.75" customHeight="1">
      <c r="A188" s="7">
        <v>187</v>
      </c>
      <c r="B188" s="1" t="s">
        <v>198</v>
      </c>
      <c r="C188" s="1">
        <v>71.59</v>
      </c>
      <c r="D188" s="1">
        <v>12</v>
      </c>
      <c r="E188" s="1">
        <v>15</v>
      </c>
      <c r="F188" s="1">
        <v>71.41</v>
      </c>
      <c r="G188" s="1">
        <v>0</v>
      </c>
      <c r="H188" s="1">
        <v>0</v>
      </c>
      <c r="I188" s="1">
        <v>0</v>
      </c>
      <c r="J188" s="1">
        <v>1</v>
      </c>
      <c r="K188" s="1">
        <v>69.86</v>
      </c>
      <c r="L188" s="1">
        <v>72.97</v>
      </c>
    </row>
    <row r="189" spans="1:12" ht="15.75" customHeight="1">
      <c r="A189" s="7">
        <v>188</v>
      </c>
      <c r="B189" s="1" t="s">
        <v>114</v>
      </c>
      <c r="C189" s="1">
        <v>71.52</v>
      </c>
      <c r="D189" s="1">
        <v>9</v>
      </c>
      <c r="E189" s="1">
        <v>18</v>
      </c>
      <c r="F189" s="1">
        <v>76.11</v>
      </c>
      <c r="G189" s="1">
        <v>0</v>
      </c>
      <c r="H189" s="1">
        <v>0</v>
      </c>
      <c r="I189" s="1">
        <v>0</v>
      </c>
      <c r="J189" s="1">
        <v>1</v>
      </c>
      <c r="K189" s="1">
        <v>71.099999999999994</v>
      </c>
      <c r="L189" s="1">
        <v>71.66</v>
      </c>
    </row>
    <row r="190" spans="1:12" ht="15.75" customHeight="1">
      <c r="A190" s="7">
        <v>189</v>
      </c>
      <c r="B190" s="1" t="s">
        <v>448</v>
      </c>
      <c r="C190" s="1">
        <v>71.45</v>
      </c>
      <c r="D190" s="1">
        <v>15</v>
      </c>
      <c r="E190" s="1">
        <v>11</v>
      </c>
      <c r="F190" s="1">
        <v>69.56</v>
      </c>
      <c r="G190" s="1">
        <v>0</v>
      </c>
      <c r="H190" s="1">
        <v>0</v>
      </c>
      <c r="I190" s="1">
        <v>0</v>
      </c>
      <c r="J190" s="1">
        <v>1</v>
      </c>
      <c r="K190" s="1">
        <v>71.13</v>
      </c>
      <c r="L190" s="1">
        <v>71.48</v>
      </c>
    </row>
    <row r="191" spans="1:12" ht="15.75" customHeight="1">
      <c r="A191" s="7">
        <v>190</v>
      </c>
      <c r="B191" s="1" t="s">
        <v>247</v>
      </c>
      <c r="C191" s="1">
        <v>71.400000000000006</v>
      </c>
      <c r="D191" s="1">
        <v>12</v>
      </c>
      <c r="E191" s="1">
        <v>16</v>
      </c>
      <c r="F191" s="1">
        <v>72.61</v>
      </c>
      <c r="G191" s="1">
        <v>0</v>
      </c>
      <c r="H191" s="1">
        <v>0</v>
      </c>
      <c r="I191" s="1">
        <v>1</v>
      </c>
      <c r="J191" s="1">
        <v>0</v>
      </c>
      <c r="K191" s="1">
        <v>70.19</v>
      </c>
      <c r="L191" s="1">
        <v>72.28</v>
      </c>
    </row>
    <row r="192" spans="1:12" ht="15.75" customHeight="1">
      <c r="A192" s="7">
        <v>191</v>
      </c>
      <c r="B192" s="1" t="s">
        <v>272</v>
      </c>
      <c r="C192" s="1">
        <v>71.290000000000006</v>
      </c>
      <c r="D192" s="1">
        <v>13</v>
      </c>
      <c r="E192" s="1">
        <v>13</v>
      </c>
      <c r="F192" s="1">
        <v>71.75</v>
      </c>
      <c r="G192" s="1">
        <v>0</v>
      </c>
      <c r="H192" s="1">
        <v>1</v>
      </c>
      <c r="I192" s="1">
        <v>0</v>
      </c>
      <c r="J192" s="1">
        <v>1</v>
      </c>
      <c r="K192" s="1">
        <v>71.39</v>
      </c>
      <c r="L192" s="1">
        <v>70.900000000000006</v>
      </c>
    </row>
    <row r="193" spans="1:12" ht="15.75" customHeight="1">
      <c r="A193" s="7">
        <v>192</v>
      </c>
      <c r="B193" s="1" t="s">
        <v>242</v>
      </c>
      <c r="C193" s="1">
        <v>71.28</v>
      </c>
      <c r="D193" s="1">
        <v>10</v>
      </c>
      <c r="E193" s="1">
        <v>15</v>
      </c>
      <c r="F193" s="1">
        <v>74.2</v>
      </c>
      <c r="G193" s="1">
        <v>0</v>
      </c>
      <c r="H193" s="1">
        <v>0</v>
      </c>
      <c r="I193" s="1">
        <v>0</v>
      </c>
      <c r="J193" s="1">
        <v>0</v>
      </c>
      <c r="K193" s="1">
        <v>71.84</v>
      </c>
      <c r="L193" s="1">
        <v>70.430000000000007</v>
      </c>
    </row>
    <row r="194" spans="1:12" ht="15.75" customHeight="1">
      <c r="A194" s="7">
        <v>193</v>
      </c>
      <c r="B194" s="1" t="s">
        <v>212</v>
      </c>
      <c r="C194" s="1">
        <v>71.23</v>
      </c>
      <c r="D194" s="1">
        <v>10</v>
      </c>
      <c r="E194" s="1">
        <v>17</v>
      </c>
      <c r="F194" s="1">
        <v>74.959999999999994</v>
      </c>
      <c r="G194" s="1">
        <v>0</v>
      </c>
      <c r="H194" s="1">
        <v>0</v>
      </c>
      <c r="I194" s="1">
        <v>0</v>
      </c>
      <c r="J194" s="1">
        <v>2</v>
      </c>
      <c r="K194" s="1">
        <v>70.56</v>
      </c>
      <c r="L194" s="1">
        <v>71.59</v>
      </c>
    </row>
    <row r="195" spans="1:12" ht="15.75" customHeight="1">
      <c r="A195" s="7">
        <v>194</v>
      </c>
      <c r="B195" s="1" t="s">
        <v>373</v>
      </c>
      <c r="C195" s="1">
        <v>71.11</v>
      </c>
      <c r="D195" s="1">
        <v>13</v>
      </c>
      <c r="E195" s="1">
        <v>15</v>
      </c>
      <c r="F195" s="1">
        <v>71.91</v>
      </c>
      <c r="G195" s="1">
        <v>0</v>
      </c>
      <c r="H195" s="1">
        <v>0</v>
      </c>
      <c r="I195" s="1">
        <v>0</v>
      </c>
      <c r="J195" s="1">
        <v>0</v>
      </c>
      <c r="K195" s="1">
        <v>70.349999999999994</v>
      </c>
      <c r="L195" s="1">
        <v>71.58</v>
      </c>
    </row>
    <row r="196" spans="1:12" ht="15.75" customHeight="1">
      <c r="A196" s="7">
        <v>195</v>
      </c>
      <c r="B196" s="1" t="s">
        <v>225</v>
      </c>
      <c r="C196" s="1">
        <v>70.97</v>
      </c>
      <c r="D196" s="1">
        <v>12</v>
      </c>
      <c r="E196" s="1">
        <v>16</v>
      </c>
      <c r="F196" s="1">
        <v>73.180000000000007</v>
      </c>
      <c r="G196" s="1">
        <v>0</v>
      </c>
      <c r="H196" s="1">
        <v>0</v>
      </c>
      <c r="I196" s="1">
        <v>1</v>
      </c>
      <c r="J196" s="1">
        <v>2</v>
      </c>
      <c r="K196" s="1">
        <v>70.849999999999994</v>
      </c>
      <c r="L196" s="1">
        <v>70.8</v>
      </c>
    </row>
    <row r="197" spans="1:12" ht="15.75" customHeight="1">
      <c r="A197" s="7">
        <v>196</v>
      </c>
      <c r="B197" s="1" t="s">
        <v>279</v>
      </c>
      <c r="C197" s="1">
        <v>70.95</v>
      </c>
      <c r="D197" s="1">
        <v>18</v>
      </c>
      <c r="E197" s="1">
        <v>10</v>
      </c>
      <c r="F197" s="1">
        <v>67.459999999999994</v>
      </c>
      <c r="G197" s="1">
        <v>0</v>
      </c>
      <c r="H197" s="1">
        <v>0</v>
      </c>
      <c r="I197" s="1">
        <v>0</v>
      </c>
      <c r="J197" s="1">
        <v>0</v>
      </c>
      <c r="K197" s="1">
        <v>72.8</v>
      </c>
      <c r="L197" s="1">
        <v>68.69</v>
      </c>
    </row>
    <row r="198" spans="1:12" ht="15.75" customHeight="1">
      <c r="A198" s="7">
        <v>197</v>
      </c>
      <c r="B198" s="1" t="s">
        <v>221</v>
      </c>
      <c r="C198" s="1">
        <v>70.760000000000005</v>
      </c>
      <c r="D198" s="1">
        <v>10</v>
      </c>
      <c r="E198" s="1">
        <v>18</v>
      </c>
      <c r="F198" s="1">
        <v>75.69</v>
      </c>
      <c r="G198" s="1">
        <v>0</v>
      </c>
      <c r="H198" s="1">
        <v>0</v>
      </c>
      <c r="I198" s="1">
        <v>0</v>
      </c>
      <c r="J198" s="1">
        <v>4</v>
      </c>
      <c r="K198" s="1">
        <v>70.87</v>
      </c>
      <c r="L198" s="1">
        <v>70.36</v>
      </c>
    </row>
    <row r="199" spans="1:12" ht="15.75" customHeight="1">
      <c r="A199" s="7">
        <v>198</v>
      </c>
      <c r="B199" s="1" t="s">
        <v>235</v>
      </c>
      <c r="C199" s="1">
        <v>70.55</v>
      </c>
      <c r="D199" s="1">
        <v>15</v>
      </c>
      <c r="E199" s="1">
        <v>12</v>
      </c>
      <c r="F199" s="1">
        <v>68.39</v>
      </c>
      <c r="G199" s="1">
        <v>0</v>
      </c>
      <c r="H199" s="1">
        <v>0</v>
      </c>
      <c r="I199" s="1">
        <v>0</v>
      </c>
      <c r="J199" s="1">
        <v>0</v>
      </c>
      <c r="K199" s="1">
        <v>70.09</v>
      </c>
      <c r="L199" s="1">
        <v>70.709999999999994</v>
      </c>
    </row>
    <row r="200" spans="1:12" ht="15.75" customHeight="1">
      <c r="A200" s="7">
        <v>199</v>
      </c>
      <c r="B200" s="1" t="s">
        <v>172</v>
      </c>
      <c r="C200" s="1">
        <v>70.5</v>
      </c>
      <c r="D200" s="1">
        <v>12</v>
      </c>
      <c r="E200" s="1">
        <v>15</v>
      </c>
      <c r="F200" s="1">
        <v>72.16</v>
      </c>
      <c r="G200" s="1">
        <v>0</v>
      </c>
      <c r="H200" s="1">
        <v>0</v>
      </c>
      <c r="I200" s="1">
        <v>0</v>
      </c>
      <c r="J200" s="1">
        <v>0</v>
      </c>
      <c r="K200" s="1">
        <v>70.930000000000007</v>
      </c>
      <c r="L200" s="1">
        <v>69.78</v>
      </c>
    </row>
    <row r="201" spans="1:12" ht="15.75" customHeight="1">
      <c r="A201" s="7">
        <v>200</v>
      </c>
      <c r="B201" s="1" t="s">
        <v>495</v>
      </c>
      <c r="C201" s="1">
        <v>70.42</v>
      </c>
      <c r="D201" s="1">
        <v>17</v>
      </c>
      <c r="E201" s="1">
        <v>9</v>
      </c>
      <c r="F201" s="1">
        <v>66.53</v>
      </c>
      <c r="G201" s="1">
        <v>0</v>
      </c>
      <c r="H201" s="1">
        <v>0</v>
      </c>
      <c r="I201" s="1">
        <v>0</v>
      </c>
      <c r="J201" s="1">
        <v>0</v>
      </c>
      <c r="K201" s="1">
        <v>72.64</v>
      </c>
      <c r="L201" s="1">
        <v>67.7</v>
      </c>
    </row>
    <row r="202" spans="1:12" ht="15.75" customHeight="1">
      <c r="A202" s="7">
        <v>201</v>
      </c>
      <c r="B202" s="1" t="s">
        <v>61</v>
      </c>
      <c r="C202" s="1">
        <v>70.37</v>
      </c>
      <c r="D202" s="1">
        <v>7</v>
      </c>
      <c r="E202" s="1">
        <v>21</v>
      </c>
      <c r="F202" s="1">
        <v>78.91</v>
      </c>
      <c r="G202" s="1">
        <v>0</v>
      </c>
      <c r="H202" s="1">
        <v>1</v>
      </c>
      <c r="I202" s="1">
        <v>1</v>
      </c>
      <c r="J202" s="1">
        <v>6</v>
      </c>
      <c r="K202" s="1">
        <v>70.61</v>
      </c>
      <c r="L202" s="1">
        <v>69.849999999999994</v>
      </c>
    </row>
    <row r="203" spans="1:12" ht="15.75" customHeight="1">
      <c r="A203" s="7">
        <v>202</v>
      </c>
      <c r="B203" s="1" t="s">
        <v>294</v>
      </c>
      <c r="C203" s="1">
        <v>70.36</v>
      </c>
      <c r="D203" s="1">
        <v>14</v>
      </c>
      <c r="E203" s="1">
        <v>13</v>
      </c>
      <c r="F203" s="1">
        <v>70.08</v>
      </c>
      <c r="G203" s="1">
        <v>0</v>
      </c>
      <c r="H203" s="1">
        <v>1</v>
      </c>
      <c r="I203" s="1">
        <v>0</v>
      </c>
      <c r="J203" s="1">
        <v>2</v>
      </c>
      <c r="K203" s="1">
        <v>70.17</v>
      </c>
      <c r="L203" s="1">
        <v>70.260000000000005</v>
      </c>
    </row>
    <row r="204" spans="1:12" ht="15.75" customHeight="1">
      <c r="A204" s="7">
        <v>203</v>
      </c>
      <c r="B204" s="1" t="s">
        <v>152</v>
      </c>
      <c r="C204" s="1">
        <v>70.33</v>
      </c>
      <c r="D204" s="1">
        <v>11</v>
      </c>
      <c r="E204" s="1">
        <v>19</v>
      </c>
      <c r="F204" s="1">
        <v>73.75</v>
      </c>
      <c r="G204" s="1">
        <v>0</v>
      </c>
      <c r="H204" s="1">
        <v>0</v>
      </c>
      <c r="I204" s="1">
        <v>0</v>
      </c>
      <c r="J204" s="1">
        <v>0</v>
      </c>
      <c r="K204" s="1">
        <v>70.349999999999994</v>
      </c>
      <c r="L204" s="1">
        <v>70.03</v>
      </c>
    </row>
    <row r="205" spans="1:12" ht="15.75" customHeight="1">
      <c r="A205" s="7">
        <v>204</v>
      </c>
      <c r="B205" s="1" t="s">
        <v>91</v>
      </c>
      <c r="C205" s="1">
        <v>70.33</v>
      </c>
      <c r="D205" s="1">
        <v>7</v>
      </c>
      <c r="E205" s="1">
        <v>20</v>
      </c>
      <c r="F205" s="1">
        <v>78.069999999999993</v>
      </c>
      <c r="G205" s="1">
        <v>0</v>
      </c>
      <c r="H205" s="1">
        <v>2</v>
      </c>
      <c r="I205" s="1">
        <v>0</v>
      </c>
      <c r="J205" s="1">
        <v>4</v>
      </c>
      <c r="K205" s="1">
        <v>69.81</v>
      </c>
      <c r="L205" s="1">
        <v>70.569999999999993</v>
      </c>
    </row>
    <row r="206" spans="1:12" ht="15.75" customHeight="1">
      <c r="A206" s="7">
        <v>205</v>
      </c>
      <c r="B206" s="1" t="s">
        <v>217</v>
      </c>
      <c r="C206" s="1">
        <v>70.31</v>
      </c>
      <c r="D206" s="1">
        <v>9</v>
      </c>
      <c r="E206" s="1">
        <v>18</v>
      </c>
      <c r="F206" s="1">
        <v>74.959999999999994</v>
      </c>
      <c r="G206" s="1">
        <v>0</v>
      </c>
      <c r="H206" s="1">
        <v>0</v>
      </c>
      <c r="I206" s="1">
        <v>0</v>
      </c>
      <c r="J206" s="1">
        <v>2</v>
      </c>
      <c r="K206" s="1">
        <v>70.239999999999995</v>
      </c>
      <c r="L206" s="1">
        <v>70.099999999999994</v>
      </c>
    </row>
    <row r="207" spans="1:12" ht="15.75" customHeight="1">
      <c r="A207" s="7">
        <v>206</v>
      </c>
      <c r="B207" s="1" t="s">
        <v>200</v>
      </c>
      <c r="C207" s="1">
        <v>70.14</v>
      </c>
      <c r="D207" s="1">
        <v>10</v>
      </c>
      <c r="E207" s="1">
        <v>17</v>
      </c>
      <c r="F207" s="1">
        <v>74.680000000000007</v>
      </c>
      <c r="G207" s="1">
        <v>0</v>
      </c>
      <c r="H207" s="1">
        <v>0</v>
      </c>
      <c r="I207" s="1">
        <v>0</v>
      </c>
      <c r="J207" s="1">
        <v>0</v>
      </c>
      <c r="K207" s="1">
        <v>70.91</v>
      </c>
      <c r="L207" s="1">
        <v>69.069999999999993</v>
      </c>
    </row>
    <row r="208" spans="1:12" ht="15.75" customHeight="1">
      <c r="A208" s="7">
        <v>207</v>
      </c>
      <c r="B208" s="1" t="s">
        <v>112</v>
      </c>
      <c r="C208" s="1">
        <v>70.13</v>
      </c>
      <c r="D208" s="1">
        <v>12</v>
      </c>
      <c r="E208" s="1">
        <v>15</v>
      </c>
      <c r="F208" s="1">
        <v>73.069999999999993</v>
      </c>
      <c r="G208" s="1">
        <v>0</v>
      </c>
      <c r="H208" s="1">
        <v>0</v>
      </c>
      <c r="I208" s="1">
        <v>0</v>
      </c>
      <c r="J208" s="1">
        <v>0</v>
      </c>
      <c r="K208" s="1">
        <v>71.069999999999993</v>
      </c>
      <c r="L208" s="1">
        <v>68.86</v>
      </c>
    </row>
    <row r="209" spans="1:12" ht="15.75" customHeight="1">
      <c r="A209" s="7">
        <v>208</v>
      </c>
      <c r="B209" s="1" t="s">
        <v>405</v>
      </c>
      <c r="C209" s="1">
        <v>70.13</v>
      </c>
      <c r="D209" s="1">
        <v>9</v>
      </c>
      <c r="E209" s="1">
        <v>19</v>
      </c>
      <c r="F209" s="1">
        <v>75.040000000000006</v>
      </c>
      <c r="G209" s="1">
        <v>0</v>
      </c>
      <c r="H209" s="1">
        <v>0</v>
      </c>
      <c r="I209" s="1">
        <v>0</v>
      </c>
      <c r="J209" s="1">
        <v>4</v>
      </c>
      <c r="K209" s="1">
        <v>69.58</v>
      </c>
      <c r="L209" s="1">
        <v>70.37</v>
      </c>
    </row>
    <row r="210" spans="1:12" ht="15.75" customHeight="1">
      <c r="A210" s="7">
        <v>209</v>
      </c>
      <c r="B210" s="1" t="s">
        <v>14</v>
      </c>
      <c r="C210" s="1">
        <v>70.11</v>
      </c>
      <c r="D210" s="1">
        <v>8</v>
      </c>
      <c r="E210" s="1">
        <v>20</v>
      </c>
      <c r="F210" s="1">
        <v>77.09</v>
      </c>
      <c r="G210" s="1">
        <v>0</v>
      </c>
      <c r="H210" s="1">
        <v>1</v>
      </c>
      <c r="I210" s="1">
        <v>0</v>
      </c>
      <c r="J210" s="1">
        <v>4</v>
      </c>
      <c r="K210" s="1">
        <v>70.62</v>
      </c>
      <c r="L210" s="1">
        <v>69.3</v>
      </c>
    </row>
    <row r="211" spans="1:12" ht="15.75" customHeight="1">
      <c r="A211" s="7">
        <v>210</v>
      </c>
      <c r="B211" s="1" t="s">
        <v>463</v>
      </c>
      <c r="C211" s="1">
        <v>70.03</v>
      </c>
      <c r="D211" s="1">
        <v>10</v>
      </c>
      <c r="E211" s="1">
        <v>14</v>
      </c>
      <c r="F211" s="1">
        <v>72.91</v>
      </c>
      <c r="G211" s="1">
        <v>0</v>
      </c>
      <c r="H211" s="1">
        <v>0</v>
      </c>
      <c r="I211" s="1">
        <v>0</v>
      </c>
      <c r="J211" s="1">
        <v>0</v>
      </c>
      <c r="K211" s="1">
        <v>71.61</v>
      </c>
      <c r="L211" s="1">
        <v>68.05</v>
      </c>
    </row>
    <row r="212" spans="1:12" ht="15.75" customHeight="1">
      <c r="A212" s="7">
        <v>211</v>
      </c>
      <c r="B212" s="1" t="s">
        <v>240</v>
      </c>
      <c r="C212" s="1">
        <v>70</v>
      </c>
      <c r="D212" s="1">
        <v>13</v>
      </c>
      <c r="E212" s="1">
        <v>13</v>
      </c>
      <c r="F212" s="1">
        <v>70.599999999999994</v>
      </c>
      <c r="G212" s="1">
        <v>0</v>
      </c>
      <c r="H212" s="1">
        <v>0</v>
      </c>
      <c r="I212" s="1">
        <v>0</v>
      </c>
      <c r="J212" s="1">
        <v>0</v>
      </c>
      <c r="K212" s="1">
        <v>71.510000000000005</v>
      </c>
      <c r="L212" s="1">
        <v>68.099999999999994</v>
      </c>
    </row>
    <row r="213" spans="1:12" ht="15.75" customHeight="1">
      <c r="A213" s="7">
        <v>212</v>
      </c>
      <c r="B213" s="1" t="s">
        <v>308</v>
      </c>
      <c r="C213" s="1">
        <v>69.88</v>
      </c>
      <c r="D213" s="1">
        <v>13</v>
      </c>
      <c r="E213" s="1">
        <v>16</v>
      </c>
      <c r="F213" s="1">
        <v>71.709999999999994</v>
      </c>
      <c r="G213" s="1">
        <v>0</v>
      </c>
      <c r="H213" s="1">
        <v>0</v>
      </c>
      <c r="I213" s="1">
        <v>0</v>
      </c>
      <c r="J213" s="1">
        <v>0</v>
      </c>
      <c r="K213" s="1">
        <v>70.819999999999993</v>
      </c>
      <c r="L213" s="1">
        <v>68.62</v>
      </c>
    </row>
    <row r="214" spans="1:12" ht="15.75" customHeight="1">
      <c r="A214" s="7">
        <v>213</v>
      </c>
      <c r="B214" s="1" t="s">
        <v>406</v>
      </c>
      <c r="C214" s="1">
        <v>69.81</v>
      </c>
      <c r="D214" s="1">
        <v>15</v>
      </c>
      <c r="E214" s="1">
        <v>13</v>
      </c>
      <c r="F214" s="1">
        <v>69.42</v>
      </c>
      <c r="G214" s="1">
        <v>0</v>
      </c>
      <c r="H214" s="1">
        <v>1</v>
      </c>
      <c r="I214" s="1">
        <v>0</v>
      </c>
      <c r="J214" s="1">
        <v>2</v>
      </c>
      <c r="K214" s="1">
        <v>69.36</v>
      </c>
      <c r="L214" s="1">
        <v>69.959999999999994</v>
      </c>
    </row>
    <row r="215" spans="1:12" ht="15.75" customHeight="1">
      <c r="A215" s="7">
        <v>214</v>
      </c>
      <c r="B215" s="1" t="s">
        <v>466</v>
      </c>
      <c r="C215" s="1">
        <v>69.790000000000006</v>
      </c>
      <c r="D215" s="1">
        <v>14</v>
      </c>
      <c r="E215" s="1">
        <v>13</v>
      </c>
      <c r="F215" s="1">
        <v>69.78</v>
      </c>
      <c r="G215" s="1">
        <v>0</v>
      </c>
      <c r="H215" s="1">
        <v>1</v>
      </c>
      <c r="I215" s="1">
        <v>0</v>
      </c>
      <c r="J215" s="1">
        <v>1</v>
      </c>
      <c r="K215" s="1">
        <v>69.33</v>
      </c>
      <c r="L215" s="1">
        <v>69.97</v>
      </c>
    </row>
    <row r="216" spans="1:12" ht="15.75" customHeight="1">
      <c r="A216" s="7">
        <v>215</v>
      </c>
      <c r="B216" s="1" t="s">
        <v>382</v>
      </c>
      <c r="C216" s="1">
        <v>69.78</v>
      </c>
      <c r="D216" s="1">
        <v>13</v>
      </c>
      <c r="E216" s="1">
        <v>14</v>
      </c>
      <c r="F216" s="1">
        <v>70.900000000000006</v>
      </c>
      <c r="G216" s="1">
        <v>0</v>
      </c>
      <c r="H216" s="1">
        <v>1</v>
      </c>
      <c r="I216" s="1">
        <v>0</v>
      </c>
      <c r="J216" s="1">
        <v>2</v>
      </c>
      <c r="K216" s="1">
        <v>69.959999999999994</v>
      </c>
      <c r="L216" s="1">
        <v>69.319999999999993</v>
      </c>
    </row>
    <row r="217" spans="1:12" ht="15.75" customHeight="1">
      <c r="A217" s="7">
        <v>216</v>
      </c>
      <c r="B217" s="1" t="s">
        <v>367</v>
      </c>
      <c r="C217" s="1">
        <v>69.69</v>
      </c>
      <c r="D217" s="1">
        <v>12</v>
      </c>
      <c r="E217" s="1">
        <v>15</v>
      </c>
      <c r="F217" s="1">
        <v>71.319999999999993</v>
      </c>
      <c r="G217" s="1">
        <v>0</v>
      </c>
      <c r="H217" s="1">
        <v>0</v>
      </c>
      <c r="I217" s="1">
        <v>0</v>
      </c>
      <c r="J217" s="1">
        <v>0</v>
      </c>
      <c r="K217" s="1">
        <v>69.55</v>
      </c>
      <c r="L217" s="1">
        <v>69.55</v>
      </c>
    </row>
    <row r="218" spans="1:12" ht="15.75" customHeight="1">
      <c r="A218" s="7">
        <v>217</v>
      </c>
      <c r="B218" s="1" t="s">
        <v>331</v>
      </c>
      <c r="C218" s="1">
        <v>69.61</v>
      </c>
      <c r="D218" s="1">
        <v>14</v>
      </c>
      <c r="E218" s="1">
        <v>15</v>
      </c>
      <c r="F218" s="1">
        <v>69.97</v>
      </c>
      <c r="G218" s="1">
        <v>0</v>
      </c>
      <c r="H218" s="1">
        <v>0</v>
      </c>
      <c r="I218" s="1">
        <v>0</v>
      </c>
      <c r="J218" s="1">
        <v>0</v>
      </c>
      <c r="K218" s="1">
        <v>69.11</v>
      </c>
      <c r="L218" s="1">
        <v>69.819999999999993</v>
      </c>
    </row>
    <row r="219" spans="1:12" ht="15.75" customHeight="1">
      <c r="A219" s="7">
        <v>218</v>
      </c>
      <c r="B219" s="1" t="s">
        <v>206</v>
      </c>
      <c r="C219" s="1">
        <v>69.61</v>
      </c>
      <c r="D219" s="1">
        <v>11</v>
      </c>
      <c r="E219" s="1">
        <v>15</v>
      </c>
      <c r="F219" s="1">
        <v>71.489999999999995</v>
      </c>
      <c r="G219" s="1">
        <v>0</v>
      </c>
      <c r="H219" s="1">
        <v>0</v>
      </c>
      <c r="I219" s="1">
        <v>0</v>
      </c>
      <c r="J219" s="1">
        <v>0</v>
      </c>
      <c r="K219" s="1">
        <v>69.19</v>
      </c>
      <c r="L219" s="1">
        <v>69.739999999999995</v>
      </c>
    </row>
    <row r="220" spans="1:12" ht="15.75" customHeight="1">
      <c r="A220" s="7">
        <v>219</v>
      </c>
      <c r="B220" s="1" t="s">
        <v>166</v>
      </c>
      <c r="C220" s="1">
        <v>69.599999999999994</v>
      </c>
      <c r="D220" s="1">
        <v>9</v>
      </c>
      <c r="E220" s="1">
        <v>16</v>
      </c>
      <c r="F220" s="1">
        <v>72.569999999999993</v>
      </c>
      <c r="G220" s="1">
        <v>0</v>
      </c>
      <c r="H220" s="1">
        <v>0</v>
      </c>
      <c r="I220" s="1">
        <v>0</v>
      </c>
      <c r="J220" s="1">
        <v>0</v>
      </c>
      <c r="K220" s="1">
        <v>69.06</v>
      </c>
      <c r="L220" s="1">
        <v>69.849999999999994</v>
      </c>
    </row>
    <row r="221" spans="1:12" ht="15.75" customHeight="1">
      <c r="A221" s="7">
        <v>220</v>
      </c>
      <c r="B221" s="1" t="s">
        <v>352</v>
      </c>
      <c r="C221" s="1">
        <v>69.53</v>
      </c>
      <c r="D221" s="1">
        <v>12</v>
      </c>
      <c r="E221" s="1">
        <v>16</v>
      </c>
      <c r="F221" s="1">
        <v>69.98</v>
      </c>
      <c r="G221" s="1">
        <v>0</v>
      </c>
      <c r="H221" s="1">
        <v>0</v>
      </c>
      <c r="I221" s="1">
        <v>0</v>
      </c>
      <c r="J221" s="1">
        <v>0</v>
      </c>
      <c r="K221" s="1">
        <v>67.599999999999994</v>
      </c>
      <c r="L221" s="1">
        <v>71</v>
      </c>
    </row>
    <row r="222" spans="1:12" ht="15.75" customHeight="1">
      <c r="A222" s="7">
        <v>221</v>
      </c>
      <c r="B222" s="1" t="s">
        <v>297</v>
      </c>
      <c r="C222" s="1">
        <v>69.36</v>
      </c>
      <c r="D222" s="1">
        <v>8</v>
      </c>
      <c r="E222" s="1">
        <v>21</v>
      </c>
      <c r="F222" s="1">
        <v>75.61</v>
      </c>
      <c r="G222" s="1">
        <v>0</v>
      </c>
      <c r="H222" s="1">
        <v>0</v>
      </c>
      <c r="I222" s="1">
        <v>0</v>
      </c>
      <c r="J222" s="1">
        <v>2</v>
      </c>
      <c r="K222" s="1">
        <v>68.7</v>
      </c>
      <c r="L222" s="1">
        <v>69.709999999999994</v>
      </c>
    </row>
    <row r="223" spans="1:12" ht="15.75" customHeight="1">
      <c r="A223" s="7">
        <v>222</v>
      </c>
      <c r="B223" s="1" t="s">
        <v>170</v>
      </c>
      <c r="C223" s="1">
        <v>69.27</v>
      </c>
      <c r="D223" s="1">
        <v>9</v>
      </c>
      <c r="E223" s="1">
        <v>21</v>
      </c>
      <c r="F223" s="1">
        <v>75.430000000000007</v>
      </c>
      <c r="G223" s="1">
        <v>0</v>
      </c>
      <c r="H223" s="1">
        <v>1</v>
      </c>
      <c r="I223" s="1">
        <v>0</v>
      </c>
      <c r="J223" s="1">
        <v>5</v>
      </c>
      <c r="K223" s="1">
        <v>68.3</v>
      </c>
      <c r="L223" s="1">
        <v>69.92</v>
      </c>
    </row>
    <row r="224" spans="1:12" ht="15.75" customHeight="1">
      <c r="A224" s="7">
        <v>223</v>
      </c>
      <c r="B224" s="1" t="s">
        <v>258</v>
      </c>
      <c r="C224" s="1">
        <v>69.23</v>
      </c>
      <c r="D224" s="1">
        <v>16</v>
      </c>
      <c r="E224" s="1">
        <v>12</v>
      </c>
      <c r="F224" s="1">
        <v>67.87</v>
      </c>
      <c r="G224" s="1">
        <v>0</v>
      </c>
      <c r="H224" s="1">
        <v>0</v>
      </c>
      <c r="I224" s="1">
        <v>0</v>
      </c>
      <c r="J224" s="1">
        <v>1</v>
      </c>
      <c r="K224" s="1">
        <v>69.650000000000006</v>
      </c>
      <c r="L224" s="1">
        <v>68.52</v>
      </c>
    </row>
    <row r="225" spans="1:12" ht="15.75" customHeight="1">
      <c r="A225" s="7">
        <v>224</v>
      </c>
      <c r="B225" s="1" t="s">
        <v>154</v>
      </c>
      <c r="C225" s="1">
        <v>69.17</v>
      </c>
      <c r="D225" s="1">
        <v>12</v>
      </c>
      <c r="E225" s="1">
        <v>17</v>
      </c>
      <c r="F225" s="1">
        <v>71.349999999999994</v>
      </c>
      <c r="G225" s="1">
        <v>0</v>
      </c>
      <c r="H225" s="1">
        <v>0</v>
      </c>
      <c r="I225" s="1">
        <v>0</v>
      </c>
      <c r="J225" s="1">
        <v>0</v>
      </c>
      <c r="K225" s="1">
        <v>68.58</v>
      </c>
      <c r="L225" s="1">
        <v>69.47</v>
      </c>
    </row>
    <row r="226" spans="1:12" ht="15.75" customHeight="1">
      <c r="A226" s="7">
        <v>225</v>
      </c>
      <c r="B226" s="1" t="s">
        <v>318</v>
      </c>
      <c r="C226" s="1">
        <v>69.05</v>
      </c>
      <c r="D226" s="1">
        <v>13</v>
      </c>
      <c r="E226" s="1">
        <v>15</v>
      </c>
      <c r="F226" s="1">
        <v>69.98</v>
      </c>
      <c r="G226" s="1">
        <v>0</v>
      </c>
      <c r="H226" s="1">
        <v>1</v>
      </c>
      <c r="I226" s="1">
        <v>0</v>
      </c>
      <c r="J226" s="1">
        <v>2</v>
      </c>
      <c r="K226" s="1">
        <v>69.09</v>
      </c>
      <c r="L226" s="1">
        <v>68.72</v>
      </c>
    </row>
    <row r="227" spans="1:12" ht="15.75" customHeight="1">
      <c r="A227" s="7">
        <v>226</v>
      </c>
      <c r="B227" s="1" t="s">
        <v>290</v>
      </c>
      <c r="C227" s="1">
        <v>69.010000000000005</v>
      </c>
      <c r="D227" s="1">
        <v>10</v>
      </c>
      <c r="E227" s="1">
        <v>18</v>
      </c>
      <c r="F227" s="1">
        <v>71.69</v>
      </c>
      <c r="G227" s="1">
        <v>0</v>
      </c>
      <c r="H227" s="1">
        <v>1</v>
      </c>
      <c r="I227" s="1">
        <v>0</v>
      </c>
      <c r="J227" s="1">
        <v>3</v>
      </c>
      <c r="K227" s="1">
        <v>67.3</v>
      </c>
      <c r="L227" s="1">
        <v>70.290000000000006</v>
      </c>
    </row>
    <row r="228" spans="1:12" ht="15.75" customHeight="1">
      <c r="A228" s="7">
        <v>227</v>
      </c>
      <c r="B228" s="1" t="s">
        <v>77</v>
      </c>
      <c r="C228" s="1">
        <v>68.89</v>
      </c>
      <c r="D228" s="1">
        <v>8</v>
      </c>
      <c r="E228" s="1">
        <v>20</v>
      </c>
      <c r="F228" s="1">
        <v>74.86</v>
      </c>
      <c r="G228" s="1">
        <v>0</v>
      </c>
      <c r="H228" s="1">
        <v>0</v>
      </c>
      <c r="I228" s="1">
        <v>0</v>
      </c>
      <c r="J228" s="1">
        <v>2</v>
      </c>
      <c r="K228" s="1">
        <v>68</v>
      </c>
      <c r="L228" s="1">
        <v>69.45</v>
      </c>
    </row>
    <row r="229" spans="1:12" ht="15.75" customHeight="1">
      <c r="A229" s="7">
        <v>228</v>
      </c>
      <c r="B229" s="1" t="s">
        <v>306</v>
      </c>
      <c r="C229" s="1">
        <v>68.760000000000005</v>
      </c>
      <c r="D229" s="1">
        <v>14</v>
      </c>
      <c r="E229" s="1">
        <v>12</v>
      </c>
      <c r="F229" s="1">
        <v>68.41</v>
      </c>
      <c r="G229" s="1">
        <v>0</v>
      </c>
      <c r="H229" s="1">
        <v>0</v>
      </c>
      <c r="I229" s="1">
        <v>0</v>
      </c>
      <c r="J229" s="1">
        <v>1</v>
      </c>
      <c r="K229" s="1">
        <v>68.569999999999993</v>
      </c>
      <c r="L229" s="1">
        <v>68.67</v>
      </c>
    </row>
    <row r="230" spans="1:12" ht="15.75" customHeight="1">
      <c r="A230" s="7">
        <v>229</v>
      </c>
      <c r="B230" s="1" t="s">
        <v>248</v>
      </c>
      <c r="C230" s="1">
        <v>68.56</v>
      </c>
      <c r="D230" s="1">
        <v>12</v>
      </c>
      <c r="E230" s="1">
        <v>16</v>
      </c>
      <c r="F230" s="1">
        <v>70.58</v>
      </c>
      <c r="G230" s="1">
        <v>0</v>
      </c>
      <c r="H230" s="1">
        <v>0</v>
      </c>
      <c r="I230" s="1">
        <v>0</v>
      </c>
      <c r="J230" s="1">
        <v>0</v>
      </c>
      <c r="K230" s="1">
        <v>68.8</v>
      </c>
      <c r="L230" s="1">
        <v>68.03</v>
      </c>
    </row>
    <row r="231" spans="1:12" ht="15.75" customHeight="1">
      <c r="A231" s="7">
        <v>230</v>
      </c>
      <c r="B231" s="1" t="s">
        <v>498</v>
      </c>
      <c r="C231" s="1">
        <v>68.55</v>
      </c>
      <c r="D231" s="1">
        <v>20</v>
      </c>
      <c r="E231" s="1">
        <v>11</v>
      </c>
      <c r="F231" s="1">
        <v>65.900000000000006</v>
      </c>
      <c r="G231" s="1">
        <v>0</v>
      </c>
      <c r="H231" s="1">
        <v>1</v>
      </c>
      <c r="I231" s="1">
        <v>0</v>
      </c>
      <c r="J231" s="1">
        <v>2</v>
      </c>
      <c r="K231" s="1">
        <v>69.489999999999995</v>
      </c>
      <c r="L231" s="1">
        <v>67.25</v>
      </c>
    </row>
    <row r="232" spans="1:12" ht="15.75" customHeight="1">
      <c r="A232" s="7">
        <v>231</v>
      </c>
      <c r="B232" s="1" t="s">
        <v>379</v>
      </c>
      <c r="C232" s="1">
        <v>68.42</v>
      </c>
      <c r="D232" s="1">
        <v>15</v>
      </c>
      <c r="E232" s="1">
        <v>13</v>
      </c>
      <c r="F232" s="1">
        <v>68.31</v>
      </c>
      <c r="G232" s="1">
        <v>0</v>
      </c>
      <c r="H232" s="1">
        <v>0</v>
      </c>
      <c r="I232" s="1">
        <v>0</v>
      </c>
      <c r="J232" s="1">
        <v>0</v>
      </c>
      <c r="K232" s="1">
        <v>69.13</v>
      </c>
      <c r="L232" s="1">
        <v>67.39</v>
      </c>
    </row>
    <row r="233" spans="1:12" ht="15.75" customHeight="1">
      <c r="A233" s="7">
        <v>232</v>
      </c>
      <c r="B233" s="1" t="s">
        <v>227</v>
      </c>
      <c r="C233" s="1">
        <v>68.12</v>
      </c>
      <c r="D233" s="1">
        <v>8</v>
      </c>
      <c r="E233" s="1">
        <v>22</v>
      </c>
      <c r="F233" s="1">
        <v>75.09</v>
      </c>
      <c r="G233" s="1">
        <v>0</v>
      </c>
      <c r="H233" s="1">
        <v>0</v>
      </c>
      <c r="I233" s="1">
        <v>0</v>
      </c>
      <c r="J233" s="1">
        <v>3</v>
      </c>
      <c r="K233" s="1">
        <v>67.959999999999994</v>
      </c>
      <c r="L233" s="1">
        <v>67.98</v>
      </c>
    </row>
    <row r="234" spans="1:12" ht="15.75" customHeight="1">
      <c r="A234" s="7">
        <v>233</v>
      </c>
      <c r="B234" s="1" t="s">
        <v>354</v>
      </c>
      <c r="C234" s="1">
        <v>68.03</v>
      </c>
      <c r="D234" s="1">
        <v>13</v>
      </c>
      <c r="E234" s="1">
        <v>15</v>
      </c>
      <c r="F234" s="1">
        <v>69.95</v>
      </c>
      <c r="G234" s="1">
        <v>0</v>
      </c>
      <c r="H234" s="1">
        <v>0</v>
      </c>
      <c r="I234" s="1">
        <v>0</v>
      </c>
      <c r="J234" s="1">
        <v>1</v>
      </c>
      <c r="K234" s="1">
        <v>67.86</v>
      </c>
      <c r="L234" s="1">
        <v>67.92</v>
      </c>
    </row>
    <row r="235" spans="1:12" ht="15.75" customHeight="1">
      <c r="A235" s="7">
        <v>234</v>
      </c>
      <c r="B235" s="1" t="s">
        <v>496</v>
      </c>
      <c r="C235" s="1">
        <v>67.88</v>
      </c>
      <c r="D235" s="1">
        <v>15</v>
      </c>
      <c r="E235" s="1">
        <v>13</v>
      </c>
      <c r="F235" s="1">
        <v>67.55</v>
      </c>
      <c r="G235" s="1">
        <v>0</v>
      </c>
      <c r="H235" s="1">
        <v>0</v>
      </c>
      <c r="I235" s="1">
        <v>0</v>
      </c>
      <c r="J235" s="1">
        <v>1</v>
      </c>
      <c r="K235" s="1">
        <v>68.349999999999994</v>
      </c>
      <c r="L235" s="1">
        <v>67.099999999999994</v>
      </c>
    </row>
    <row r="236" spans="1:12" ht="15.75" customHeight="1">
      <c r="A236" s="7">
        <v>235</v>
      </c>
      <c r="B236" s="1" t="s">
        <v>342</v>
      </c>
      <c r="C236" s="1">
        <v>67.87</v>
      </c>
      <c r="D236" s="1">
        <v>17</v>
      </c>
      <c r="E236" s="1">
        <v>12</v>
      </c>
      <c r="F236" s="1">
        <v>67.37</v>
      </c>
      <c r="G236" s="1">
        <v>0</v>
      </c>
      <c r="H236" s="1">
        <v>1</v>
      </c>
      <c r="I236" s="1">
        <v>0</v>
      </c>
      <c r="J236" s="1">
        <v>1</v>
      </c>
      <c r="K236" s="1">
        <v>69.16</v>
      </c>
      <c r="L236" s="1">
        <v>66.150000000000006</v>
      </c>
    </row>
    <row r="237" spans="1:12" ht="15.75" customHeight="1">
      <c r="A237" s="7">
        <v>236</v>
      </c>
      <c r="B237" s="1" t="s">
        <v>108</v>
      </c>
      <c r="C237" s="1">
        <v>67.81</v>
      </c>
      <c r="D237" s="1">
        <v>11</v>
      </c>
      <c r="E237" s="1">
        <v>17</v>
      </c>
      <c r="F237" s="1">
        <v>72.16</v>
      </c>
      <c r="G237" s="1">
        <v>0</v>
      </c>
      <c r="H237" s="1">
        <v>1</v>
      </c>
      <c r="I237" s="1">
        <v>0</v>
      </c>
      <c r="J237" s="1">
        <v>4</v>
      </c>
      <c r="K237" s="1">
        <v>68.2</v>
      </c>
      <c r="L237" s="1">
        <v>67.11</v>
      </c>
    </row>
    <row r="238" spans="1:12" ht="15.75" customHeight="1">
      <c r="A238" s="7">
        <v>237</v>
      </c>
      <c r="B238" s="1" t="s">
        <v>380</v>
      </c>
      <c r="C238" s="1">
        <v>67.760000000000005</v>
      </c>
      <c r="D238" s="1">
        <v>19</v>
      </c>
      <c r="E238" s="1">
        <v>11</v>
      </c>
      <c r="F238" s="1">
        <v>64.5</v>
      </c>
      <c r="G238" s="1">
        <v>0</v>
      </c>
      <c r="H238" s="1">
        <v>0</v>
      </c>
      <c r="I238" s="1">
        <v>0</v>
      </c>
      <c r="J238" s="1">
        <v>1</v>
      </c>
      <c r="K238" s="1">
        <v>67.569999999999993</v>
      </c>
      <c r="L238" s="1">
        <v>67.67</v>
      </c>
    </row>
    <row r="239" spans="1:12" ht="15.75" customHeight="1">
      <c r="A239" s="7">
        <v>238</v>
      </c>
      <c r="B239" s="1" t="s">
        <v>287</v>
      </c>
      <c r="C239" s="1">
        <v>67.67</v>
      </c>
      <c r="D239" s="1">
        <v>11</v>
      </c>
      <c r="E239" s="1">
        <v>17</v>
      </c>
      <c r="F239" s="1">
        <v>72.86</v>
      </c>
      <c r="G239" s="1">
        <v>0</v>
      </c>
      <c r="H239" s="1">
        <v>0</v>
      </c>
      <c r="I239" s="1">
        <v>0</v>
      </c>
      <c r="J239" s="1">
        <v>1</v>
      </c>
      <c r="K239" s="1">
        <v>69.599999999999994</v>
      </c>
      <c r="L239" s="1">
        <v>65.11</v>
      </c>
    </row>
    <row r="240" spans="1:12" ht="15.75" customHeight="1">
      <c r="A240" s="7">
        <v>239</v>
      </c>
      <c r="B240" s="1" t="s">
        <v>86</v>
      </c>
      <c r="C240" s="1">
        <v>67.66</v>
      </c>
      <c r="D240" s="1">
        <v>5</v>
      </c>
      <c r="E240" s="1">
        <v>21</v>
      </c>
      <c r="F240" s="1">
        <v>77.28</v>
      </c>
      <c r="G240" s="1">
        <v>0</v>
      </c>
      <c r="H240" s="1">
        <v>0</v>
      </c>
      <c r="I240" s="1">
        <v>0</v>
      </c>
      <c r="J240" s="1">
        <v>0</v>
      </c>
      <c r="K240" s="1">
        <v>67.8</v>
      </c>
      <c r="L240" s="1">
        <v>67.239999999999995</v>
      </c>
    </row>
    <row r="241" spans="1:12" ht="15.75" customHeight="1">
      <c r="A241" s="7">
        <v>240</v>
      </c>
      <c r="B241" s="1" t="s">
        <v>181</v>
      </c>
      <c r="C241" s="1">
        <v>67.64</v>
      </c>
      <c r="D241" s="1">
        <v>10</v>
      </c>
      <c r="E241" s="1">
        <v>19</v>
      </c>
      <c r="F241" s="1">
        <v>71.41</v>
      </c>
      <c r="G241" s="1">
        <v>0</v>
      </c>
      <c r="H241" s="1">
        <v>0</v>
      </c>
      <c r="I241" s="1">
        <v>0</v>
      </c>
      <c r="J241" s="1">
        <v>0</v>
      </c>
      <c r="K241" s="1">
        <v>67.36</v>
      </c>
      <c r="L241" s="1">
        <v>67.63</v>
      </c>
    </row>
    <row r="242" spans="1:12" ht="15.75" customHeight="1">
      <c r="A242" s="7">
        <v>241</v>
      </c>
      <c r="B242" s="1" t="s">
        <v>362</v>
      </c>
      <c r="C242" s="1">
        <v>67.569999999999993</v>
      </c>
      <c r="D242" s="1">
        <v>12</v>
      </c>
      <c r="E242" s="1">
        <v>14</v>
      </c>
      <c r="F242" s="1">
        <v>69.28</v>
      </c>
      <c r="G242" s="1">
        <v>0</v>
      </c>
      <c r="H242" s="1">
        <v>0</v>
      </c>
      <c r="I242" s="1">
        <v>0</v>
      </c>
      <c r="J242" s="1">
        <v>1</v>
      </c>
      <c r="K242" s="1">
        <v>68.98</v>
      </c>
      <c r="L242" s="1">
        <v>65.680000000000007</v>
      </c>
    </row>
    <row r="243" spans="1:12" ht="15.75" customHeight="1">
      <c r="A243" s="7">
        <v>242</v>
      </c>
      <c r="B243" s="1" t="s">
        <v>191</v>
      </c>
      <c r="C243" s="1">
        <v>67.53</v>
      </c>
      <c r="D243" s="1">
        <v>14</v>
      </c>
      <c r="E243" s="1">
        <v>17</v>
      </c>
      <c r="F243" s="1">
        <v>71.930000000000007</v>
      </c>
      <c r="G243" s="1">
        <v>0</v>
      </c>
      <c r="H243" s="1">
        <v>3</v>
      </c>
      <c r="I243" s="1">
        <v>0</v>
      </c>
      <c r="J243" s="1">
        <v>5</v>
      </c>
      <c r="K243" s="1">
        <v>70.599999999999994</v>
      </c>
      <c r="L243" s="1">
        <v>63.09</v>
      </c>
    </row>
    <row r="244" spans="1:12" ht="15.75" customHeight="1">
      <c r="A244" s="7">
        <v>243</v>
      </c>
      <c r="B244" s="1" t="s">
        <v>449</v>
      </c>
      <c r="C244" s="1">
        <v>67.510000000000005</v>
      </c>
      <c r="D244" s="1">
        <v>14</v>
      </c>
      <c r="E244" s="1">
        <v>16</v>
      </c>
      <c r="F244" s="1">
        <v>68.31</v>
      </c>
      <c r="G244" s="1">
        <v>0</v>
      </c>
      <c r="H244" s="1">
        <v>0</v>
      </c>
      <c r="I244" s="1">
        <v>0</v>
      </c>
      <c r="J244" s="1">
        <v>0</v>
      </c>
      <c r="K244" s="1">
        <v>67.5</v>
      </c>
      <c r="L244" s="1">
        <v>67.239999999999995</v>
      </c>
    </row>
    <row r="245" spans="1:12" ht="15.75" customHeight="1">
      <c r="A245" s="7">
        <v>244</v>
      </c>
      <c r="B245" s="1" t="s">
        <v>143</v>
      </c>
      <c r="C245" s="1">
        <v>67.39</v>
      </c>
      <c r="D245" s="1">
        <v>12</v>
      </c>
      <c r="E245" s="1">
        <v>14</v>
      </c>
      <c r="F245" s="1">
        <v>68.94</v>
      </c>
      <c r="G245" s="1">
        <v>0</v>
      </c>
      <c r="H245" s="1">
        <v>1</v>
      </c>
      <c r="I245" s="1">
        <v>0</v>
      </c>
      <c r="J245" s="1">
        <v>1</v>
      </c>
      <c r="K245" s="1">
        <v>66.86</v>
      </c>
      <c r="L245" s="1">
        <v>67.63</v>
      </c>
    </row>
    <row r="246" spans="1:12" ht="15.75" customHeight="1">
      <c r="A246" s="7">
        <v>245</v>
      </c>
      <c r="B246" s="1" t="s">
        <v>450</v>
      </c>
      <c r="C246" s="1">
        <v>67.3</v>
      </c>
      <c r="D246" s="1">
        <v>9</v>
      </c>
      <c r="E246" s="1">
        <v>19</v>
      </c>
      <c r="F246" s="1">
        <v>72.58</v>
      </c>
      <c r="G246" s="1">
        <v>0</v>
      </c>
      <c r="H246" s="1">
        <v>0</v>
      </c>
      <c r="I246" s="1">
        <v>0</v>
      </c>
      <c r="J246" s="1">
        <v>1</v>
      </c>
      <c r="K246" s="1">
        <v>67.959999999999994</v>
      </c>
      <c r="L246" s="1">
        <v>66.319999999999993</v>
      </c>
    </row>
    <row r="247" spans="1:12" ht="15.75" customHeight="1">
      <c r="A247" s="7">
        <v>246</v>
      </c>
      <c r="B247" s="1" t="s">
        <v>300</v>
      </c>
      <c r="C247" s="1">
        <v>67.25</v>
      </c>
      <c r="D247" s="1">
        <v>12</v>
      </c>
      <c r="E247" s="1">
        <v>16</v>
      </c>
      <c r="F247" s="1">
        <v>69.900000000000006</v>
      </c>
      <c r="G247" s="1">
        <v>0</v>
      </c>
      <c r="H247" s="1">
        <v>0</v>
      </c>
      <c r="I247" s="1">
        <v>0</v>
      </c>
      <c r="J247" s="1">
        <v>1</v>
      </c>
      <c r="K247" s="1">
        <v>68.459999999999994</v>
      </c>
      <c r="L247" s="1">
        <v>65.599999999999994</v>
      </c>
    </row>
    <row r="248" spans="1:12" ht="15.75" customHeight="1">
      <c r="A248" s="7">
        <v>247</v>
      </c>
      <c r="B248" s="1" t="s">
        <v>447</v>
      </c>
      <c r="C248" s="1">
        <v>67.23</v>
      </c>
      <c r="D248" s="1">
        <v>7</v>
      </c>
      <c r="E248" s="1">
        <v>21</v>
      </c>
      <c r="F248" s="1">
        <v>73.400000000000006</v>
      </c>
      <c r="G248" s="1">
        <v>0</v>
      </c>
      <c r="H248" s="1">
        <v>0</v>
      </c>
      <c r="I248" s="1">
        <v>0</v>
      </c>
      <c r="J248" s="1">
        <v>0</v>
      </c>
      <c r="K248" s="1">
        <v>65.59</v>
      </c>
      <c r="L248" s="1">
        <v>68.39</v>
      </c>
    </row>
    <row r="249" spans="1:12" ht="15.75" customHeight="1">
      <c r="A249" s="7">
        <v>248</v>
      </c>
      <c r="B249" s="1" t="s">
        <v>120</v>
      </c>
      <c r="C249" s="1">
        <v>67.17</v>
      </c>
      <c r="D249" s="1">
        <v>7</v>
      </c>
      <c r="E249" s="1">
        <v>24</v>
      </c>
      <c r="F249" s="1">
        <v>75.59</v>
      </c>
      <c r="G249" s="1">
        <v>0</v>
      </c>
      <c r="H249" s="1">
        <v>0</v>
      </c>
      <c r="I249" s="1">
        <v>0</v>
      </c>
      <c r="J249" s="1">
        <v>4</v>
      </c>
      <c r="K249" s="1">
        <v>67.06</v>
      </c>
      <c r="L249" s="1">
        <v>66.989999999999995</v>
      </c>
    </row>
    <row r="250" spans="1:12" ht="15.75" customHeight="1">
      <c r="A250" s="7">
        <v>249</v>
      </c>
      <c r="B250" s="1" t="s">
        <v>400</v>
      </c>
      <c r="C250" s="1">
        <v>67.12</v>
      </c>
      <c r="D250" s="1">
        <v>12</v>
      </c>
      <c r="E250" s="1">
        <v>14</v>
      </c>
      <c r="F250" s="1">
        <v>68.16</v>
      </c>
      <c r="G250" s="1">
        <v>0</v>
      </c>
      <c r="H250" s="1">
        <v>0</v>
      </c>
      <c r="I250" s="1">
        <v>0</v>
      </c>
      <c r="J250" s="1">
        <v>0</v>
      </c>
      <c r="K250" s="1">
        <v>67.2</v>
      </c>
      <c r="L250" s="1">
        <v>66.760000000000005</v>
      </c>
    </row>
    <row r="251" spans="1:12" ht="15.75" customHeight="1">
      <c r="A251" s="7">
        <v>250</v>
      </c>
      <c r="B251" s="1" t="s">
        <v>176</v>
      </c>
      <c r="C251" s="1">
        <v>67.12</v>
      </c>
      <c r="D251" s="1">
        <v>7</v>
      </c>
      <c r="E251" s="1">
        <v>20</v>
      </c>
      <c r="F251" s="1">
        <v>74.45</v>
      </c>
      <c r="G251" s="1">
        <v>0</v>
      </c>
      <c r="H251" s="1">
        <v>0</v>
      </c>
      <c r="I251" s="1">
        <v>0</v>
      </c>
      <c r="J251" s="1">
        <v>2</v>
      </c>
      <c r="K251" s="1">
        <v>67.31</v>
      </c>
      <c r="L251" s="1">
        <v>66.64</v>
      </c>
    </row>
    <row r="252" spans="1:12" ht="15.75" customHeight="1">
      <c r="A252" s="7">
        <v>251</v>
      </c>
      <c r="B252" s="1" t="s">
        <v>312</v>
      </c>
      <c r="C252" s="1">
        <v>66.849999999999994</v>
      </c>
      <c r="D252" s="1">
        <v>11</v>
      </c>
      <c r="E252" s="1">
        <v>16</v>
      </c>
      <c r="F252" s="1">
        <v>69.459999999999994</v>
      </c>
      <c r="G252" s="1">
        <v>0</v>
      </c>
      <c r="H252" s="1">
        <v>0</v>
      </c>
      <c r="I252" s="1">
        <v>0</v>
      </c>
      <c r="J252" s="1">
        <v>0</v>
      </c>
      <c r="K252" s="1">
        <v>66.41</v>
      </c>
      <c r="L252" s="1">
        <v>66.989999999999995</v>
      </c>
    </row>
    <row r="253" spans="1:12" ht="15.75" customHeight="1">
      <c r="A253" s="7">
        <v>252</v>
      </c>
      <c r="B253" s="1" t="s">
        <v>481</v>
      </c>
      <c r="C253" s="1">
        <v>66.849999999999994</v>
      </c>
      <c r="D253" s="1">
        <v>10</v>
      </c>
      <c r="E253" s="1">
        <v>14</v>
      </c>
      <c r="F253" s="1">
        <v>71.099999999999994</v>
      </c>
      <c r="G253" s="1">
        <v>0</v>
      </c>
      <c r="H253" s="1">
        <v>0</v>
      </c>
      <c r="I253" s="1">
        <v>0</v>
      </c>
      <c r="J253" s="1">
        <v>1</v>
      </c>
      <c r="K253" s="1">
        <v>67.400000000000006</v>
      </c>
      <c r="L253" s="1">
        <v>65.97</v>
      </c>
    </row>
    <row r="254" spans="1:12" ht="15.75" customHeight="1">
      <c r="A254" s="7">
        <v>253</v>
      </c>
      <c r="B254" s="1" t="s">
        <v>330</v>
      </c>
      <c r="C254" s="1">
        <v>66.84</v>
      </c>
      <c r="D254" s="1">
        <v>11</v>
      </c>
      <c r="E254" s="1">
        <v>15</v>
      </c>
      <c r="F254" s="1">
        <v>69.599999999999994</v>
      </c>
      <c r="G254" s="1">
        <v>0</v>
      </c>
      <c r="H254" s="1">
        <v>0</v>
      </c>
      <c r="I254" s="1">
        <v>0</v>
      </c>
      <c r="J254" s="1">
        <v>1</v>
      </c>
      <c r="K254" s="1">
        <v>68.39</v>
      </c>
      <c r="L254" s="1">
        <v>64.75</v>
      </c>
    </row>
    <row r="255" spans="1:12" ht="15.75" customHeight="1">
      <c r="A255" s="7">
        <v>254</v>
      </c>
      <c r="B255" s="1" t="s">
        <v>332</v>
      </c>
      <c r="C255" s="1">
        <v>66.819999999999993</v>
      </c>
      <c r="D255" s="1">
        <v>10</v>
      </c>
      <c r="E255" s="1">
        <v>19</v>
      </c>
      <c r="F255" s="1">
        <v>71.489999999999995</v>
      </c>
      <c r="G255" s="1">
        <v>0</v>
      </c>
      <c r="H255" s="1">
        <v>0</v>
      </c>
      <c r="I255" s="1">
        <v>0</v>
      </c>
      <c r="J255" s="1">
        <v>1</v>
      </c>
      <c r="K255" s="1">
        <v>66.97</v>
      </c>
      <c r="L255" s="1">
        <v>66.38</v>
      </c>
    </row>
    <row r="256" spans="1:12" ht="15.75" customHeight="1">
      <c r="A256" s="7">
        <v>255</v>
      </c>
      <c r="B256" s="1" t="s">
        <v>458</v>
      </c>
      <c r="C256" s="1">
        <v>66.8</v>
      </c>
      <c r="D256" s="1">
        <v>11</v>
      </c>
      <c r="E256" s="1">
        <v>15</v>
      </c>
      <c r="F256" s="1">
        <v>70.22</v>
      </c>
      <c r="G256" s="1">
        <v>0</v>
      </c>
      <c r="H256" s="1">
        <v>0</v>
      </c>
      <c r="I256" s="1">
        <v>0</v>
      </c>
      <c r="J256" s="1">
        <v>1</v>
      </c>
      <c r="K256" s="1">
        <v>67.62</v>
      </c>
      <c r="L256" s="1">
        <v>65.62</v>
      </c>
    </row>
    <row r="257" spans="1:12" ht="15.75" customHeight="1">
      <c r="A257" s="7">
        <v>256</v>
      </c>
      <c r="B257" s="1" t="s">
        <v>404</v>
      </c>
      <c r="C257" s="1">
        <v>66.790000000000006</v>
      </c>
      <c r="D257" s="1">
        <v>15</v>
      </c>
      <c r="E257" s="1">
        <v>12</v>
      </c>
      <c r="F257" s="1">
        <v>66.290000000000006</v>
      </c>
      <c r="G257" s="1">
        <v>0</v>
      </c>
      <c r="H257" s="1">
        <v>0</v>
      </c>
      <c r="I257" s="1">
        <v>0</v>
      </c>
      <c r="J257" s="1">
        <v>1</v>
      </c>
      <c r="K257" s="1">
        <v>66.709999999999994</v>
      </c>
      <c r="L257" s="1">
        <v>66.599999999999994</v>
      </c>
    </row>
    <row r="258" spans="1:12" ht="15.75" customHeight="1">
      <c r="A258" s="7">
        <v>257</v>
      </c>
      <c r="B258" s="1" t="s">
        <v>462</v>
      </c>
      <c r="C258" s="1">
        <v>66.62</v>
      </c>
      <c r="D258" s="1">
        <v>14</v>
      </c>
      <c r="E258" s="1">
        <v>14</v>
      </c>
      <c r="F258" s="1">
        <v>67.78</v>
      </c>
      <c r="G258" s="1">
        <v>0</v>
      </c>
      <c r="H258" s="1">
        <v>1</v>
      </c>
      <c r="I258" s="1">
        <v>0</v>
      </c>
      <c r="J258" s="1">
        <v>1</v>
      </c>
      <c r="K258" s="1">
        <v>67.209999999999994</v>
      </c>
      <c r="L258" s="1">
        <v>65.7</v>
      </c>
    </row>
    <row r="259" spans="1:12" ht="15.75" customHeight="1">
      <c r="A259" s="7">
        <v>258</v>
      </c>
      <c r="B259" s="1" t="s">
        <v>461</v>
      </c>
      <c r="C259" s="1">
        <v>66.58</v>
      </c>
      <c r="D259" s="1">
        <v>11</v>
      </c>
      <c r="E259" s="1">
        <v>16</v>
      </c>
      <c r="F259" s="1">
        <v>69.650000000000006</v>
      </c>
      <c r="G259" s="1">
        <v>0</v>
      </c>
      <c r="H259" s="1">
        <v>0</v>
      </c>
      <c r="I259" s="1">
        <v>0</v>
      </c>
      <c r="J259" s="1">
        <v>0</v>
      </c>
      <c r="K259" s="1">
        <v>67.03</v>
      </c>
      <c r="L259" s="1">
        <v>65.83</v>
      </c>
    </row>
    <row r="260" spans="1:12" ht="15.75" customHeight="1">
      <c r="A260" s="7">
        <v>259</v>
      </c>
      <c r="B260" s="1" t="s">
        <v>504</v>
      </c>
      <c r="C260" s="1">
        <v>66.36</v>
      </c>
      <c r="D260" s="1">
        <v>14</v>
      </c>
      <c r="E260" s="1">
        <v>13</v>
      </c>
      <c r="F260" s="1">
        <v>65.709999999999994</v>
      </c>
      <c r="G260" s="1">
        <v>0</v>
      </c>
      <c r="H260" s="1">
        <v>0</v>
      </c>
      <c r="I260" s="1">
        <v>0</v>
      </c>
      <c r="J260" s="1">
        <v>0</v>
      </c>
      <c r="K260" s="1">
        <v>65.61</v>
      </c>
      <c r="L260" s="1">
        <v>66.790000000000006</v>
      </c>
    </row>
    <row r="261" spans="1:12" ht="15.75" customHeight="1">
      <c r="A261" s="7">
        <v>260</v>
      </c>
      <c r="B261" s="1" t="s">
        <v>346</v>
      </c>
      <c r="C261" s="1">
        <v>66.25</v>
      </c>
      <c r="D261" s="1">
        <v>12</v>
      </c>
      <c r="E261" s="1">
        <v>16</v>
      </c>
      <c r="F261" s="1">
        <v>69.19</v>
      </c>
      <c r="G261" s="1">
        <v>0</v>
      </c>
      <c r="H261" s="1">
        <v>0</v>
      </c>
      <c r="I261" s="1">
        <v>0</v>
      </c>
      <c r="J261" s="1">
        <v>0</v>
      </c>
      <c r="K261" s="1">
        <v>66.95</v>
      </c>
      <c r="L261" s="1">
        <v>65.22</v>
      </c>
    </row>
    <row r="262" spans="1:12" ht="15.75" customHeight="1">
      <c r="A262" s="7">
        <v>261</v>
      </c>
      <c r="B262" s="1" t="s">
        <v>326</v>
      </c>
      <c r="C262" s="1">
        <v>66.17</v>
      </c>
      <c r="D262" s="1">
        <v>18</v>
      </c>
      <c r="E262" s="1">
        <v>13</v>
      </c>
      <c r="F262" s="1">
        <v>64.510000000000005</v>
      </c>
      <c r="G262" s="1">
        <v>0</v>
      </c>
      <c r="H262" s="1">
        <v>0</v>
      </c>
      <c r="I262" s="1">
        <v>0</v>
      </c>
      <c r="J262" s="1">
        <v>1</v>
      </c>
      <c r="K262" s="1">
        <v>65.89</v>
      </c>
      <c r="L262" s="1">
        <v>66.150000000000006</v>
      </c>
    </row>
    <row r="263" spans="1:12" ht="15.75" customHeight="1">
      <c r="A263" s="7">
        <v>262</v>
      </c>
      <c r="B263" s="1" t="s">
        <v>453</v>
      </c>
      <c r="C263" s="1">
        <v>65.86</v>
      </c>
      <c r="D263" s="1">
        <v>9</v>
      </c>
      <c r="E263" s="1">
        <v>20</v>
      </c>
      <c r="F263" s="1">
        <v>72.989999999999995</v>
      </c>
      <c r="G263" s="1">
        <v>0</v>
      </c>
      <c r="H263" s="1">
        <v>0</v>
      </c>
      <c r="I263" s="1">
        <v>0</v>
      </c>
      <c r="J263" s="1">
        <v>1</v>
      </c>
      <c r="K263" s="1">
        <v>66.489999999999995</v>
      </c>
      <c r="L263" s="1">
        <v>64.88</v>
      </c>
    </row>
    <row r="264" spans="1:12" ht="15.75" customHeight="1">
      <c r="A264" s="7">
        <v>263</v>
      </c>
      <c r="B264" s="1" t="s">
        <v>175</v>
      </c>
      <c r="C264" s="1">
        <v>65.83</v>
      </c>
      <c r="D264" s="1">
        <v>9</v>
      </c>
      <c r="E264" s="1">
        <v>17</v>
      </c>
      <c r="F264" s="1">
        <v>71.05</v>
      </c>
      <c r="G264" s="1">
        <v>0</v>
      </c>
      <c r="H264" s="1">
        <v>0</v>
      </c>
      <c r="I264" s="1">
        <v>0</v>
      </c>
      <c r="J264" s="1">
        <v>0</v>
      </c>
      <c r="K264" s="1">
        <v>66</v>
      </c>
      <c r="L264" s="1">
        <v>65.38</v>
      </c>
    </row>
    <row r="265" spans="1:12" ht="15.75" customHeight="1">
      <c r="A265" s="7">
        <v>264</v>
      </c>
      <c r="B265" s="1" t="s">
        <v>335</v>
      </c>
      <c r="C265" s="1">
        <v>65.83</v>
      </c>
      <c r="D265" s="1">
        <v>9</v>
      </c>
      <c r="E265" s="1">
        <v>16</v>
      </c>
      <c r="F265" s="1">
        <v>70.69</v>
      </c>
      <c r="G265" s="1">
        <v>0</v>
      </c>
      <c r="H265" s="1">
        <v>1</v>
      </c>
      <c r="I265" s="1">
        <v>0</v>
      </c>
      <c r="J265" s="1">
        <v>1</v>
      </c>
      <c r="K265" s="1">
        <v>65.989999999999995</v>
      </c>
      <c r="L265" s="1">
        <v>65.37</v>
      </c>
    </row>
    <row r="266" spans="1:12" ht="15.75" customHeight="1">
      <c r="A266" s="7">
        <v>265</v>
      </c>
      <c r="B266" s="1" t="s">
        <v>230</v>
      </c>
      <c r="C266" s="1">
        <v>65.78</v>
      </c>
      <c r="D266" s="1">
        <v>5</v>
      </c>
      <c r="E266" s="1">
        <v>23</v>
      </c>
      <c r="F266" s="1">
        <v>74.25</v>
      </c>
      <c r="G266" s="1">
        <v>0</v>
      </c>
      <c r="H266" s="1">
        <v>0</v>
      </c>
      <c r="I266" s="1">
        <v>0</v>
      </c>
      <c r="J266" s="1">
        <v>0</v>
      </c>
      <c r="K266" s="1">
        <v>64.77</v>
      </c>
      <c r="L266" s="1">
        <v>66.430000000000007</v>
      </c>
    </row>
    <row r="267" spans="1:12" ht="15.75" customHeight="1">
      <c r="A267" s="7">
        <v>266</v>
      </c>
      <c r="B267" s="1" t="s">
        <v>440</v>
      </c>
      <c r="C267" s="1">
        <v>65.7</v>
      </c>
      <c r="D267" s="1">
        <v>11</v>
      </c>
      <c r="E267" s="1">
        <v>15</v>
      </c>
      <c r="F267" s="1">
        <v>68.760000000000005</v>
      </c>
      <c r="G267" s="1">
        <v>0</v>
      </c>
      <c r="H267" s="1">
        <v>0</v>
      </c>
      <c r="I267" s="1">
        <v>0</v>
      </c>
      <c r="J267" s="1">
        <v>0</v>
      </c>
      <c r="K267" s="1">
        <v>65.290000000000006</v>
      </c>
      <c r="L267" s="1">
        <v>65.819999999999993</v>
      </c>
    </row>
    <row r="268" spans="1:12" ht="15.75" customHeight="1">
      <c r="A268" s="7">
        <v>267</v>
      </c>
      <c r="B268" s="1" t="s">
        <v>350</v>
      </c>
      <c r="C268" s="1">
        <v>65.69</v>
      </c>
      <c r="D268" s="1">
        <v>15</v>
      </c>
      <c r="E268" s="1">
        <v>14</v>
      </c>
      <c r="F268" s="1">
        <v>66.27</v>
      </c>
      <c r="G268" s="1">
        <v>0</v>
      </c>
      <c r="H268" s="1">
        <v>0</v>
      </c>
      <c r="I268" s="1">
        <v>0</v>
      </c>
      <c r="J268" s="1">
        <v>0</v>
      </c>
      <c r="K268" s="1">
        <v>66.59</v>
      </c>
      <c r="L268" s="1">
        <v>64.39</v>
      </c>
    </row>
    <row r="269" spans="1:12" ht="15.75" customHeight="1">
      <c r="A269" s="7">
        <v>268</v>
      </c>
      <c r="B269" s="1" t="s">
        <v>369</v>
      </c>
      <c r="C269" s="1">
        <v>65.63</v>
      </c>
      <c r="D269" s="1">
        <v>10</v>
      </c>
      <c r="E269" s="1">
        <v>15</v>
      </c>
      <c r="F269" s="1">
        <v>70.34</v>
      </c>
      <c r="G269" s="1">
        <v>0</v>
      </c>
      <c r="H269" s="1">
        <v>1</v>
      </c>
      <c r="I269" s="1">
        <v>0</v>
      </c>
      <c r="J269" s="1">
        <v>2</v>
      </c>
      <c r="K269" s="1">
        <v>67.97</v>
      </c>
      <c r="L269" s="1">
        <v>62.16</v>
      </c>
    </row>
    <row r="270" spans="1:12" ht="15.75" customHeight="1">
      <c r="A270" s="7">
        <v>269</v>
      </c>
      <c r="B270" s="1" t="s">
        <v>396</v>
      </c>
      <c r="C270" s="1">
        <v>65.61</v>
      </c>
      <c r="D270" s="1">
        <v>17</v>
      </c>
      <c r="E270" s="1">
        <v>12</v>
      </c>
      <c r="F270" s="1">
        <v>65.290000000000006</v>
      </c>
      <c r="G270" s="1">
        <v>0</v>
      </c>
      <c r="H270" s="1">
        <v>0</v>
      </c>
      <c r="I270" s="1">
        <v>0</v>
      </c>
      <c r="J270" s="1">
        <v>2</v>
      </c>
      <c r="K270" s="1">
        <v>65.739999999999995</v>
      </c>
      <c r="L270" s="1">
        <v>65.19</v>
      </c>
    </row>
    <row r="271" spans="1:12" ht="15.75" customHeight="1">
      <c r="A271" s="7">
        <v>270</v>
      </c>
      <c r="B271" s="1" t="s">
        <v>151</v>
      </c>
      <c r="C271" s="1">
        <v>65.599999999999994</v>
      </c>
      <c r="D271" s="1">
        <v>6</v>
      </c>
      <c r="E271" s="1">
        <v>22</v>
      </c>
      <c r="F271" s="1">
        <v>73.099999999999994</v>
      </c>
      <c r="G271" s="1">
        <v>0</v>
      </c>
      <c r="H271" s="1">
        <v>2</v>
      </c>
      <c r="I271" s="1">
        <v>0</v>
      </c>
      <c r="J271" s="1">
        <v>2</v>
      </c>
      <c r="K271" s="1">
        <v>63.94</v>
      </c>
      <c r="L271" s="1">
        <v>66.75</v>
      </c>
    </row>
    <row r="272" spans="1:12" ht="15.75" customHeight="1">
      <c r="A272" s="7">
        <v>271</v>
      </c>
      <c r="B272" s="1" t="s">
        <v>117</v>
      </c>
      <c r="C272" s="1">
        <v>65.569999999999993</v>
      </c>
      <c r="D272" s="1">
        <v>8</v>
      </c>
      <c r="E272" s="1">
        <v>21</v>
      </c>
      <c r="F272" s="1">
        <v>71.989999999999995</v>
      </c>
      <c r="G272" s="1">
        <v>0</v>
      </c>
      <c r="H272" s="1">
        <v>0</v>
      </c>
      <c r="I272" s="1">
        <v>0</v>
      </c>
      <c r="J272" s="1">
        <v>0</v>
      </c>
      <c r="K272" s="1">
        <v>64.8</v>
      </c>
      <c r="L272" s="1">
        <v>66.010000000000005</v>
      </c>
    </row>
    <row r="273" spans="1:12" ht="15.75" customHeight="1">
      <c r="A273" s="7">
        <v>272</v>
      </c>
      <c r="B273" s="1" t="s">
        <v>399</v>
      </c>
      <c r="C273" s="1">
        <v>65.489999999999995</v>
      </c>
      <c r="D273" s="1">
        <v>13</v>
      </c>
      <c r="E273" s="1">
        <v>15</v>
      </c>
      <c r="F273" s="1">
        <v>66.430000000000007</v>
      </c>
      <c r="G273" s="1">
        <v>0</v>
      </c>
      <c r="H273" s="1">
        <v>0</v>
      </c>
      <c r="I273" s="1">
        <v>0</v>
      </c>
      <c r="J273" s="1">
        <v>0</v>
      </c>
      <c r="K273" s="1">
        <v>64.87</v>
      </c>
      <c r="L273" s="1">
        <v>65.790000000000006</v>
      </c>
    </row>
    <row r="274" spans="1:12" ht="15.75" customHeight="1">
      <c r="A274" s="7">
        <v>273</v>
      </c>
      <c r="B274" s="1" t="s">
        <v>483</v>
      </c>
      <c r="C274" s="1">
        <v>65.42</v>
      </c>
      <c r="D274" s="1">
        <v>9</v>
      </c>
      <c r="E274" s="1">
        <v>17</v>
      </c>
      <c r="F274" s="1">
        <v>70.760000000000005</v>
      </c>
      <c r="G274" s="1">
        <v>0</v>
      </c>
      <c r="H274" s="1">
        <v>1</v>
      </c>
      <c r="I274" s="1">
        <v>0</v>
      </c>
      <c r="J274" s="1">
        <v>1</v>
      </c>
      <c r="K274" s="1">
        <v>65.77</v>
      </c>
      <c r="L274" s="1">
        <v>64.77</v>
      </c>
    </row>
    <row r="275" spans="1:12" ht="15.75" customHeight="1">
      <c r="A275" s="7">
        <v>274</v>
      </c>
      <c r="B275" s="1" t="s">
        <v>149</v>
      </c>
      <c r="C275" s="1">
        <v>65.42</v>
      </c>
      <c r="D275" s="1">
        <v>5</v>
      </c>
      <c r="E275" s="1">
        <v>21</v>
      </c>
      <c r="F275" s="1">
        <v>74.14</v>
      </c>
      <c r="G275" s="1">
        <v>0</v>
      </c>
      <c r="H275" s="1">
        <v>0</v>
      </c>
      <c r="I275" s="1">
        <v>0</v>
      </c>
      <c r="J275" s="1">
        <v>0</v>
      </c>
      <c r="K275" s="1">
        <v>64.89</v>
      </c>
      <c r="L275" s="1">
        <v>65.64</v>
      </c>
    </row>
    <row r="276" spans="1:12" ht="15.75" customHeight="1">
      <c r="A276" s="7">
        <v>275</v>
      </c>
      <c r="B276" s="1" t="s">
        <v>115</v>
      </c>
      <c r="C276" s="1">
        <v>65.34</v>
      </c>
      <c r="D276" s="1">
        <v>14</v>
      </c>
      <c r="E276" s="1">
        <v>15</v>
      </c>
      <c r="F276" s="1">
        <v>67.290000000000006</v>
      </c>
      <c r="G276" s="1">
        <v>0</v>
      </c>
      <c r="H276" s="1">
        <v>0</v>
      </c>
      <c r="I276" s="1">
        <v>0</v>
      </c>
      <c r="J276" s="1">
        <v>0</v>
      </c>
      <c r="K276" s="1">
        <v>67.7</v>
      </c>
      <c r="L276" s="1">
        <v>61.79</v>
      </c>
    </row>
    <row r="277" spans="1:12" ht="15.75" customHeight="1">
      <c r="A277" s="7">
        <v>276</v>
      </c>
      <c r="B277" s="1" t="s">
        <v>232</v>
      </c>
      <c r="C277" s="1">
        <v>65.3</v>
      </c>
      <c r="D277" s="1">
        <v>7</v>
      </c>
      <c r="E277" s="1">
        <v>17</v>
      </c>
      <c r="F277" s="1">
        <v>71.569999999999993</v>
      </c>
      <c r="G277" s="1">
        <v>0</v>
      </c>
      <c r="H277" s="1">
        <v>1</v>
      </c>
      <c r="I277" s="1">
        <v>0</v>
      </c>
      <c r="J277" s="1">
        <v>2</v>
      </c>
      <c r="K277" s="1">
        <v>65.41</v>
      </c>
      <c r="L277" s="1">
        <v>64.91</v>
      </c>
    </row>
    <row r="278" spans="1:12" ht="15.75" customHeight="1">
      <c r="A278" s="7">
        <v>277</v>
      </c>
      <c r="B278" s="1" t="s">
        <v>183</v>
      </c>
      <c r="C278" s="1">
        <v>65.22</v>
      </c>
      <c r="D278" s="1">
        <v>5</v>
      </c>
      <c r="E278" s="1">
        <v>18</v>
      </c>
      <c r="F278" s="1">
        <v>73.650000000000006</v>
      </c>
      <c r="G278" s="1">
        <v>0</v>
      </c>
      <c r="H278" s="1">
        <v>0</v>
      </c>
      <c r="I278" s="1">
        <v>0</v>
      </c>
      <c r="J278" s="1">
        <v>0</v>
      </c>
      <c r="K278" s="1">
        <v>64.67</v>
      </c>
      <c r="L278" s="1">
        <v>65.459999999999994</v>
      </c>
    </row>
    <row r="279" spans="1:12" ht="15.75" customHeight="1">
      <c r="A279" s="7">
        <v>278</v>
      </c>
      <c r="B279" s="1" t="s">
        <v>259</v>
      </c>
      <c r="C279" s="1">
        <v>65.17</v>
      </c>
      <c r="D279" s="1">
        <v>6</v>
      </c>
      <c r="E279" s="1">
        <v>18</v>
      </c>
      <c r="F279" s="1">
        <v>72.540000000000006</v>
      </c>
      <c r="G279" s="1">
        <v>0</v>
      </c>
      <c r="H279" s="1">
        <v>0</v>
      </c>
      <c r="I279" s="1">
        <v>0</v>
      </c>
      <c r="J279" s="1">
        <v>0</v>
      </c>
      <c r="K279" s="1">
        <v>65.819999999999993</v>
      </c>
      <c r="L279" s="1">
        <v>64.17</v>
      </c>
    </row>
    <row r="280" spans="1:12" ht="15.75" customHeight="1">
      <c r="A280" s="7">
        <v>279</v>
      </c>
      <c r="B280" s="1" t="s">
        <v>460</v>
      </c>
      <c r="C280" s="1">
        <v>64.930000000000007</v>
      </c>
      <c r="D280" s="1">
        <v>9</v>
      </c>
      <c r="E280" s="1">
        <v>20</v>
      </c>
      <c r="F280" s="1">
        <v>71.63</v>
      </c>
      <c r="G280" s="1">
        <v>0</v>
      </c>
      <c r="H280" s="1">
        <v>1</v>
      </c>
      <c r="I280" s="1">
        <v>0</v>
      </c>
      <c r="J280" s="1">
        <v>2</v>
      </c>
      <c r="K280" s="1">
        <v>64.87</v>
      </c>
      <c r="L280" s="1">
        <v>64.7</v>
      </c>
    </row>
    <row r="281" spans="1:12" ht="15.75" customHeight="1">
      <c r="A281" s="7">
        <v>280</v>
      </c>
      <c r="B281" s="1" t="s">
        <v>309</v>
      </c>
      <c r="C281" s="1">
        <v>64.86</v>
      </c>
      <c r="D281" s="1">
        <v>4</v>
      </c>
      <c r="E281" s="1">
        <v>21</v>
      </c>
      <c r="F281" s="1">
        <v>74.16</v>
      </c>
      <c r="G281" s="1">
        <v>0</v>
      </c>
      <c r="H281" s="1">
        <v>0</v>
      </c>
      <c r="I281" s="1">
        <v>0</v>
      </c>
      <c r="J281" s="1">
        <v>0</v>
      </c>
      <c r="K281" s="1">
        <v>64.05</v>
      </c>
      <c r="L281" s="1">
        <v>65.319999999999993</v>
      </c>
    </row>
    <row r="282" spans="1:12" ht="15.75" customHeight="1">
      <c r="A282" s="7">
        <v>281</v>
      </c>
      <c r="B282" s="1" t="s">
        <v>261</v>
      </c>
      <c r="C282" s="1">
        <v>64.84</v>
      </c>
      <c r="D282" s="1">
        <v>13</v>
      </c>
      <c r="E282" s="1">
        <v>17</v>
      </c>
      <c r="F282" s="1">
        <v>65.930000000000007</v>
      </c>
      <c r="G282" s="1">
        <v>0</v>
      </c>
      <c r="H282" s="1">
        <v>0</v>
      </c>
      <c r="I282" s="1">
        <v>0</v>
      </c>
      <c r="J282" s="1">
        <v>0</v>
      </c>
      <c r="K282" s="1">
        <v>63.23</v>
      </c>
      <c r="L282" s="1">
        <v>65.930000000000007</v>
      </c>
    </row>
    <row r="283" spans="1:12" ht="15.75" customHeight="1">
      <c r="A283" s="7">
        <v>282</v>
      </c>
      <c r="B283" s="1" t="s">
        <v>390</v>
      </c>
      <c r="C283" s="1">
        <v>64.66</v>
      </c>
      <c r="D283" s="1">
        <v>8</v>
      </c>
      <c r="E283" s="1">
        <v>19</v>
      </c>
      <c r="F283" s="1">
        <v>71.92</v>
      </c>
      <c r="G283" s="1">
        <v>0</v>
      </c>
      <c r="H283" s="1">
        <v>0</v>
      </c>
      <c r="I283" s="1">
        <v>0</v>
      </c>
      <c r="J283" s="1">
        <v>0</v>
      </c>
      <c r="K283" s="1">
        <v>66.34</v>
      </c>
      <c r="L283" s="1">
        <v>62.24</v>
      </c>
    </row>
    <row r="284" spans="1:12" ht="15.75" customHeight="1">
      <c r="A284" s="7">
        <v>283</v>
      </c>
      <c r="B284" s="1" t="s">
        <v>307</v>
      </c>
      <c r="C284" s="1">
        <v>64.63</v>
      </c>
      <c r="D284" s="1">
        <v>14</v>
      </c>
      <c r="E284" s="1">
        <v>19</v>
      </c>
      <c r="F284" s="1">
        <v>68.17</v>
      </c>
      <c r="G284" s="1">
        <v>0</v>
      </c>
      <c r="H284" s="1">
        <v>1</v>
      </c>
      <c r="I284" s="1">
        <v>0</v>
      </c>
      <c r="J284" s="1">
        <v>1</v>
      </c>
      <c r="K284" s="1">
        <v>64.930000000000007</v>
      </c>
      <c r="L284" s="1">
        <v>64.03</v>
      </c>
    </row>
    <row r="285" spans="1:12" ht="15.75" customHeight="1">
      <c r="A285" s="7">
        <v>284</v>
      </c>
      <c r="B285" s="1" t="s">
        <v>391</v>
      </c>
      <c r="C285" s="1">
        <v>64.38</v>
      </c>
      <c r="D285" s="1">
        <v>11</v>
      </c>
      <c r="E285" s="1">
        <v>17</v>
      </c>
      <c r="F285" s="1">
        <v>68.41</v>
      </c>
      <c r="G285" s="1">
        <v>0</v>
      </c>
      <c r="H285" s="1">
        <v>2</v>
      </c>
      <c r="I285" s="1">
        <v>0</v>
      </c>
      <c r="J285" s="1">
        <v>3</v>
      </c>
      <c r="K285" s="1">
        <v>62.85</v>
      </c>
      <c r="L285" s="1">
        <v>65.41</v>
      </c>
    </row>
    <row r="286" spans="1:12" ht="15.75" customHeight="1">
      <c r="A286" s="7">
        <v>285</v>
      </c>
      <c r="B286" s="1" t="s">
        <v>62</v>
      </c>
      <c r="C286" s="1">
        <v>64.14</v>
      </c>
      <c r="D286" s="1">
        <v>6</v>
      </c>
      <c r="E286" s="1">
        <v>21</v>
      </c>
      <c r="F286" s="1">
        <v>72.31</v>
      </c>
      <c r="G286" s="1">
        <v>0</v>
      </c>
      <c r="H286" s="1">
        <v>0</v>
      </c>
      <c r="I286" s="1">
        <v>0</v>
      </c>
      <c r="J286" s="1">
        <v>0</v>
      </c>
      <c r="K286" s="1">
        <v>64.22</v>
      </c>
      <c r="L286" s="1">
        <v>63.78</v>
      </c>
    </row>
    <row r="287" spans="1:12" ht="15.75" customHeight="1">
      <c r="A287" s="7">
        <v>286</v>
      </c>
      <c r="B287" s="1" t="s">
        <v>208</v>
      </c>
      <c r="C287" s="1">
        <v>64.09</v>
      </c>
      <c r="D287" s="1">
        <v>8</v>
      </c>
      <c r="E287" s="1">
        <v>18</v>
      </c>
      <c r="F287" s="1">
        <v>71.05</v>
      </c>
      <c r="G287" s="1">
        <v>0</v>
      </c>
      <c r="H287" s="1">
        <v>1</v>
      </c>
      <c r="I287" s="1">
        <v>0</v>
      </c>
      <c r="J287" s="1">
        <v>1</v>
      </c>
      <c r="K287" s="1">
        <v>63.87</v>
      </c>
      <c r="L287" s="1">
        <v>64.010000000000005</v>
      </c>
    </row>
    <row r="288" spans="1:12" ht="15.75" customHeight="1">
      <c r="A288" s="7">
        <v>287</v>
      </c>
      <c r="B288" s="1" t="s">
        <v>355</v>
      </c>
      <c r="C288" s="1">
        <v>63.94</v>
      </c>
      <c r="D288" s="1">
        <v>10</v>
      </c>
      <c r="E288" s="1">
        <v>18</v>
      </c>
      <c r="F288" s="1">
        <v>68.39</v>
      </c>
      <c r="G288" s="1">
        <v>0</v>
      </c>
      <c r="H288" s="1">
        <v>0</v>
      </c>
      <c r="I288" s="1">
        <v>0</v>
      </c>
      <c r="J288" s="1">
        <v>1</v>
      </c>
      <c r="K288" s="1">
        <v>63.06</v>
      </c>
      <c r="L288" s="1">
        <v>64.459999999999994</v>
      </c>
    </row>
    <row r="289" spans="1:12" ht="15.75" customHeight="1">
      <c r="A289" s="7">
        <v>288</v>
      </c>
      <c r="B289" s="1" t="s">
        <v>299</v>
      </c>
      <c r="C289" s="1">
        <v>63.85</v>
      </c>
      <c r="D289" s="1">
        <v>7</v>
      </c>
      <c r="E289" s="1">
        <v>19</v>
      </c>
      <c r="F289" s="1">
        <v>69.98</v>
      </c>
      <c r="G289" s="1">
        <v>0</v>
      </c>
      <c r="H289" s="1">
        <v>0</v>
      </c>
      <c r="I289" s="1">
        <v>0</v>
      </c>
      <c r="J289" s="1">
        <v>0</v>
      </c>
      <c r="K289" s="1">
        <v>62.23</v>
      </c>
      <c r="L289" s="1">
        <v>64.94</v>
      </c>
    </row>
    <row r="290" spans="1:12" ht="15.75" customHeight="1">
      <c r="A290" s="7">
        <v>289</v>
      </c>
      <c r="B290" s="1" t="s">
        <v>437</v>
      </c>
      <c r="C290" s="1">
        <v>63.74</v>
      </c>
      <c r="D290" s="1">
        <v>9</v>
      </c>
      <c r="E290" s="1">
        <v>19</v>
      </c>
      <c r="F290" s="1">
        <v>69.11</v>
      </c>
      <c r="G290" s="1">
        <v>0</v>
      </c>
      <c r="H290" s="1">
        <v>0</v>
      </c>
      <c r="I290" s="1">
        <v>0</v>
      </c>
      <c r="J290" s="1">
        <v>0</v>
      </c>
      <c r="K290" s="1">
        <v>64.349999999999994</v>
      </c>
      <c r="L290" s="1">
        <v>62.79</v>
      </c>
    </row>
    <row r="291" spans="1:12" ht="15.75" customHeight="1">
      <c r="A291" s="7">
        <v>290</v>
      </c>
      <c r="B291" s="1" t="s">
        <v>220</v>
      </c>
      <c r="C291" s="1">
        <v>63.63</v>
      </c>
      <c r="D291" s="1">
        <v>7</v>
      </c>
      <c r="E291" s="1">
        <v>19</v>
      </c>
      <c r="F291" s="1">
        <v>69.92</v>
      </c>
      <c r="G291" s="1">
        <v>0</v>
      </c>
      <c r="H291" s="1">
        <v>0</v>
      </c>
      <c r="I291" s="1">
        <v>0</v>
      </c>
      <c r="J291" s="1">
        <v>0</v>
      </c>
      <c r="K291" s="1">
        <v>63.13</v>
      </c>
      <c r="L291" s="1">
        <v>63.82</v>
      </c>
    </row>
    <row r="292" spans="1:12" ht="15.75" customHeight="1">
      <c r="A292" s="7">
        <v>291</v>
      </c>
      <c r="B292" s="1" t="s">
        <v>286</v>
      </c>
      <c r="C292" s="1">
        <v>63.53</v>
      </c>
      <c r="D292" s="1">
        <v>9</v>
      </c>
      <c r="E292" s="1">
        <v>17</v>
      </c>
      <c r="F292" s="1">
        <v>67.91</v>
      </c>
      <c r="G292" s="1">
        <v>0</v>
      </c>
      <c r="H292" s="1">
        <v>1</v>
      </c>
      <c r="I292" s="1">
        <v>0</v>
      </c>
      <c r="J292" s="1">
        <v>1</v>
      </c>
      <c r="K292" s="1">
        <v>63.41</v>
      </c>
      <c r="L292" s="1">
        <v>63.36</v>
      </c>
    </row>
    <row r="293" spans="1:12" ht="15.75" customHeight="1">
      <c r="A293" s="7">
        <v>292</v>
      </c>
      <c r="B293" s="1" t="s">
        <v>266</v>
      </c>
      <c r="C293" s="1">
        <v>63.49</v>
      </c>
      <c r="D293" s="1">
        <v>4</v>
      </c>
      <c r="E293" s="1">
        <v>24</v>
      </c>
      <c r="F293" s="1">
        <v>73.22</v>
      </c>
      <c r="G293" s="1">
        <v>0</v>
      </c>
      <c r="H293" s="1">
        <v>0</v>
      </c>
      <c r="I293" s="1">
        <v>0</v>
      </c>
      <c r="J293" s="1">
        <v>0</v>
      </c>
      <c r="K293" s="1">
        <v>61.69</v>
      </c>
      <c r="L293" s="1">
        <v>64.67</v>
      </c>
    </row>
    <row r="294" spans="1:12" ht="15.75" customHeight="1">
      <c r="A294" s="7">
        <v>293</v>
      </c>
      <c r="B294" s="1" t="s">
        <v>157</v>
      </c>
      <c r="C294" s="1">
        <v>63.37</v>
      </c>
      <c r="D294" s="1">
        <v>2</v>
      </c>
      <c r="E294" s="1">
        <v>26</v>
      </c>
      <c r="F294" s="1">
        <v>76.84</v>
      </c>
      <c r="G294" s="1">
        <v>0</v>
      </c>
      <c r="H294" s="1">
        <v>0</v>
      </c>
      <c r="I294" s="1">
        <v>0</v>
      </c>
      <c r="J294" s="1">
        <v>3</v>
      </c>
      <c r="K294" s="1">
        <v>61.95</v>
      </c>
      <c r="L294" s="1">
        <v>64.3</v>
      </c>
    </row>
    <row r="295" spans="1:12" ht="15.75" customHeight="1">
      <c r="A295" s="7">
        <v>294</v>
      </c>
      <c r="B295" s="1" t="s">
        <v>313</v>
      </c>
      <c r="C295" s="1">
        <v>63.32</v>
      </c>
      <c r="D295" s="1">
        <v>11</v>
      </c>
      <c r="E295" s="1">
        <v>16</v>
      </c>
      <c r="F295" s="1">
        <v>68.06</v>
      </c>
      <c r="G295" s="1">
        <v>0</v>
      </c>
      <c r="H295" s="1">
        <v>1</v>
      </c>
      <c r="I295" s="1">
        <v>0</v>
      </c>
      <c r="J295" s="1">
        <v>1</v>
      </c>
      <c r="K295" s="1">
        <v>64.33</v>
      </c>
      <c r="L295" s="1">
        <v>61.84</v>
      </c>
    </row>
    <row r="296" spans="1:12" ht="15.75" customHeight="1">
      <c r="A296" s="7">
        <v>295</v>
      </c>
      <c r="B296" s="1" t="s">
        <v>243</v>
      </c>
      <c r="C296" s="1">
        <v>62.75</v>
      </c>
      <c r="D296" s="1">
        <v>10</v>
      </c>
      <c r="E296" s="1">
        <v>20</v>
      </c>
      <c r="F296" s="1">
        <v>68.72</v>
      </c>
      <c r="G296" s="1">
        <v>0</v>
      </c>
      <c r="H296" s="1">
        <v>0</v>
      </c>
      <c r="I296" s="1">
        <v>0</v>
      </c>
      <c r="J296" s="1">
        <v>0</v>
      </c>
      <c r="K296" s="1">
        <v>65.59</v>
      </c>
      <c r="L296" s="1">
        <v>57.16</v>
      </c>
    </row>
    <row r="297" spans="1:12" ht="15.75" customHeight="1">
      <c r="A297" s="7">
        <v>296</v>
      </c>
      <c r="B297" s="1" t="s">
        <v>363</v>
      </c>
      <c r="C297" s="1">
        <v>62.54</v>
      </c>
      <c r="D297" s="1">
        <v>4</v>
      </c>
      <c r="E297" s="1">
        <v>20</v>
      </c>
      <c r="F297" s="1">
        <v>72.11</v>
      </c>
      <c r="G297" s="1">
        <v>0</v>
      </c>
      <c r="H297" s="1">
        <v>0</v>
      </c>
      <c r="I297" s="1">
        <v>0</v>
      </c>
      <c r="J297" s="1">
        <v>1</v>
      </c>
      <c r="K297" s="1">
        <v>60.93</v>
      </c>
      <c r="L297" s="1">
        <v>63.59</v>
      </c>
    </row>
    <row r="298" spans="1:12" ht="15.75" customHeight="1">
      <c r="A298" s="7">
        <v>297</v>
      </c>
      <c r="B298" s="1" t="s">
        <v>301</v>
      </c>
      <c r="C298" s="1">
        <v>62.28</v>
      </c>
      <c r="D298" s="1">
        <v>5</v>
      </c>
      <c r="E298" s="1">
        <v>21</v>
      </c>
      <c r="F298" s="1">
        <v>72.209999999999994</v>
      </c>
      <c r="G298" s="1">
        <v>0</v>
      </c>
      <c r="H298" s="1">
        <v>0</v>
      </c>
      <c r="I298" s="1">
        <v>0</v>
      </c>
      <c r="J298" s="1">
        <v>1</v>
      </c>
      <c r="K298" s="1">
        <v>61.89</v>
      </c>
      <c r="L298" s="1">
        <v>62.37</v>
      </c>
    </row>
    <row r="299" spans="1:12" ht="15.75" customHeight="1">
      <c r="A299" s="7">
        <v>298</v>
      </c>
      <c r="B299" s="1" t="s">
        <v>341</v>
      </c>
      <c r="C299" s="1">
        <v>62.19</v>
      </c>
      <c r="D299" s="1">
        <v>7</v>
      </c>
      <c r="E299" s="1">
        <v>20</v>
      </c>
      <c r="F299" s="1">
        <v>69.099999999999994</v>
      </c>
      <c r="G299" s="1">
        <v>0</v>
      </c>
      <c r="H299" s="1">
        <v>1</v>
      </c>
      <c r="I299" s="1">
        <v>0</v>
      </c>
      <c r="J299" s="1">
        <v>1</v>
      </c>
      <c r="K299" s="1">
        <v>62.9</v>
      </c>
      <c r="L299" s="1">
        <v>61.08</v>
      </c>
    </row>
    <row r="300" spans="1:12" ht="15.75" customHeight="1">
      <c r="A300" s="7">
        <v>299</v>
      </c>
      <c r="B300" s="1" t="s">
        <v>219</v>
      </c>
      <c r="C300" s="1">
        <v>62.13</v>
      </c>
      <c r="D300" s="1">
        <v>4</v>
      </c>
      <c r="E300" s="1">
        <v>22</v>
      </c>
      <c r="F300" s="1">
        <v>73.02</v>
      </c>
      <c r="G300" s="1">
        <v>0</v>
      </c>
      <c r="H300" s="1">
        <v>0</v>
      </c>
      <c r="I300" s="1">
        <v>0</v>
      </c>
      <c r="J300" s="1">
        <v>0</v>
      </c>
      <c r="K300" s="1">
        <v>62.03</v>
      </c>
      <c r="L300" s="1">
        <v>61.94</v>
      </c>
    </row>
    <row r="301" spans="1:12" ht="15.75" customHeight="1">
      <c r="A301" s="7">
        <v>300</v>
      </c>
      <c r="B301" s="1" t="s">
        <v>223</v>
      </c>
      <c r="C301" s="1">
        <v>62.1</v>
      </c>
      <c r="D301" s="1">
        <v>5</v>
      </c>
      <c r="E301" s="1">
        <v>24</v>
      </c>
      <c r="F301" s="1">
        <v>72.930000000000007</v>
      </c>
      <c r="G301" s="1">
        <v>0</v>
      </c>
      <c r="H301" s="1">
        <v>0</v>
      </c>
      <c r="I301" s="1">
        <v>0</v>
      </c>
      <c r="J301" s="1">
        <v>1</v>
      </c>
      <c r="K301" s="1">
        <v>61.24</v>
      </c>
      <c r="L301" s="1">
        <v>62.58</v>
      </c>
    </row>
    <row r="302" spans="1:12" ht="15.75" customHeight="1">
      <c r="A302" s="7">
        <v>301</v>
      </c>
      <c r="B302" s="1" t="s">
        <v>236</v>
      </c>
      <c r="C302" s="1">
        <v>62.07</v>
      </c>
      <c r="D302" s="1">
        <v>14</v>
      </c>
      <c r="E302" s="1">
        <v>15</v>
      </c>
      <c r="F302" s="1">
        <v>63.91</v>
      </c>
      <c r="G302" s="1">
        <v>0</v>
      </c>
      <c r="H302" s="1">
        <v>1</v>
      </c>
      <c r="I302" s="1">
        <v>0</v>
      </c>
      <c r="J302" s="1">
        <v>1</v>
      </c>
      <c r="K302" s="1">
        <v>61.71</v>
      </c>
      <c r="L302" s="1">
        <v>62.14</v>
      </c>
    </row>
    <row r="303" spans="1:12" ht="15.75" customHeight="1">
      <c r="A303" s="7">
        <v>302</v>
      </c>
      <c r="B303" s="1" t="s">
        <v>252</v>
      </c>
      <c r="C303" s="1">
        <v>61.54</v>
      </c>
      <c r="D303" s="1">
        <v>10</v>
      </c>
      <c r="E303" s="1">
        <v>18</v>
      </c>
      <c r="F303" s="1">
        <v>68.88</v>
      </c>
      <c r="G303" s="1">
        <v>0</v>
      </c>
      <c r="H303" s="1">
        <v>1</v>
      </c>
      <c r="I303" s="1">
        <v>0</v>
      </c>
      <c r="J303" s="1">
        <v>1</v>
      </c>
      <c r="K303" s="1">
        <v>62.57</v>
      </c>
      <c r="L303" s="1">
        <v>59.98</v>
      </c>
    </row>
    <row r="304" spans="1:12" ht="15.75" customHeight="1">
      <c r="A304" s="7">
        <v>303</v>
      </c>
      <c r="B304" s="1" t="s">
        <v>505</v>
      </c>
      <c r="C304" s="1">
        <v>61.14</v>
      </c>
      <c r="D304" s="1">
        <v>7</v>
      </c>
      <c r="E304" s="1">
        <v>20</v>
      </c>
      <c r="F304" s="1">
        <v>68.37</v>
      </c>
      <c r="G304" s="1">
        <v>0</v>
      </c>
      <c r="H304" s="1">
        <v>0</v>
      </c>
      <c r="I304" s="1">
        <v>0</v>
      </c>
      <c r="J304" s="1">
        <v>1</v>
      </c>
      <c r="K304" s="1">
        <v>60.7</v>
      </c>
      <c r="L304" s="1">
        <v>61.27</v>
      </c>
    </row>
    <row r="305" spans="1:12" ht="15.75" customHeight="1">
      <c r="A305" s="7">
        <v>304</v>
      </c>
      <c r="B305" s="1" t="s">
        <v>268</v>
      </c>
      <c r="C305" s="1">
        <v>61.07</v>
      </c>
      <c r="D305" s="1">
        <v>6</v>
      </c>
      <c r="E305" s="1">
        <v>20</v>
      </c>
      <c r="F305" s="1">
        <v>70.53</v>
      </c>
      <c r="G305" s="1">
        <v>0</v>
      </c>
      <c r="H305" s="1">
        <v>0</v>
      </c>
      <c r="I305" s="1">
        <v>0</v>
      </c>
      <c r="J305" s="1">
        <v>0</v>
      </c>
      <c r="K305" s="1">
        <v>61.05</v>
      </c>
      <c r="L305" s="1">
        <v>60.81</v>
      </c>
    </row>
    <row r="306" spans="1:12" ht="15.75" customHeight="1">
      <c r="A306" s="7">
        <v>305</v>
      </c>
      <c r="B306" s="1" t="s">
        <v>281</v>
      </c>
      <c r="C306" s="1">
        <v>60.85</v>
      </c>
      <c r="D306" s="1">
        <v>6</v>
      </c>
      <c r="E306" s="1">
        <v>21</v>
      </c>
      <c r="F306" s="1">
        <v>69.53</v>
      </c>
      <c r="G306" s="1">
        <v>0</v>
      </c>
      <c r="H306" s="1">
        <v>0</v>
      </c>
      <c r="I306" s="1">
        <v>0</v>
      </c>
      <c r="J306" s="1">
        <v>1</v>
      </c>
      <c r="K306" s="1">
        <v>60.63</v>
      </c>
      <c r="L306" s="1">
        <v>60.78</v>
      </c>
    </row>
    <row r="307" spans="1:12" ht="15.75" customHeight="1">
      <c r="A307" s="7">
        <v>306</v>
      </c>
      <c r="B307" s="1" t="s">
        <v>364</v>
      </c>
      <c r="C307" s="1">
        <v>60.79</v>
      </c>
      <c r="D307" s="1">
        <v>7</v>
      </c>
      <c r="E307" s="1">
        <v>21</v>
      </c>
      <c r="F307" s="1">
        <v>68.94</v>
      </c>
      <c r="G307" s="1">
        <v>0</v>
      </c>
      <c r="H307" s="1">
        <v>0</v>
      </c>
      <c r="I307" s="1">
        <v>0</v>
      </c>
      <c r="J307" s="1">
        <v>1</v>
      </c>
      <c r="K307" s="1">
        <v>60.97</v>
      </c>
      <c r="L307" s="1">
        <v>60.31</v>
      </c>
    </row>
    <row r="308" spans="1:12" ht="15.75" customHeight="1">
      <c r="A308" s="7">
        <v>307</v>
      </c>
      <c r="B308" s="1" t="s">
        <v>444</v>
      </c>
      <c r="C308" s="1">
        <v>60.76</v>
      </c>
      <c r="D308" s="1">
        <v>7</v>
      </c>
      <c r="E308" s="1">
        <v>21</v>
      </c>
      <c r="F308" s="1">
        <v>69.7</v>
      </c>
      <c r="G308" s="1">
        <v>0</v>
      </c>
      <c r="H308" s="1">
        <v>1</v>
      </c>
      <c r="I308" s="1">
        <v>0</v>
      </c>
      <c r="J308" s="1">
        <v>2</v>
      </c>
      <c r="K308" s="1">
        <v>60.66</v>
      </c>
      <c r="L308" s="1">
        <v>60.58</v>
      </c>
    </row>
    <row r="309" spans="1:12" ht="15.75" customHeight="1">
      <c r="A309" s="7">
        <v>308</v>
      </c>
      <c r="B309" s="1" t="s">
        <v>457</v>
      </c>
      <c r="C309" s="1">
        <v>60.53</v>
      </c>
      <c r="D309" s="1">
        <v>6</v>
      </c>
      <c r="E309" s="1">
        <v>20</v>
      </c>
      <c r="F309" s="1">
        <v>69.23</v>
      </c>
      <c r="G309" s="1">
        <v>0</v>
      </c>
      <c r="H309" s="1">
        <v>0</v>
      </c>
      <c r="I309" s="1">
        <v>0</v>
      </c>
      <c r="J309" s="1">
        <v>1</v>
      </c>
      <c r="K309" s="1">
        <v>58.93</v>
      </c>
      <c r="L309" s="1">
        <v>61.53</v>
      </c>
    </row>
    <row r="310" spans="1:12" ht="15.75" customHeight="1">
      <c r="A310" s="7">
        <v>309</v>
      </c>
      <c r="B310" s="1" t="s">
        <v>359</v>
      </c>
      <c r="C310" s="1">
        <v>59.99</v>
      </c>
      <c r="D310" s="1">
        <v>3</v>
      </c>
      <c r="E310" s="1">
        <v>27</v>
      </c>
      <c r="F310" s="1">
        <v>72.17</v>
      </c>
      <c r="G310" s="1">
        <v>0</v>
      </c>
      <c r="H310" s="1">
        <v>0</v>
      </c>
      <c r="I310" s="1">
        <v>0</v>
      </c>
      <c r="J310" s="1">
        <v>1</v>
      </c>
      <c r="K310" s="1">
        <v>57.08</v>
      </c>
      <c r="L310" s="1">
        <v>61.64</v>
      </c>
    </row>
    <row r="311" spans="1:12" ht="15.75" customHeight="1">
      <c r="A311" s="7">
        <v>310</v>
      </c>
      <c r="B311" s="1" t="s">
        <v>311</v>
      </c>
      <c r="C311" s="1">
        <v>59.82</v>
      </c>
      <c r="D311" s="1">
        <v>5</v>
      </c>
      <c r="E311" s="1">
        <v>23</v>
      </c>
      <c r="F311" s="1">
        <v>70.599999999999994</v>
      </c>
      <c r="G311" s="1">
        <v>0</v>
      </c>
      <c r="H311" s="1">
        <v>0</v>
      </c>
      <c r="I311" s="1">
        <v>0</v>
      </c>
      <c r="J311" s="1">
        <v>1</v>
      </c>
      <c r="K311" s="1">
        <v>60.26</v>
      </c>
      <c r="L311" s="1">
        <v>59.03</v>
      </c>
    </row>
    <row r="312" spans="1:12" ht="15.75" customHeight="1">
      <c r="A312" s="7">
        <v>311</v>
      </c>
      <c r="B312" s="1" t="s">
        <v>214</v>
      </c>
      <c r="C312" s="1">
        <v>59.5</v>
      </c>
      <c r="D312" s="1">
        <v>6</v>
      </c>
      <c r="E312" s="1">
        <v>20</v>
      </c>
      <c r="F312" s="1">
        <v>66.67</v>
      </c>
      <c r="G312" s="1">
        <v>0</v>
      </c>
      <c r="H312" s="1">
        <v>0</v>
      </c>
      <c r="I312" s="1">
        <v>0</v>
      </c>
      <c r="J312" s="1">
        <v>0</v>
      </c>
      <c r="K312" s="1">
        <v>56.44</v>
      </c>
      <c r="L312" s="1">
        <v>61.19</v>
      </c>
    </row>
    <row r="313" spans="1:12" ht="15.75" customHeight="1">
      <c r="A313" s="7">
        <v>312</v>
      </c>
      <c r="B313" s="1" t="s">
        <v>368</v>
      </c>
      <c r="C313" s="1">
        <v>58.87</v>
      </c>
      <c r="D313" s="1">
        <v>7</v>
      </c>
      <c r="E313" s="1">
        <v>19</v>
      </c>
      <c r="F313" s="1">
        <v>64.84</v>
      </c>
      <c r="G313" s="1">
        <v>0</v>
      </c>
      <c r="H313" s="1">
        <v>0</v>
      </c>
      <c r="I313" s="1">
        <v>0</v>
      </c>
      <c r="J313" s="1">
        <v>1</v>
      </c>
      <c r="K313" s="1">
        <v>56.58</v>
      </c>
      <c r="L313" s="1">
        <v>60.2</v>
      </c>
    </row>
    <row r="314" spans="1:12" ht="15.75" customHeight="1">
      <c r="A314" s="7">
        <v>313</v>
      </c>
      <c r="B314" s="1" t="s">
        <v>353</v>
      </c>
      <c r="C314" s="1">
        <v>58.21</v>
      </c>
      <c r="D314" s="1">
        <v>4</v>
      </c>
      <c r="E314" s="1">
        <v>24</v>
      </c>
      <c r="F314" s="1">
        <v>70.400000000000006</v>
      </c>
      <c r="G314" s="1">
        <v>0</v>
      </c>
      <c r="H314" s="1">
        <v>0</v>
      </c>
      <c r="I314" s="1">
        <v>0</v>
      </c>
      <c r="J314" s="1">
        <v>1</v>
      </c>
      <c r="K314" s="1">
        <v>57.99</v>
      </c>
      <c r="L314" s="1">
        <v>58.15</v>
      </c>
    </row>
    <row r="315" spans="1:12" ht="15.75" customHeight="1">
      <c r="A315" s="7">
        <v>314</v>
      </c>
      <c r="B315" s="1" t="s">
        <v>446</v>
      </c>
      <c r="C315" s="1">
        <v>57.34</v>
      </c>
      <c r="D315" s="1">
        <v>7</v>
      </c>
      <c r="E315" s="1">
        <v>20</v>
      </c>
      <c r="F315" s="1">
        <v>62.95</v>
      </c>
      <c r="G315" s="1">
        <v>0</v>
      </c>
      <c r="H315" s="1">
        <v>0</v>
      </c>
      <c r="I315" s="1">
        <v>0</v>
      </c>
      <c r="J315" s="1">
        <v>0</v>
      </c>
      <c r="K315" s="1">
        <v>55.16</v>
      </c>
      <c r="L315" s="1">
        <v>58.58</v>
      </c>
    </row>
    <row r="316" spans="1:12" ht="15.75" customHeight="1">
      <c r="A316" s="7">
        <v>315</v>
      </c>
      <c r="B316" s="1" t="s">
        <v>267</v>
      </c>
      <c r="C316" s="1">
        <v>57.29</v>
      </c>
      <c r="D316" s="1">
        <v>4</v>
      </c>
      <c r="E316" s="1">
        <v>22</v>
      </c>
      <c r="F316" s="1">
        <v>69.040000000000006</v>
      </c>
      <c r="G316" s="1">
        <v>0</v>
      </c>
      <c r="H316" s="1">
        <v>0</v>
      </c>
      <c r="I316" s="1">
        <v>0</v>
      </c>
      <c r="J316" s="1">
        <v>0</v>
      </c>
      <c r="K316" s="1">
        <v>57.95</v>
      </c>
      <c r="L316" s="1">
        <v>56.21</v>
      </c>
    </row>
    <row r="317" spans="1:12" ht="15.75" customHeight="1">
      <c r="A317" s="7">
        <v>316</v>
      </c>
      <c r="B317" s="1" t="s">
        <v>385</v>
      </c>
      <c r="C317" s="1">
        <v>56.93</v>
      </c>
      <c r="D317" s="1">
        <v>2</v>
      </c>
      <c r="E317" s="1">
        <v>25</v>
      </c>
      <c r="F317" s="1">
        <v>70.63</v>
      </c>
      <c r="G317" s="1">
        <v>0</v>
      </c>
      <c r="H317" s="1">
        <v>0</v>
      </c>
      <c r="I317" s="1">
        <v>0</v>
      </c>
      <c r="J317" s="1">
        <v>0</v>
      </c>
      <c r="K317" s="1">
        <v>53.37</v>
      </c>
      <c r="L317" s="1">
        <v>58.65</v>
      </c>
    </row>
    <row r="318" spans="1:12" ht="15.75" customHeight="1">
      <c r="A318" s="7">
        <v>317</v>
      </c>
      <c r="B318" s="1" t="s">
        <v>455</v>
      </c>
      <c r="C318" s="1">
        <v>56.92</v>
      </c>
      <c r="D318" s="1">
        <v>8</v>
      </c>
      <c r="E318" s="1">
        <v>22</v>
      </c>
      <c r="F318" s="1">
        <v>65.510000000000005</v>
      </c>
      <c r="G318" s="1">
        <v>0</v>
      </c>
      <c r="H318" s="1">
        <v>0</v>
      </c>
      <c r="I318" s="1">
        <v>0</v>
      </c>
      <c r="J318" s="1">
        <v>2</v>
      </c>
      <c r="K318" s="1">
        <v>55.15</v>
      </c>
      <c r="L318" s="1">
        <v>57.94</v>
      </c>
    </row>
    <row r="319" spans="1:12" ht="15.75" customHeight="1">
      <c r="A319" s="7">
        <v>318</v>
      </c>
      <c r="B319" s="1" t="s">
        <v>159</v>
      </c>
      <c r="C319" s="1">
        <v>56.88</v>
      </c>
      <c r="D319" s="1">
        <v>4</v>
      </c>
      <c r="E319" s="1">
        <v>24</v>
      </c>
      <c r="F319" s="1">
        <v>70.44</v>
      </c>
      <c r="G319" s="1">
        <v>0</v>
      </c>
      <c r="H319" s="1">
        <v>0</v>
      </c>
      <c r="I319" s="1">
        <v>0</v>
      </c>
      <c r="J319" s="1">
        <v>0</v>
      </c>
      <c r="K319" s="1">
        <v>56.82</v>
      </c>
      <c r="L319" s="1">
        <v>56.66</v>
      </c>
    </row>
    <row r="320" spans="1:12" ht="15.75" customHeight="1">
      <c r="A320" s="7">
        <v>319</v>
      </c>
      <c r="B320" s="1" t="s">
        <v>428</v>
      </c>
      <c r="C320" s="1">
        <v>56.32</v>
      </c>
      <c r="D320" s="1">
        <v>3</v>
      </c>
      <c r="E320" s="1">
        <v>22</v>
      </c>
      <c r="F320" s="1">
        <v>69.44</v>
      </c>
      <c r="G320" s="1">
        <v>0</v>
      </c>
      <c r="H320" s="1">
        <v>1</v>
      </c>
      <c r="I320" s="1">
        <v>0</v>
      </c>
      <c r="J320" s="1">
        <v>1</v>
      </c>
      <c r="K320" s="1">
        <v>55.65</v>
      </c>
      <c r="L320" s="1">
        <v>56.65</v>
      </c>
    </row>
    <row r="321" spans="1:12" ht="15.75" customHeight="1">
      <c r="A321" s="7">
        <v>320</v>
      </c>
      <c r="B321" s="1" t="s">
        <v>468</v>
      </c>
      <c r="C321" s="1">
        <v>56.01</v>
      </c>
      <c r="D321" s="1">
        <v>5</v>
      </c>
      <c r="E321" s="1">
        <v>23</v>
      </c>
      <c r="F321" s="1">
        <v>64.819999999999993</v>
      </c>
      <c r="G321" s="1">
        <v>0</v>
      </c>
      <c r="H321" s="1">
        <v>0</v>
      </c>
      <c r="I321" s="1">
        <v>0</v>
      </c>
      <c r="J321" s="1">
        <v>0</v>
      </c>
      <c r="K321" s="1">
        <v>53.5</v>
      </c>
      <c r="L321" s="1">
        <v>57.34</v>
      </c>
    </row>
    <row r="322" spans="1:12" ht="15.75" customHeight="1">
      <c r="A322" s="7">
        <v>321</v>
      </c>
      <c r="B322" s="1" t="s">
        <v>375</v>
      </c>
      <c r="C322" s="1">
        <v>55.28</v>
      </c>
      <c r="D322" s="1">
        <v>7</v>
      </c>
      <c r="E322" s="1">
        <v>22</v>
      </c>
      <c r="F322" s="1">
        <v>63.32</v>
      </c>
      <c r="G322" s="1">
        <v>0</v>
      </c>
      <c r="H322" s="1">
        <v>0</v>
      </c>
      <c r="I322" s="1">
        <v>0</v>
      </c>
      <c r="J322" s="1">
        <v>0</v>
      </c>
      <c r="K322" s="1">
        <v>54.21</v>
      </c>
      <c r="L322" s="1">
        <v>55.87</v>
      </c>
    </row>
    <row r="323" spans="1:12" ht="15.75" customHeight="1">
      <c r="A323" s="7">
        <v>322</v>
      </c>
      <c r="B323" s="1" t="s">
        <v>343</v>
      </c>
      <c r="C323" s="1">
        <v>54.93</v>
      </c>
      <c r="D323" s="1">
        <v>2</v>
      </c>
      <c r="E323" s="1">
        <v>25</v>
      </c>
      <c r="F323" s="1">
        <v>70.790000000000006</v>
      </c>
      <c r="G323" s="1">
        <v>0</v>
      </c>
      <c r="H323" s="1">
        <v>0</v>
      </c>
      <c r="I323" s="1">
        <v>0</v>
      </c>
      <c r="J323" s="1">
        <v>1</v>
      </c>
      <c r="K323" s="1">
        <v>53.97</v>
      </c>
      <c r="L323" s="1">
        <v>55.45</v>
      </c>
    </row>
    <row r="324" spans="1:12" ht="15.75" customHeight="1">
      <c r="A324" s="7">
        <v>323</v>
      </c>
      <c r="B324" s="1" t="s">
        <v>389</v>
      </c>
      <c r="C324" s="1">
        <v>54.33</v>
      </c>
      <c r="D324" s="1">
        <v>4</v>
      </c>
      <c r="E324" s="1">
        <v>24</v>
      </c>
      <c r="F324" s="1">
        <v>70.959999999999994</v>
      </c>
      <c r="G324" s="1">
        <v>0</v>
      </c>
      <c r="H324" s="1">
        <v>1</v>
      </c>
      <c r="I324" s="1">
        <v>0</v>
      </c>
      <c r="J324" s="1">
        <v>3</v>
      </c>
      <c r="K324" s="1">
        <v>55.31</v>
      </c>
      <c r="L324" s="1">
        <v>52.63</v>
      </c>
    </row>
    <row r="325" spans="1:12" ht="15.75" customHeight="1">
      <c r="A325" s="7">
        <v>324</v>
      </c>
      <c r="B325" s="1" t="s">
        <v>506</v>
      </c>
      <c r="C325" s="1">
        <v>54.3</v>
      </c>
      <c r="D325" s="1">
        <v>6</v>
      </c>
      <c r="E325" s="1">
        <v>20</v>
      </c>
      <c r="F325" s="1">
        <v>66.19</v>
      </c>
      <c r="G325" s="1">
        <v>0</v>
      </c>
      <c r="H325" s="1">
        <v>0</v>
      </c>
      <c r="I325" s="1">
        <v>0</v>
      </c>
      <c r="J325" s="1">
        <v>0</v>
      </c>
      <c r="K325" s="1">
        <v>54.42</v>
      </c>
      <c r="L325" s="1">
        <v>53.89</v>
      </c>
    </row>
    <row r="326" spans="1:12" ht="15.75" customHeight="1">
      <c r="A326" s="7">
        <v>325</v>
      </c>
      <c r="B326" s="1" t="s">
        <v>423</v>
      </c>
      <c r="C326" s="1">
        <v>52.56</v>
      </c>
      <c r="D326" s="1">
        <v>3</v>
      </c>
      <c r="E326" s="1">
        <v>24</v>
      </c>
      <c r="F326" s="1">
        <v>68.930000000000007</v>
      </c>
      <c r="G326" s="1">
        <v>0</v>
      </c>
      <c r="H326" s="1">
        <v>0</v>
      </c>
      <c r="I326" s="1">
        <v>0</v>
      </c>
      <c r="J326" s="1">
        <v>0</v>
      </c>
      <c r="K326" s="1">
        <v>52.3</v>
      </c>
      <c r="L326" s="1">
        <v>52.54</v>
      </c>
    </row>
    <row r="327" spans="1:12" ht="15.75" customHeight="1">
      <c r="A327" s="7">
        <v>326</v>
      </c>
      <c r="B327" s="1" t="s">
        <v>333</v>
      </c>
      <c r="C327" s="1">
        <v>52.52</v>
      </c>
      <c r="D327" s="1">
        <v>1</v>
      </c>
      <c r="E327" s="1">
        <v>24</v>
      </c>
      <c r="F327" s="1">
        <v>72.36</v>
      </c>
      <c r="G327" s="1">
        <v>0</v>
      </c>
      <c r="H327" s="1">
        <v>1</v>
      </c>
      <c r="I327" s="1">
        <v>0</v>
      </c>
      <c r="J327" s="1">
        <v>1</v>
      </c>
      <c r="K327" s="1">
        <v>51.4</v>
      </c>
      <c r="L327" s="1">
        <v>53.12</v>
      </c>
    </row>
    <row r="328" spans="1:12" ht="15.75" customHeight="1">
      <c r="A328" s="7">
        <v>327</v>
      </c>
      <c r="B328" s="1" t="s">
        <v>503</v>
      </c>
      <c r="C328" s="1">
        <v>48.27</v>
      </c>
      <c r="D328" s="1">
        <v>1</v>
      </c>
      <c r="E328" s="1">
        <v>25</v>
      </c>
      <c r="F328" s="1">
        <v>67.84</v>
      </c>
      <c r="G328" s="1">
        <v>0</v>
      </c>
      <c r="H328" s="1">
        <v>1</v>
      </c>
      <c r="I328" s="1">
        <v>0</v>
      </c>
      <c r="J328" s="1">
        <v>2</v>
      </c>
      <c r="K328" s="1">
        <v>45.88</v>
      </c>
      <c r="L328" s="1">
        <v>49.36</v>
      </c>
    </row>
    <row r="329" spans="1:12" ht="15.75" customHeight="1"/>
    <row r="330" spans="1:12" ht="15.75" customHeight="1"/>
    <row r="331" spans="1:12" ht="15.75" customHeight="1"/>
    <row r="332" spans="1:12" ht="15.75" customHeight="1"/>
    <row r="333" spans="1:12" ht="15.75" customHeight="1"/>
    <row r="334" spans="1:12" ht="15.75" customHeight="1"/>
    <row r="335" spans="1:12" ht="15.75" customHeight="1"/>
    <row r="336" spans="1:12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000"/>
  <sheetViews>
    <sheetView workbookViewId="0"/>
  </sheetViews>
  <sheetFormatPr baseColWidth="10" defaultColWidth="14.5" defaultRowHeight="15" customHeight="1"/>
  <cols>
    <col min="1" max="26" width="8.83203125" customWidth="1"/>
  </cols>
  <sheetData>
    <row r="1" spans="1:12">
      <c r="A1" s="1" t="s">
        <v>408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490</v>
      </c>
      <c r="H1" s="1" t="s">
        <v>491</v>
      </c>
      <c r="I1" s="1" t="s">
        <v>492</v>
      </c>
      <c r="J1" s="1" t="s">
        <v>493</v>
      </c>
      <c r="K1" s="1" t="s">
        <v>430</v>
      </c>
      <c r="L1" s="1" t="s">
        <v>8</v>
      </c>
    </row>
    <row r="2" spans="1:12">
      <c r="A2" s="6">
        <v>1</v>
      </c>
      <c r="B2" s="1" t="s">
        <v>32</v>
      </c>
      <c r="C2" s="1">
        <v>95.73</v>
      </c>
      <c r="D2" s="1">
        <v>31</v>
      </c>
      <c r="E2" s="1">
        <v>4</v>
      </c>
      <c r="F2" s="1">
        <v>80.06</v>
      </c>
      <c r="G2" s="1">
        <v>1</v>
      </c>
      <c r="H2" s="1">
        <v>2</v>
      </c>
      <c r="I2" s="1">
        <v>8</v>
      </c>
      <c r="J2" s="1">
        <v>2</v>
      </c>
      <c r="K2" s="1">
        <v>93.84</v>
      </c>
      <c r="L2" s="1">
        <v>99.16</v>
      </c>
    </row>
    <row r="3" spans="1:12">
      <c r="A3" s="6">
        <v>2</v>
      </c>
      <c r="B3" s="1" t="s">
        <v>24</v>
      </c>
      <c r="C3" s="1">
        <v>95</v>
      </c>
      <c r="D3" s="1">
        <v>31</v>
      </c>
      <c r="E3" s="1">
        <v>4</v>
      </c>
      <c r="F3" s="1">
        <v>80.77</v>
      </c>
      <c r="G3" s="1">
        <v>4</v>
      </c>
      <c r="H3" s="1">
        <v>2</v>
      </c>
      <c r="I3" s="1">
        <v>11</v>
      </c>
      <c r="J3" s="1">
        <v>2</v>
      </c>
      <c r="K3" s="1">
        <v>95.19</v>
      </c>
      <c r="L3" s="1">
        <v>94.55</v>
      </c>
    </row>
    <row r="4" spans="1:12">
      <c r="A4" s="6">
        <v>3</v>
      </c>
      <c r="B4" s="1" t="s">
        <v>43</v>
      </c>
      <c r="C4" s="1">
        <v>94.66</v>
      </c>
      <c r="D4" s="1">
        <v>32</v>
      </c>
      <c r="E4" s="1">
        <v>4</v>
      </c>
      <c r="F4" s="1">
        <v>79.83</v>
      </c>
      <c r="G4" s="1">
        <v>4</v>
      </c>
      <c r="H4" s="1">
        <v>3</v>
      </c>
      <c r="I4" s="1">
        <v>11</v>
      </c>
      <c r="J4" s="1">
        <v>4</v>
      </c>
      <c r="K4" s="1">
        <v>95.71</v>
      </c>
      <c r="L4" s="1">
        <v>93.6</v>
      </c>
    </row>
    <row r="5" spans="1:12">
      <c r="A5" s="6">
        <v>4</v>
      </c>
      <c r="B5" s="1" t="s">
        <v>72</v>
      </c>
      <c r="C5" s="1">
        <v>93.67</v>
      </c>
      <c r="D5" s="1">
        <v>31</v>
      </c>
      <c r="E5" s="1">
        <v>4</v>
      </c>
      <c r="F5" s="1">
        <v>78.12</v>
      </c>
      <c r="G5" s="1">
        <v>0</v>
      </c>
      <c r="H5" s="1">
        <v>0</v>
      </c>
      <c r="I5" s="1">
        <v>5</v>
      </c>
      <c r="J5" s="1">
        <v>2</v>
      </c>
      <c r="K5" s="1">
        <v>92.64</v>
      </c>
      <c r="L5" s="1">
        <v>94.67</v>
      </c>
    </row>
    <row r="6" spans="1:12">
      <c r="A6" s="6">
        <v>5</v>
      </c>
      <c r="B6" s="1" t="s">
        <v>76</v>
      </c>
      <c r="C6" s="1">
        <v>92.61</v>
      </c>
      <c r="D6" s="1">
        <v>31</v>
      </c>
      <c r="E6" s="1">
        <v>5</v>
      </c>
      <c r="F6" s="1">
        <v>79.17</v>
      </c>
      <c r="G6" s="1">
        <v>3</v>
      </c>
      <c r="H6" s="1">
        <v>2</v>
      </c>
      <c r="I6" s="1">
        <v>10</v>
      </c>
      <c r="J6" s="1">
        <v>4</v>
      </c>
      <c r="K6" s="1">
        <v>94.13</v>
      </c>
      <c r="L6" s="1">
        <v>91.27</v>
      </c>
    </row>
    <row r="7" spans="1:12">
      <c r="A7" s="6">
        <v>6</v>
      </c>
      <c r="B7" s="1" t="s">
        <v>46</v>
      </c>
      <c r="C7" s="1">
        <v>88.96</v>
      </c>
      <c r="D7" s="1">
        <v>26</v>
      </c>
      <c r="E7" s="1">
        <v>9</v>
      </c>
      <c r="F7" s="1">
        <v>80.260000000000005</v>
      </c>
      <c r="G7" s="1">
        <v>1</v>
      </c>
      <c r="H7" s="1">
        <v>4</v>
      </c>
      <c r="I7" s="1">
        <v>2</v>
      </c>
      <c r="J7" s="1">
        <v>6</v>
      </c>
      <c r="K7" s="1">
        <v>88.25</v>
      </c>
      <c r="L7" s="1">
        <v>89.44</v>
      </c>
    </row>
    <row r="8" spans="1:12">
      <c r="A8" s="6">
        <v>7</v>
      </c>
      <c r="B8" s="1" t="s">
        <v>70</v>
      </c>
      <c r="C8" s="1">
        <v>88.88</v>
      </c>
      <c r="D8" s="1">
        <v>25</v>
      </c>
      <c r="E8" s="1">
        <v>9</v>
      </c>
      <c r="F8" s="1">
        <v>78.86</v>
      </c>
      <c r="G8" s="1">
        <v>2</v>
      </c>
      <c r="H8" s="1">
        <v>1</v>
      </c>
      <c r="I8" s="1">
        <v>8</v>
      </c>
      <c r="J8" s="1">
        <v>4</v>
      </c>
      <c r="K8" s="1">
        <v>87.43</v>
      </c>
      <c r="L8" s="1">
        <v>90.48</v>
      </c>
    </row>
    <row r="9" spans="1:12">
      <c r="A9" s="6">
        <v>8</v>
      </c>
      <c r="B9" s="1" t="s">
        <v>83</v>
      </c>
      <c r="C9" s="1">
        <v>88.71</v>
      </c>
      <c r="D9" s="1">
        <v>22</v>
      </c>
      <c r="E9" s="1">
        <v>9</v>
      </c>
      <c r="F9" s="1">
        <v>79.37</v>
      </c>
      <c r="G9" s="1">
        <v>0</v>
      </c>
      <c r="H9" s="1">
        <v>1</v>
      </c>
      <c r="I9" s="1">
        <v>2</v>
      </c>
      <c r="J9" s="1">
        <v>6</v>
      </c>
      <c r="K9" s="1">
        <v>86.51</v>
      </c>
      <c r="L9" s="1">
        <v>92.05</v>
      </c>
    </row>
    <row r="10" spans="1:12">
      <c r="A10" s="6">
        <v>9</v>
      </c>
      <c r="B10" s="1" t="s">
        <v>37</v>
      </c>
      <c r="C10" s="1">
        <v>88.65</v>
      </c>
      <c r="D10" s="1">
        <v>24</v>
      </c>
      <c r="E10" s="1">
        <v>12</v>
      </c>
      <c r="F10" s="1">
        <v>82.89</v>
      </c>
      <c r="G10" s="1">
        <v>3</v>
      </c>
      <c r="H10" s="1">
        <v>2</v>
      </c>
      <c r="I10" s="1">
        <v>6</v>
      </c>
      <c r="J10" s="1">
        <v>5</v>
      </c>
      <c r="K10" s="1">
        <v>87.48</v>
      </c>
      <c r="L10" s="1">
        <v>89.78</v>
      </c>
    </row>
    <row r="11" spans="1:12">
      <c r="A11" s="6">
        <v>10</v>
      </c>
      <c r="B11" s="1" t="s">
        <v>25</v>
      </c>
      <c r="C11" s="1">
        <v>88.49</v>
      </c>
      <c r="D11" s="1">
        <v>24</v>
      </c>
      <c r="E11" s="1">
        <v>10</v>
      </c>
      <c r="F11" s="1">
        <v>83.37</v>
      </c>
      <c r="G11" s="1">
        <v>3</v>
      </c>
      <c r="H11" s="1">
        <v>4</v>
      </c>
      <c r="I11" s="1">
        <v>10</v>
      </c>
      <c r="J11" s="1">
        <v>7</v>
      </c>
      <c r="K11" s="1">
        <v>89.61</v>
      </c>
      <c r="L11" s="1">
        <v>87.32</v>
      </c>
    </row>
    <row r="12" spans="1:12">
      <c r="A12" s="7">
        <v>11</v>
      </c>
      <c r="B12" s="1" t="s">
        <v>39</v>
      </c>
      <c r="C12" s="1">
        <v>88.45</v>
      </c>
      <c r="D12" s="1">
        <v>21</v>
      </c>
      <c r="E12" s="1">
        <v>10</v>
      </c>
      <c r="F12" s="1">
        <v>82.18</v>
      </c>
      <c r="G12" s="1">
        <v>3</v>
      </c>
      <c r="H12" s="1">
        <v>2</v>
      </c>
      <c r="I12" s="1">
        <v>5</v>
      </c>
      <c r="J12" s="1">
        <v>6</v>
      </c>
      <c r="K12" s="1">
        <v>87.31</v>
      </c>
      <c r="L12" s="1">
        <v>89.52</v>
      </c>
    </row>
    <row r="13" spans="1:12">
      <c r="A13" s="7">
        <v>12</v>
      </c>
      <c r="B13" s="1" t="s">
        <v>12</v>
      </c>
      <c r="C13" s="1">
        <v>88.41</v>
      </c>
      <c r="D13" s="1">
        <v>27</v>
      </c>
      <c r="E13" s="1">
        <v>8</v>
      </c>
      <c r="F13" s="1">
        <v>78.75</v>
      </c>
      <c r="G13" s="1">
        <v>1</v>
      </c>
      <c r="H13" s="1">
        <v>0</v>
      </c>
      <c r="I13" s="1">
        <v>4</v>
      </c>
      <c r="J13" s="1">
        <v>3</v>
      </c>
      <c r="K13" s="1">
        <v>88.52</v>
      </c>
      <c r="L13" s="1">
        <v>88.03</v>
      </c>
    </row>
    <row r="14" spans="1:12">
      <c r="A14" s="7">
        <v>13</v>
      </c>
      <c r="B14" s="1" t="s">
        <v>22</v>
      </c>
      <c r="C14" s="1">
        <v>88.29</v>
      </c>
      <c r="D14" s="1">
        <v>27</v>
      </c>
      <c r="E14" s="1">
        <v>7</v>
      </c>
      <c r="F14" s="1">
        <v>78.930000000000007</v>
      </c>
      <c r="G14" s="1">
        <v>1</v>
      </c>
      <c r="H14" s="1">
        <v>3</v>
      </c>
      <c r="I14" s="1">
        <v>3</v>
      </c>
      <c r="J14" s="1">
        <v>3</v>
      </c>
      <c r="K14" s="1">
        <v>90.06</v>
      </c>
      <c r="L14" s="1">
        <v>86.74</v>
      </c>
    </row>
    <row r="15" spans="1:12">
      <c r="A15" s="7">
        <v>14</v>
      </c>
      <c r="B15" s="1" t="s">
        <v>30</v>
      </c>
      <c r="C15" s="1">
        <v>88.04</v>
      </c>
      <c r="D15" s="1">
        <v>26</v>
      </c>
      <c r="E15" s="1">
        <v>7</v>
      </c>
      <c r="F15" s="1">
        <v>76.239999999999995</v>
      </c>
      <c r="G15" s="1">
        <v>2</v>
      </c>
      <c r="H15" s="1">
        <v>2</v>
      </c>
      <c r="I15" s="1">
        <v>3</v>
      </c>
      <c r="J15" s="1">
        <v>4</v>
      </c>
      <c r="K15" s="1">
        <v>87.9</v>
      </c>
      <c r="L15" s="1">
        <v>87.88</v>
      </c>
    </row>
    <row r="16" spans="1:12">
      <c r="A16" s="7">
        <v>15</v>
      </c>
      <c r="B16" s="1" t="s">
        <v>18</v>
      </c>
      <c r="C16" s="1">
        <v>87.73</v>
      </c>
      <c r="D16" s="1">
        <v>28</v>
      </c>
      <c r="E16" s="1">
        <v>4</v>
      </c>
      <c r="F16" s="1">
        <v>74.3</v>
      </c>
      <c r="G16" s="1">
        <v>0</v>
      </c>
      <c r="H16" s="1">
        <v>1</v>
      </c>
      <c r="I16" s="1">
        <v>1</v>
      </c>
      <c r="J16" s="1">
        <v>2</v>
      </c>
      <c r="K16" s="1">
        <v>89.16</v>
      </c>
      <c r="L16" s="1">
        <v>86.36</v>
      </c>
    </row>
    <row r="17" spans="1:12">
      <c r="A17" s="7">
        <v>16</v>
      </c>
      <c r="B17" s="1" t="s">
        <v>75</v>
      </c>
      <c r="C17" s="1">
        <v>87.29</v>
      </c>
      <c r="D17" s="1">
        <v>27</v>
      </c>
      <c r="E17" s="1">
        <v>8</v>
      </c>
      <c r="F17" s="1">
        <v>79.11</v>
      </c>
      <c r="G17" s="1">
        <v>1</v>
      </c>
      <c r="H17" s="1">
        <v>2</v>
      </c>
      <c r="I17" s="1">
        <v>4</v>
      </c>
      <c r="J17" s="1">
        <v>5</v>
      </c>
      <c r="K17" s="1">
        <v>88.76</v>
      </c>
      <c r="L17" s="1">
        <v>85.88</v>
      </c>
    </row>
    <row r="18" spans="1:12">
      <c r="A18" s="7">
        <v>17</v>
      </c>
      <c r="B18" s="1" t="s">
        <v>88</v>
      </c>
      <c r="C18" s="1">
        <v>87.17</v>
      </c>
      <c r="D18" s="1">
        <v>29</v>
      </c>
      <c r="E18" s="1">
        <v>6</v>
      </c>
      <c r="F18" s="1">
        <v>76.05</v>
      </c>
      <c r="G18" s="1">
        <v>0</v>
      </c>
      <c r="H18" s="1">
        <v>1</v>
      </c>
      <c r="I18" s="1">
        <v>3</v>
      </c>
      <c r="J18" s="1">
        <v>3</v>
      </c>
      <c r="K18" s="1">
        <v>87.43</v>
      </c>
      <c r="L18" s="1">
        <v>86.65</v>
      </c>
    </row>
    <row r="19" spans="1:12">
      <c r="A19" s="7">
        <v>18</v>
      </c>
      <c r="B19" s="1" t="s">
        <v>98</v>
      </c>
      <c r="C19" s="1">
        <v>87.17</v>
      </c>
      <c r="D19" s="1">
        <v>20</v>
      </c>
      <c r="E19" s="1">
        <v>10</v>
      </c>
      <c r="F19" s="1">
        <v>80.510000000000005</v>
      </c>
      <c r="G19" s="1">
        <v>2</v>
      </c>
      <c r="H19" s="1">
        <v>3</v>
      </c>
      <c r="I19" s="1">
        <v>3</v>
      </c>
      <c r="J19" s="1">
        <v>8</v>
      </c>
      <c r="K19" s="1">
        <v>86.16</v>
      </c>
      <c r="L19" s="1">
        <v>88.03</v>
      </c>
    </row>
    <row r="20" spans="1:12">
      <c r="A20" s="7">
        <v>19</v>
      </c>
      <c r="B20" s="1" t="s">
        <v>82</v>
      </c>
      <c r="C20" s="1">
        <v>87.16</v>
      </c>
      <c r="D20" s="1">
        <v>29</v>
      </c>
      <c r="E20" s="1">
        <v>6</v>
      </c>
      <c r="F20" s="1">
        <v>75.05</v>
      </c>
      <c r="G20" s="1">
        <v>0</v>
      </c>
      <c r="H20" s="1">
        <v>0</v>
      </c>
      <c r="I20" s="1">
        <v>2</v>
      </c>
      <c r="J20" s="1">
        <v>2</v>
      </c>
      <c r="K20" s="1">
        <v>88.44</v>
      </c>
      <c r="L20" s="1">
        <v>85.86</v>
      </c>
    </row>
    <row r="21" spans="1:12" ht="15.75" customHeight="1">
      <c r="A21" s="7">
        <v>20</v>
      </c>
      <c r="B21" s="1" t="s">
        <v>35</v>
      </c>
      <c r="C21" s="1">
        <v>86.98</v>
      </c>
      <c r="D21" s="1">
        <v>26</v>
      </c>
      <c r="E21" s="1">
        <v>6</v>
      </c>
      <c r="F21" s="1">
        <v>77.040000000000006</v>
      </c>
      <c r="G21" s="1">
        <v>0</v>
      </c>
      <c r="H21" s="1">
        <v>2</v>
      </c>
      <c r="I21" s="1">
        <v>1</v>
      </c>
      <c r="J21" s="1">
        <v>2</v>
      </c>
      <c r="K21" s="1">
        <v>88.44</v>
      </c>
      <c r="L21" s="1">
        <v>85.58</v>
      </c>
    </row>
    <row r="22" spans="1:12" ht="15.75" customHeight="1">
      <c r="A22" s="7">
        <v>21</v>
      </c>
      <c r="B22" s="1" t="s">
        <v>502</v>
      </c>
      <c r="C22" s="1">
        <v>86.93</v>
      </c>
      <c r="D22" s="1">
        <v>22</v>
      </c>
      <c r="E22" s="1">
        <v>10</v>
      </c>
      <c r="F22" s="1">
        <v>80.25</v>
      </c>
      <c r="G22" s="1">
        <v>2</v>
      </c>
      <c r="H22" s="1">
        <v>4</v>
      </c>
      <c r="I22" s="1">
        <v>5</v>
      </c>
      <c r="J22" s="1">
        <v>6</v>
      </c>
      <c r="K22" s="1">
        <v>86.04</v>
      </c>
      <c r="L22" s="1">
        <v>87.65</v>
      </c>
    </row>
    <row r="23" spans="1:12" ht="15.75" customHeight="1">
      <c r="A23" s="7">
        <v>22</v>
      </c>
      <c r="B23" s="1" t="s">
        <v>71</v>
      </c>
      <c r="C23" s="1">
        <v>86.58</v>
      </c>
      <c r="D23" s="1">
        <v>24</v>
      </c>
      <c r="E23" s="1">
        <v>8</v>
      </c>
      <c r="F23" s="1">
        <v>78.040000000000006</v>
      </c>
      <c r="G23" s="1">
        <v>3</v>
      </c>
      <c r="H23" s="1">
        <v>1</v>
      </c>
      <c r="I23" s="1">
        <v>4</v>
      </c>
      <c r="J23" s="1">
        <v>2</v>
      </c>
      <c r="K23" s="1">
        <v>86.26</v>
      </c>
      <c r="L23" s="1">
        <v>86.61</v>
      </c>
    </row>
    <row r="24" spans="1:12" ht="15.75" customHeight="1">
      <c r="A24" s="7">
        <v>23</v>
      </c>
      <c r="B24" s="1" t="s">
        <v>500</v>
      </c>
      <c r="C24" s="1">
        <v>85.95</v>
      </c>
      <c r="D24" s="1">
        <v>23</v>
      </c>
      <c r="E24" s="1">
        <v>11</v>
      </c>
      <c r="F24" s="1">
        <v>78.89</v>
      </c>
      <c r="G24" s="1">
        <v>1</v>
      </c>
      <c r="H24" s="1">
        <v>5</v>
      </c>
      <c r="I24" s="1">
        <v>1</v>
      </c>
      <c r="J24" s="1">
        <v>9</v>
      </c>
      <c r="K24" s="1">
        <v>85.44</v>
      </c>
      <c r="L24" s="1">
        <v>86.19</v>
      </c>
    </row>
    <row r="25" spans="1:12" ht="15.75" customHeight="1">
      <c r="A25" s="7">
        <v>24</v>
      </c>
      <c r="B25" s="1" t="s">
        <v>64</v>
      </c>
      <c r="C25" s="1">
        <v>85.83</v>
      </c>
      <c r="D25" s="1">
        <v>23</v>
      </c>
      <c r="E25" s="1">
        <v>9</v>
      </c>
      <c r="F25" s="1">
        <v>78.63</v>
      </c>
      <c r="G25" s="1">
        <v>1</v>
      </c>
      <c r="H25" s="1">
        <v>3</v>
      </c>
      <c r="I25" s="1">
        <v>3</v>
      </c>
      <c r="J25" s="1">
        <v>6</v>
      </c>
      <c r="K25" s="1">
        <v>86.08</v>
      </c>
      <c r="L25" s="1">
        <v>85.31</v>
      </c>
    </row>
    <row r="26" spans="1:12" ht="15.75" customHeight="1">
      <c r="A26" s="7">
        <v>25</v>
      </c>
      <c r="B26" s="1" t="s">
        <v>65</v>
      </c>
      <c r="C26" s="1">
        <v>85.77</v>
      </c>
      <c r="D26" s="1">
        <v>23</v>
      </c>
      <c r="E26" s="1">
        <v>9</v>
      </c>
      <c r="F26" s="1">
        <v>78.150000000000006</v>
      </c>
      <c r="G26" s="1">
        <v>2</v>
      </c>
      <c r="H26" s="1">
        <v>2</v>
      </c>
      <c r="I26" s="1">
        <v>4</v>
      </c>
      <c r="J26" s="1">
        <v>6</v>
      </c>
      <c r="K26" s="1">
        <v>85.76</v>
      </c>
      <c r="L26" s="1">
        <v>85.49</v>
      </c>
    </row>
    <row r="27" spans="1:12" ht="15.75" customHeight="1">
      <c r="A27" s="7">
        <v>26</v>
      </c>
      <c r="B27" s="1" t="s">
        <v>190</v>
      </c>
      <c r="C27" s="1">
        <v>85.67</v>
      </c>
      <c r="D27" s="1">
        <v>22</v>
      </c>
      <c r="E27" s="1">
        <v>10</v>
      </c>
      <c r="F27" s="1">
        <v>80.33</v>
      </c>
      <c r="G27" s="1">
        <v>1</v>
      </c>
      <c r="H27" s="1">
        <v>1</v>
      </c>
      <c r="I27" s="1">
        <v>4</v>
      </c>
      <c r="J27" s="1">
        <v>2</v>
      </c>
      <c r="K27" s="1">
        <v>85.48</v>
      </c>
      <c r="L27" s="1">
        <v>85.57</v>
      </c>
    </row>
    <row r="28" spans="1:12" ht="15.75" customHeight="1">
      <c r="A28" s="7">
        <v>27</v>
      </c>
      <c r="B28" s="1" t="s">
        <v>20</v>
      </c>
      <c r="C28" s="1">
        <v>85.62</v>
      </c>
      <c r="D28" s="1">
        <v>22</v>
      </c>
      <c r="E28" s="1">
        <v>12</v>
      </c>
      <c r="F28" s="1">
        <v>80.569999999999993</v>
      </c>
      <c r="G28" s="1">
        <v>0</v>
      </c>
      <c r="H28" s="1">
        <v>7</v>
      </c>
      <c r="I28" s="1">
        <v>5</v>
      </c>
      <c r="J28" s="1">
        <v>9</v>
      </c>
      <c r="K28" s="1">
        <v>85.82</v>
      </c>
      <c r="L28" s="1">
        <v>85.15</v>
      </c>
    </row>
    <row r="29" spans="1:12" ht="15.75" customHeight="1">
      <c r="A29" s="7">
        <v>28</v>
      </c>
      <c r="B29" s="1" t="s">
        <v>105</v>
      </c>
      <c r="C29" s="1">
        <v>85.48</v>
      </c>
      <c r="D29" s="1">
        <v>21</v>
      </c>
      <c r="E29" s="1">
        <v>13</v>
      </c>
      <c r="F29" s="1">
        <v>80.8</v>
      </c>
      <c r="G29" s="1">
        <v>0</v>
      </c>
      <c r="H29" s="1">
        <v>8</v>
      </c>
      <c r="I29" s="1">
        <v>3</v>
      </c>
      <c r="J29" s="1">
        <v>8</v>
      </c>
      <c r="K29" s="1">
        <v>84.63</v>
      </c>
      <c r="L29" s="1">
        <v>86.11</v>
      </c>
    </row>
    <row r="30" spans="1:12" ht="15.75" customHeight="1">
      <c r="A30" s="7">
        <v>29</v>
      </c>
      <c r="B30" s="1" t="s">
        <v>283</v>
      </c>
      <c r="C30" s="1">
        <v>85.41</v>
      </c>
      <c r="D30" s="1">
        <v>23</v>
      </c>
      <c r="E30" s="1">
        <v>9</v>
      </c>
      <c r="F30" s="1">
        <v>78.53</v>
      </c>
      <c r="G30" s="1">
        <v>1</v>
      </c>
      <c r="H30" s="1">
        <v>4</v>
      </c>
      <c r="I30" s="1">
        <v>4</v>
      </c>
      <c r="J30" s="1">
        <v>6</v>
      </c>
      <c r="K30" s="1">
        <v>86.68</v>
      </c>
      <c r="L30" s="1">
        <v>84.09</v>
      </c>
    </row>
    <row r="31" spans="1:12" ht="15.75" customHeight="1">
      <c r="A31" s="7">
        <v>30</v>
      </c>
      <c r="B31" s="1" t="s">
        <v>337</v>
      </c>
      <c r="C31" s="1">
        <v>85.29</v>
      </c>
      <c r="D31" s="1">
        <v>26</v>
      </c>
      <c r="E31" s="1">
        <v>7</v>
      </c>
      <c r="F31" s="1">
        <v>75.25</v>
      </c>
      <c r="G31" s="1">
        <v>0</v>
      </c>
      <c r="H31" s="1">
        <v>1</v>
      </c>
      <c r="I31" s="1">
        <v>1</v>
      </c>
      <c r="J31" s="1">
        <v>2</v>
      </c>
      <c r="K31" s="1">
        <v>85.4</v>
      </c>
      <c r="L31" s="1">
        <v>84.9</v>
      </c>
    </row>
    <row r="32" spans="1:12" ht="15.75" customHeight="1">
      <c r="A32" s="7">
        <v>31</v>
      </c>
      <c r="B32" s="1" t="s">
        <v>156</v>
      </c>
      <c r="C32" s="1">
        <v>85.12</v>
      </c>
      <c r="D32" s="1">
        <v>21</v>
      </c>
      <c r="E32" s="1">
        <v>11</v>
      </c>
      <c r="F32" s="1">
        <v>77.91</v>
      </c>
      <c r="G32" s="1">
        <v>0</v>
      </c>
      <c r="H32" s="1">
        <v>2</v>
      </c>
      <c r="I32" s="1">
        <v>2</v>
      </c>
      <c r="J32" s="1">
        <v>5</v>
      </c>
      <c r="K32" s="1">
        <v>83.55</v>
      </c>
      <c r="L32" s="1">
        <v>86.76</v>
      </c>
    </row>
    <row r="33" spans="1:12" ht="15.75" customHeight="1">
      <c r="A33" s="7">
        <v>32</v>
      </c>
      <c r="B33" s="1" t="s">
        <v>74</v>
      </c>
      <c r="C33" s="1">
        <v>84.92</v>
      </c>
      <c r="D33" s="1">
        <v>24</v>
      </c>
      <c r="E33" s="1">
        <v>12</v>
      </c>
      <c r="F33" s="1">
        <v>77.989999999999995</v>
      </c>
      <c r="G33" s="1">
        <v>0</v>
      </c>
      <c r="H33" s="1">
        <v>5</v>
      </c>
      <c r="I33" s="1">
        <v>4</v>
      </c>
      <c r="J33" s="1">
        <v>8</v>
      </c>
      <c r="K33" s="1">
        <v>84.57</v>
      </c>
      <c r="L33" s="1">
        <v>84.97</v>
      </c>
    </row>
    <row r="34" spans="1:12" ht="15.75" customHeight="1">
      <c r="A34" s="7">
        <v>33</v>
      </c>
      <c r="B34" s="1" t="s">
        <v>34</v>
      </c>
      <c r="C34" s="1">
        <v>84.91</v>
      </c>
      <c r="D34" s="1">
        <v>26</v>
      </c>
      <c r="E34" s="1">
        <v>9</v>
      </c>
      <c r="F34" s="1">
        <v>75.63</v>
      </c>
      <c r="G34" s="1">
        <v>0</v>
      </c>
      <c r="H34" s="1">
        <v>1</v>
      </c>
      <c r="I34" s="1">
        <v>0</v>
      </c>
      <c r="J34" s="1">
        <v>2</v>
      </c>
      <c r="K34" s="1">
        <v>83.58</v>
      </c>
      <c r="L34" s="1">
        <v>86.19</v>
      </c>
    </row>
    <row r="35" spans="1:12" ht="15.75" customHeight="1">
      <c r="A35" s="7">
        <v>34</v>
      </c>
      <c r="B35" s="1" t="s">
        <v>55</v>
      </c>
      <c r="C35" s="1">
        <v>84.8</v>
      </c>
      <c r="D35" s="1">
        <v>24</v>
      </c>
      <c r="E35" s="1">
        <v>8</v>
      </c>
      <c r="F35" s="1">
        <v>76.7</v>
      </c>
      <c r="G35" s="1">
        <v>1</v>
      </c>
      <c r="H35" s="1">
        <v>0</v>
      </c>
      <c r="I35" s="1">
        <v>3</v>
      </c>
      <c r="J35" s="1">
        <v>2</v>
      </c>
      <c r="K35" s="1">
        <v>85.75</v>
      </c>
      <c r="L35" s="1">
        <v>83.71</v>
      </c>
    </row>
    <row r="36" spans="1:12" ht="15.75" customHeight="1">
      <c r="A36" s="7">
        <v>35</v>
      </c>
      <c r="B36" s="1" t="s">
        <v>16</v>
      </c>
      <c r="C36" s="1">
        <v>84.77</v>
      </c>
      <c r="D36" s="1">
        <v>21</v>
      </c>
      <c r="E36" s="1">
        <v>12</v>
      </c>
      <c r="F36" s="1">
        <v>81.430000000000007</v>
      </c>
      <c r="G36" s="1">
        <v>3</v>
      </c>
      <c r="H36" s="1">
        <v>3</v>
      </c>
      <c r="I36" s="1">
        <v>7</v>
      </c>
      <c r="J36" s="1">
        <v>7</v>
      </c>
      <c r="K36" s="1">
        <v>85.77</v>
      </c>
      <c r="L36" s="1">
        <v>83.63</v>
      </c>
    </row>
    <row r="37" spans="1:12" ht="15.75" customHeight="1">
      <c r="A37" s="7">
        <v>36</v>
      </c>
      <c r="B37" s="1" t="s">
        <v>199</v>
      </c>
      <c r="C37" s="1">
        <v>84.62</v>
      </c>
      <c r="D37" s="1">
        <v>21</v>
      </c>
      <c r="E37" s="1">
        <v>15</v>
      </c>
      <c r="F37" s="1">
        <v>80.290000000000006</v>
      </c>
      <c r="G37" s="1">
        <v>0</v>
      </c>
      <c r="H37" s="1">
        <v>3</v>
      </c>
      <c r="I37" s="1">
        <v>2</v>
      </c>
      <c r="J37" s="1">
        <v>9</v>
      </c>
      <c r="K37" s="1">
        <v>82.92</v>
      </c>
      <c r="L37" s="1">
        <v>86.46</v>
      </c>
    </row>
    <row r="38" spans="1:12" ht="15.75" customHeight="1">
      <c r="A38" s="7">
        <v>37</v>
      </c>
      <c r="B38" s="1" t="s">
        <v>205</v>
      </c>
      <c r="C38" s="1">
        <v>84.45</v>
      </c>
      <c r="D38" s="1">
        <v>26</v>
      </c>
      <c r="E38" s="1">
        <v>4</v>
      </c>
      <c r="F38" s="1">
        <v>73.12</v>
      </c>
      <c r="G38" s="1">
        <v>0</v>
      </c>
      <c r="H38" s="1">
        <v>0</v>
      </c>
      <c r="I38" s="1">
        <v>1</v>
      </c>
      <c r="J38" s="1">
        <v>1</v>
      </c>
      <c r="K38" s="1">
        <v>85.61</v>
      </c>
      <c r="L38" s="1">
        <v>83.19</v>
      </c>
    </row>
    <row r="39" spans="1:12" ht="15.75" customHeight="1">
      <c r="A39" s="7">
        <v>38</v>
      </c>
      <c r="B39" s="1" t="s">
        <v>50</v>
      </c>
      <c r="C39" s="1">
        <v>84.11</v>
      </c>
      <c r="D39" s="1">
        <v>19</v>
      </c>
      <c r="E39" s="1">
        <v>12</v>
      </c>
      <c r="F39" s="1">
        <v>79.180000000000007</v>
      </c>
      <c r="G39" s="1">
        <v>4</v>
      </c>
      <c r="H39" s="1">
        <v>4</v>
      </c>
      <c r="I39" s="1">
        <v>6</v>
      </c>
      <c r="J39" s="1">
        <v>6</v>
      </c>
      <c r="K39" s="1">
        <v>83.38</v>
      </c>
      <c r="L39" s="1">
        <v>84.6</v>
      </c>
    </row>
    <row r="40" spans="1:12" ht="15.75" customHeight="1">
      <c r="A40" s="7">
        <v>39</v>
      </c>
      <c r="B40" s="1" t="s">
        <v>163</v>
      </c>
      <c r="C40" s="1">
        <v>83.91</v>
      </c>
      <c r="D40" s="1">
        <v>18</v>
      </c>
      <c r="E40" s="1">
        <v>12</v>
      </c>
      <c r="F40" s="1">
        <v>80.099999999999994</v>
      </c>
      <c r="G40" s="1">
        <v>0</v>
      </c>
      <c r="H40" s="1">
        <v>5</v>
      </c>
      <c r="I40" s="1">
        <v>1</v>
      </c>
      <c r="J40" s="1">
        <v>6</v>
      </c>
      <c r="K40" s="1">
        <v>82.86</v>
      </c>
      <c r="L40" s="1">
        <v>84.79</v>
      </c>
    </row>
    <row r="41" spans="1:12" ht="15.75" customHeight="1">
      <c r="A41" s="7">
        <v>40</v>
      </c>
      <c r="B41" s="1" t="s">
        <v>132</v>
      </c>
      <c r="C41" s="1">
        <v>83.8</v>
      </c>
      <c r="D41" s="1">
        <v>19</v>
      </c>
      <c r="E41" s="1">
        <v>11</v>
      </c>
      <c r="F41" s="1">
        <v>77.62</v>
      </c>
      <c r="G41" s="1">
        <v>1</v>
      </c>
      <c r="H41" s="1">
        <v>0</v>
      </c>
      <c r="I41" s="1">
        <v>3</v>
      </c>
      <c r="J41" s="1">
        <v>4</v>
      </c>
      <c r="K41" s="1">
        <v>82.97</v>
      </c>
      <c r="L41" s="1">
        <v>84.41</v>
      </c>
    </row>
    <row r="42" spans="1:12" ht="15.75" customHeight="1">
      <c r="A42" s="7">
        <v>41</v>
      </c>
      <c r="B42" s="1" t="s">
        <v>146</v>
      </c>
      <c r="C42" s="1">
        <v>83.43</v>
      </c>
      <c r="D42" s="1">
        <v>26</v>
      </c>
      <c r="E42" s="1">
        <v>6</v>
      </c>
      <c r="F42" s="1">
        <v>72.010000000000005</v>
      </c>
      <c r="G42" s="1">
        <v>1</v>
      </c>
      <c r="H42" s="1">
        <v>0</v>
      </c>
      <c r="I42" s="1">
        <v>1</v>
      </c>
      <c r="J42" s="1">
        <v>0</v>
      </c>
      <c r="K42" s="1">
        <v>82.14</v>
      </c>
      <c r="L42" s="1">
        <v>84.62</v>
      </c>
    </row>
    <row r="43" spans="1:12" ht="15.75" customHeight="1">
      <c r="A43" s="7">
        <v>42</v>
      </c>
      <c r="B43" s="1" t="s">
        <v>165</v>
      </c>
      <c r="C43" s="1">
        <v>83.35</v>
      </c>
      <c r="D43" s="1">
        <v>28</v>
      </c>
      <c r="E43" s="1">
        <v>8</v>
      </c>
      <c r="F43" s="1">
        <v>74.84</v>
      </c>
      <c r="G43" s="1">
        <v>1</v>
      </c>
      <c r="H43" s="1">
        <v>1</v>
      </c>
      <c r="I43" s="1">
        <v>3</v>
      </c>
      <c r="J43" s="1">
        <v>2</v>
      </c>
      <c r="K43" s="1">
        <v>83.98</v>
      </c>
      <c r="L43" s="1">
        <v>82.5</v>
      </c>
    </row>
    <row r="44" spans="1:12" ht="15.75" customHeight="1">
      <c r="A44" s="7">
        <v>43</v>
      </c>
      <c r="B44" s="1" t="s">
        <v>469</v>
      </c>
      <c r="C44" s="1">
        <v>83.12</v>
      </c>
      <c r="D44" s="1">
        <v>27</v>
      </c>
      <c r="E44" s="1">
        <v>6</v>
      </c>
      <c r="F44" s="1">
        <v>73.599999999999994</v>
      </c>
      <c r="G44" s="1">
        <v>0</v>
      </c>
      <c r="H44" s="1">
        <v>0</v>
      </c>
      <c r="I44" s="1">
        <v>4</v>
      </c>
      <c r="J44" s="1">
        <v>1</v>
      </c>
      <c r="K44" s="1">
        <v>85.17</v>
      </c>
      <c r="L44" s="1">
        <v>81.23</v>
      </c>
    </row>
    <row r="45" spans="1:12" ht="15.75" customHeight="1">
      <c r="A45" s="7">
        <v>44</v>
      </c>
      <c r="B45" s="1" t="s">
        <v>93</v>
      </c>
      <c r="C45" s="1">
        <v>82.78</v>
      </c>
      <c r="D45" s="1">
        <v>21</v>
      </c>
      <c r="E45" s="1">
        <v>11</v>
      </c>
      <c r="F45" s="1">
        <v>76.2</v>
      </c>
      <c r="G45" s="1">
        <v>0</v>
      </c>
      <c r="H45" s="1">
        <v>1</v>
      </c>
      <c r="I45" s="1">
        <v>0</v>
      </c>
      <c r="J45" s="1">
        <v>5</v>
      </c>
      <c r="K45" s="1">
        <v>81.52</v>
      </c>
      <c r="L45" s="1">
        <v>83.93</v>
      </c>
    </row>
    <row r="46" spans="1:12" ht="15.75" customHeight="1">
      <c r="A46" s="7">
        <v>45</v>
      </c>
      <c r="B46" s="1" t="s">
        <v>111</v>
      </c>
      <c r="C46" s="1">
        <v>82.71</v>
      </c>
      <c r="D46" s="1">
        <v>19</v>
      </c>
      <c r="E46" s="1">
        <v>9</v>
      </c>
      <c r="F46" s="1">
        <v>77.56</v>
      </c>
      <c r="G46" s="1">
        <v>0</v>
      </c>
      <c r="H46" s="1">
        <v>1</v>
      </c>
      <c r="I46" s="1">
        <v>1</v>
      </c>
      <c r="J46" s="1">
        <v>2</v>
      </c>
      <c r="K46" s="1">
        <v>83.13</v>
      </c>
      <c r="L46" s="1">
        <v>82.03</v>
      </c>
    </row>
    <row r="47" spans="1:12" ht="15.75" customHeight="1">
      <c r="A47" s="7">
        <v>46</v>
      </c>
      <c r="B47" s="1" t="s">
        <v>215</v>
      </c>
      <c r="C47" s="1">
        <v>82.52</v>
      </c>
      <c r="D47" s="1">
        <v>18</v>
      </c>
      <c r="E47" s="1">
        <v>11</v>
      </c>
      <c r="F47" s="1">
        <v>75.84</v>
      </c>
      <c r="G47" s="1">
        <v>0</v>
      </c>
      <c r="H47" s="1">
        <v>0</v>
      </c>
      <c r="I47" s="1">
        <v>0</v>
      </c>
      <c r="J47" s="1">
        <v>4</v>
      </c>
      <c r="K47" s="1">
        <v>81.47</v>
      </c>
      <c r="L47" s="1">
        <v>83.38</v>
      </c>
    </row>
    <row r="48" spans="1:12" ht="15.75" customHeight="1">
      <c r="A48" s="7">
        <v>47</v>
      </c>
      <c r="B48" s="1" t="s">
        <v>80</v>
      </c>
      <c r="C48" s="1">
        <v>82.4</v>
      </c>
      <c r="D48" s="1">
        <v>18</v>
      </c>
      <c r="E48" s="1">
        <v>13</v>
      </c>
      <c r="F48" s="1">
        <v>80.64</v>
      </c>
      <c r="G48" s="1">
        <v>2</v>
      </c>
      <c r="H48" s="1">
        <v>2</v>
      </c>
      <c r="I48" s="1">
        <v>4</v>
      </c>
      <c r="J48" s="1">
        <v>3</v>
      </c>
      <c r="K48" s="1">
        <v>82.71</v>
      </c>
      <c r="L48" s="1">
        <v>81.81</v>
      </c>
    </row>
    <row r="49" spans="1:12" ht="15.75" customHeight="1">
      <c r="A49" s="7">
        <v>48</v>
      </c>
      <c r="B49" s="1" t="s">
        <v>245</v>
      </c>
      <c r="C49" s="1">
        <v>82.37</v>
      </c>
      <c r="D49" s="1">
        <v>21</v>
      </c>
      <c r="E49" s="1">
        <v>9</v>
      </c>
      <c r="F49" s="1">
        <v>76.400000000000006</v>
      </c>
      <c r="G49" s="1">
        <v>0</v>
      </c>
      <c r="H49" s="1">
        <v>2</v>
      </c>
      <c r="I49" s="1">
        <v>2</v>
      </c>
      <c r="J49" s="1">
        <v>6</v>
      </c>
      <c r="K49" s="1">
        <v>83.63</v>
      </c>
      <c r="L49" s="1">
        <v>81</v>
      </c>
    </row>
    <row r="50" spans="1:12" ht="15.75" customHeight="1">
      <c r="A50" s="7">
        <v>49</v>
      </c>
      <c r="B50" s="1" t="s">
        <v>49</v>
      </c>
      <c r="C50" s="1">
        <v>82.35</v>
      </c>
      <c r="D50" s="1">
        <v>17</v>
      </c>
      <c r="E50" s="1">
        <v>12</v>
      </c>
      <c r="F50" s="1">
        <v>78.39</v>
      </c>
      <c r="G50" s="1">
        <v>1</v>
      </c>
      <c r="H50" s="1">
        <v>3</v>
      </c>
      <c r="I50" s="1">
        <v>2</v>
      </c>
      <c r="J50" s="1">
        <v>7</v>
      </c>
      <c r="K50" s="1">
        <v>80.98</v>
      </c>
      <c r="L50" s="1">
        <v>83.62</v>
      </c>
    </row>
    <row r="51" spans="1:12" ht="15.75" customHeight="1">
      <c r="A51" s="7">
        <v>50</v>
      </c>
      <c r="B51" s="1" t="s">
        <v>134</v>
      </c>
      <c r="C51" s="1">
        <v>82.08</v>
      </c>
      <c r="D51" s="1">
        <v>19</v>
      </c>
      <c r="E51" s="1">
        <v>15</v>
      </c>
      <c r="F51" s="1">
        <v>79.599999999999994</v>
      </c>
      <c r="G51" s="1">
        <v>0</v>
      </c>
      <c r="H51" s="1">
        <v>3</v>
      </c>
      <c r="I51" s="1">
        <v>1</v>
      </c>
      <c r="J51" s="1">
        <v>5</v>
      </c>
      <c r="K51" s="1">
        <v>81.36</v>
      </c>
      <c r="L51" s="1">
        <v>82.54</v>
      </c>
    </row>
    <row r="52" spans="1:12" ht="15.75" customHeight="1">
      <c r="A52" s="7">
        <v>51</v>
      </c>
      <c r="B52" s="1" t="s">
        <v>182</v>
      </c>
      <c r="C52" s="1">
        <v>82.07</v>
      </c>
      <c r="D52" s="1">
        <v>18</v>
      </c>
      <c r="E52" s="1">
        <v>13</v>
      </c>
      <c r="F52" s="1">
        <v>78.02</v>
      </c>
      <c r="G52" s="1">
        <v>2</v>
      </c>
      <c r="H52" s="1">
        <v>3</v>
      </c>
      <c r="I52" s="1">
        <v>3</v>
      </c>
      <c r="J52" s="1">
        <v>6</v>
      </c>
      <c r="K52" s="1">
        <v>80.78</v>
      </c>
      <c r="L52" s="1">
        <v>83.23</v>
      </c>
    </row>
    <row r="53" spans="1:12" ht="15.75" customHeight="1">
      <c r="A53" s="7">
        <v>52</v>
      </c>
      <c r="B53" s="1" t="s">
        <v>203</v>
      </c>
      <c r="C53" s="1">
        <v>82.03</v>
      </c>
      <c r="D53" s="1">
        <v>21</v>
      </c>
      <c r="E53" s="1">
        <v>9</v>
      </c>
      <c r="F53" s="1">
        <v>75.709999999999994</v>
      </c>
      <c r="G53" s="1">
        <v>0</v>
      </c>
      <c r="H53" s="1">
        <v>1</v>
      </c>
      <c r="I53" s="1">
        <v>1</v>
      </c>
      <c r="J53" s="1">
        <v>3</v>
      </c>
      <c r="K53" s="1">
        <v>83.45</v>
      </c>
      <c r="L53" s="1">
        <v>80.540000000000006</v>
      </c>
    </row>
    <row r="54" spans="1:12" ht="15.75" customHeight="1">
      <c r="A54" s="7">
        <v>53</v>
      </c>
      <c r="B54" s="1" t="s">
        <v>168</v>
      </c>
      <c r="C54" s="1">
        <v>81.98</v>
      </c>
      <c r="D54" s="1">
        <v>25</v>
      </c>
      <c r="E54" s="1">
        <v>7</v>
      </c>
      <c r="F54" s="1">
        <v>72.599999999999994</v>
      </c>
      <c r="G54" s="1">
        <v>0</v>
      </c>
      <c r="H54" s="1">
        <v>1</v>
      </c>
      <c r="I54" s="1">
        <v>0</v>
      </c>
      <c r="J54" s="1">
        <v>2</v>
      </c>
      <c r="K54" s="1">
        <v>82.19</v>
      </c>
      <c r="L54" s="1">
        <v>81.489999999999995</v>
      </c>
    </row>
    <row r="55" spans="1:12" ht="15.75" customHeight="1">
      <c r="A55" s="7">
        <v>54</v>
      </c>
      <c r="B55" s="1" t="s">
        <v>194</v>
      </c>
      <c r="C55" s="1">
        <v>81.87</v>
      </c>
      <c r="D55" s="1">
        <v>23</v>
      </c>
      <c r="E55" s="1">
        <v>12</v>
      </c>
      <c r="F55" s="1">
        <v>76.16</v>
      </c>
      <c r="G55" s="1">
        <v>1</v>
      </c>
      <c r="H55" s="1">
        <v>2</v>
      </c>
      <c r="I55" s="1">
        <v>1</v>
      </c>
      <c r="J55" s="1">
        <v>4</v>
      </c>
      <c r="K55" s="1">
        <v>81.52</v>
      </c>
      <c r="L55" s="1">
        <v>81.92</v>
      </c>
    </row>
    <row r="56" spans="1:12" ht="15.75" customHeight="1">
      <c r="A56" s="7">
        <v>55</v>
      </c>
      <c r="B56" s="1" t="s">
        <v>122</v>
      </c>
      <c r="C56" s="1">
        <v>81.86</v>
      </c>
      <c r="D56" s="1">
        <v>23</v>
      </c>
      <c r="E56" s="1">
        <v>13</v>
      </c>
      <c r="F56" s="1">
        <v>76.67</v>
      </c>
      <c r="G56" s="1">
        <v>0</v>
      </c>
      <c r="H56" s="1">
        <v>0</v>
      </c>
      <c r="I56" s="1">
        <v>1</v>
      </c>
      <c r="J56" s="1">
        <v>3</v>
      </c>
      <c r="K56" s="1">
        <v>81.180000000000007</v>
      </c>
      <c r="L56" s="1">
        <v>82.27</v>
      </c>
    </row>
    <row r="57" spans="1:12" ht="15.75" customHeight="1">
      <c r="A57" s="7">
        <v>56</v>
      </c>
      <c r="B57" s="1" t="s">
        <v>26</v>
      </c>
      <c r="C57" s="1">
        <v>81.84</v>
      </c>
      <c r="D57" s="1">
        <v>14</v>
      </c>
      <c r="E57" s="1">
        <v>16</v>
      </c>
      <c r="F57" s="1">
        <v>81.62</v>
      </c>
      <c r="G57" s="1">
        <v>0</v>
      </c>
      <c r="H57" s="1">
        <v>2</v>
      </c>
      <c r="I57" s="1">
        <v>2</v>
      </c>
      <c r="J57" s="1">
        <v>8</v>
      </c>
      <c r="K57" s="1">
        <v>80.59</v>
      </c>
      <c r="L57" s="1">
        <v>82.94</v>
      </c>
    </row>
    <row r="58" spans="1:12" ht="15.75" customHeight="1">
      <c r="A58" s="7">
        <v>57</v>
      </c>
      <c r="B58" s="1" t="s">
        <v>42</v>
      </c>
      <c r="C58" s="1">
        <v>81.81</v>
      </c>
      <c r="D58" s="1">
        <v>14</v>
      </c>
      <c r="E58" s="1">
        <v>15</v>
      </c>
      <c r="F58" s="1">
        <v>80.84</v>
      </c>
      <c r="G58" s="1">
        <v>1</v>
      </c>
      <c r="H58" s="1">
        <v>2</v>
      </c>
      <c r="I58" s="1">
        <v>4</v>
      </c>
      <c r="J58" s="1">
        <v>8</v>
      </c>
      <c r="K58" s="1">
        <v>80.67</v>
      </c>
      <c r="L58" s="1">
        <v>82.77</v>
      </c>
    </row>
    <row r="59" spans="1:12" ht="15.75" customHeight="1">
      <c r="A59" s="7">
        <v>58</v>
      </c>
      <c r="B59" s="1" t="s">
        <v>51</v>
      </c>
      <c r="C59" s="1">
        <v>81.73</v>
      </c>
      <c r="D59" s="1">
        <v>19</v>
      </c>
      <c r="E59" s="1">
        <v>16</v>
      </c>
      <c r="F59" s="1">
        <v>78.849999999999994</v>
      </c>
      <c r="G59" s="1">
        <v>1</v>
      </c>
      <c r="H59" s="1">
        <v>4</v>
      </c>
      <c r="I59" s="1">
        <v>1</v>
      </c>
      <c r="J59" s="1">
        <v>7</v>
      </c>
      <c r="K59" s="1">
        <v>80.239999999999995</v>
      </c>
      <c r="L59" s="1">
        <v>83.15</v>
      </c>
    </row>
    <row r="60" spans="1:12" ht="15.75" customHeight="1">
      <c r="A60" s="7">
        <v>59</v>
      </c>
      <c r="B60" s="1" t="s">
        <v>29</v>
      </c>
      <c r="C60" s="1">
        <v>81.52</v>
      </c>
      <c r="D60" s="1">
        <v>23</v>
      </c>
      <c r="E60" s="1">
        <v>9</v>
      </c>
      <c r="F60" s="1">
        <v>74.459999999999994</v>
      </c>
      <c r="G60" s="1">
        <v>1</v>
      </c>
      <c r="H60" s="1">
        <v>1</v>
      </c>
      <c r="I60" s="1">
        <v>1</v>
      </c>
      <c r="J60" s="1">
        <v>2</v>
      </c>
      <c r="K60" s="1">
        <v>82.13</v>
      </c>
      <c r="L60" s="1">
        <v>80.67</v>
      </c>
    </row>
    <row r="61" spans="1:12" ht="15.75" customHeight="1">
      <c r="A61" s="7">
        <v>60</v>
      </c>
      <c r="B61" s="1" t="s">
        <v>69</v>
      </c>
      <c r="C61" s="1">
        <v>81.45</v>
      </c>
      <c r="D61" s="1">
        <v>19</v>
      </c>
      <c r="E61" s="1">
        <v>13</v>
      </c>
      <c r="F61" s="1">
        <v>77.349999999999994</v>
      </c>
      <c r="G61" s="1">
        <v>0</v>
      </c>
      <c r="H61" s="1">
        <v>0</v>
      </c>
      <c r="I61" s="1">
        <v>0</v>
      </c>
      <c r="J61" s="1">
        <v>4</v>
      </c>
      <c r="K61" s="1">
        <v>81.25</v>
      </c>
      <c r="L61" s="1">
        <v>81.37</v>
      </c>
    </row>
    <row r="62" spans="1:12" ht="15.75" customHeight="1">
      <c r="A62" s="7">
        <v>61</v>
      </c>
      <c r="B62" s="1" t="s">
        <v>263</v>
      </c>
      <c r="C62" s="1">
        <v>81.3</v>
      </c>
      <c r="D62" s="1">
        <v>19</v>
      </c>
      <c r="E62" s="1">
        <v>13</v>
      </c>
      <c r="F62" s="1">
        <v>77.72</v>
      </c>
      <c r="G62" s="1">
        <v>1</v>
      </c>
      <c r="H62" s="1">
        <v>3</v>
      </c>
      <c r="I62" s="1">
        <v>2</v>
      </c>
      <c r="J62" s="1">
        <v>7</v>
      </c>
      <c r="K62" s="1">
        <v>80.66</v>
      </c>
      <c r="L62" s="1">
        <v>81.67</v>
      </c>
    </row>
    <row r="63" spans="1:12" ht="15.75" customHeight="1">
      <c r="A63" s="7">
        <v>62</v>
      </c>
      <c r="B63" s="1" t="s">
        <v>295</v>
      </c>
      <c r="C63" s="1">
        <v>81.28</v>
      </c>
      <c r="D63" s="1">
        <v>24</v>
      </c>
      <c r="E63" s="1">
        <v>8</v>
      </c>
      <c r="F63" s="1">
        <v>71.98</v>
      </c>
      <c r="G63" s="1">
        <v>0</v>
      </c>
      <c r="H63" s="1">
        <v>2</v>
      </c>
      <c r="I63" s="1">
        <v>0</v>
      </c>
      <c r="J63" s="1">
        <v>3</v>
      </c>
      <c r="K63" s="1">
        <v>79.38</v>
      </c>
      <c r="L63" s="1">
        <v>83.25</v>
      </c>
    </row>
    <row r="64" spans="1:12" ht="15.75" customHeight="1">
      <c r="A64" s="7">
        <v>63</v>
      </c>
      <c r="B64" s="1" t="s">
        <v>315</v>
      </c>
      <c r="C64" s="1">
        <v>81.22</v>
      </c>
      <c r="D64" s="1">
        <v>23</v>
      </c>
      <c r="E64" s="1">
        <v>9</v>
      </c>
      <c r="F64" s="1">
        <v>75.150000000000006</v>
      </c>
      <c r="G64" s="1">
        <v>0</v>
      </c>
      <c r="H64" s="1">
        <v>0</v>
      </c>
      <c r="I64" s="1">
        <v>0</v>
      </c>
      <c r="J64" s="1">
        <v>3</v>
      </c>
      <c r="K64" s="1">
        <v>81.72</v>
      </c>
      <c r="L64" s="1">
        <v>80.459999999999994</v>
      </c>
    </row>
    <row r="65" spans="1:12" ht="15.75" customHeight="1">
      <c r="A65" s="7">
        <v>64</v>
      </c>
      <c r="B65" s="1" t="s">
        <v>209</v>
      </c>
      <c r="C65" s="1">
        <v>81.19</v>
      </c>
      <c r="D65" s="1">
        <v>20</v>
      </c>
      <c r="E65" s="1">
        <v>10</v>
      </c>
      <c r="F65" s="1">
        <v>75.989999999999995</v>
      </c>
      <c r="G65" s="1">
        <v>0</v>
      </c>
      <c r="H65" s="1">
        <v>1</v>
      </c>
      <c r="I65" s="1">
        <v>0</v>
      </c>
      <c r="J65" s="1">
        <v>3</v>
      </c>
      <c r="K65" s="1">
        <v>81.400000000000006</v>
      </c>
      <c r="L65" s="1">
        <v>80.69</v>
      </c>
    </row>
    <row r="66" spans="1:12" ht="15.75" customHeight="1">
      <c r="A66" s="7">
        <v>65</v>
      </c>
      <c r="B66" s="1" t="s">
        <v>92</v>
      </c>
      <c r="C66" s="1">
        <v>81.09</v>
      </c>
      <c r="D66" s="1">
        <v>17</v>
      </c>
      <c r="E66" s="1">
        <v>12</v>
      </c>
      <c r="F66" s="1">
        <v>77.739999999999995</v>
      </c>
      <c r="G66" s="1">
        <v>0</v>
      </c>
      <c r="H66" s="1">
        <v>0</v>
      </c>
      <c r="I66" s="1">
        <v>1</v>
      </c>
      <c r="J66" s="1">
        <v>0</v>
      </c>
      <c r="K66" s="1">
        <v>80.59</v>
      </c>
      <c r="L66" s="1">
        <v>81.319999999999993</v>
      </c>
    </row>
    <row r="67" spans="1:12" ht="15.75" customHeight="1">
      <c r="A67" s="7">
        <v>66</v>
      </c>
      <c r="B67" s="1" t="s">
        <v>47</v>
      </c>
      <c r="C67" s="1">
        <v>81.010000000000005</v>
      </c>
      <c r="D67" s="1">
        <v>20</v>
      </c>
      <c r="E67" s="1">
        <v>12</v>
      </c>
      <c r="F67" s="1">
        <v>77.73</v>
      </c>
      <c r="G67" s="1">
        <v>0</v>
      </c>
      <c r="H67" s="1">
        <v>2</v>
      </c>
      <c r="I67" s="1">
        <v>0</v>
      </c>
      <c r="J67" s="1">
        <v>3</v>
      </c>
      <c r="K67" s="1">
        <v>82.06</v>
      </c>
      <c r="L67" s="1">
        <v>79.790000000000006</v>
      </c>
    </row>
    <row r="68" spans="1:12" ht="15.75" customHeight="1">
      <c r="A68" s="7">
        <v>67</v>
      </c>
      <c r="B68" s="1" t="s">
        <v>169</v>
      </c>
      <c r="C68" s="1">
        <v>80.94</v>
      </c>
      <c r="D68" s="1">
        <v>20</v>
      </c>
      <c r="E68" s="1">
        <v>12</v>
      </c>
      <c r="F68" s="1">
        <v>77.16</v>
      </c>
      <c r="G68" s="1">
        <v>0</v>
      </c>
      <c r="H68" s="1">
        <v>1</v>
      </c>
      <c r="I68" s="1">
        <v>0</v>
      </c>
      <c r="J68" s="1">
        <v>6</v>
      </c>
      <c r="K68" s="1">
        <v>81.599999999999994</v>
      </c>
      <c r="L68" s="1">
        <v>80.040000000000006</v>
      </c>
    </row>
    <row r="69" spans="1:12" ht="15.75" customHeight="1">
      <c r="A69" s="7">
        <v>68</v>
      </c>
      <c r="B69" s="1" t="s">
        <v>158</v>
      </c>
      <c r="C69" s="1">
        <v>80.930000000000007</v>
      </c>
      <c r="D69" s="1">
        <v>18</v>
      </c>
      <c r="E69" s="1">
        <v>15</v>
      </c>
      <c r="F69" s="1">
        <v>77.58</v>
      </c>
      <c r="G69" s="1">
        <v>0</v>
      </c>
      <c r="H69" s="1">
        <v>1</v>
      </c>
      <c r="I69" s="1">
        <v>2</v>
      </c>
      <c r="J69" s="1">
        <v>7</v>
      </c>
      <c r="K69" s="1">
        <v>80.3</v>
      </c>
      <c r="L69" s="1">
        <v>81.3</v>
      </c>
    </row>
    <row r="70" spans="1:12" ht="15.75" customHeight="1">
      <c r="A70" s="7">
        <v>69</v>
      </c>
      <c r="B70" s="1" t="s">
        <v>99</v>
      </c>
      <c r="C70" s="1">
        <v>80.63</v>
      </c>
      <c r="D70" s="1">
        <v>20</v>
      </c>
      <c r="E70" s="1">
        <v>12</v>
      </c>
      <c r="F70" s="1">
        <v>77.55</v>
      </c>
      <c r="G70" s="1">
        <v>0</v>
      </c>
      <c r="H70" s="1">
        <v>1</v>
      </c>
      <c r="I70" s="1">
        <v>2</v>
      </c>
      <c r="J70" s="1">
        <v>4</v>
      </c>
      <c r="K70" s="1">
        <v>81.78</v>
      </c>
      <c r="L70" s="1">
        <v>79.33</v>
      </c>
    </row>
    <row r="71" spans="1:12" ht="15.75" customHeight="1">
      <c r="A71" s="7">
        <v>70</v>
      </c>
      <c r="B71" s="1" t="s">
        <v>135</v>
      </c>
      <c r="C71" s="1">
        <v>80.569999999999993</v>
      </c>
      <c r="D71" s="1">
        <v>21</v>
      </c>
      <c r="E71" s="1">
        <v>11</v>
      </c>
      <c r="F71" s="1">
        <v>76.430000000000007</v>
      </c>
      <c r="G71" s="1">
        <v>0</v>
      </c>
      <c r="H71" s="1">
        <v>1</v>
      </c>
      <c r="I71" s="1">
        <v>0</v>
      </c>
      <c r="J71" s="1">
        <v>2</v>
      </c>
      <c r="K71" s="1">
        <v>81.52</v>
      </c>
      <c r="L71" s="1">
        <v>79.42</v>
      </c>
    </row>
    <row r="72" spans="1:12" ht="15.75" customHeight="1">
      <c r="A72" s="7">
        <v>71</v>
      </c>
      <c r="B72" s="1" t="s">
        <v>193</v>
      </c>
      <c r="C72" s="1">
        <v>80.38</v>
      </c>
      <c r="D72" s="1">
        <v>23</v>
      </c>
      <c r="E72" s="1">
        <v>10</v>
      </c>
      <c r="F72" s="1">
        <v>74.489999999999995</v>
      </c>
      <c r="G72" s="1">
        <v>0</v>
      </c>
      <c r="H72" s="1">
        <v>1</v>
      </c>
      <c r="I72" s="1">
        <v>1</v>
      </c>
      <c r="J72" s="1">
        <v>3</v>
      </c>
      <c r="K72" s="1">
        <v>80.599999999999994</v>
      </c>
      <c r="L72" s="1">
        <v>79.89</v>
      </c>
    </row>
    <row r="73" spans="1:12" ht="15.75" customHeight="1">
      <c r="A73" s="7">
        <v>72</v>
      </c>
      <c r="B73" s="1" t="s">
        <v>441</v>
      </c>
      <c r="C73" s="1">
        <v>80.150000000000006</v>
      </c>
      <c r="D73" s="1">
        <v>19</v>
      </c>
      <c r="E73" s="1">
        <v>12</v>
      </c>
      <c r="F73" s="1">
        <v>76.66</v>
      </c>
      <c r="G73" s="1">
        <v>0</v>
      </c>
      <c r="H73" s="1">
        <v>0</v>
      </c>
      <c r="I73" s="1">
        <v>0</v>
      </c>
      <c r="J73" s="1">
        <v>2</v>
      </c>
      <c r="K73" s="1">
        <v>80.2</v>
      </c>
      <c r="L73" s="1">
        <v>79.81</v>
      </c>
    </row>
    <row r="74" spans="1:12" ht="15.75" customHeight="1">
      <c r="A74" s="7">
        <v>73</v>
      </c>
      <c r="B74" s="1" t="s">
        <v>90</v>
      </c>
      <c r="C74" s="1">
        <v>80.040000000000006</v>
      </c>
      <c r="D74" s="1">
        <v>14</v>
      </c>
      <c r="E74" s="1">
        <v>15</v>
      </c>
      <c r="F74" s="1">
        <v>78.569999999999993</v>
      </c>
      <c r="G74" s="1">
        <v>2</v>
      </c>
      <c r="H74" s="1">
        <v>3</v>
      </c>
      <c r="I74" s="1">
        <v>2</v>
      </c>
      <c r="J74" s="1">
        <v>9</v>
      </c>
      <c r="K74" s="1">
        <v>78.89</v>
      </c>
      <c r="L74" s="1">
        <v>80.98</v>
      </c>
    </row>
    <row r="75" spans="1:12" ht="15.75" customHeight="1">
      <c r="A75" s="7">
        <v>74</v>
      </c>
      <c r="B75" s="1" t="s">
        <v>188</v>
      </c>
      <c r="C75" s="1">
        <v>79.78</v>
      </c>
      <c r="D75" s="1">
        <v>19</v>
      </c>
      <c r="E75" s="1">
        <v>13</v>
      </c>
      <c r="F75" s="1">
        <v>76.91</v>
      </c>
      <c r="G75" s="1">
        <v>0</v>
      </c>
      <c r="H75" s="1">
        <v>3</v>
      </c>
      <c r="I75" s="1">
        <v>2</v>
      </c>
      <c r="J75" s="1">
        <v>3</v>
      </c>
      <c r="K75" s="1">
        <v>79.61</v>
      </c>
      <c r="L75" s="1">
        <v>79.650000000000006</v>
      </c>
    </row>
    <row r="76" spans="1:12" ht="15.75" customHeight="1">
      <c r="A76" s="7">
        <v>75</v>
      </c>
      <c r="B76" s="1" t="s">
        <v>178</v>
      </c>
      <c r="C76" s="1">
        <v>79.69</v>
      </c>
      <c r="D76" s="1">
        <v>22</v>
      </c>
      <c r="E76" s="1">
        <v>14</v>
      </c>
      <c r="F76" s="1">
        <v>77.349999999999994</v>
      </c>
      <c r="G76" s="1">
        <v>0</v>
      </c>
      <c r="H76" s="1">
        <v>1</v>
      </c>
      <c r="I76" s="1">
        <v>0</v>
      </c>
      <c r="J76" s="1">
        <v>7</v>
      </c>
      <c r="K76" s="1">
        <v>81.22</v>
      </c>
      <c r="L76" s="1">
        <v>78.06</v>
      </c>
    </row>
    <row r="77" spans="1:12" ht="15.75" customHeight="1">
      <c r="A77" s="7">
        <v>76</v>
      </c>
      <c r="B77" s="1" t="s">
        <v>349</v>
      </c>
      <c r="C77" s="1">
        <v>79.650000000000006</v>
      </c>
      <c r="D77" s="1">
        <v>24</v>
      </c>
      <c r="E77" s="1">
        <v>7</v>
      </c>
      <c r="F77" s="1">
        <v>71.510000000000005</v>
      </c>
      <c r="G77" s="1">
        <v>0</v>
      </c>
      <c r="H77" s="1">
        <v>0</v>
      </c>
      <c r="I77" s="1">
        <v>0</v>
      </c>
      <c r="J77" s="1">
        <v>0</v>
      </c>
      <c r="K77" s="1">
        <v>80.459999999999994</v>
      </c>
      <c r="L77" s="1">
        <v>78.61</v>
      </c>
    </row>
    <row r="78" spans="1:12" ht="15.75" customHeight="1">
      <c r="A78" s="7">
        <v>77</v>
      </c>
      <c r="B78" s="1" t="s">
        <v>57</v>
      </c>
      <c r="C78" s="1">
        <v>79.61</v>
      </c>
      <c r="D78" s="1">
        <v>22</v>
      </c>
      <c r="E78" s="1">
        <v>8</v>
      </c>
      <c r="F78" s="1">
        <v>72.56</v>
      </c>
      <c r="G78" s="1">
        <v>0</v>
      </c>
      <c r="H78" s="1">
        <v>0</v>
      </c>
      <c r="I78" s="1">
        <v>0</v>
      </c>
      <c r="J78" s="1">
        <v>0</v>
      </c>
      <c r="K78" s="1">
        <v>79.95</v>
      </c>
      <c r="L78" s="1">
        <v>78.989999999999995</v>
      </c>
    </row>
    <row r="79" spans="1:12" ht="15.75" customHeight="1">
      <c r="A79" s="7">
        <v>78</v>
      </c>
      <c r="B79" s="1" t="s">
        <v>207</v>
      </c>
      <c r="C79" s="1">
        <v>79.5</v>
      </c>
      <c r="D79" s="1">
        <v>17</v>
      </c>
      <c r="E79" s="1">
        <v>13</v>
      </c>
      <c r="F79" s="1">
        <v>77.400000000000006</v>
      </c>
      <c r="G79" s="1">
        <v>0</v>
      </c>
      <c r="H79" s="1">
        <v>1</v>
      </c>
      <c r="I79" s="1">
        <v>2</v>
      </c>
      <c r="J79" s="1">
        <v>2</v>
      </c>
      <c r="K79" s="1">
        <v>79.53</v>
      </c>
      <c r="L79" s="1">
        <v>79.180000000000007</v>
      </c>
    </row>
    <row r="80" spans="1:12" ht="15.75" customHeight="1">
      <c r="A80" s="7">
        <v>79</v>
      </c>
      <c r="B80" s="1" t="s">
        <v>85</v>
      </c>
      <c r="C80" s="1">
        <v>79.33</v>
      </c>
      <c r="D80" s="1">
        <v>17</v>
      </c>
      <c r="E80" s="1">
        <v>15</v>
      </c>
      <c r="F80" s="1">
        <v>78.78</v>
      </c>
      <c r="G80" s="1">
        <v>0</v>
      </c>
      <c r="H80" s="1">
        <v>2</v>
      </c>
      <c r="I80" s="1">
        <v>2</v>
      </c>
      <c r="J80" s="1">
        <v>7</v>
      </c>
      <c r="K80" s="1">
        <v>80.17</v>
      </c>
      <c r="L80" s="1">
        <v>78.260000000000005</v>
      </c>
    </row>
    <row r="81" spans="1:12" ht="15.75" customHeight="1">
      <c r="A81" s="7">
        <v>80</v>
      </c>
      <c r="B81" s="1" t="s">
        <v>174</v>
      </c>
      <c r="C81" s="1">
        <v>79.290000000000006</v>
      </c>
      <c r="D81" s="1">
        <v>19</v>
      </c>
      <c r="E81" s="1">
        <v>15</v>
      </c>
      <c r="F81" s="1">
        <v>76.78</v>
      </c>
      <c r="G81" s="1">
        <v>0</v>
      </c>
      <c r="H81" s="1">
        <v>0</v>
      </c>
      <c r="I81" s="1">
        <v>3</v>
      </c>
      <c r="J81" s="1">
        <v>5</v>
      </c>
      <c r="K81" s="1">
        <v>79.400000000000006</v>
      </c>
      <c r="L81" s="1">
        <v>78.88</v>
      </c>
    </row>
    <row r="82" spans="1:12" ht="15.75" customHeight="1">
      <c r="A82" s="7">
        <v>81</v>
      </c>
      <c r="B82" s="1" t="s">
        <v>155</v>
      </c>
      <c r="C82" s="1">
        <v>78.989999999999995</v>
      </c>
      <c r="D82" s="1">
        <v>15</v>
      </c>
      <c r="E82" s="1">
        <v>16</v>
      </c>
      <c r="F82" s="1">
        <v>79.34</v>
      </c>
      <c r="G82" s="1">
        <v>0</v>
      </c>
      <c r="H82" s="1">
        <v>5</v>
      </c>
      <c r="I82" s="1">
        <v>2</v>
      </c>
      <c r="J82" s="1">
        <v>9</v>
      </c>
      <c r="K82" s="1">
        <v>78.45</v>
      </c>
      <c r="L82" s="1">
        <v>79.25</v>
      </c>
    </row>
    <row r="83" spans="1:12" ht="15.75" customHeight="1">
      <c r="A83" s="7">
        <v>82</v>
      </c>
      <c r="B83" s="1" t="s">
        <v>139</v>
      </c>
      <c r="C83" s="1">
        <v>78.92</v>
      </c>
      <c r="D83" s="1">
        <v>19</v>
      </c>
      <c r="E83" s="1">
        <v>11</v>
      </c>
      <c r="F83" s="1">
        <v>74.3</v>
      </c>
      <c r="G83" s="1">
        <v>0</v>
      </c>
      <c r="H83" s="1">
        <v>1</v>
      </c>
      <c r="I83" s="1">
        <v>0</v>
      </c>
      <c r="J83" s="1">
        <v>2</v>
      </c>
      <c r="K83" s="1">
        <v>78.239999999999995</v>
      </c>
      <c r="L83" s="1">
        <v>79.33</v>
      </c>
    </row>
    <row r="84" spans="1:12" ht="15.75" customHeight="1">
      <c r="A84" s="7">
        <v>83</v>
      </c>
      <c r="B84" s="1" t="s">
        <v>94</v>
      </c>
      <c r="C84" s="1">
        <v>78.64</v>
      </c>
      <c r="D84" s="1">
        <v>20</v>
      </c>
      <c r="E84" s="1">
        <v>8</v>
      </c>
      <c r="F84" s="1">
        <v>71.709999999999994</v>
      </c>
      <c r="G84" s="1">
        <v>0</v>
      </c>
      <c r="H84" s="1">
        <v>0</v>
      </c>
      <c r="I84" s="1">
        <v>0</v>
      </c>
      <c r="J84" s="1">
        <v>0</v>
      </c>
      <c r="K84" s="1">
        <v>78.31</v>
      </c>
      <c r="L84" s="1">
        <v>78.680000000000007</v>
      </c>
    </row>
    <row r="85" spans="1:12" ht="15.75" customHeight="1">
      <c r="A85" s="7">
        <v>84</v>
      </c>
      <c r="B85" s="1" t="s">
        <v>60</v>
      </c>
      <c r="C85" s="1">
        <v>78.12</v>
      </c>
      <c r="D85" s="1">
        <v>16</v>
      </c>
      <c r="E85" s="1">
        <v>13</v>
      </c>
      <c r="F85" s="1">
        <v>76.48</v>
      </c>
      <c r="G85" s="1">
        <v>0</v>
      </c>
      <c r="H85" s="1">
        <v>3</v>
      </c>
      <c r="I85" s="1">
        <v>0</v>
      </c>
      <c r="J85" s="1">
        <v>5</v>
      </c>
      <c r="K85" s="1">
        <v>78.400000000000006</v>
      </c>
      <c r="L85" s="1">
        <v>77.55</v>
      </c>
    </row>
    <row r="86" spans="1:12" ht="15.75" customHeight="1">
      <c r="A86" s="7">
        <v>85</v>
      </c>
      <c r="B86" s="1" t="s">
        <v>114</v>
      </c>
      <c r="C86" s="1">
        <v>78.09</v>
      </c>
      <c r="D86" s="1">
        <v>16</v>
      </c>
      <c r="E86" s="1">
        <v>14</v>
      </c>
      <c r="F86" s="1">
        <v>76.05</v>
      </c>
      <c r="G86" s="1">
        <v>0</v>
      </c>
      <c r="H86" s="1">
        <v>0</v>
      </c>
      <c r="I86" s="1">
        <v>0</v>
      </c>
      <c r="J86" s="1">
        <v>3</v>
      </c>
      <c r="K86" s="1">
        <v>77.790000000000006</v>
      </c>
      <c r="L86" s="1">
        <v>78.099999999999994</v>
      </c>
    </row>
    <row r="87" spans="1:12" ht="15.75" customHeight="1">
      <c r="A87" s="7">
        <v>86</v>
      </c>
      <c r="B87" s="1" t="s">
        <v>150</v>
      </c>
      <c r="C87" s="1">
        <v>77.819999999999993</v>
      </c>
      <c r="D87" s="1">
        <v>20</v>
      </c>
      <c r="E87" s="1">
        <v>11</v>
      </c>
      <c r="F87" s="1">
        <v>73.819999999999993</v>
      </c>
      <c r="G87" s="1">
        <v>0</v>
      </c>
      <c r="H87" s="1">
        <v>0</v>
      </c>
      <c r="I87" s="1">
        <v>0</v>
      </c>
      <c r="J87" s="1">
        <v>1</v>
      </c>
      <c r="K87" s="1">
        <v>78.22</v>
      </c>
      <c r="L87" s="1">
        <v>77.14</v>
      </c>
    </row>
    <row r="88" spans="1:12" ht="15.75" customHeight="1">
      <c r="A88" s="7">
        <v>87</v>
      </c>
      <c r="B88" s="1" t="s">
        <v>87</v>
      </c>
      <c r="C88" s="1">
        <v>77.75</v>
      </c>
      <c r="D88" s="1">
        <v>14</v>
      </c>
      <c r="E88" s="1">
        <v>14</v>
      </c>
      <c r="F88" s="1">
        <v>76.739999999999995</v>
      </c>
      <c r="G88" s="1">
        <v>0</v>
      </c>
      <c r="H88" s="1">
        <v>4</v>
      </c>
      <c r="I88" s="1">
        <v>0</v>
      </c>
      <c r="J88" s="1">
        <v>8</v>
      </c>
      <c r="K88" s="1">
        <v>77.069999999999993</v>
      </c>
      <c r="L88" s="1">
        <v>78.16</v>
      </c>
    </row>
    <row r="89" spans="1:12" ht="15.75" customHeight="1">
      <c r="A89" s="7">
        <v>88</v>
      </c>
      <c r="B89" s="1" t="s">
        <v>14</v>
      </c>
      <c r="C89" s="1">
        <v>77.53</v>
      </c>
      <c r="D89" s="1">
        <v>17</v>
      </c>
      <c r="E89" s="1">
        <v>15</v>
      </c>
      <c r="F89" s="1">
        <v>77.56</v>
      </c>
      <c r="G89" s="1">
        <v>0</v>
      </c>
      <c r="H89" s="1">
        <v>2</v>
      </c>
      <c r="I89" s="1">
        <v>0</v>
      </c>
      <c r="J89" s="1">
        <v>5</v>
      </c>
      <c r="K89" s="1">
        <v>78.47</v>
      </c>
      <c r="L89" s="1">
        <v>76.349999999999994</v>
      </c>
    </row>
    <row r="90" spans="1:12" ht="15.75" customHeight="1">
      <c r="A90" s="7">
        <v>89</v>
      </c>
      <c r="B90" s="1" t="s">
        <v>27</v>
      </c>
      <c r="C90" s="1">
        <v>77.459999999999994</v>
      </c>
      <c r="D90" s="1">
        <v>13</v>
      </c>
      <c r="E90" s="1">
        <v>18</v>
      </c>
      <c r="F90" s="1">
        <v>79.010000000000005</v>
      </c>
      <c r="G90" s="1">
        <v>1</v>
      </c>
      <c r="H90" s="1">
        <v>4</v>
      </c>
      <c r="I90" s="1">
        <v>2</v>
      </c>
      <c r="J90" s="1">
        <v>7</v>
      </c>
      <c r="K90" s="1">
        <v>76.010000000000005</v>
      </c>
      <c r="L90" s="1">
        <v>78.7</v>
      </c>
    </row>
    <row r="91" spans="1:12" ht="15.75" customHeight="1">
      <c r="A91" s="7">
        <v>90</v>
      </c>
      <c r="B91" s="1" t="s">
        <v>118</v>
      </c>
      <c r="C91" s="1">
        <v>77.41</v>
      </c>
      <c r="D91" s="1">
        <v>15</v>
      </c>
      <c r="E91" s="1">
        <v>16</v>
      </c>
      <c r="F91" s="1">
        <v>77.319999999999993</v>
      </c>
      <c r="G91" s="1">
        <v>0</v>
      </c>
      <c r="H91" s="1">
        <v>2</v>
      </c>
      <c r="I91" s="1">
        <v>0</v>
      </c>
      <c r="J91" s="1">
        <v>5</v>
      </c>
      <c r="K91" s="1">
        <v>76.33</v>
      </c>
      <c r="L91" s="1">
        <v>78.25</v>
      </c>
    </row>
    <row r="92" spans="1:12" ht="15.75" customHeight="1">
      <c r="A92" s="7">
        <v>91</v>
      </c>
      <c r="B92" s="1" t="s">
        <v>474</v>
      </c>
      <c r="C92" s="1">
        <v>77.39</v>
      </c>
      <c r="D92" s="1">
        <v>15</v>
      </c>
      <c r="E92" s="1">
        <v>10</v>
      </c>
      <c r="F92" s="1">
        <v>73.959999999999994</v>
      </c>
      <c r="G92" s="1">
        <v>0</v>
      </c>
      <c r="H92" s="1">
        <v>0</v>
      </c>
      <c r="I92" s="1">
        <v>0</v>
      </c>
      <c r="J92" s="1">
        <v>0</v>
      </c>
      <c r="K92" s="1">
        <v>77.23</v>
      </c>
      <c r="L92" s="1">
        <v>77.25</v>
      </c>
    </row>
    <row r="93" spans="1:12" ht="15.75" customHeight="1">
      <c r="A93" s="7">
        <v>92</v>
      </c>
      <c r="B93" s="1" t="s">
        <v>131</v>
      </c>
      <c r="C93" s="1">
        <v>77.33</v>
      </c>
      <c r="D93" s="1">
        <v>10</v>
      </c>
      <c r="E93" s="1">
        <v>18</v>
      </c>
      <c r="F93" s="1">
        <v>81.8</v>
      </c>
      <c r="G93" s="1">
        <v>1</v>
      </c>
      <c r="H93" s="1">
        <v>4</v>
      </c>
      <c r="I93" s="1">
        <v>2</v>
      </c>
      <c r="J93" s="1">
        <v>10</v>
      </c>
      <c r="K93" s="1">
        <v>77.44</v>
      </c>
      <c r="L93" s="1">
        <v>76.92</v>
      </c>
    </row>
    <row r="94" spans="1:12" ht="15.75" customHeight="1">
      <c r="A94" s="7">
        <v>93</v>
      </c>
      <c r="B94" s="1" t="s">
        <v>247</v>
      </c>
      <c r="C94" s="1">
        <v>77.13</v>
      </c>
      <c r="D94" s="1">
        <v>18</v>
      </c>
      <c r="E94" s="1">
        <v>10</v>
      </c>
      <c r="F94" s="1">
        <v>73.099999999999994</v>
      </c>
      <c r="G94" s="1">
        <v>0</v>
      </c>
      <c r="H94" s="1">
        <v>0</v>
      </c>
      <c r="I94" s="1">
        <v>0</v>
      </c>
      <c r="J94" s="1">
        <v>0</v>
      </c>
      <c r="K94" s="1">
        <v>77.209999999999994</v>
      </c>
      <c r="L94" s="1">
        <v>76.77</v>
      </c>
    </row>
    <row r="95" spans="1:12" ht="15.75" customHeight="1">
      <c r="A95" s="7">
        <v>94</v>
      </c>
      <c r="B95" s="1" t="s">
        <v>45</v>
      </c>
      <c r="C95" s="1">
        <v>77.11</v>
      </c>
      <c r="D95" s="1">
        <v>12</v>
      </c>
      <c r="E95" s="1">
        <v>16</v>
      </c>
      <c r="F95" s="1">
        <v>78.41</v>
      </c>
      <c r="G95" s="1">
        <v>0</v>
      </c>
      <c r="H95" s="1">
        <v>2</v>
      </c>
      <c r="I95" s="1">
        <v>2</v>
      </c>
      <c r="J95" s="1">
        <v>6</v>
      </c>
      <c r="K95" s="1">
        <v>76.489999999999995</v>
      </c>
      <c r="L95" s="1">
        <v>77.44</v>
      </c>
    </row>
    <row r="96" spans="1:12" ht="15.75" customHeight="1">
      <c r="A96" s="7">
        <v>95</v>
      </c>
      <c r="B96" s="1" t="s">
        <v>148</v>
      </c>
      <c r="C96" s="1">
        <v>77.09</v>
      </c>
      <c r="D96" s="1">
        <v>18</v>
      </c>
      <c r="E96" s="1">
        <v>10</v>
      </c>
      <c r="F96" s="1">
        <v>74.81</v>
      </c>
      <c r="G96" s="1">
        <v>0</v>
      </c>
      <c r="H96" s="1">
        <v>1</v>
      </c>
      <c r="I96" s="1">
        <v>0</v>
      </c>
      <c r="J96" s="1">
        <v>2</v>
      </c>
      <c r="K96" s="1">
        <v>79.42</v>
      </c>
      <c r="L96" s="1">
        <v>74.709999999999994</v>
      </c>
    </row>
    <row r="97" spans="1:12" ht="15.75" customHeight="1">
      <c r="A97" s="7">
        <v>96</v>
      </c>
      <c r="B97" s="1" t="s">
        <v>58</v>
      </c>
      <c r="C97" s="1">
        <v>77.05</v>
      </c>
      <c r="D97" s="1">
        <v>15</v>
      </c>
      <c r="E97" s="1">
        <v>16</v>
      </c>
      <c r="F97" s="1">
        <v>76.27</v>
      </c>
      <c r="G97" s="1">
        <v>0</v>
      </c>
      <c r="H97" s="1">
        <v>0</v>
      </c>
      <c r="I97" s="1">
        <v>0</v>
      </c>
      <c r="J97" s="1">
        <v>4</v>
      </c>
      <c r="K97" s="1">
        <v>76.150000000000006</v>
      </c>
      <c r="L97" s="1">
        <v>77.680000000000007</v>
      </c>
    </row>
    <row r="98" spans="1:12" ht="15.75" customHeight="1">
      <c r="A98" s="7">
        <v>97</v>
      </c>
      <c r="B98" s="1" t="s">
        <v>113</v>
      </c>
      <c r="C98" s="1">
        <v>76.87</v>
      </c>
      <c r="D98" s="1">
        <v>16</v>
      </c>
      <c r="E98" s="1">
        <v>13</v>
      </c>
      <c r="F98" s="1">
        <v>75.41</v>
      </c>
      <c r="G98" s="1">
        <v>0</v>
      </c>
      <c r="H98" s="1">
        <v>0</v>
      </c>
      <c r="I98" s="1">
        <v>0</v>
      </c>
      <c r="J98" s="1">
        <v>2</v>
      </c>
      <c r="K98" s="1">
        <v>77</v>
      </c>
      <c r="L98" s="1">
        <v>76.45</v>
      </c>
    </row>
    <row r="99" spans="1:12" ht="15.75" customHeight="1">
      <c r="A99" s="7">
        <v>98</v>
      </c>
      <c r="B99" s="1" t="s">
        <v>59</v>
      </c>
      <c r="C99" s="1">
        <v>76.86</v>
      </c>
      <c r="D99" s="1">
        <v>18</v>
      </c>
      <c r="E99" s="1">
        <v>13</v>
      </c>
      <c r="F99" s="1">
        <v>74.38</v>
      </c>
      <c r="G99" s="1">
        <v>0</v>
      </c>
      <c r="H99" s="1">
        <v>0</v>
      </c>
      <c r="I99" s="1">
        <v>1</v>
      </c>
      <c r="J99" s="1">
        <v>2</v>
      </c>
      <c r="K99" s="1">
        <v>77.77</v>
      </c>
      <c r="L99" s="1">
        <v>75.7</v>
      </c>
    </row>
    <row r="100" spans="1:12" ht="15.75" customHeight="1">
      <c r="A100" s="7">
        <v>99</v>
      </c>
      <c r="B100" s="1" t="s">
        <v>494</v>
      </c>
      <c r="C100" s="1">
        <v>76.84</v>
      </c>
      <c r="D100" s="1">
        <v>17</v>
      </c>
      <c r="E100" s="1">
        <v>11</v>
      </c>
      <c r="F100" s="1">
        <v>73.650000000000006</v>
      </c>
      <c r="G100" s="1">
        <v>0</v>
      </c>
      <c r="H100" s="1">
        <v>0</v>
      </c>
      <c r="I100" s="1">
        <v>0</v>
      </c>
      <c r="J100" s="1">
        <v>2</v>
      </c>
      <c r="K100" s="1">
        <v>76.739999999999995</v>
      </c>
      <c r="L100" s="1">
        <v>76.650000000000006</v>
      </c>
    </row>
    <row r="101" spans="1:12" ht="15.75" customHeight="1">
      <c r="A101" s="7">
        <v>100</v>
      </c>
      <c r="B101" s="1" t="s">
        <v>429</v>
      </c>
      <c r="C101" s="1">
        <v>76.75</v>
      </c>
      <c r="D101" s="1">
        <v>18</v>
      </c>
      <c r="E101" s="1">
        <v>13</v>
      </c>
      <c r="F101" s="1">
        <v>74.97</v>
      </c>
      <c r="G101" s="1">
        <v>0</v>
      </c>
      <c r="H101" s="1">
        <v>1</v>
      </c>
      <c r="I101" s="1">
        <v>0</v>
      </c>
      <c r="J101" s="1">
        <v>1</v>
      </c>
      <c r="K101" s="1">
        <v>76.47</v>
      </c>
      <c r="L101" s="1">
        <v>76.739999999999995</v>
      </c>
    </row>
    <row r="102" spans="1:12" ht="15.75" customHeight="1">
      <c r="A102" s="7">
        <v>101</v>
      </c>
      <c r="B102" s="1" t="s">
        <v>151</v>
      </c>
      <c r="C102" s="1">
        <v>76.709999999999994</v>
      </c>
      <c r="D102" s="1">
        <v>20</v>
      </c>
      <c r="E102" s="1">
        <v>11</v>
      </c>
      <c r="F102" s="1">
        <v>72.86</v>
      </c>
      <c r="G102" s="1">
        <v>0</v>
      </c>
      <c r="H102" s="1">
        <v>0</v>
      </c>
      <c r="I102" s="1">
        <v>0</v>
      </c>
      <c r="J102" s="1">
        <v>1</v>
      </c>
      <c r="K102" s="1">
        <v>77.56</v>
      </c>
      <c r="L102" s="1">
        <v>75.599999999999994</v>
      </c>
    </row>
    <row r="103" spans="1:12" ht="15.75" customHeight="1">
      <c r="A103" s="7">
        <v>102</v>
      </c>
      <c r="B103" s="1" t="s">
        <v>382</v>
      </c>
      <c r="C103" s="1">
        <v>76.650000000000006</v>
      </c>
      <c r="D103" s="1">
        <v>20</v>
      </c>
      <c r="E103" s="1">
        <v>9</v>
      </c>
      <c r="F103" s="1">
        <v>71.09</v>
      </c>
      <c r="G103" s="1">
        <v>0</v>
      </c>
      <c r="H103" s="1">
        <v>0</v>
      </c>
      <c r="I103" s="1">
        <v>0</v>
      </c>
      <c r="J103" s="1">
        <v>3</v>
      </c>
      <c r="K103" s="1">
        <v>78.150000000000006</v>
      </c>
      <c r="L103" s="1">
        <v>74.959999999999994</v>
      </c>
    </row>
    <row r="104" spans="1:12" ht="15.75" customHeight="1">
      <c r="A104" s="7">
        <v>103</v>
      </c>
      <c r="B104" s="1" t="s">
        <v>210</v>
      </c>
      <c r="C104" s="1">
        <v>76.56</v>
      </c>
      <c r="D104" s="1">
        <v>18</v>
      </c>
      <c r="E104" s="1">
        <v>11</v>
      </c>
      <c r="F104" s="1">
        <v>73</v>
      </c>
      <c r="G104" s="1">
        <v>0</v>
      </c>
      <c r="H104" s="1">
        <v>0</v>
      </c>
      <c r="I104" s="1">
        <v>0</v>
      </c>
      <c r="J104" s="1">
        <v>1</v>
      </c>
      <c r="K104" s="1">
        <v>76.180000000000007</v>
      </c>
      <c r="L104" s="1">
        <v>76.66</v>
      </c>
    </row>
    <row r="105" spans="1:12" ht="15.75" customHeight="1">
      <c r="A105" s="7">
        <v>104</v>
      </c>
      <c r="B105" s="1" t="s">
        <v>166</v>
      </c>
      <c r="C105" s="1">
        <v>76.41</v>
      </c>
      <c r="D105" s="1">
        <v>18</v>
      </c>
      <c r="E105" s="1">
        <v>10</v>
      </c>
      <c r="F105" s="1">
        <v>72.8</v>
      </c>
      <c r="G105" s="1">
        <v>0</v>
      </c>
      <c r="H105" s="1">
        <v>0</v>
      </c>
      <c r="I105" s="1">
        <v>0</v>
      </c>
      <c r="J105" s="1">
        <v>0</v>
      </c>
      <c r="K105" s="1">
        <v>77.599999999999994</v>
      </c>
      <c r="L105" s="1">
        <v>74.98</v>
      </c>
    </row>
    <row r="106" spans="1:12" ht="15.75" customHeight="1">
      <c r="A106" s="7">
        <v>105</v>
      </c>
      <c r="B106" s="1" t="s">
        <v>195</v>
      </c>
      <c r="C106" s="1">
        <v>76.349999999999994</v>
      </c>
      <c r="D106" s="1">
        <v>15</v>
      </c>
      <c r="E106" s="1">
        <v>14</v>
      </c>
      <c r="F106" s="1">
        <v>75.31</v>
      </c>
      <c r="G106" s="1">
        <v>0</v>
      </c>
      <c r="H106" s="1">
        <v>0</v>
      </c>
      <c r="I106" s="1">
        <v>0</v>
      </c>
      <c r="J106" s="1">
        <v>3</v>
      </c>
      <c r="K106" s="1">
        <v>76.290000000000006</v>
      </c>
      <c r="L106" s="1">
        <v>76.11</v>
      </c>
    </row>
    <row r="107" spans="1:12" ht="15.75" customHeight="1">
      <c r="A107" s="7">
        <v>106</v>
      </c>
      <c r="B107" s="1" t="s">
        <v>269</v>
      </c>
      <c r="C107" s="1">
        <v>76.31</v>
      </c>
      <c r="D107" s="1">
        <v>14</v>
      </c>
      <c r="E107" s="1">
        <v>13</v>
      </c>
      <c r="F107" s="1">
        <v>74.78</v>
      </c>
      <c r="G107" s="1">
        <v>0</v>
      </c>
      <c r="H107" s="1">
        <v>0</v>
      </c>
      <c r="I107" s="1">
        <v>0</v>
      </c>
      <c r="J107" s="1">
        <v>4</v>
      </c>
      <c r="K107" s="1">
        <v>75.41</v>
      </c>
      <c r="L107" s="1">
        <v>76.95</v>
      </c>
    </row>
    <row r="108" spans="1:12" ht="15.75" customHeight="1">
      <c r="A108" s="7">
        <v>107</v>
      </c>
      <c r="B108" s="1" t="s">
        <v>161</v>
      </c>
      <c r="C108" s="1">
        <v>76.31</v>
      </c>
      <c r="D108" s="1">
        <v>19</v>
      </c>
      <c r="E108" s="1">
        <v>10</v>
      </c>
      <c r="F108" s="1">
        <v>72.44</v>
      </c>
      <c r="G108" s="1">
        <v>0</v>
      </c>
      <c r="H108" s="1">
        <v>0</v>
      </c>
      <c r="I108" s="1">
        <v>0</v>
      </c>
      <c r="J108" s="1">
        <v>0</v>
      </c>
      <c r="K108" s="1">
        <v>77.38</v>
      </c>
      <c r="L108" s="1">
        <v>75</v>
      </c>
    </row>
    <row r="109" spans="1:12" ht="15.75" customHeight="1">
      <c r="A109" s="7">
        <v>108</v>
      </c>
      <c r="B109" s="1" t="s">
        <v>424</v>
      </c>
      <c r="C109" s="1">
        <v>76.290000000000006</v>
      </c>
      <c r="D109" s="1">
        <v>19</v>
      </c>
      <c r="E109" s="1">
        <v>11</v>
      </c>
      <c r="F109" s="1">
        <v>73.25</v>
      </c>
      <c r="G109" s="1">
        <v>0</v>
      </c>
      <c r="H109" s="1">
        <v>0</v>
      </c>
      <c r="I109" s="1">
        <v>0</v>
      </c>
      <c r="J109" s="1">
        <v>2</v>
      </c>
      <c r="K109" s="1">
        <v>76.650000000000006</v>
      </c>
      <c r="L109" s="1">
        <v>75.64</v>
      </c>
    </row>
    <row r="110" spans="1:12" ht="15.75" customHeight="1">
      <c r="A110" s="7">
        <v>109</v>
      </c>
      <c r="B110" s="1" t="s">
        <v>380</v>
      </c>
      <c r="C110" s="1">
        <v>76.2</v>
      </c>
      <c r="D110" s="1">
        <v>25</v>
      </c>
      <c r="E110" s="1">
        <v>7</v>
      </c>
      <c r="F110" s="1">
        <v>67.56</v>
      </c>
      <c r="G110" s="1">
        <v>0</v>
      </c>
      <c r="H110" s="1">
        <v>0</v>
      </c>
      <c r="I110" s="1">
        <v>0</v>
      </c>
      <c r="J110" s="1">
        <v>1</v>
      </c>
      <c r="K110" s="1">
        <v>76.94</v>
      </c>
      <c r="L110" s="1">
        <v>75.2</v>
      </c>
    </row>
    <row r="111" spans="1:12" ht="15.75" customHeight="1">
      <c r="A111" s="7">
        <v>110</v>
      </c>
      <c r="B111" s="1" t="s">
        <v>488</v>
      </c>
      <c r="C111" s="1">
        <v>76.09</v>
      </c>
      <c r="D111" s="1">
        <v>21</v>
      </c>
      <c r="E111" s="1">
        <v>11</v>
      </c>
      <c r="F111" s="1">
        <v>72.22</v>
      </c>
      <c r="G111" s="1">
        <v>0</v>
      </c>
      <c r="H111" s="1">
        <v>0</v>
      </c>
      <c r="I111" s="1">
        <v>0</v>
      </c>
      <c r="J111" s="1">
        <v>0</v>
      </c>
      <c r="K111" s="1">
        <v>77.209999999999994</v>
      </c>
      <c r="L111" s="1">
        <v>74.73</v>
      </c>
    </row>
    <row r="112" spans="1:12" ht="15.75" customHeight="1">
      <c r="A112" s="7">
        <v>111</v>
      </c>
      <c r="B112" s="1" t="s">
        <v>84</v>
      </c>
      <c r="C112" s="1">
        <v>76</v>
      </c>
      <c r="D112" s="1">
        <v>11</v>
      </c>
      <c r="E112" s="1">
        <v>18</v>
      </c>
      <c r="F112" s="1">
        <v>78.150000000000006</v>
      </c>
      <c r="G112" s="1">
        <v>0</v>
      </c>
      <c r="H112" s="1">
        <v>3</v>
      </c>
      <c r="I112" s="1">
        <v>0</v>
      </c>
      <c r="J112" s="1">
        <v>6</v>
      </c>
      <c r="K112" s="1">
        <v>74.180000000000007</v>
      </c>
      <c r="L112" s="1">
        <v>77.61</v>
      </c>
    </row>
    <row r="113" spans="1:12" ht="15.75" customHeight="1">
      <c r="A113" s="7">
        <v>112</v>
      </c>
      <c r="B113" s="1" t="s">
        <v>133</v>
      </c>
      <c r="C113" s="1">
        <v>75.959999999999994</v>
      </c>
      <c r="D113" s="1">
        <v>13</v>
      </c>
      <c r="E113" s="1">
        <v>15</v>
      </c>
      <c r="F113" s="1">
        <v>77.209999999999994</v>
      </c>
      <c r="G113" s="1">
        <v>0</v>
      </c>
      <c r="H113" s="1">
        <v>1</v>
      </c>
      <c r="I113" s="1">
        <v>0</v>
      </c>
      <c r="J113" s="1">
        <v>4</v>
      </c>
      <c r="K113" s="1">
        <v>76.099999999999994</v>
      </c>
      <c r="L113" s="1">
        <v>75.53</v>
      </c>
    </row>
    <row r="114" spans="1:12" ht="15.75" customHeight="1">
      <c r="A114" s="7">
        <v>113</v>
      </c>
      <c r="B114" s="1" t="s">
        <v>275</v>
      </c>
      <c r="C114" s="1">
        <v>75.94</v>
      </c>
      <c r="D114" s="1">
        <v>13</v>
      </c>
      <c r="E114" s="1">
        <v>13</v>
      </c>
      <c r="F114" s="1">
        <v>74.17</v>
      </c>
      <c r="G114" s="1">
        <v>0</v>
      </c>
      <c r="H114" s="1">
        <v>0</v>
      </c>
      <c r="I114" s="1">
        <v>0</v>
      </c>
      <c r="J114" s="1">
        <v>0</v>
      </c>
      <c r="K114" s="1">
        <v>73.72</v>
      </c>
      <c r="L114" s="1">
        <v>78</v>
      </c>
    </row>
    <row r="115" spans="1:12" ht="15.75" customHeight="1">
      <c r="A115" s="7">
        <v>114</v>
      </c>
      <c r="B115" s="1" t="s">
        <v>221</v>
      </c>
      <c r="C115" s="1">
        <v>75.87</v>
      </c>
      <c r="D115" s="1">
        <v>13</v>
      </c>
      <c r="E115" s="1">
        <v>16</v>
      </c>
      <c r="F115" s="1">
        <v>77.209999999999994</v>
      </c>
      <c r="G115" s="1">
        <v>1</v>
      </c>
      <c r="H115" s="1">
        <v>0</v>
      </c>
      <c r="I115" s="1">
        <v>2</v>
      </c>
      <c r="J115" s="1">
        <v>4</v>
      </c>
      <c r="K115" s="1">
        <v>76</v>
      </c>
      <c r="L115" s="1">
        <v>75.44</v>
      </c>
    </row>
    <row r="116" spans="1:12" ht="15.75" customHeight="1">
      <c r="A116" s="7">
        <v>115</v>
      </c>
      <c r="B116" s="1" t="s">
        <v>507</v>
      </c>
      <c r="C116" s="1">
        <v>75.8</v>
      </c>
      <c r="D116" s="1">
        <v>27</v>
      </c>
      <c r="E116" s="1">
        <v>5</v>
      </c>
      <c r="F116" s="1">
        <v>65.5</v>
      </c>
      <c r="G116" s="1">
        <v>0</v>
      </c>
      <c r="H116" s="1">
        <v>1</v>
      </c>
      <c r="I116" s="1">
        <v>0</v>
      </c>
      <c r="J116" s="1">
        <v>2</v>
      </c>
      <c r="K116" s="1">
        <v>78.44</v>
      </c>
      <c r="L116" s="1">
        <v>73.08</v>
      </c>
    </row>
    <row r="117" spans="1:12" ht="15.75" customHeight="1">
      <c r="A117" s="7">
        <v>116</v>
      </c>
      <c r="B117" s="1" t="s">
        <v>119</v>
      </c>
      <c r="C117" s="1">
        <v>75.77</v>
      </c>
      <c r="D117" s="1">
        <v>13</v>
      </c>
      <c r="E117" s="1">
        <v>15</v>
      </c>
      <c r="F117" s="1">
        <v>76.63</v>
      </c>
      <c r="G117" s="1">
        <v>0</v>
      </c>
      <c r="H117" s="1">
        <v>3</v>
      </c>
      <c r="I117" s="1">
        <v>1</v>
      </c>
      <c r="J117" s="1">
        <v>5</v>
      </c>
      <c r="K117" s="1">
        <v>75.19</v>
      </c>
      <c r="L117" s="1">
        <v>76.06</v>
      </c>
    </row>
    <row r="118" spans="1:12" ht="15.75" customHeight="1">
      <c r="A118" s="7">
        <v>117</v>
      </c>
      <c r="B118" s="1" t="s">
        <v>435</v>
      </c>
      <c r="C118" s="1">
        <v>75.69</v>
      </c>
      <c r="D118" s="1">
        <v>16</v>
      </c>
      <c r="E118" s="1">
        <v>11</v>
      </c>
      <c r="F118" s="1">
        <v>71.59</v>
      </c>
      <c r="G118" s="1">
        <v>0</v>
      </c>
      <c r="H118" s="1">
        <v>0</v>
      </c>
      <c r="I118" s="1">
        <v>0</v>
      </c>
      <c r="J118" s="1">
        <v>1</v>
      </c>
      <c r="K118" s="1">
        <v>74.260000000000005</v>
      </c>
      <c r="L118" s="1">
        <v>76.88</v>
      </c>
    </row>
    <row r="119" spans="1:12" ht="15.75" customHeight="1">
      <c r="A119" s="7">
        <v>118</v>
      </c>
      <c r="B119" s="1" t="s">
        <v>310</v>
      </c>
      <c r="C119" s="1">
        <v>75.62</v>
      </c>
      <c r="D119" s="1">
        <v>18</v>
      </c>
      <c r="E119" s="1">
        <v>14</v>
      </c>
      <c r="F119" s="1">
        <v>74.45</v>
      </c>
      <c r="G119" s="1">
        <v>0</v>
      </c>
      <c r="H119" s="1">
        <v>1</v>
      </c>
      <c r="I119" s="1">
        <v>0</v>
      </c>
      <c r="J119" s="1">
        <v>2</v>
      </c>
      <c r="K119" s="1">
        <v>75.25</v>
      </c>
      <c r="L119" s="1">
        <v>75.7</v>
      </c>
    </row>
    <row r="120" spans="1:12" ht="15.75" customHeight="1">
      <c r="A120" s="7">
        <v>119</v>
      </c>
      <c r="B120" s="1" t="s">
        <v>211</v>
      </c>
      <c r="C120" s="1">
        <v>75.52</v>
      </c>
      <c r="D120" s="1">
        <v>10</v>
      </c>
      <c r="E120" s="1">
        <v>17</v>
      </c>
      <c r="F120" s="1">
        <v>78.67</v>
      </c>
      <c r="G120" s="1">
        <v>0</v>
      </c>
      <c r="H120" s="1">
        <v>4</v>
      </c>
      <c r="I120" s="1">
        <v>0</v>
      </c>
      <c r="J120" s="1">
        <v>11</v>
      </c>
      <c r="K120" s="1">
        <v>74.75</v>
      </c>
      <c r="L120" s="1">
        <v>76</v>
      </c>
    </row>
    <row r="121" spans="1:12" ht="15.75" customHeight="1">
      <c r="A121" s="7">
        <v>120</v>
      </c>
      <c r="B121" s="1" t="s">
        <v>44</v>
      </c>
      <c r="C121" s="1">
        <v>75.510000000000005</v>
      </c>
      <c r="D121" s="1">
        <v>13</v>
      </c>
      <c r="E121" s="1">
        <v>16</v>
      </c>
      <c r="F121" s="1">
        <v>77.36</v>
      </c>
      <c r="G121" s="1">
        <v>0</v>
      </c>
      <c r="H121" s="1">
        <v>4</v>
      </c>
      <c r="I121" s="1">
        <v>2</v>
      </c>
      <c r="J121" s="1">
        <v>5</v>
      </c>
      <c r="K121" s="1">
        <v>74.989999999999995</v>
      </c>
      <c r="L121" s="1">
        <v>75.739999999999995</v>
      </c>
    </row>
    <row r="122" spans="1:12" ht="15.75" customHeight="1">
      <c r="A122" s="7">
        <v>121</v>
      </c>
      <c r="B122" s="1" t="s">
        <v>31</v>
      </c>
      <c r="C122" s="1">
        <v>75.48</v>
      </c>
      <c r="D122" s="1">
        <v>12</v>
      </c>
      <c r="E122" s="1">
        <v>16</v>
      </c>
      <c r="F122" s="1">
        <v>76.66</v>
      </c>
      <c r="G122" s="1">
        <v>0</v>
      </c>
      <c r="H122" s="1">
        <v>3</v>
      </c>
      <c r="I122" s="1">
        <v>0</v>
      </c>
      <c r="J122" s="1">
        <v>9</v>
      </c>
      <c r="K122" s="1">
        <v>73.59</v>
      </c>
      <c r="L122" s="1">
        <v>77.150000000000006</v>
      </c>
    </row>
    <row r="123" spans="1:12" ht="15.75" customHeight="1">
      <c r="A123" s="7">
        <v>122</v>
      </c>
      <c r="B123" s="1" t="s">
        <v>297</v>
      </c>
      <c r="C123" s="1">
        <v>75.430000000000007</v>
      </c>
      <c r="D123" s="1">
        <v>17</v>
      </c>
      <c r="E123" s="1">
        <v>14</v>
      </c>
      <c r="F123" s="1">
        <v>75.209999999999994</v>
      </c>
      <c r="G123" s="1">
        <v>0</v>
      </c>
      <c r="H123" s="1">
        <v>1</v>
      </c>
      <c r="I123" s="1">
        <v>0</v>
      </c>
      <c r="J123" s="1">
        <v>3</v>
      </c>
      <c r="K123" s="1">
        <v>76.44</v>
      </c>
      <c r="L123" s="1">
        <v>74.16</v>
      </c>
    </row>
    <row r="124" spans="1:12" ht="15.75" customHeight="1">
      <c r="A124" s="7">
        <v>123</v>
      </c>
      <c r="B124" s="1" t="s">
        <v>81</v>
      </c>
      <c r="C124" s="1">
        <v>75.37</v>
      </c>
      <c r="D124" s="1">
        <v>13</v>
      </c>
      <c r="E124" s="1">
        <v>17</v>
      </c>
      <c r="F124" s="1">
        <v>75.25</v>
      </c>
      <c r="G124" s="1">
        <v>0</v>
      </c>
      <c r="H124" s="1">
        <v>0</v>
      </c>
      <c r="I124" s="1">
        <v>0</v>
      </c>
      <c r="J124" s="1">
        <v>1</v>
      </c>
      <c r="K124" s="1">
        <v>73.680000000000007</v>
      </c>
      <c r="L124" s="1">
        <v>76.83</v>
      </c>
    </row>
    <row r="125" spans="1:12" ht="15.75" customHeight="1">
      <c r="A125" s="7">
        <v>124</v>
      </c>
      <c r="B125" s="1" t="s">
        <v>184</v>
      </c>
      <c r="C125" s="1">
        <v>75.209999999999994</v>
      </c>
      <c r="D125" s="1">
        <v>12</v>
      </c>
      <c r="E125" s="1">
        <v>17</v>
      </c>
      <c r="F125" s="1">
        <v>77.92</v>
      </c>
      <c r="G125" s="1">
        <v>1</v>
      </c>
      <c r="H125" s="1">
        <v>5</v>
      </c>
      <c r="I125" s="1">
        <v>1</v>
      </c>
      <c r="J125" s="1">
        <v>9</v>
      </c>
      <c r="K125" s="1">
        <v>74.239999999999995</v>
      </c>
      <c r="L125" s="1">
        <v>75.900000000000006</v>
      </c>
    </row>
    <row r="126" spans="1:12" ht="15.75" customHeight="1">
      <c r="A126" s="7">
        <v>125</v>
      </c>
      <c r="B126" s="1" t="s">
        <v>54</v>
      </c>
      <c r="C126" s="1">
        <v>75.150000000000006</v>
      </c>
      <c r="D126" s="1">
        <v>11</v>
      </c>
      <c r="E126" s="1">
        <v>18</v>
      </c>
      <c r="F126" s="1">
        <v>78.38</v>
      </c>
      <c r="G126" s="1">
        <v>0</v>
      </c>
      <c r="H126" s="1">
        <v>4</v>
      </c>
      <c r="I126" s="1">
        <v>0</v>
      </c>
      <c r="J126" s="1">
        <v>7</v>
      </c>
      <c r="K126" s="1">
        <v>74.39</v>
      </c>
      <c r="L126" s="1">
        <v>75.62</v>
      </c>
    </row>
    <row r="127" spans="1:12" ht="15.75" customHeight="1">
      <c r="A127" s="7">
        <v>126</v>
      </c>
      <c r="B127" s="1" t="s">
        <v>201</v>
      </c>
      <c r="C127" s="1">
        <v>75.14</v>
      </c>
      <c r="D127" s="1">
        <v>14</v>
      </c>
      <c r="E127" s="1">
        <v>14</v>
      </c>
      <c r="F127" s="1">
        <v>74.8</v>
      </c>
      <c r="G127" s="1">
        <v>0</v>
      </c>
      <c r="H127" s="1">
        <v>0</v>
      </c>
      <c r="I127" s="1">
        <v>0</v>
      </c>
      <c r="J127" s="1">
        <v>2</v>
      </c>
      <c r="K127" s="1">
        <v>74.94</v>
      </c>
      <c r="L127" s="1">
        <v>75.06</v>
      </c>
    </row>
    <row r="128" spans="1:12" ht="15.75" customHeight="1">
      <c r="A128" s="7">
        <v>127</v>
      </c>
      <c r="B128" s="1" t="s">
        <v>40</v>
      </c>
      <c r="C128" s="1">
        <v>75.13</v>
      </c>
      <c r="D128" s="1">
        <v>14</v>
      </c>
      <c r="E128" s="1">
        <v>15</v>
      </c>
      <c r="F128" s="1">
        <v>75.489999999999995</v>
      </c>
      <c r="G128" s="1">
        <v>0</v>
      </c>
      <c r="H128" s="1">
        <v>0</v>
      </c>
      <c r="I128" s="1">
        <v>0</v>
      </c>
      <c r="J128" s="1">
        <v>3</v>
      </c>
      <c r="K128" s="1">
        <v>74.510000000000005</v>
      </c>
      <c r="L128" s="1">
        <v>75.47</v>
      </c>
    </row>
    <row r="129" spans="1:12" ht="15.75" customHeight="1">
      <c r="A129" s="7">
        <v>128</v>
      </c>
      <c r="B129" s="1" t="s">
        <v>318</v>
      </c>
      <c r="C129" s="1">
        <v>75.099999999999994</v>
      </c>
      <c r="D129" s="1">
        <v>19</v>
      </c>
      <c r="E129" s="1">
        <v>11</v>
      </c>
      <c r="F129" s="1">
        <v>71.599999999999994</v>
      </c>
      <c r="G129" s="1">
        <v>0</v>
      </c>
      <c r="H129" s="1">
        <v>0</v>
      </c>
      <c r="I129" s="1">
        <v>1</v>
      </c>
      <c r="J129" s="1">
        <v>1</v>
      </c>
      <c r="K129" s="1">
        <v>76.319999999999993</v>
      </c>
      <c r="L129" s="1">
        <v>73.63</v>
      </c>
    </row>
    <row r="130" spans="1:12" ht="15.75" customHeight="1">
      <c r="A130" s="7">
        <v>129</v>
      </c>
      <c r="B130" s="1" t="s">
        <v>171</v>
      </c>
      <c r="C130" s="1">
        <v>75.06</v>
      </c>
      <c r="D130" s="1">
        <v>17</v>
      </c>
      <c r="E130" s="1">
        <v>15</v>
      </c>
      <c r="F130" s="1">
        <v>73.23</v>
      </c>
      <c r="G130" s="1">
        <v>0</v>
      </c>
      <c r="H130" s="1">
        <v>0</v>
      </c>
      <c r="I130" s="1">
        <v>0</v>
      </c>
      <c r="J130" s="1">
        <v>1</v>
      </c>
      <c r="K130" s="1">
        <v>74.22</v>
      </c>
      <c r="L130" s="1">
        <v>75.61</v>
      </c>
    </row>
    <row r="131" spans="1:12" ht="15.75" customHeight="1">
      <c r="A131" s="7">
        <v>130</v>
      </c>
      <c r="B131" s="1" t="s">
        <v>229</v>
      </c>
      <c r="C131" s="1">
        <v>74.97</v>
      </c>
      <c r="D131" s="1">
        <v>16</v>
      </c>
      <c r="E131" s="1">
        <v>11</v>
      </c>
      <c r="F131" s="1">
        <v>71.989999999999995</v>
      </c>
      <c r="G131" s="1">
        <v>0</v>
      </c>
      <c r="H131" s="1">
        <v>0</v>
      </c>
      <c r="I131" s="1">
        <v>0</v>
      </c>
      <c r="J131" s="1">
        <v>0</v>
      </c>
      <c r="K131" s="1">
        <v>75.69</v>
      </c>
      <c r="L131" s="1">
        <v>73.98</v>
      </c>
    </row>
    <row r="132" spans="1:12" ht="15.75" customHeight="1">
      <c r="A132" s="7">
        <v>131</v>
      </c>
      <c r="B132" s="1" t="s">
        <v>347</v>
      </c>
      <c r="C132" s="1">
        <v>74.88</v>
      </c>
      <c r="D132" s="1">
        <v>17</v>
      </c>
      <c r="E132" s="1">
        <v>13</v>
      </c>
      <c r="F132" s="1">
        <v>73.38</v>
      </c>
      <c r="G132" s="1">
        <v>0</v>
      </c>
      <c r="H132" s="1">
        <v>1</v>
      </c>
      <c r="I132" s="1">
        <v>0</v>
      </c>
      <c r="J132" s="1">
        <v>2</v>
      </c>
      <c r="K132" s="1">
        <v>75.040000000000006</v>
      </c>
      <c r="L132" s="1">
        <v>74.430000000000007</v>
      </c>
    </row>
    <row r="133" spans="1:12" ht="15.75" customHeight="1">
      <c r="A133" s="7">
        <v>132</v>
      </c>
      <c r="B133" s="1" t="s">
        <v>103</v>
      </c>
      <c r="C133" s="1">
        <v>74.88</v>
      </c>
      <c r="D133" s="1">
        <v>21</v>
      </c>
      <c r="E133" s="1">
        <v>10</v>
      </c>
      <c r="F133" s="1">
        <v>69.55</v>
      </c>
      <c r="G133" s="1">
        <v>0</v>
      </c>
      <c r="H133" s="1">
        <v>0</v>
      </c>
      <c r="I133" s="1">
        <v>0</v>
      </c>
      <c r="J133" s="1">
        <v>0</v>
      </c>
      <c r="K133" s="1">
        <v>75.680000000000007</v>
      </c>
      <c r="L133" s="1">
        <v>73.790000000000006</v>
      </c>
    </row>
    <row r="134" spans="1:12" ht="15.75" customHeight="1">
      <c r="A134" s="7">
        <v>133</v>
      </c>
      <c r="B134" s="1" t="s">
        <v>285</v>
      </c>
      <c r="C134" s="1">
        <v>74.81</v>
      </c>
      <c r="D134" s="1">
        <v>13</v>
      </c>
      <c r="E134" s="1">
        <v>18</v>
      </c>
      <c r="F134" s="1">
        <v>76.930000000000007</v>
      </c>
      <c r="G134" s="1">
        <v>0</v>
      </c>
      <c r="H134" s="1">
        <v>0</v>
      </c>
      <c r="I134" s="1">
        <v>0</v>
      </c>
      <c r="J134" s="1">
        <v>5</v>
      </c>
      <c r="K134" s="1">
        <v>74.459999999999994</v>
      </c>
      <c r="L134" s="1">
        <v>74.86</v>
      </c>
    </row>
    <row r="135" spans="1:12" ht="15.75" customHeight="1">
      <c r="A135" s="7">
        <v>134</v>
      </c>
      <c r="B135" s="1" t="s">
        <v>217</v>
      </c>
      <c r="C135" s="1">
        <v>74.75</v>
      </c>
      <c r="D135" s="1">
        <v>17</v>
      </c>
      <c r="E135" s="1">
        <v>11</v>
      </c>
      <c r="F135" s="1">
        <v>71.72</v>
      </c>
      <c r="G135" s="1">
        <v>0</v>
      </c>
      <c r="H135" s="1">
        <v>1</v>
      </c>
      <c r="I135" s="1">
        <v>0</v>
      </c>
      <c r="J135" s="1">
        <v>1</v>
      </c>
      <c r="K135" s="1">
        <v>74.010000000000005</v>
      </c>
      <c r="L135" s="1">
        <v>75.2</v>
      </c>
    </row>
    <row r="136" spans="1:12" ht="15.75" customHeight="1">
      <c r="A136" s="7">
        <v>135</v>
      </c>
      <c r="B136" s="1" t="s">
        <v>231</v>
      </c>
      <c r="C136" s="1">
        <v>74.739999999999995</v>
      </c>
      <c r="D136" s="1">
        <v>15</v>
      </c>
      <c r="E136" s="1">
        <v>17</v>
      </c>
      <c r="F136" s="1">
        <v>75.87</v>
      </c>
      <c r="G136" s="1">
        <v>0</v>
      </c>
      <c r="H136" s="1">
        <v>0</v>
      </c>
      <c r="I136" s="1">
        <v>0</v>
      </c>
      <c r="J136" s="1">
        <v>2</v>
      </c>
      <c r="K136" s="1">
        <v>75.34</v>
      </c>
      <c r="L136" s="1">
        <v>73.849999999999994</v>
      </c>
    </row>
    <row r="137" spans="1:12" ht="15.75" customHeight="1">
      <c r="A137" s="7">
        <v>136</v>
      </c>
      <c r="B137" s="1" t="s">
        <v>323</v>
      </c>
      <c r="C137" s="1">
        <v>74.64</v>
      </c>
      <c r="D137" s="1">
        <v>20</v>
      </c>
      <c r="E137" s="1">
        <v>9</v>
      </c>
      <c r="F137" s="1">
        <v>68.180000000000007</v>
      </c>
      <c r="G137" s="1">
        <v>0</v>
      </c>
      <c r="H137" s="1">
        <v>0</v>
      </c>
      <c r="I137" s="1">
        <v>0</v>
      </c>
      <c r="J137" s="1">
        <v>0</v>
      </c>
      <c r="K137" s="1">
        <v>72.73</v>
      </c>
      <c r="L137" s="1">
        <v>76.3</v>
      </c>
    </row>
    <row r="138" spans="1:12" ht="15.75" customHeight="1">
      <c r="A138" s="7">
        <v>137</v>
      </c>
      <c r="B138" s="1" t="s">
        <v>240</v>
      </c>
      <c r="C138" s="1">
        <v>74.63</v>
      </c>
      <c r="D138" s="1">
        <v>14</v>
      </c>
      <c r="E138" s="1">
        <v>12</v>
      </c>
      <c r="F138" s="1">
        <v>72</v>
      </c>
      <c r="G138" s="1">
        <v>0</v>
      </c>
      <c r="H138" s="1">
        <v>0</v>
      </c>
      <c r="I138" s="1">
        <v>0</v>
      </c>
      <c r="J138" s="1">
        <v>1</v>
      </c>
      <c r="K138" s="1">
        <v>74.22</v>
      </c>
      <c r="L138" s="1">
        <v>74.739999999999995</v>
      </c>
    </row>
    <row r="139" spans="1:12" ht="15.75" customHeight="1">
      <c r="A139" s="7">
        <v>138</v>
      </c>
      <c r="B139" s="1" t="s">
        <v>100</v>
      </c>
      <c r="C139" s="1">
        <v>74.62</v>
      </c>
      <c r="D139" s="1">
        <v>17</v>
      </c>
      <c r="E139" s="1">
        <v>13</v>
      </c>
      <c r="F139" s="1">
        <v>70.709999999999994</v>
      </c>
      <c r="G139" s="1">
        <v>0</v>
      </c>
      <c r="H139" s="1">
        <v>0</v>
      </c>
      <c r="I139" s="1">
        <v>0</v>
      </c>
      <c r="J139" s="1">
        <v>1</v>
      </c>
      <c r="K139" s="1">
        <v>72.13</v>
      </c>
      <c r="L139" s="1">
        <v>76.900000000000006</v>
      </c>
    </row>
    <row r="140" spans="1:12" ht="15.75" customHeight="1">
      <c r="A140" s="7">
        <v>139</v>
      </c>
      <c r="B140" s="1" t="s">
        <v>249</v>
      </c>
      <c r="C140" s="1">
        <v>74.61</v>
      </c>
      <c r="D140" s="1">
        <v>17</v>
      </c>
      <c r="E140" s="1">
        <v>13</v>
      </c>
      <c r="F140" s="1">
        <v>72.489999999999995</v>
      </c>
      <c r="G140" s="1">
        <v>0</v>
      </c>
      <c r="H140" s="1">
        <v>1</v>
      </c>
      <c r="I140" s="1">
        <v>0</v>
      </c>
      <c r="J140" s="1">
        <v>2</v>
      </c>
      <c r="K140" s="1">
        <v>73.73</v>
      </c>
      <c r="L140" s="1">
        <v>75.209999999999994</v>
      </c>
    </row>
    <row r="141" spans="1:12" ht="15.75" customHeight="1">
      <c r="A141" s="7">
        <v>140</v>
      </c>
      <c r="B141" s="1" t="s">
        <v>145</v>
      </c>
      <c r="C141" s="1">
        <v>74.569999999999993</v>
      </c>
      <c r="D141" s="1">
        <v>11</v>
      </c>
      <c r="E141" s="1">
        <v>18</v>
      </c>
      <c r="F141" s="1">
        <v>76.400000000000006</v>
      </c>
      <c r="G141" s="1">
        <v>0</v>
      </c>
      <c r="H141" s="1">
        <v>0</v>
      </c>
      <c r="I141" s="1">
        <v>0</v>
      </c>
      <c r="J141" s="1">
        <v>0</v>
      </c>
      <c r="K141" s="1">
        <v>73.31</v>
      </c>
      <c r="L141" s="1">
        <v>75.55</v>
      </c>
    </row>
    <row r="142" spans="1:12" ht="15.75" customHeight="1">
      <c r="A142" s="7">
        <v>141</v>
      </c>
      <c r="B142" s="1" t="s">
        <v>73</v>
      </c>
      <c r="C142" s="1">
        <v>74.45</v>
      </c>
      <c r="D142" s="1">
        <v>13</v>
      </c>
      <c r="E142" s="1">
        <v>17</v>
      </c>
      <c r="F142" s="1">
        <v>76.459999999999994</v>
      </c>
      <c r="G142" s="1">
        <v>0</v>
      </c>
      <c r="H142" s="1">
        <v>4</v>
      </c>
      <c r="I142" s="1">
        <v>1</v>
      </c>
      <c r="J142" s="1">
        <v>7</v>
      </c>
      <c r="K142" s="1">
        <v>73.5</v>
      </c>
      <c r="L142" s="1">
        <v>75.12</v>
      </c>
    </row>
    <row r="143" spans="1:12" ht="15.75" customHeight="1">
      <c r="A143" s="7">
        <v>142</v>
      </c>
      <c r="B143" s="1" t="s">
        <v>141</v>
      </c>
      <c r="C143" s="1">
        <v>74.42</v>
      </c>
      <c r="D143" s="1">
        <v>15</v>
      </c>
      <c r="E143" s="1">
        <v>12</v>
      </c>
      <c r="F143" s="1">
        <v>73.58</v>
      </c>
      <c r="G143" s="1">
        <v>0</v>
      </c>
      <c r="H143" s="1">
        <v>2</v>
      </c>
      <c r="I143" s="1">
        <v>0</v>
      </c>
      <c r="J143" s="1">
        <v>3</v>
      </c>
      <c r="K143" s="1">
        <v>74.89</v>
      </c>
      <c r="L143" s="1">
        <v>73.66</v>
      </c>
    </row>
    <row r="144" spans="1:12" ht="15.75" customHeight="1">
      <c r="A144" s="7">
        <v>143</v>
      </c>
      <c r="B144" s="1" t="s">
        <v>102</v>
      </c>
      <c r="C144" s="1">
        <v>74.349999999999994</v>
      </c>
      <c r="D144" s="1">
        <v>16</v>
      </c>
      <c r="E144" s="1">
        <v>14</v>
      </c>
      <c r="F144" s="1">
        <v>74.5</v>
      </c>
      <c r="G144" s="1">
        <v>0</v>
      </c>
      <c r="H144" s="1">
        <v>1</v>
      </c>
      <c r="I144" s="1">
        <v>0</v>
      </c>
      <c r="J144" s="1">
        <v>3</v>
      </c>
      <c r="K144" s="1">
        <v>75.56</v>
      </c>
      <c r="L144" s="1">
        <v>72.87</v>
      </c>
    </row>
    <row r="145" spans="1:12" ht="15.75" customHeight="1">
      <c r="A145" s="7">
        <v>144</v>
      </c>
      <c r="B145" s="1" t="s">
        <v>308</v>
      </c>
      <c r="C145" s="1">
        <v>74.25</v>
      </c>
      <c r="D145" s="1">
        <v>19</v>
      </c>
      <c r="E145" s="1">
        <v>9</v>
      </c>
      <c r="F145" s="1">
        <v>68.459999999999994</v>
      </c>
      <c r="G145" s="1">
        <v>0</v>
      </c>
      <c r="H145" s="1">
        <v>0</v>
      </c>
      <c r="I145" s="1">
        <v>0</v>
      </c>
      <c r="J145" s="1">
        <v>0</v>
      </c>
      <c r="K145" s="1">
        <v>72.52</v>
      </c>
      <c r="L145" s="1">
        <v>75.72</v>
      </c>
    </row>
    <row r="146" spans="1:12" ht="15.75" customHeight="1">
      <c r="A146" s="7">
        <v>145</v>
      </c>
      <c r="B146" s="1" t="s">
        <v>448</v>
      </c>
      <c r="C146" s="1">
        <v>74.17</v>
      </c>
      <c r="D146" s="1">
        <v>16</v>
      </c>
      <c r="E146" s="1">
        <v>13</v>
      </c>
      <c r="F146" s="1">
        <v>72.930000000000007</v>
      </c>
      <c r="G146" s="1">
        <v>0</v>
      </c>
      <c r="H146" s="1">
        <v>0</v>
      </c>
      <c r="I146" s="1">
        <v>0</v>
      </c>
      <c r="J146" s="1">
        <v>1</v>
      </c>
      <c r="K146" s="1">
        <v>73.72</v>
      </c>
      <c r="L146" s="1">
        <v>74.33</v>
      </c>
    </row>
    <row r="147" spans="1:12" ht="15.75" customHeight="1">
      <c r="A147" s="7">
        <v>146</v>
      </c>
      <c r="B147" s="1" t="s">
        <v>52</v>
      </c>
      <c r="C147" s="1">
        <v>74.08</v>
      </c>
      <c r="D147" s="1">
        <v>12</v>
      </c>
      <c r="E147" s="1">
        <v>19</v>
      </c>
      <c r="F147" s="1">
        <v>75.7</v>
      </c>
      <c r="G147" s="1">
        <v>0</v>
      </c>
      <c r="H147" s="1">
        <v>3</v>
      </c>
      <c r="I147" s="1">
        <v>0</v>
      </c>
      <c r="J147" s="1">
        <v>6</v>
      </c>
      <c r="K147" s="1">
        <v>72.23</v>
      </c>
      <c r="L147" s="1">
        <v>75.650000000000006</v>
      </c>
    </row>
    <row r="148" spans="1:12" ht="15.75" customHeight="1">
      <c r="A148" s="7">
        <v>147</v>
      </c>
      <c r="B148" s="1" t="s">
        <v>179</v>
      </c>
      <c r="C148" s="1">
        <v>74.010000000000005</v>
      </c>
      <c r="D148" s="1">
        <v>15</v>
      </c>
      <c r="E148" s="1">
        <v>13</v>
      </c>
      <c r="F148" s="1">
        <v>74.260000000000005</v>
      </c>
      <c r="G148" s="1">
        <v>0</v>
      </c>
      <c r="H148" s="1">
        <v>1</v>
      </c>
      <c r="I148" s="1">
        <v>0</v>
      </c>
      <c r="J148" s="1">
        <v>3</v>
      </c>
      <c r="K148" s="1">
        <v>75.28</v>
      </c>
      <c r="L148" s="1">
        <v>72.47</v>
      </c>
    </row>
    <row r="149" spans="1:12" ht="15.75" customHeight="1">
      <c r="A149" s="7">
        <v>148</v>
      </c>
      <c r="B149" s="1" t="s">
        <v>501</v>
      </c>
      <c r="C149" s="1">
        <v>73.97</v>
      </c>
      <c r="D149" s="1">
        <v>18</v>
      </c>
      <c r="E149" s="1">
        <v>10</v>
      </c>
      <c r="F149" s="1">
        <v>70.37</v>
      </c>
      <c r="G149" s="1">
        <v>0</v>
      </c>
      <c r="H149" s="1">
        <v>0</v>
      </c>
      <c r="I149" s="1">
        <v>0</v>
      </c>
      <c r="J149" s="1">
        <v>0</v>
      </c>
      <c r="K149" s="1">
        <v>75.5</v>
      </c>
      <c r="L149" s="1">
        <v>72.150000000000006</v>
      </c>
    </row>
    <row r="150" spans="1:12" ht="15.75" customHeight="1">
      <c r="A150" s="7">
        <v>149</v>
      </c>
      <c r="B150" s="1" t="s">
        <v>445</v>
      </c>
      <c r="C150" s="1">
        <v>73.92</v>
      </c>
      <c r="D150" s="1">
        <v>14</v>
      </c>
      <c r="E150" s="1">
        <v>12</v>
      </c>
      <c r="F150" s="1">
        <v>72.650000000000006</v>
      </c>
      <c r="G150" s="1">
        <v>0</v>
      </c>
      <c r="H150" s="1">
        <v>0</v>
      </c>
      <c r="I150" s="1">
        <v>0</v>
      </c>
      <c r="J150" s="1">
        <v>0</v>
      </c>
      <c r="K150" s="1">
        <v>73.77</v>
      </c>
      <c r="L150" s="1">
        <v>73.78</v>
      </c>
    </row>
    <row r="151" spans="1:12" ht="15.75" customHeight="1">
      <c r="A151" s="7">
        <v>150</v>
      </c>
      <c r="B151" s="1" t="s">
        <v>483</v>
      </c>
      <c r="C151" s="1">
        <v>73.900000000000006</v>
      </c>
      <c r="D151" s="1">
        <v>19</v>
      </c>
      <c r="E151" s="1">
        <v>10</v>
      </c>
      <c r="F151" s="1">
        <v>69.099999999999994</v>
      </c>
      <c r="G151" s="1">
        <v>0</v>
      </c>
      <c r="H151" s="1">
        <v>0</v>
      </c>
      <c r="I151" s="1">
        <v>0</v>
      </c>
      <c r="J151" s="1">
        <v>0</v>
      </c>
      <c r="K151" s="1">
        <v>74.63</v>
      </c>
      <c r="L151" s="1">
        <v>72.89</v>
      </c>
    </row>
    <row r="152" spans="1:12" ht="15.75" customHeight="1">
      <c r="A152" s="7">
        <v>151</v>
      </c>
      <c r="B152" s="1" t="s">
        <v>233</v>
      </c>
      <c r="C152" s="1">
        <v>73.819999999999993</v>
      </c>
      <c r="D152" s="1">
        <v>17</v>
      </c>
      <c r="E152" s="1">
        <v>13</v>
      </c>
      <c r="F152" s="1">
        <v>72.05</v>
      </c>
      <c r="G152" s="1">
        <v>0</v>
      </c>
      <c r="H152" s="1">
        <v>0</v>
      </c>
      <c r="I152" s="1">
        <v>0</v>
      </c>
      <c r="J152" s="1">
        <v>1</v>
      </c>
      <c r="K152" s="1">
        <v>73.66</v>
      </c>
      <c r="L152" s="1">
        <v>73.69</v>
      </c>
    </row>
    <row r="153" spans="1:12" ht="15.75" customHeight="1">
      <c r="A153" s="7">
        <v>152</v>
      </c>
      <c r="B153" s="1" t="s">
        <v>457</v>
      </c>
      <c r="C153" s="1">
        <v>73.8</v>
      </c>
      <c r="D153" s="1">
        <v>16</v>
      </c>
      <c r="E153" s="1">
        <v>10</v>
      </c>
      <c r="F153" s="1">
        <v>70.98</v>
      </c>
      <c r="G153" s="1">
        <v>0</v>
      </c>
      <c r="H153" s="1">
        <v>0</v>
      </c>
      <c r="I153" s="1">
        <v>0</v>
      </c>
      <c r="J153" s="1">
        <v>1</v>
      </c>
      <c r="K153" s="1">
        <v>74.08</v>
      </c>
      <c r="L153" s="1">
        <v>73.239999999999995</v>
      </c>
    </row>
    <row r="154" spans="1:12" ht="15.75" customHeight="1">
      <c r="A154" s="7">
        <v>153</v>
      </c>
      <c r="B154" s="1" t="s">
        <v>53</v>
      </c>
      <c r="C154" s="1">
        <v>73.790000000000006</v>
      </c>
      <c r="D154" s="1">
        <v>8</v>
      </c>
      <c r="E154" s="1">
        <v>20</v>
      </c>
      <c r="F154" s="1">
        <v>80.92</v>
      </c>
      <c r="G154" s="1">
        <v>0</v>
      </c>
      <c r="H154" s="1">
        <v>6</v>
      </c>
      <c r="I154" s="1">
        <v>0</v>
      </c>
      <c r="J154" s="1">
        <v>12</v>
      </c>
      <c r="K154" s="1">
        <v>72.7</v>
      </c>
      <c r="L154" s="1">
        <v>74.58</v>
      </c>
    </row>
    <row r="155" spans="1:12" ht="15.75" customHeight="1">
      <c r="A155" s="7">
        <v>154</v>
      </c>
      <c r="B155" s="1" t="s">
        <v>363</v>
      </c>
      <c r="C155" s="1">
        <v>73.63</v>
      </c>
      <c r="D155" s="1">
        <v>13</v>
      </c>
      <c r="E155" s="1">
        <v>12</v>
      </c>
      <c r="F155" s="1">
        <v>72.61</v>
      </c>
      <c r="G155" s="1">
        <v>0</v>
      </c>
      <c r="H155" s="1">
        <v>0</v>
      </c>
      <c r="I155" s="1">
        <v>0</v>
      </c>
      <c r="J155" s="1">
        <v>1</v>
      </c>
      <c r="K155" s="1">
        <v>73.430000000000007</v>
      </c>
      <c r="L155" s="1">
        <v>73.55</v>
      </c>
    </row>
    <row r="156" spans="1:12" ht="15.75" customHeight="1">
      <c r="A156" s="7">
        <v>155</v>
      </c>
      <c r="B156" s="1" t="s">
        <v>123</v>
      </c>
      <c r="C156" s="1">
        <v>73.599999999999994</v>
      </c>
      <c r="D156" s="1">
        <v>15</v>
      </c>
      <c r="E156" s="1">
        <v>15</v>
      </c>
      <c r="F156" s="1">
        <v>73.430000000000007</v>
      </c>
      <c r="G156" s="1">
        <v>0</v>
      </c>
      <c r="H156" s="1">
        <v>0</v>
      </c>
      <c r="I156" s="1">
        <v>0</v>
      </c>
      <c r="J156" s="1">
        <v>2</v>
      </c>
      <c r="K156" s="1">
        <v>73.09</v>
      </c>
      <c r="L156" s="1">
        <v>73.81</v>
      </c>
    </row>
    <row r="157" spans="1:12" ht="15.75" customHeight="1">
      <c r="A157" s="7">
        <v>156</v>
      </c>
      <c r="B157" s="1" t="s">
        <v>461</v>
      </c>
      <c r="C157" s="1">
        <v>73.44</v>
      </c>
      <c r="D157" s="1">
        <v>19</v>
      </c>
      <c r="E157" s="1">
        <v>12</v>
      </c>
      <c r="F157" s="1">
        <v>72.09</v>
      </c>
      <c r="G157" s="1">
        <v>0</v>
      </c>
      <c r="H157" s="1">
        <v>1</v>
      </c>
      <c r="I157" s="1">
        <v>0</v>
      </c>
      <c r="J157" s="1">
        <v>2</v>
      </c>
      <c r="K157" s="1">
        <v>76.27</v>
      </c>
      <c r="L157" s="1">
        <v>70.31</v>
      </c>
    </row>
    <row r="158" spans="1:12" ht="15.75" customHeight="1">
      <c r="A158" s="7">
        <v>157</v>
      </c>
      <c r="B158" s="1" t="s">
        <v>442</v>
      </c>
      <c r="C158" s="1">
        <v>73.42</v>
      </c>
      <c r="D158" s="1">
        <v>16</v>
      </c>
      <c r="E158" s="1">
        <v>12</v>
      </c>
      <c r="F158" s="1">
        <v>69.73</v>
      </c>
      <c r="G158" s="1">
        <v>0</v>
      </c>
      <c r="H158" s="1">
        <v>0</v>
      </c>
      <c r="I158" s="1">
        <v>0</v>
      </c>
      <c r="J158" s="1">
        <v>0</v>
      </c>
      <c r="K158" s="1">
        <v>73.03</v>
      </c>
      <c r="L158" s="1">
        <v>73.510000000000005</v>
      </c>
    </row>
    <row r="159" spans="1:12" ht="15.75" customHeight="1">
      <c r="A159" s="7">
        <v>158</v>
      </c>
      <c r="B159" s="1" t="s">
        <v>224</v>
      </c>
      <c r="C159" s="1">
        <v>73.19</v>
      </c>
      <c r="D159" s="1">
        <v>12</v>
      </c>
      <c r="E159" s="1">
        <v>16</v>
      </c>
      <c r="F159" s="1">
        <v>76.61</v>
      </c>
      <c r="G159" s="1">
        <v>0</v>
      </c>
      <c r="H159" s="1">
        <v>0</v>
      </c>
      <c r="I159" s="1">
        <v>0</v>
      </c>
      <c r="J159" s="1">
        <v>3</v>
      </c>
      <c r="K159" s="1">
        <v>75.03</v>
      </c>
      <c r="L159" s="1">
        <v>71.03</v>
      </c>
    </row>
    <row r="160" spans="1:12" ht="15.75" customHeight="1">
      <c r="A160" s="7">
        <v>159</v>
      </c>
      <c r="B160" s="1" t="s">
        <v>127</v>
      </c>
      <c r="C160" s="1">
        <v>73.11</v>
      </c>
      <c r="D160" s="1">
        <v>13</v>
      </c>
      <c r="E160" s="1">
        <v>15</v>
      </c>
      <c r="F160" s="1">
        <v>75.010000000000005</v>
      </c>
      <c r="G160" s="1">
        <v>0</v>
      </c>
      <c r="H160" s="1">
        <v>0</v>
      </c>
      <c r="I160" s="1">
        <v>0</v>
      </c>
      <c r="J160" s="1">
        <v>4</v>
      </c>
      <c r="K160" s="1">
        <v>73.59</v>
      </c>
      <c r="L160" s="1">
        <v>72.33</v>
      </c>
    </row>
    <row r="161" spans="1:12" ht="15.75" customHeight="1">
      <c r="A161" s="7">
        <v>160</v>
      </c>
      <c r="B161" s="1" t="s">
        <v>273</v>
      </c>
      <c r="C161" s="1">
        <v>73.040000000000006</v>
      </c>
      <c r="D161" s="1">
        <v>14</v>
      </c>
      <c r="E161" s="1">
        <v>16</v>
      </c>
      <c r="F161" s="1">
        <v>73.569999999999993</v>
      </c>
      <c r="G161" s="1">
        <v>0</v>
      </c>
      <c r="H161" s="1">
        <v>0</v>
      </c>
      <c r="I161" s="1">
        <v>0</v>
      </c>
      <c r="J161" s="1">
        <v>0</v>
      </c>
      <c r="K161" s="1">
        <v>73.11</v>
      </c>
      <c r="L161" s="1">
        <v>72.67</v>
      </c>
    </row>
    <row r="162" spans="1:12" ht="15.75" customHeight="1">
      <c r="A162" s="7">
        <v>161</v>
      </c>
      <c r="B162" s="1" t="s">
        <v>212</v>
      </c>
      <c r="C162" s="1">
        <v>73.03</v>
      </c>
      <c r="D162" s="1">
        <v>14</v>
      </c>
      <c r="E162" s="1">
        <v>15</v>
      </c>
      <c r="F162" s="1">
        <v>74.319999999999993</v>
      </c>
      <c r="G162" s="1">
        <v>0</v>
      </c>
      <c r="H162" s="1">
        <v>0</v>
      </c>
      <c r="I162" s="1">
        <v>0</v>
      </c>
      <c r="J162" s="1">
        <v>0</v>
      </c>
      <c r="K162" s="1">
        <v>73.36</v>
      </c>
      <c r="L162" s="1">
        <v>72.400000000000006</v>
      </c>
    </row>
    <row r="163" spans="1:12" ht="15.75" customHeight="1">
      <c r="A163" s="7">
        <v>162</v>
      </c>
      <c r="B163" s="1" t="s">
        <v>96</v>
      </c>
      <c r="C163" s="1">
        <v>73</v>
      </c>
      <c r="D163" s="1">
        <v>10</v>
      </c>
      <c r="E163" s="1">
        <v>18</v>
      </c>
      <c r="F163" s="1">
        <v>75.73</v>
      </c>
      <c r="G163" s="1">
        <v>0</v>
      </c>
      <c r="H163" s="1">
        <v>0</v>
      </c>
      <c r="I163" s="1">
        <v>0</v>
      </c>
      <c r="J163" s="1">
        <v>2</v>
      </c>
      <c r="K163" s="1">
        <v>71.3</v>
      </c>
      <c r="L163" s="1">
        <v>74.39</v>
      </c>
    </row>
    <row r="164" spans="1:12" ht="15.75" customHeight="1">
      <c r="A164" s="7">
        <v>163</v>
      </c>
      <c r="B164" s="1" t="s">
        <v>108</v>
      </c>
      <c r="C164" s="1">
        <v>72.94</v>
      </c>
      <c r="D164" s="1">
        <v>13</v>
      </c>
      <c r="E164" s="1">
        <v>14</v>
      </c>
      <c r="F164" s="1">
        <v>73.81</v>
      </c>
      <c r="G164" s="1">
        <v>0</v>
      </c>
      <c r="H164" s="1">
        <v>0</v>
      </c>
      <c r="I164" s="1">
        <v>0</v>
      </c>
      <c r="J164" s="1">
        <v>1</v>
      </c>
      <c r="K164" s="1">
        <v>73.56</v>
      </c>
      <c r="L164" s="1">
        <v>72.02</v>
      </c>
    </row>
    <row r="165" spans="1:12" ht="15.75" customHeight="1">
      <c r="A165" s="7">
        <v>164</v>
      </c>
      <c r="B165" s="1" t="s">
        <v>62</v>
      </c>
      <c r="C165" s="1">
        <v>72.8</v>
      </c>
      <c r="D165" s="1">
        <v>18</v>
      </c>
      <c r="E165" s="1">
        <v>12</v>
      </c>
      <c r="F165" s="1">
        <v>70.8</v>
      </c>
      <c r="G165" s="1">
        <v>0</v>
      </c>
      <c r="H165" s="1">
        <v>0</v>
      </c>
      <c r="I165" s="1">
        <v>0</v>
      </c>
      <c r="J165" s="1">
        <v>1</v>
      </c>
      <c r="K165" s="1">
        <v>74.319999999999993</v>
      </c>
      <c r="L165" s="1">
        <v>70.959999999999994</v>
      </c>
    </row>
    <row r="166" spans="1:12" ht="15.75" customHeight="1">
      <c r="A166" s="7">
        <v>165</v>
      </c>
      <c r="B166" s="1" t="s">
        <v>266</v>
      </c>
      <c r="C166" s="1">
        <v>72.69</v>
      </c>
      <c r="D166" s="1">
        <v>13</v>
      </c>
      <c r="E166" s="1">
        <v>8</v>
      </c>
      <c r="F166" s="1">
        <v>69.94</v>
      </c>
      <c r="G166" s="1">
        <v>0</v>
      </c>
      <c r="H166" s="1">
        <v>0</v>
      </c>
      <c r="I166" s="1">
        <v>0</v>
      </c>
      <c r="J166" s="1">
        <v>0</v>
      </c>
      <c r="K166" s="1">
        <v>74.2</v>
      </c>
      <c r="L166" s="1">
        <v>70.849999999999994</v>
      </c>
    </row>
    <row r="167" spans="1:12" ht="15.75" customHeight="1">
      <c r="A167" s="7">
        <v>166</v>
      </c>
      <c r="B167" s="1" t="s">
        <v>86</v>
      </c>
      <c r="C167" s="1">
        <v>72.540000000000006</v>
      </c>
      <c r="D167" s="1">
        <v>13</v>
      </c>
      <c r="E167" s="1">
        <v>14</v>
      </c>
      <c r="F167" s="1">
        <v>73.44</v>
      </c>
      <c r="G167" s="1">
        <v>0</v>
      </c>
      <c r="H167" s="1">
        <v>0</v>
      </c>
      <c r="I167" s="1">
        <v>0</v>
      </c>
      <c r="J167" s="1">
        <v>1</v>
      </c>
      <c r="K167" s="1">
        <v>72.19</v>
      </c>
      <c r="L167" s="1">
        <v>72.59</v>
      </c>
    </row>
    <row r="168" spans="1:12" ht="15.75" customHeight="1">
      <c r="A168" s="7">
        <v>167</v>
      </c>
      <c r="B168" s="1" t="s">
        <v>277</v>
      </c>
      <c r="C168" s="1">
        <v>72.53</v>
      </c>
      <c r="D168" s="1">
        <v>15</v>
      </c>
      <c r="E168" s="1">
        <v>11</v>
      </c>
      <c r="F168" s="1">
        <v>71.12</v>
      </c>
      <c r="G168" s="1">
        <v>0</v>
      </c>
      <c r="H168" s="1">
        <v>0</v>
      </c>
      <c r="I168" s="1">
        <v>0</v>
      </c>
      <c r="J168" s="1">
        <v>1</v>
      </c>
      <c r="K168" s="1">
        <v>72.62</v>
      </c>
      <c r="L168" s="1">
        <v>72.16</v>
      </c>
    </row>
    <row r="169" spans="1:12" ht="15.75" customHeight="1">
      <c r="A169" s="7">
        <v>168</v>
      </c>
      <c r="B169" s="1" t="s">
        <v>305</v>
      </c>
      <c r="C169" s="1">
        <v>72.48</v>
      </c>
      <c r="D169" s="1">
        <v>13</v>
      </c>
      <c r="E169" s="1">
        <v>16</v>
      </c>
      <c r="F169" s="1">
        <v>71.81</v>
      </c>
      <c r="G169" s="1">
        <v>0</v>
      </c>
      <c r="H169" s="1">
        <v>0</v>
      </c>
      <c r="I169" s="1">
        <v>0</v>
      </c>
      <c r="J169" s="1">
        <v>2</v>
      </c>
      <c r="K169" s="1">
        <v>69.48</v>
      </c>
      <c r="L169" s="1">
        <v>75.09</v>
      </c>
    </row>
    <row r="170" spans="1:12" ht="15.75" customHeight="1">
      <c r="A170" s="7">
        <v>169</v>
      </c>
      <c r="B170" s="1" t="s">
        <v>79</v>
      </c>
      <c r="C170" s="1">
        <v>72.45</v>
      </c>
      <c r="D170" s="1">
        <v>12</v>
      </c>
      <c r="E170" s="1">
        <v>17</v>
      </c>
      <c r="F170" s="1">
        <v>75.569999999999993</v>
      </c>
      <c r="G170" s="1">
        <v>0</v>
      </c>
      <c r="H170" s="1">
        <v>0</v>
      </c>
      <c r="I170" s="1">
        <v>0</v>
      </c>
      <c r="J170" s="1">
        <v>3</v>
      </c>
      <c r="K170" s="1">
        <v>73.02</v>
      </c>
      <c r="L170" s="1">
        <v>71.59</v>
      </c>
    </row>
    <row r="171" spans="1:12" ht="15.75" customHeight="1">
      <c r="A171" s="7">
        <v>170</v>
      </c>
      <c r="B171" s="1" t="s">
        <v>121</v>
      </c>
      <c r="C171" s="1">
        <v>72.45</v>
      </c>
      <c r="D171" s="1">
        <v>12</v>
      </c>
      <c r="E171" s="1">
        <v>15</v>
      </c>
      <c r="F171" s="1">
        <v>74.03</v>
      </c>
      <c r="G171" s="1">
        <v>0</v>
      </c>
      <c r="H171" s="1">
        <v>0</v>
      </c>
      <c r="I171" s="1">
        <v>0</v>
      </c>
      <c r="J171" s="1">
        <v>3</v>
      </c>
      <c r="K171" s="1">
        <v>71.760000000000005</v>
      </c>
      <c r="L171" s="1">
        <v>72.849999999999994</v>
      </c>
    </row>
    <row r="172" spans="1:12" ht="15.75" customHeight="1">
      <c r="A172" s="7">
        <v>171</v>
      </c>
      <c r="B172" s="1" t="s">
        <v>226</v>
      </c>
      <c r="C172" s="1">
        <v>72.349999999999994</v>
      </c>
      <c r="D172" s="1">
        <v>14</v>
      </c>
      <c r="E172" s="1">
        <v>14</v>
      </c>
      <c r="F172" s="1">
        <v>72.400000000000006</v>
      </c>
      <c r="G172" s="1">
        <v>0</v>
      </c>
      <c r="H172" s="1">
        <v>0</v>
      </c>
      <c r="I172" s="1">
        <v>0</v>
      </c>
      <c r="J172" s="1">
        <v>0</v>
      </c>
      <c r="K172" s="1">
        <v>72.61</v>
      </c>
      <c r="L172" s="1">
        <v>71.790000000000006</v>
      </c>
    </row>
    <row r="173" spans="1:12" ht="15.75" customHeight="1">
      <c r="A173" s="7">
        <v>172</v>
      </c>
      <c r="B173" s="1" t="s">
        <v>77</v>
      </c>
      <c r="C173" s="1">
        <v>72.34</v>
      </c>
      <c r="D173" s="1">
        <v>14</v>
      </c>
      <c r="E173" s="1">
        <v>15</v>
      </c>
      <c r="F173" s="1">
        <v>73.099999999999994</v>
      </c>
      <c r="G173" s="1">
        <v>0</v>
      </c>
      <c r="H173" s="1">
        <v>0</v>
      </c>
      <c r="I173" s="1">
        <v>0</v>
      </c>
      <c r="J173" s="1">
        <v>0</v>
      </c>
      <c r="K173" s="1">
        <v>72.510000000000005</v>
      </c>
      <c r="L173" s="1">
        <v>71.88</v>
      </c>
    </row>
    <row r="174" spans="1:12" ht="15.75" customHeight="1">
      <c r="A174" s="7">
        <v>173</v>
      </c>
      <c r="B174" s="1" t="s">
        <v>213</v>
      </c>
      <c r="C174" s="1">
        <v>72.34</v>
      </c>
      <c r="D174" s="1">
        <v>9</v>
      </c>
      <c r="E174" s="1">
        <v>19</v>
      </c>
      <c r="F174" s="1">
        <v>76.86</v>
      </c>
      <c r="G174" s="1">
        <v>0</v>
      </c>
      <c r="H174" s="1">
        <v>0</v>
      </c>
      <c r="I174" s="1">
        <v>0</v>
      </c>
      <c r="J174" s="1">
        <v>0</v>
      </c>
      <c r="K174" s="1">
        <v>71.47</v>
      </c>
      <c r="L174" s="1">
        <v>72.91</v>
      </c>
    </row>
    <row r="175" spans="1:12" ht="15.75" customHeight="1">
      <c r="A175" s="7">
        <v>174</v>
      </c>
      <c r="B175" s="1" t="s">
        <v>373</v>
      </c>
      <c r="C175" s="1">
        <v>72.27</v>
      </c>
      <c r="D175" s="1">
        <v>11</v>
      </c>
      <c r="E175" s="1">
        <v>16</v>
      </c>
      <c r="F175" s="1">
        <v>74.98</v>
      </c>
      <c r="G175" s="1">
        <v>0</v>
      </c>
      <c r="H175" s="1">
        <v>0</v>
      </c>
      <c r="I175" s="1">
        <v>0</v>
      </c>
      <c r="J175" s="1">
        <v>0</v>
      </c>
      <c r="K175" s="1">
        <v>72.260000000000005</v>
      </c>
      <c r="L175" s="1">
        <v>71.98</v>
      </c>
    </row>
    <row r="176" spans="1:12" ht="15.75" customHeight="1">
      <c r="A176" s="7">
        <v>175</v>
      </c>
      <c r="B176" s="1" t="s">
        <v>460</v>
      </c>
      <c r="C176" s="1">
        <v>72.27</v>
      </c>
      <c r="D176" s="1">
        <v>17</v>
      </c>
      <c r="E176" s="1">
        <v>11</v>
      </c>
      <c r="F176" s="1">
        <v>69.989999999999995</v>
      </c>
      <c r="G176" s="1">
        <v>0</v>
      </c>
      <c r="H176" s="1">
        <v>1</v>
      </c>
      <c r="I176" s="1">
        <v>0</v>
      </c>
      <c r="J176" s="1">
        <v>2</v>
      </c>
      <c r="K176" s="1">
        <v>71.790000000000006</v>
      </c>
      <c r="L176" s="1">
        <v>72.45</v>
      </c>
    </row>
    <row r="177" spans="1:12" ht="15.75" customHeight="1">
      <c r="A177" s="7">
        <v>176</v>
      </c>
      <c r="B177" s="1" t="s">
        <v>300</v>
      </c>
      <c r="C177" s="1">
        <v>72.239999999999995</v>
      </c>
      <c r="D177" s="1">
        <v>16</v>
      </c>
      <c r="E177" s="1">
        <v>12</v>
      </c>
      <c r="F177" s="1">
        <v>69.61</v>
      </c>
      <c r="G177" s="1">
        <v>0</v>
      </c>
      <c r="H177" s="1">
        <v>0</v>
      </c>
      <c r="I177" s="1">
        <v>0</v>
      </c>
      <c r="J177" s="1">
        <v>1</v>
      </c>
      <c r="K177" s="1">
        <v>72.680000000000007</v>
      </c>
      <c r="L177" s="1">
        <v>71.5</v>
      </c>
    </row>
    <row r="178" spans="1:12" ht="15.75" customHeight="1">
      <c r="A178" s="7">
        <v>177</v>
      </c>
      <c r="B178" s="1" t="s">
        <v>172</v>
      </c>
      <c r="C178" s="1">
        <v>72.17</v>
      </c>
      <c r="D178" s="1">
        <v>15</v>
      </c>
      <c r="E178" s="1">
        <v>14</v>
      </c>
      <c r="F178" s="1">
        <v>72.239999999999995</v>
      </c>
      <c r="G178" s="1">
        <v>0</v>
      </c>
      <c r="H178" s="1">
        <v>0</v>
      </c>
      <c r="I178" s="1">
        <v>0</v>
      </c>
      <c r="J178" s="1">
        <v>2</v>
      </c>
      <c r="K178" s="1">
        <v>73.19</v>
      </c>
      <c r="L178" s="1">
        <v>70.83</v>
      </c>
    </row>
    <row r="179" spans="1:12" ht="15.75" customHeight="1">
      <c r="A179" s="7">
        <v>178</v>
      </c>
      <c r="B179" s="1" t="s">
        <v>197</v>
      </c>
      <c r="C179" s="1">
        <v>72.12</v>
      </c>
      <c r="D179" s="1">
        <v>10</v>
      </c>
      <c r="E179" s="1">
        <v>18</v>
      </c>
      <c r="F179" s="1">
        <v>77.569999999999993</v>
      </c>
      <c r="G179" s="1">
        <v>0</v>
      </c>
      <c r="H179" s="1">
        <v>2</v>
      </c>
      <c r="I179" s="1">
        <v>1</v>
      </c>
      <c r="J179" s="1">
        <v>4</v>
      </c>
      <c r="K179" s="1">
        <v>72.39</v>
      </c>
      <c r="L179" s="1">
        <v>71.56</v>
      </c>
    </row>
    <row r="180" spans="1:12" ht="15.75" customHeight="1">
      <c r="A180" s="7">
        <v>179</v>
      </c>
      <c r="B180" s="1" t="s">
        <v>219</v>
      </c>
      <c r="C180" s="1">
        <v>72.010000000000005</v>
      </c>
      <c r="D180" s="1">
        <v>12</v>
      </c>
      <c r="E180" s="1">
        <v>17</v>
      </c>
      <c r="F180" s="1">
        <v>74.400000000000006</v>
      </c>
      <c r="G180" s="1">
        <v>0</v>
      </c>
      <c r="H180" s="1">
        <v>1</v>
      </c>
      <c r="I180" s="1">
        <v>0</v>
      </c>
      <c r="J180" s="1">
        <v>3</v>
      </c>
      <c r="K180" s="1">
        <v>71.53</v>
      </c>
      <c r="L180" s="1">
        <v>72.209999999999994</v>
      </c>
    </row>
    <row r="181" spans="1:12" ht="15.75" customHeight="1">
      <c r="A181" s="7">
        <v>180</v>
      </c>
      <c r="B181" s="1" t="s">
        <v>198</v>
      </c>
      <c r="C181" s="1">
        <v>71.959999999999994</v>
      </c>
      <c r="D181" s="1">
        <v>13</v>
      </c>
      <c r="E181" s="1">
        <v>16</v>
      </c>
      <c r="F181" s="1">
        <v>72.47</v>
      </c>
      <c r="G181" s="1">
        <v>0</v>
      </c>
      <c r="H181" s="1">
        <v>0</v>
      </c>
      <c r="I181" s="1">
        <v>0</v>
      </c>
      <c r="J181" s="1">
        <v>0</v>
      </c>
      <c r="K181" s="1">
        <v>71.36</v>
      </c>
      <c r="L181" s="1">
        <v>72.260000000000005</v>
      </c>
    </row>
    <row r="182" spans="1:12" ht="15.75" customHeight="1">
      <c r="A182" s="7">
        <v>181</v>
      </c>
      <c r="B182" s="1" t="s">
        <v>154</v>
      </c>
      <c r="C182" s="1">
        <v>71.89</v>
      </c>
      <c r="D182" s="1">
        <v>14</v>
      </c>
      <c r="E182" s="1">
        <v>15</v>
      </c>
      <c r="F182" s="1">
        <v>71.73</v>
      </c>
      <c r="G182" s="1">
        <v>0</v>
      </c>
      <c r="H182" s="1">
        <v>0</v>
      </c>
      <c r="I182" s="1">
        <v>0</v>
      </c>
      <c r="J182" s="1">
        <v>1</v>
      </c>
      <c r="K182" s="1">
        <v>71.56</v>
      </c>
      <c r="L182" s="1">
        <v>71.92</v>
      </c>
    </row>
    <row r="183" spans="1:12" ht="15.75" customHeight="1">
      <c r="A183" s="7">
        <v>182</v>
      </c>
      <c r="B183" s="1" t="s">
        <v>225</v>
      </c>
      <c r="C183" s="1">
        <v>71.86</v>
      </c>
      <c r="D183" s="1">
        <v>14</v>
      </c>
      <c r="E183" s="1">
        <v>15</v>
      </c>
      <c r="F183" s="1">
        <v>73.2</v>
      </c>
      <c r="G183" s="1">
        <v>0</v>
      </c>
      <c r="H183" s="1">
        <v>1</v>
      </c>
      <c r="I183" s="1">
        <v>0</v>
      </c>
      <c r="J183" s="1">
        <v>3</v>
      </c>
      <c r="K183" s="1">
        <v>72.849999999999994</v>
      </c>
      <c r="L183" s="1">
        <v>70.56</v>
      </c>
    </row>
    <row r="184" spans="1:12" ht="15.75" customHeight="1">
      <c r="A184" s="7">
        <v>183</v>
      </c>
      <c r="B184" s="1" t="s">
        <v>248</v>
      </c>
      <c r="C184" s="1">
        <v>71.8</v>
      </c>
      <c r="D184" s="1">
        <v>17</v>
      </c>
      <c r="E184" s="1">
        <v>11</v>
      </c>
      <c r="F184" s="1">
        <v>68.17</v>
      </c>
      <c r="G184" s="1">
        <v>0</v>
      </c>
      <c r="H184" s="1">
        <v>0</v>
      </c>
      <c r="I184" s="1">
        <v>0</v>
      </c>
      <c r="J184" s="1">
        <v>0</v>
      </c>
      <c r="K184" s="1">
        <v>70.180000000000007</v>
      </c>
      <c r="L184" s="1">
        <v>73.09</v>
      </c>
    </row>
    <row r="185" spans="1:12" ht="15.75" customHeight="1">
      <c r="A185" s="7">
        <v>184</v>
      </c>
      <c r="B185" s="1" t="s">
        <v>216</v>
      </c>
      <c r="C185" s="1">
        <v>71.72</v>
      </c>
      <c r="D185" s="1">
        <v>16</v>
      </c>
      <c r="E185" s="1">
        <v>10</v>
      </c>
      <c r="F185" s="1">
        <v>69</v>
      </c>
      <c r="G185" s="1">
        <v>0</v>
      </c>
      <c r="H185" s="1">
        <v>0</v>
      </c>
      <c r="I185" s="1">
        <v>0</v>
      </c>
      <c r="J185" s="1">
        <v>0</v>
      </c>
      <c r="K185" s="1">
        <v>72.33</v>
      </c>
      <c r="L185" s="1">
        <v>70.8</v>
      </c>
    </row>
    <row r="186" spans="1:12" ht="15.75" customHeight="1">
      <c r="A186" s="7">
        <v>185</v>
      </c>
      <c r="B186" s="1" t="s">
        <v>443</v>
      </c>
      <c r="C186" s="1">
        <v>71.650000000000006</v>
      </c>
      <c r="D186" s="1">
        <v>22</v>
      </c>
      <c r="E186" s="1">
        <v>10</v>
      </c>
      <c r="F186" s="1">
        <v>67.31</v>
      </c>
      <c r="G186" s="1">
        <v>0</v>
      </c>
      <c r="H186" s="1">
        <v>1</v>
      </c>
      <c r="I186" s="1">
        <v>0</v>
      </c>
      <c r="J186" s="1">
        <v>1</v>
      </c>
      <c r="K186" s="1">
        <v>72.680000000000007</v>
      </c>
      <c r="L186" s="1">
        <v>70.290000000000006</v>
      </c>
    </row>
    <row r="187" spans="1:12" ht="15.75" customHeight="1">
      <c r="A187" s="7">
        <v>186</v>
      </c>
      <c r="B187" s="1" t="s">
        <v>397</v>
      </c>
      <c r="C187" s="1">
        <v>71.63</v>
      </c>
      <c r="D187" s="1">
        <v>13</v>
      </c>
      <c r="E187" s="1">
        <v>15</v>
      </c>
      <c r="F187" s="1">
        <v>72.36</v>
      </c>
      <c r="G187" s="1">
        <v>0</v>
      </c>
      <c r="H187" s="1">
        <v>0</v>
      </c>
      <c r="I187" s="1">
        <v>0</v>
      </c>
      <c r="J187" s="1">
        <v>1</v>
      </c>
      <c r="K187" s="1">
        <v>70.38</v>
      </c>
      <c r="L187" s="1">
        <v>72.56</v>
      </c>
    </row>
    <row r="188" spans="1:12" ht="15.75" customHeight="1">
      <c r="A188" s="7">
        <v>187</v>
      </c>
      <c r="B188" s="1" t="s">
        <v>160</v>
      </c>
      <c r="C188" s="1">
        <v>71.599999999999994</v>
      </c>
      <c r="D188" s="1">
        <v>9</v>
      </c>
      <c r="E188" s="1">
        <v>19</v>
      </c>
      <c r="F188" s="1">
        <v>77.209999999999994</v>
      </c>
      <c r="G188" s="1">
        <v>0</v>
      </c>
      <c r="H188" s="1">
        <v>2</v>
      </c>
      <c r="I188" s="1">
        <v>0</v>
      </c>
      <c r="J188" s="1">
        <v>4</v>
      </c>
      <c r="K188" s="1">
        <v>71.040000000000006</v>
      </c>
      <c r="L188" s="1">
        <v>71.86</v>
      </c>
    </row>
    <row r="189" spans="1:12" ht="15.75" customHeight="1">
      <c r="A189" s="7">
        <v>188</v>
      </c>
      <c r="B189" s="1" t="s">
        <v>376</v>
      </c>
      <c r="C189" s="1">
        <v>71.599999999999994</v>
      </c>
      <c r="D189" s="1">
        <v>14</v>
      </c>
      <c r="E189" s="1">
        <v>14</v>
      </c>
      <c r="F189" s="1">
        <v>72.69</v>
      </c>
      <c r="G189" s="1">
        <v>0</v>
      </c>
      <c r="H189" s="1">
        <v>1</v>
      </c>
      <c r="I189" s="1">
        <v>0</v>
      </c>
      <c r="J189" s="1">
        <v>2</v>
      </c>
      <c r="K189" s="1">
        <v>71.84</v>
      </c>
      <c r="L189" s="1">
        <v>71.05</v>
      </c>
    </row>
    <row r="190" spans="1:12" ht="15.75" customHeight="1">
      <c r="A190" s="7">
        <v>189</v>
      </c>
      <c r="B190" s="1" t="s">
        <v>162</v>
      </c>
      <c r="C190" s="1">
        <v>71.42</v>
      </c>
      <c r="D190" s="1">
        <v>9</v>
      </c>
      <c r="E190" s="1">
        <v>17</v>
      </c>
      <c r="F190" s="1">
        <v>75.89</v>
      </c>
      <c r="G190" s="1">
        <v>0</v>
      </c>
      <c r="H190" s="1">
        <v>1</v>
      </c>
      <c r="I190" s="1">
        <v>0</v>
      </c>
      <c r="J190" s="1">
        <v>2</v>
      </c>
      <c r="K190" s="1">
        <v>70.91</v>
      </c>
      <c r="L190" s="1">
        <v>71.62</v>
      </c>
    </row>
    <row r="191" spans="1:12" ht="15.75" customHeight="1">
      <c r="A191" s="7">
        <v>190</v>
      </c>
      <c r="B191" s="1" t="s">
        <v>383</v>
      </c>
      <c r="C191" s="1">
        <v>71.38</v>
      </c>
      <c r="D191" s="1">
        <v>18</v>
      </c>
      <c r="E191" s="1">
        <v>15</v>
      </c>
      <c r="F191" s="1">
        <v>69.400000000000006</v>
      </c>
      <c r="G191" s="1">
        <v>0</v>
      </c>
      <c r="H191" s="1">
        <v>1</v>
      </c>
      <c r="I191" s="1">
        <v>0</v>
      </c>
      <c r="J191" s="1">
        <v>1</v>
      </c>
      <c r="K191" s="1">
        <v>69.760000000000005</v>
      </c>
      <c r="L191" s="1">
        <v>72.650000000000006</v>
      </c>
    </row>
    <row r="192" spans="1:12" ht="15.75" customHeight="1">
      <c r="A192" s="7">
        <v>191</v>
      </c>
      <c r="B192" s="1" t="s">
        <v>356</v>
      </c>
      <c r="C192" s="1">
        <v>71.36</v>
      </c>
      <c r="D192" s="1">
        <v>19</v>
      </c>
      <c r="E192" s="1">
        <v>10</v>
      </c>
      <c r="F192" s="1">
        <v>66.34</v>
      </c>
      <c r="G192" s="1">
        <v>0</v>
      </c>
      <c r="H192" s="1">
        <v>0</v>
      </c>
      <c r="I192" s="1">
        <v>0</v>
      </c>
      <c r="J192" s="1">
        <v>0</v>
      </c>
      <c r="K192" s="1">
        <v>71.739999999999995</v>
      </c>
      <c r="L192" s="1">
        <v>70.680000000000007</v>
      </c>
    </row>
    <row r="193" spans="1:12" ht="15.75" customHeight="1">
      <c r="A193" s="7">
        <v>192</v>
      </c>
      <c r="B193" s="1" t="s">
        <v>136</v>
      </c>
      <c r="C193" s="1">
        <v>71.349999999999994</v>
      </c>
      <c r="D193" s="1">
        <v>21</v>
      </c>
      <c r="E193" s="1">
        <v>8</v>
      </c>
      <c r="F193" s="1">
        <v>64.75</v>
      </c>
      <c r="G193" s="1">
        <v>0</v>
      </c>
      <c r="H193" s="1">
        <v>0</v>
      </c>
      <c r="I193" s="1">
        <v>0</v>
      </c>
      <c r="J193" s="1">
        <v>0</v>
      </c>
      <c r="K193" s="1">
        <v>71.09</v>
      </c>
      <c r="L193" s="1">
        <v>71.31</v>
      </c>
    </row>
    <row r="194" spans="1:12" ht="15.75" customHeight="1">
      <c r="A194" s="7">
        <v>193</v>
      </c>
      <c r="B194" s="1" t="s">
        <v>282</v>
      </c>
      <c r="C194" s="1">
        <v>71.2</v>
      </c>
      <c r="D194" s="1">
        <v>12</v>
      </c>
      <c r="E194" s="1">
        <v>16</v>
      </c>
      <c r="F194" s="1">
        <v>73.33</v>
      </c>
      <c r="G194" s="1">
        <v>0</v>
      </c>
      <c r="H194" s="1">
        <v>0</v>
      </c>
      <c r="I194" s="1">
        <v>0</v>
      </c>
      <c r="J194" s="1">
        <v>1</v>
      </c>
      <c r="K194" s="1">
        <v>71.36</v>
      </c>
      <c r="L194" s="1">
        <v>70.739999999999995</v>
      </c>
    </row>
    <row r="195" spans="1:12" ht="15.75" customHeight="1">
      <c r="A195" s="7">
        <v>194</v>
      </c>
      <c r="B195" s="1" t="s">
        <v>124</v>
      </c>
      <c r="C195" s="1">
        <v>71.02</v>
      </c>
      <c r="D195" s="1">
        <v>14</v>
      </c>
      <c r="E195" s="1">
        <v>14</v>
      </c>
      <c r="F195" s="1">
        <v>70.55</v>
      </c>
      <c r="G195" s="1">
        <v>0</v>
      </c>
      <c r="H195" s="1">
        <v>0</v>
      </c>
      <c r="I195" s="1">
        <v>1</v>
      </c>
      <c r="J195" s="1">
        <v>1</v>
      </c>
      <c r="K195" s="1">
        <v>71.06</v>
      </c>
      <c r="L195" s="1">
        <v>70.69</v>
      </c>
    </row>
    <row r="196" spans="1:12" ht="15.75" customHeight="1">
      <c r="A196" s="7">
        <v>195</v>
      </c>
      <c r="B196" s="1" t="s">
        <v>230</v>
      </c>
      <c r="C196" s="1">
        <v>70.91</v>
      </c>
      <c r="D196" s="1">
        <v>12</v>
      </c>
      <c r="E196" s="1">
        <v>18</v>
      </c>
      <c r="F196" s="1">
        <v>73.739999999999995</v>
      </c>
      <c r="G196" s="1">
        <v>0</v>
      </c>
      <c r="H196" s="1">
        <v>0</v>
      </c>
      <c r="I196" s="1">
        <v>1</v>
      </c>
      <c r="J196" s="1">
        <v>2</v>
      </c>
      <c r="K196" s="1">
        <v>70.180000000000007</v>
      </c>
      <c r="L196" s="1">
        <v>71.34</v>
      </c>
    </row>
    <row r="197" spans="1:12" ht="15.75" customHeight="1">
      <c r="A197" s="7">
        <v>196</v>
      </c>
      <c r="B197" s="1" t="s">
        <v>296</v>
      </c>
      <c r="C197" s="1">
        <v>70.819999999999993</v>
      </c>
      <c r="D197" s="1">
        <v>18</v>
      </c>
      <c r="E197" s="1">
        <v>14</v>
      </c>
      <c r="F197" s="1">
        <v>69.319999999999993</v>
      </c>
      <c r="G197" s="1">
        <v>0</v>
      </c>
      <c r="H197" s="1">
        <v>0</v>
      </c>
      <c r="I197" s="1">
        <v>0</v>
      </c>
      <c r="J197" s="1">
        <v>0</v>
      </c>
      <c r="K197" s="1">
        <v>70.22</v>
      </c>
      <c r="L197" s="1">
        <v>71.12</v>
      </c>
    </row>
    <row r="198" spans="1:12" ht="15.75" customHeight="1">
      <c r="A198" s="7">
        <v>197</v>
      </c>
      <c r="B198" s="1" t="s">
        <v>38</v>
      </c>
      <c r="C198" s="1">
        <v>70.69</v>
      </c>
      <c r="D198" s="1">
        <v>8</v>
      </c>
      <c r="E198" s="1">
        <v>22</v>
      </c>
      <c r="F198" s="1">
        <v>79.02</v>
      </c>
      <c r="G198" s="1">
        <v>0</v>
      </c>
      <c r="H198" s="1">
        <v>3</v>
      </c>
      <c r="I198" s="1">
        <v>1</v>
      </c>
      <c r="J198" s="1">
        <v>10</v>
      </c>
      <c r="K198" s="1">
        <v>71.16</v>
      </c>
      <c r="L198" s="1">
        <v>69.91</v>
      </c>
    </row>
    <row r="199" spans="1:12" ht="15.75" customHeight="1">
      <c r="A199" s="7">
        <v>198</v>
      </c>
      <c r="B199" s="1" t="s">
        <v>272</v>
      </c>
      <c r="C199" s="1">
        <v>70.67</v>
      </c>
      <c r="D199" s="1">
        <v>12</v>
      </c>
      <c r="E199" s="1">
        <v>14</v>
      </c>
      <c r="F199" s="1">
        <v>72.260000000000005</v>
      </c>
      <c r="G199" s="1">
        <v>0</v>
      </c>
      <c r="H199" s="1">
        <v>1</v>
      </c>
      <c r="I199" s="1">
        <v>0</v>
      </c>
      <c r="J199" s="1">
        <v>2</v>
      </c>
      <c r="K199" s="1">
        <v>70.98</v>
      </c>
      <c r="L199" s="1">
        <v>70.06</v>
      </c>
    </row>
    <row r="200" spans="1:12" ht="15.75" customHeight="1">
      <c r="A200" s="7">
        <v>199</v>
      </c>
      <c r="B200" s="1" t="s">
        <v>164</v>
      </c>
      <c r="C200" s="1">
        <v>70.62</v>
      </c>
      <c r="D200" s="1">
        <v>13</v>
      </c>
      <c r="E200" s="1">
        <v>15</v>
      </c>
      <c r="F200" s="1">
        <v>72.38</v>
      </c>
      <c r="G200" s="1">
        <v>0</v>
      </c>
      <c r="H200" s="1">
        <v>0</v>
      </c>
      <c r="I200" s="1">
        <v>0</v>
      </c>
      <c r="J200" s="1">
        <v>0</v>
      </c>
      <c r="K200" s="1">
        <v>70.28</v>
      </c>
      <c r="L200" s="1">
        <v>70.67</v>
      </c>
    </row>
    <row r="201" spans="1:12" ht="15.75" customHeight="1">
      <c r="A201" s="7">
        <v>200</v>
      </c>
      <c r="B201" s="1" t="s">
        <v>227</v>
      </c>
      <c r="C201" s="1">
        <v>70.61</v>
      </c>
      <c r="D201" s="1">
        <v>12</v>
      </c>
      <c r="E201" s="1">
        <v>16</v>
      </c>
      <c r="F201" s="1">
        <v>72.180000000000007</v>
      </c>
      <c r="G201" s="1">
        <v>0</v>
      </c>
      <c r="H201" s="1">
        <v>0</v>
      </c>
      <c r="I201" s="1">
        <v>0</v>
      </c>
      <c r="J201" s="1">
        <v>1</v>
      </c>
      <c r="K201" s="1">
        <v>69.180000000000007</v>
      </c>
      <c r="L201" s="1">
        <v>71.7</v>
      </c>
    </row>
    <row r="202" spans="1:12" ht="15.75" customHeight="1">
      <c r="A202" s="7">
        <v>201</v>
      </c>
      <c r="B202" s="1" t="s">
        <v>170</v>
      </c>
      <c r="C202" s="1">
        <v>70.599999999999994</v>
      </c>
      <c r="D202" s="1">
        <v>9</v>
      </c>
      <c r="E202" s="1">
        <v>19</v>
      </c>
      <c r="F202" s="1">
        <v>77.010000000000005</v>
      </c>
      <c r="G202" s="1">
        <v>0</v>
      </c>
      <c r="H202" s="1">
        <v>1</v>
      </c>
      <c r="I202" s="1">
        <v>0</v>
      </c>
      <c r="J202" s="1">
        <v>4</v>
      </c>
      <c r="K202" s="1">
        <v>71.77</v>
      </c>
      <c r="L202" s="1">
        <v>69.08</v>
      </c>
    </row>
    <row r="203" spans="1:12" ht="15.75" customHeight="1">
      <c r="A203" s="7">
        <v>202</v>
      </c>
      <c r="B203" s="1" t="s">
        <v>112</v>
      </c>
      <c r="C203" s="1">
        <v>70.569999999999993</v>
      </c>
      <c r="D203" s="1">
        <v>12</v>
      </c>
      <c r="E203" s="1">
        <v>15</v>
      </c>
      <c r="F203" s="1">
        <v>73.87</v>
      </c>
      <c r="G203" s="1">
        <v>0</v>
      </c>
      <c r="H203" s="1">
        <v>0</v>
      </c>
      <c r="I203" s="1">
        <v>0</v>
      </c>
      <c r="J203" s="1">
        <v>4</v>
      </c>
      <c r="K203" s="1">
        <v>71.55</v>
      </c>
      <c r="L203" s="1">
        <v>69.239999999999995</v>
      </c>
    </row>
    <row r="204" spans="1:12" ht="15.75" customHeight="1">
      <c r="A204" s="7">
        <v>203</v>
      </c>
      <c r="B204" s="1" t="s">
        <v>41</v>
      </c>
      <c r="C204" s="1">
        <v>70.31</v>
      </c>
      <c r="D204" s="1">
        <v>7</v>
      </c>
      <c r="E204" s="1">
        <v>20</v>
      </c>
      <c r="F204" s="1">
        <v>77.75</v>
      </c>
      <c r="G204" s="1">
        <v>0</v>
      </c>
      <c r="H204" s="1">
        <v>0</v>
      </c>
      <c r="I204" s="1">
        <v>0</v>
      </c>
      <c r="J204" s="1">
        <v>3</v>
      </c>
      <c r="K204" s="1">
        <v>69.31</v>
      </c>
      <c r="L204" s="1">
        <v>70.989999999999995</v>
      </c>
    </row>
    <row r="205" spans="1:12" ht="15.75" customHeight="1">
      <c r="A205" s="7">
        <v>204</v>
      </c>
      <c r="B205" s="1" t="s">
        <v>370</v>
      </c>
      <c r="C205" s="1">
        <v>70.260000000000005</v>
      </c>
      <c r="D205" s="1">
        <v>8</v>
      </c>
      <c r="E205" s="1">
        <v>19</v>
      </c>
      <c r="F205" s="1">
        <v>75.8</v>
      </c>
      <c r="G205" s="1">
        <v>0</v>
      </c>
      <c r="H205" s="1">
        <v>1</v>
      </c>
      <c r="I205" s="1">
        <v>0</v>
      </c>
      <c r="J205" s="1">
        <v>2</v>
      </c>
      <c r="K205" s="1">
        <v>69.739999999999995</v>
      </c>
      <c r="L205" s="1">
        <v>70.48</v>
      </c>
    </row>
    <row r="206" spans="1:12" ht="15.75" customHeight="1">
      <c r="A206" s="7">
        <v>205</v>
      </c>
      <c r="B206" s="1" t="s">
        <v>223</v>
      </c>
      <c r="C206" s="1">
        <v>70.239999999999995</v>
      </c>
      <c r="D206" s="1">
        <v>9</v>
      </c>
      <c r="E206" s="1">
        <v>22</v>
      </c>
      <c r="F206" s="1">
        <v>75.650000000000006</v>
      </c>
      <c r="G206" s="1">
        <v>0</v>
      </c>
      <c r="H206" s="1">
        <v>0</v>
      </c>
      <c r="I206" s="1">
        <v>0</v>
      </c>
      <c r="J206" s="1">
        <v>3</v>
      </c>
      <c r="K206" s="1">
        <v>69.13</v>
      </c>
      <c r="L206" s="1">
        <v>71.03</v>
      </c>
    </row>
    <row r="207" spans="1:12" ht="15.75" customHeight="1">
      <c r="A207" s="7">
        <v>206</v>
      </c>
      <c r="B207" s="1" t="s">
        <v>157</v>
      </c>
      <c r="C207" s="1">
        <v>69.959999999999994</v>
      </c>
      <c r="D207" s="1">
        <v>8</v>
      </c>
      <c r="E207" s="1">
        <v>20</v>
      </c>
      <c r="F207" s="1">
        <v>77.02</v>
      </c>
      <c r="G207" s="1">
        <v>0</v>
      </c>
      <c r="H207" s="1">
        <v>0</v>
      </c>
      <c r="I207" s="1">
        <v>0</v>
      </c>
      <c r="J207" s="1">
        <v>2</v>
      </c>
      <c r="K207" s="1">
        <v>70.2</v>
      </c>
      <c r="L207" s="1">
        <v>69.41</v>
      </c>
    </row>
    <row r="208" spans="1:12" ht="15.75" customHeight="1">
      <c r="A208" s="7">
        <v>207</v>
      </c>
      <c r="B208" s="1" t="s">
        <v>262</v>
      </c>
      <c r="C208" s="1">
        <v>69.92</v>
      </c>
      <c r="D208" s="1">
        <v>10</v>
      </c>
      <c r="E208" s="1">
        <v>19</v>
      </c>
      <c r="F208" s="1">
        <v>74.52</v>
      </c>
      <c r="G208" s="1">
        <v>0</v>
      </c>
      <c r="H208" s="1">
        <v>0</v>
      </c>
      <c r="I208" s="1">
        <v>0</v>
      </c>
      <c r="J208" s="1">
        <v>2</v>
      </c>
      <c r="K208" s="1">
        <v>69.7</v>
      </c>
      <c r="L208" s="1">
        <v>69.84</v>
      </c>
    </row>
    <row r="209" spans="1:12" ht="15.75" customHeight="1">
      <c r="A209" s="7">
        <v>208</v>
      </c>
      <c r="B209" s="1" t="s">
        <v>324</v>
      </c>
      <c r="C209" s="1">
        <v>69.84</v>
      </c>
      <c r="D209" s="1">
        <v>18</v>
      </c>
      <c r="E209" s="1">
        <v>12</v>
      </c>
      <c r="F209" s="1">
        <v>68.06</v>
      </c>
      <c r="G209" s="1">
        <v>0</v>
      </c>
      <c r="H209" s="1">
        <v>1</v>
      </c>
      <c r="I209" s="1">
        <v>0</v>
      </c>
      <c r="J209" s="1">
        <v>1</v>
      </c>
      <c r="K209" s="1">
        <v>69.84</v>
      </c>
      <c r="L209" s="1">
        <v>69.55</v>
      </c>
    </row>
    <row r="210" spans="1:12" ht="15.75" customHeight="1">
      <c r="A210" s="7">
        <v>209</v>
      </c>
      <c r="B210" s="1" t="s">
        <v>117</v>
      </c>
      <c r="C210" s="1">
        <v>69.75</v>
      </c>
      <c r="D210" s="1">
        <v>12</v>
      </c>
      <c r="E210" s="1">
        <v>20</v>
      </c>
      <c r="F210" s="1">
        <v>73.84</v>
      </c>
      <c r="G210" s="1">
        <v>0</v>
      </c>
      <c r="H210" s="1">
        <v>0</v>
      </c>
      <c r="I210" s="1">
        <v>1</v>
      </c>
      <c r="J210" s="1">
        <v>0</v>
      </c>
      <c r="K210" s="1">
        <v>70.63</v>
      </c>
      <c r="L210" s="1">
        <v>68.52</v>
      </c>
    </row>
    <row r="211" spans="1:12" ht="15.75" customHeight="1">
      <c r="A211" s="7">
        <v>210</v>
      </c>
      <c r="B211" s="1" t="s">
        <v>264</v>
      </c>
      <c r="C211" s="1">
        <v>69.739999999999995</v>
      </c>
      <c r="D211" s="1">
        <v>17</v>
      </c>
      <c r="E211" s="1">
        <v>19</v>
      </c>
      <c r="F211" s="1">
        <v>70.09</v>
      </c>
      <c r="G211" s="1">
        <v>0</v>
      </c>
      <c r="H211" s="1">
        <v>1</v>
      </c>
      <c r="I211" s="1">
        <v>0</v>
      </c>
      <c r="J211" s="1">
        <v>3</v>
      </c>
      <c r="K211" s="1">
        <v>67.81</v>
      </c>
      <c r="L211" s="1">
        <v>71.239999999999995</v>
      </c>
    </row>
    <row r="212" spans="1:12" ht="15.75" customHeight="1">
      <c r="A212" s="7">
        <v>211</v>
      </c>
      <c r="B212" s="1" t="s">
        <v>379</v>
      </c>
      <c r="C212" s="1">
        <v>69.69</v>
      </c>
      <c r="D212" s="1">
        <v>18</v>
      </c>
      <c r="E212" s="1">
        <v>12</v>
      </c>
      <c r="F212" s="1">
        <v>67.69</v>
      </c>
      <c r="G212" s="1">
        <v>0</v>
      </c>
      <c r="H212" s="1">
        <v>1</v>
      </c>
      <c r="I212" s="1">
        <v>0</v>
      </c>
      <c r="J212" s="1">
        <v>2</v>
      </c>
      <c r="K212" s="1">
        <v>70.94</v>
      </c>
      <c r="L212" s="1">
        <v>68.040000000000006</v>
      </c>
    </row>
    <row r="213" spans="1:12" ht="15.75" customHeight="1">
      <c r="A213" s="7">
        <v>212</v>
      </c>
      <c r="B213" s="1" t="s">
        <v>61</v>
      </c>
      <c r="C213" s="1">
        <v>69.67</v>
      </c>
      <c r="D213" s="1">
        <v>7</v>
      </c>
      <c r="E213" s="1">
        <v>21</v>
      </c>
      <c r="F213" s="1">
        <v>78.349999999999994</v>
      </c>
      <c r="G213" s="1">
        <v>0</v>
      </c>
      <c r="H213" s="1">
        <v>3</v>
      </c>
      <c r="I213" s="1">
        <v>0</v>
      </c>
      <c r="J213" s="1">
        <v>6</v>
      </c>
      <c r="K213" s="1">
        <v>68.66</v>
      </c>
      <c r="L213" s="1">
        <v>70.36</v>
      </c>
    </row>
    <row r="214" spans="1:12" ht="15.75" customHeight="1">
      <c r="A214" s="7">
        <v>213</v>
      </c>
      <c r="B214" s="1" t="s">
        <v>243</v>
      </c>
      <c r="C214" s="1">
        <v>69.64</v>
      </c>
      <c r="D214" s="1">
        <v>14</v>
      </c>
      <c r="E214" s="1">
        <v>16</v>
      </c>
      <c r="F214" s="1">
        <v>68.83</v>
      </c>
      <c r="G214" s="1">
        <v>0</v>
      </c>
      <c r="H214" s="1">
        <v>0</v>
      </c>
      <c r="I214" s="1">
        <v>0</v>
      </c>
      <c r="J214" s="1">
        <v>0</v>
      </c>
      <c r="K214" s="1">
        <v>67.75</v>
      </c>
      <c r="L214" s="1">
        <v>71.11</v>
      </c>
    </row>
    <row r="215" spans="1:12" ht="15.75" customHeight="1">
      <c r="A215" s="7">
        <v>214</v>
      </c>
      <c r="B215" s="1" t="s">
        <v>378</v>
      </c>
      <c r="C215" s="1">
        <v>69.510000000000005</v>
      </c>
      <c r="D215" s="1">
        <v>11</v>
      </c>
      <c r="E215" s="1">
        <v>18</v>
      </c>
      <c r="F215" s="1">
        <v>73.39</v>
      </c>
      <c r="G215" s="1">
        <v>0</v>
      </c>
      <c r="H215" s="1">
        <v>0</v>
      </c>
      <c r="I215" s="1">
        <v>0</v>
      </c>
      <c r="J215" s="1">
        <v>1</v>
      </c>
      <c r="K215" s="1">
        <v>68.459999999999994</v>
      </c>
      <c r="L215" s="1">
        <v>70.23</v>
      </c>
    </row>
    <row r="216" spans="1:12" ht="15.75" customHeight="1">
      <c r="A216" s="7">
        <v>215</v>
      </c>
      <c r="B216" s="1" t="s">
        <v>91</v>
      </c>
      <c r="C216" s="1">
        <v>69.430000000000007</v>
      </c>
      <c r="D216" s="1">
        <v>6</v>
      </c>
      <c r="E216" s="1">
        <v>21</v>
      </c>
      <c r="F216" s="1">
        <v>79.03</v>
      </c>
      <c r="G216" s="1">
        <v>0</v>
      </c>
      <c r="H216" s="1">
        <v>4</v>
      </c>
      <c r="I216" s="1">
        <v>0</v>
      </c>
      <c r="J216" s="1">
        <v>12</v>
      </c>
      <c r="K216" s="1">
        <v>68.819999999999993</v>
      </c>
      <c r="L216" s="1">
        <v>69.73</v>
      </c>
    </row>
    <row r="217" spans="1:12" ht="15.75" customHeight="1">
      <c r="A217" s="7">
        <v>216</v>
      </c>
      <c r="B217" s="1" t="s">
        <v>481</v>
      </c>
      <c r="C217" s="1">
        <v>69.36</v>
      </c>
      <c r="D217" s="1">
        <v>10</v>
      </c>
      <c r="E217" s="1">
        <v>13</v>
      </c>
      <c r="F217" s="1">
        <v>71.41</v>
      </c>
      <c r="G217" s="1">
        <v>0</v>
      </c>
      <c r="H217" s="1">
        <v>0</v>
      </c>
      <c r="I217" s="1">
        <v>0</v>
      </c>
      <c r="J217" s="1">
        <v>0</v>
      </c>
      <c r="K217" s="1">
        <v>69.75</v>
      </c>
      <c r="L217" s="1">
        <v>68.67</v>
      </c>
    </row>
    <row r="218" spans="1:12" ht="15.75" customHeight="1">
      <c r="A218" s="7">
        <v>217</v>
      </c>
      <c r="B218" s="1" t="s">
        <v>309</v>
      </c>
      <c r="C218" s="1">
        <v>69.349999999999994</v>
      </c>
      <c r="D218" s="1">
        <v>11</v>
      </c>
      <c r="E218" s="1">
        <v>16</v>
      </c>
      <c r="F218" s="1">
        <v>74.040000000000006</v>
      </c>
      <c r="G218" s="1">
        <v>0</v>
      </c>
      <c r="H218" s="1">
        <v>0</v>
      </c>
      <c r="I218" s="1">
        <v>0</v>
      </c>
      <c r="J218" s="1">
        <v>2</v>
      </c>
      <c r="K218" s="1">
        <v>71.25</v>
      </c>
      <c r="L218" s="1">
        <v>66.91</v>
      </c>
    </row>
    <row r="219" spans="1:12" ht="15.75" customHeight="1">
      <c r="A219" s="7">
        <v>218</v>
      </c>
      <c r="B219" s="1" t="s">
        <v>270</v>
      </c>
      <c r="C219" s="1">
        <v>69.34</v>
      </c>
      <c r="D219" s="1">
        <v>8</v>
      </c>
      <c r="E219" s="1">
        <v>20</v>
      </c>
      <c r="F219" s="1">
        <v>77.099999999999994</v>
      </c>
      <c r="G219" s="1">
        <v>0</v>
      </c>
      <c r="H219" s="1">
        <v>0</v>
      </c>
      <c r="I219" s="1">
        <v>0</v>
      </c>
      <c r="J219" s="1">
        <v>3</v>
      </c>
      <c r="K219" s="1">
        <v>70.19</v>
      </c>
      <c r="L219" s="1">
        <v>68.14</v>
      </c>
    </row>
    <row r="220" spans="1:12" ht="15.75" customHeight="1">
      <c r="A220" s="7">
        <v>219</v>
      </c>
      <c r="B220" s="1" t="s">
        <v>110</v>
      </c>
      <c r="C220" s="1">
        <v>69.27</v>
      </c>
      <c r="D220" s="1">
        <v>9</v>
      </c>
      <c r="E220" s="1">
        <v>20</v>
      </c>
      <c r="F220" s="1">
        <v>74.22</v>
      </c>
      <c r="G220" s="1">
        <v>0</v>
      </c>
      <c r="H220" s="1">
        <v>0</v>
      </c>
      <c r="I220" s="1">
        <v>0</v>
      </c>
      <c r="J220" s="1">
        <v>1</v>
      </c>
      <c r="K220" s="1">
        <v>68.36</v>
      </c>
      <c r="L220" s="1">
        <v>69.86</v>
      </c>
    </row>
    <row r="221" spans="1:12" ht="15.75" customHeight="1">
      <c r="A221" s="7">
        <v>220</v>
      </c>
      <c r="B221" s="1" t="s">
        <v>346</v>
      </c>
      <c r="C221" s="1">
        <v>69.260000000000005</v>
      </c>
      <c r="D221" s="1">
        <v>9</v>
      </c>
      <c r="E221" s="1">
        <v>19</v>
      </c>
      <c r="F221" s="1">
        <v>74.39</v>
      </c>
      <c r="G221" s="1">
        <v>0</v>
      </c>
      <c r="H221" s="1">
        <v>1</v>
      </c>
      <c r="I221" s="1">
        <v>0</v>
      </c>
      <c r="J221" s="1">
        <v>2</v>
      </c>
      <c r="K221" s="1">
        <v>68.97</v>
      </c>
      <c r="L221" s="1">
        <v>69.260000000000005</v>
      </c>
    </row>
    <row r="222" spans="1:12" ht="15.75" customHeight="1">
      <c r="A222" s="7">
        <v>221</v>
      </c>
      <c r="B222" s="1" t="s">
        <v>138</v>
      </c>
      <c r="C222" s="1">
        <v>69.2</v>
      </c>
      <c r="D222" s="1">
        <v>11</v>
      </c>
      <c r="E222" s="1">
        <v>17</v>
      </c>
      <c r="F222" s="1">
        <v>72.540000000000006</v>
      </c>
      <c r="G222" s="1">
        <v>0</v>
      </c>
      <c r="H222" s="1">
        <v>1</v>
      </c>
      <c r="I222" s="1">
        <v>0</v>
      </c>
      <c r="J222" s="1">
        <v>2</v>
      </c>
      <c r="K222" s="1">
        <v>69.540000000000006</v>
      </c>
      <c r="L222" s="1">
        <v>68.55</v>
      </c>
    </row>
    <row r="223" spans="1:12" ht="15.75" customHeight="1">
      <c r="A223" s="7">
        <v>222</v>
      </c>
      <c r="B223" s="1" t="s">
        <v>505</v>
      </c>
      <c r="C223" s="1">
        <v>69.150000000000006</v>
      </c>
      <c r="D223" s="1">
        <v>20</v>
      </c>
      <c r="E223" s="1">
        <v>9</v>
      </c>
      <c r="F223" s="1">
        <v>64.290000000000006</v>
      </c>
      <c r="G223" s="1">
        <v>0</v>
      </c>
      <c r="H223" s="1">
        <v>0</v>
      </c>
      <c r="I223" s="1">
        <v>0</v>
      </c>
      <c r="J223" s="1">
        <v>0</v>
      </c>
      <c r="K223" s="1">
        <v>70.930000000000007</v>
      </c>
      <c r="L223" s="1">
        <v>66.849999999999994</v>
      </c>
    </row>
    <row r="224" spans="1:12" ht="15.75" customHeight="1">
      <c r="A224" s="7">
        <v>223</v>
      </c>
      <c r="B224" s="1" t="s">
        <v>175</v>
      </c>
      <c r="C224" s="1">
        <v>69.11</v>
      </c>
      <c r="D224" s="1">
        <v>9</v>
      </c>
      <c r="E224" s="1">
        <v>16</v>
      </c>
      <c r="F224" s="1">
        <v>72.88</v>
      </c>
      <c r="G224" s="1">
        <v>0</v>
      </c>
      <c r="H224" s="1">
        <v>0</v>
      </c>
      <c r="I224" s="1">
        <v>0</v>
      </c>
      <c r="J224" s="1">
        <v>1</v>
      </c>
      <c r="K224" s="1">
        <v>67.5</v>
      </c>
      <c r="L224" s="1">
        <v>70.31</v>
      </c>
    </row>
    <row r="225" spans="1:12" ht="15.75" customHeight="1">
      <c r="A225" s="7">
        <v>224</v>
      </c>
      <c r="B225" s="1" t="s">
        <v>143</v>
      </c>
      <c r="C225" s="1">
        <v>69.02</v>
      </c>
      <c r="D225" s="1">
        <v>15</v>
      </c>
      <c r="E225" s="1">
        <v>11</v>
      </c>
      <c r="F225" s="1">
        <v>67.7</v>
      </c>
      <c r="G225" s="1">
        <v>0</v>
      </c>
      <c r="H225" s="1">
        <v>0</v>
      </c>
      <c r="I225" s="1">
        <v>0</v>
      </c>
      <c r="J225" s="1">
        <v>0</v>
      </c>
      <c r="K225" s="1">
        <v>68.680000000000007</v>
      </c>
      <c r="L225" s="1">
        <v>69.06</v>
      </c>
    </row>
    <row r="226" spans="1:12" ht="15.75" customHeight="1">
      <c r="A226" s="7">
        <v>225</v>
      </c>
      <c r="B226" s="1" t="s">
        <v>130</v>
      </c>
      <c r="C226" s="1">
        <v>68.900000000000006</v>
      </c>
      <c r="D226" s="1">
        <v>9</v>
      </c>
      <c r="E226" s="1">
        <v>21</v>
      </c>
      <c r="F226" s="1">
        <v>74.59</v>
      </c>
      <c r="G226" s="1">
        <v>0</v>
      </c>
      <c r="H226" s="1">
        <v>1</v>
      </c>
      <c r="I226" s="1">
        <v>0</v>
      </c>
      <c r="J226" s="1">
        <v>3</v>
      </c>
      <c r="K226" s="1">
        <v>68.13</v>
      </c>
      <c r="L226" s="1">
        <v>69.36</v>
      </c>
    </row>
    <row r="227" spans="1:12" ht="15.75" customHeight="1">
      <c r="A227" s="7">
        <v>226</v>
      </c>
      <c r="B227" s="1" t="s">
        <v>400</v>
      </c>
      <c r="C227" s="1">
        <v>68.849999999999994</v>
      </c>
      <c r="D227" s="1">
        <v>15</v>
      </c>
      <c r="E227" s="1">
        <v>14</v>
      </c>
      <c r="F227" s="1">
        <v>69.06</v>
      </c>
      <c r="G227" s="1">
        <v>0</v>
      </c>
      <c r="H227" s="1">
        <v>0</v>
      </c>
      <c r="I227" s="1">
        <v>0</v>
      </c>
      <c r="J227" s="1">
        <v>0</v>
      </c>
      <c r="K227" s="1">
        <v>70.33</v>
      </c>
      <c r="L227" s="1">
        <v>66.92</v>
      </c>
    </row>
    <row r="228" spans="1:12" ht="15.75" customHeight="1">
      <c r="A228" s="7">
        <v>227</v>
      </c>
      <c r="B228" s="1" t="s">
        <v>279</v>
      </c>
      <c r="C228" s="1">
        <v>68.83</v>
      </c>
      <c r="D228" s="1">
        <v>17</v>
      </c>
      <c r="E228" s="1">
        <v>12</v>
      </c>
      <c r="F228" s="1">
        <v>66.849999999999994</v>
      </c>
      <c r="G228" s="1">
        <v>0</v>
      </c>
      <c r="H228" s="1">
        <v>1</v>
      </c>
      <c r="I228" s="1">
        <v>0</v>
      </c>
      <c r="J228" s="1">
        <v>2</v>
      </c>
      <c r="K228" s="1">
        <v>68.94</v>
      </c>
      <c r="L228" s="1">
        <v>68.42</v>
      </c>
    </row>
    <row r="229" spans="1:12" ht="15.75" customHeight="1">
      <c r="A229" s="7">
        <v>228</v>
      </c>
      <c r="B229" s="1" t="s">
        <v>261</v>
      </c>
      <c r="C229" s="1">
        <v>68.819999999999993</v>
      </c>
      <c r="D229" s="1">
        <v>18</v>
      </c>
      <c r="E229" s="1">
        <v>13</v>
      </c>
      <c r="F229" s="1">
        <v>66.930000000000007</v>
      </c>
      <c r="G229" s="1">
        <v>0</v>
      </c>
      <c r="H229" s="1">
        <v>0</v>
      </c>
      <c r="I229" s="1">
        <v>0</v>
      </c>
      <c r="J229" s="1">
        <v>0</v>
      </c>
      <c r="K229" s="1">
        <v>68.87</v>
      </c>
      <c r="L229" s="1">
        <v>68.47</v>
      </c>
    </row>
    <row r="230" spans="1:12" ht="15.75" customHeight="1">
      <c r="A230" s="7">
        <v>229</v>
      </c>
      <c r="B230" s="1" t="s">
        <v>206</v>
      </c>
      <c r="C230" s="1">
        <v>68.790000000000006</v>
      </c>
      <c r="D230" s="1">
        <v>14</v>
      </c>
      <c r="E230" s="1">
        <v>12</v>
      </c>
      <c r="F230" s="1">
        <v>68.73</v>
      </c>
      <c r="G230" s="1">
        <v>0</v>
      </c>
      <c r="H230" s="1">
        <v>0</v>
      </c>
      <c r="I230" s="1">
        <v>0</v>
      </c>
      <c r="J230" s="1">
        <v>1</v>
      </c>
      <c r="K230" s="1">
        <v>69.290000000000006</v>
      </c>
      <c r="L230" s="1">
        <v>67.97</v>
      </c>
    </row>
    <row r="231" spans="1:12" ht="15.75" customHeight="1">
      <c r="A231" s="7">
        <v>230</v>
      </c>
      <c r="B231" s="1" t="s">
        <v>36</v>
      </c>
      <c r="C231" s="1">
        <v>68.760000000000005</v>
      </c>
      <c r="D231" s="1">
        <v>8</v>
      </c>
      <c r="E231" s="1">
        <v>20</v>
      </c>
      <c r="F231" s="1">
        <v>74.58</v>
      </c>
      <c r="G231" s="1">
        <v>0</v>
      </c>
      <c r="H231" s="1">
        <v>0</v>
      </c>
      <c r="I231" s="1">
        <v>0</v>
      </c>
      <c r="J231" s="1">
        <v>2</v>
      </c>
      <c r="K231" s="1">
        <v>67.540000000000006</v>
      </c>
      <c r="L231" s="1">
        <v>69.62</v>
      </c>
    </row>
    <row r="232" spans="1:12" ht="15.75" customHeight="1">
      <c r="A232" s="7">
        <v>231</v>
      </c>
      <c r="B232" s="1" t="s">
        <v>395</v>
      </c>
      <c r="C232" s="1">
        <v>68.459999999999994</v>
      </c>
      <c r="D232" s="1">
        <v>12</v>
      </c>
      <c r="E232" s="1">
        <v>16</v>
      </c>
      <c r="F232" s="1">
        <v>72.84</v>
      </c>
      <c r="G232" s="1">
        <v>0</v>
      </c>
      <c r="H232" s="1">
        <v>2</v>
      </c>
      <c r="I232" s="1">
        <v>0</v>
      </c>
      <c r="J232" s="1">
        <v>3</v>
      </c>
      <c r="K232" s="1">
        <v>69.19</v>
      </c>
      <c r="L232" s="1">
        <v>67.400000000000006</v>
      </c>
    </row>
    <row r="233" spans="1:12" ht="15.75" customHeight="1">
      <c r="A233" s="7">
        <v>232</v>
      </c>
      <c r="B233" s="1" t="s">
        <v>149</v>
      </c>
      <c r="C233" s="1">
        <v>68.459999999999994</v>
      </c>
      <c r="D233" s="1">
        <v>9</v>
      </c>
      <c r="E233" s="1">
        <v>20</v>
      </c>
      <c r="F233" s="1">
        <v>74.86</v>
      </c>
      <c r="G233" s="1">
        <v>0</v>
      </c>
      <c r="H233" s="1">
        <v>0</v>
      </c>
      <c r="I233" s="1">
        <v>0</v>
      </c>
      <c r="J233" s="1">
        <v>3</v>
      </c>
      <c r="K233" s="1">
        <v>68.97</v>
      </c>
      <c r="L233" s="1">
        <v>67.62</v>
      </c>
    </row>
    <row r="234" spans="1:12" ht="15.75" customHeight="1">
      <c r="A234" s="7">
        <v>233</v>
      </c>
      <c r="B234" s="1" t="s">
        <v>235</v>
      </c>
      <c r="C234" s="1">
        <v>68.400000000000006</v>
      </c>
      <c r="D234" s="1">
        <v>11</v>
      </c>
      <c r="E234" s="1">
        <v>16</v>
      </c>
      <c r="F234" s="1">
        <v>70.62</v>
      </c>
      <c r="G234" s="1">
        <v>0</v>
      </c>
      <c r="H234" s="1">
        <v>0</v>
      </c>
      <c r="I234" s="1">
        <v>0</v>
      </c>
      <c r="J234" s="1">
        <v>0</v>
      </c>
      <c r="K234" s="1">
        <v>68.78</v>
      </c>
      <c r="L234" s="1">
        <v>67.709999999999994</v>
      </c>
    </row>
    <row r="235" spans="1:12" ht="15.75" customHeight="1">
      <c r="A235" s="7">
        <v>234</v>
      </c>
      <c r="B235" s="1" t="s">
        <v>234</v>
      </c>
      <c r="C235" s="1">
        <v>68.38</v>
      </c>
      <c r="D235" s="1">
        <v>8</v>
      </c>
      <c r="E235" s="1">
        <v>18</v>
      </c>
      <c r="F235" s="1">
        <v>74.34</v>
      </c>
      <c r="G235" s="1">
        <v>0</v>
      </c>
      <c r="H235" s="1">
        <v>0</v>
      </c>
      <c r="I235" s="1">
        <v>0</v>
      </c>
      <c r="J235" s="1">
        <v>0</v>
      </c>
      <c r="K235" s="1">
        <v>69.010000000000005</v>
      </c>
      <c r="L235" s="1">
        <v>67.42</v>
      </c>
    </row>
    <row r="236" spans="1:12" ht="15.75" customHeight="1">
      <c r="A236" s="7">
        <v>235</v>
      </c>
      <c r="B236" s="1" t="s">
        <v>242</v>
      </c>
      <c r="C236" s="1">
        <v>68.36</v>
      </c>
      <c r="D236" s="1">
        <v>7</v>
      </c>
      <c r="E236" s="1">
        <v>18</v>
      </c>
      <c r="F236" s="1">
        <v>75.42</v>
      </c>
      <c r="G236" s="1">
        <v>0</v>
      </c>
      <c r="H236" s="1">
        <v>0</v>
      </c>
      <c r="I236" s="1">
        <v>0</v>
      </c>
      <c r="J236" s="1">
        <v>1</v>
      </c>
      <c r="K236" s="1">
        <v>68.569999999999993</v>
      </c>
      <c r="L236" s="1">
        <v>67.849999999999994</v>
      </c>
    </row>
    <row r="237" spans="1:12" ht="15.75" customHeight="1">
      <c r="A237" s="7">
        <v>236</v>
      </c>
      <c r="B237" s="1" t="s">
        <v>259</v>
      </c>
      <c r="C237" s="1">
        <v>68.31</v>
      </c>
      <c r="D237" s="1">
        <v>8</v>
      </c>
      <c r="E237" s="1">
        <v>16</v>
      </c>
      <c r="F237" s="1">
        <v>72.98</v>
      </c>
      <c r="G237" s="1">
        <v>0</v>
      </c>
      <c r="H237" s="1">
        <v>0</v>
      </c>
      <c r="I237" s="1">
        <v>0</v>
      </c>
      <c r="J237" s="1">
        <v>0</v>
      </c>
      <c r="K237" s="1">
        <v>68.81</v>
      </c>
      <c r="L237" s="1">
        <v>67.489999999999995</v>
      </c>
    </row>
    <row r="238" spans="1:12" ht="15.75" customHeight="1">
      <c r="A238" s="7">
        <v>237</v>
      </c>
      <c r="B238" s="1" t="s">
        <v>463</v>
      </c>
      <c r="C238" s="1">
        <v>68.239999999999995</v>
      </c>
      <c r="D238" s="1">
        <v>11</v>
      </c>
      <c r="E238" s="1">
        <v>14</v>
      </c>
      <c r="F238" s="1">
        <v>71.38</v>
      </c>
      <c r="G238" s="1">
        <v>0</v>
      </c>
      <c r="H238" s="1">
        <v>0</v>
      </c>
      <c r="I238" s="1">
        <v>0</v>
      </c>
      <c r="J238" s="1">
        <v>0</v>
      </c>
      <c r="K238" s="1">
        <v>68.680000000000007</v>
      </c>
      <c r="L238" s="1">
        <v>67.489999999999995</v>
      </c>
    </row>
    <row r="239" spans="1:12" ht="15.75" customHeight="1">
      <c r="A239" s="7">
        <v>238</v>
      </c>
      <c r="B239" s="1" t="s">
        <v>312</v>
      </c>
      <c r="C239" s="1">
        <v>68.22</v>
      </c>
      <c r="D239" s="1">
        <v>14</v>
      </c>
      <c r="E239" s="1">
        <v>14</v>
      </c>
      <c r="F239" s="1">
        <v>68.489999999999995</v>
      </c>
      <c r="G239" s="1">
        <v>0</v>
      </c>
      <c r="H239" s="1">
        <v>0</v>
      </c>
      <c r="I239" s="1">
        <v>0</v>
      </c>
      <c r="J239" s="1">
        <v>0</v>
      </c>
      <c r="K239" s="1">
        <v>67.39</v>
      </c>
      <c r="L239" s="1">
        <v>68.73</v>
      </c>
    </row>
    <row r="240" spans="1:12" ht="15.75" customHeight="1">
      <c r="A240" s="7">
        <v>239</v>
      </c>
      <c r="B240" s="1" t="s">
        <v>385</v>
      </c>
      <c r="C240" s="1">
        <v>67.94</v>
      </c>
      <c r="D240" s="1">
        <v>10</v>
      </c>
      <c r="E240" s="1">
        <v>16</v>
      </c>
      <c r="F240" s="1">
        <v>71.11</v>
      </c>
      <c r="G240" s="1">
        <v>0</v>
      </c>
      <c r="H240" s="1">
        <v>0</v>
      </c>
      <c r="I240" s="1">
        <v>0</v>
      </c>
      <c r="J240" s="1">
        <v>0</v>
      </c>
      <c r="K240" s="1">
        <v>66.67</v>
      </c>
      <c r="L240" s="1">
        <v>68.84</v>
      </c>
    </row>
    <row r="241" spans="1:12" ht="15.75" customHeight="1">
      <c r="A241" s="7">
        <v>240</v>
      </c>
      <c r="B241" s="1" t="s">
        <v>390</v>
      </c>
      <c r="C241" s="1">
        <v>67.94</v>
      </c>
      <c r="D241" s="1">
        <v>7</v>
      </c>
      <c r="E241" s="1">
        <v>18</v>
      </c>
      <c r="F241" s="1">
        <v>75.489999999999995</v>
      </c>
      <c r="G241" s="1">
        <v>0</v>
      </c>
      <c r="H241" s="1">
        <v>0</v>
      </c>
      <c r="I241" s="1">
        <v>0</v>
      </c>
      <c r="J241" s="1">
        <v>1</v>
      </c>
      <c r="K241" s="1">
        <v>68.930000000000007</v>
      </c>
      <c r="L241" s="1">
        <v>66.56</v>
      </c>
    </row>
    <row r="242" spans="1:12" ht="15.75" customHeight="1">
      <c r="A242" s="7">
        <v>241</v>
      </c>
      <c r="B242" s="1" t="s">
        <v>405</v>
      </c>
      <c r="C242" s="1">
        <v>67.930000000000007</v>
      </c>
      <c r="D242" s="1">
        <v>9</v>
      </c>
      <c r="E242" s="1">
        <v>21</v>
      </c>
      <c r="F242" s="1">
        <v>72.290000000000006</v>
      </c>
      <c r="G242" s="1">
        <v>0</v>
      </c>
      <c r="H242" s="1">
        <v>0</v>
      </c>
      <c r="I242" s="1">
        <v>0</v>
      </c>
      <c r="J242" s="1">
        <v>0</v>
      </c>
      <c r="K242" s="1">
        <v>64.97</v>
      </c>
      <c r="L242" s="1">
        <v>70.13</v>
      </c>
    </row>
    <row r="243" spans="1:12" ht="15.75" customHeight="1">
      <c r="A243" s="7">
        <v>242</v>
      </c>
      <c r="B243" s="1" t="s">
        <v>302</v>
      </c>
      <c r="C243" s="1">
        <v>67.75</v>
      </c>
      <c r="D243" s="1">
        <v>12</v>
      </c>
      <c r="E243" s="1">
        <v>17</v>
      </c>
      <c r="F243" s="1">
        <v>69.680000000000007</v>
      </c>
      <c r="G243" s="1">
        <v>0</v>
      </c>
      <c r="H243" s="1">
        <v>0</v>
      </c>
      <c r="I243" s="1">
        <v>0</v>
      </c>
      <c r="J243" s="1">
        <v>0</v>
      </c>
      <c r="K243" s="1">
        <v>65.88</v>
      </c>
      <c r="L243" s="1">
        <v>69.13</v>
      </c>
    </row>
    <row r="244" spans="1:12" ht="15.75" customHeight="1">
      <c r="A244" s="7">
        <v>243</v>
      </c>
      <c r="B244" s="1" t="s">
        <v>106</v>
      </c>
      <c r="C244" s="1">
        <v>67.73</v>
      </c>
      <c r="D244" s="1">
        <v>13</v>
      </c>
      <c r="E244" s="1">
        <v>17</v>
      </c>
      <c r="F244" s="1">
        <v>69.599999999999994</v>
      </c>
      <c r="G244" s="1">
        <v>0</v>
      </c>
      <c r="H244" s="1">
        <v>0</v>
      </c>
      <c r="I244" s="1">
        <v>0</v>
      </c>
      <c r="J244" s="1">
        <v>0</v>
      </c>
      <c r="K244" s="1">
        <v>66.510000000000005</v>
      </c>
      <c r="L244" s="1">
        <v>68.59</v>
      </c>
    </row>
    <row r="245" spans="1:12" ht="15.75" customHeight="1">
      <c r="A245" s="7">
        <v>244</v>
      </c>
      <c r="B245" s="1" t="s">
        <v>307</v>
      </c>
      <c r="C245" s="1">
        <v>67.72</v>
      </c>
      <c r="D245" s="1">
        <v>20</v>
      </c>
      <c r="E245" s="1">
        <v>10</v>
      </c>
      <c r="F245" s="1">
        <v>63.82</v>
      </c>
      <c r="G245" s="1">
        <v>0</v>
      </c>
      <c r="H245" s="1">
        <v>0</v>
      </c>
      <c r="I245" s="1">
        <v>0</v>
      </c>
      <c r="J245" s="1">
        <v>0</v>
      </c>
      <c r="K245" s="1">
        <v>69.59</v>
      </c>
      <c r="L245" s="1">
        <v>65.22</v>
      </c>
    </row>
    <row r="246" spans="1:12" ht="15.75" customHeight="1">
      <c r="A246" s="7">
        <v>245</v>
      </c>
      <c r="B246" s="1" t="s">
        <v>120</v>
      </c>
      <c r="C246" s="1">
        <v>67.66</v>
      </c>
      <c r="D246" s="1">
        <v>6</v>
      </c>
      <c r="E246" s="1">
        <v>22</v>
      </c>
      <c r="F246" s="1">
        <v>75.12</v>
      </c>
      <c r="G246" s="1">
        <v>0</v>
      </c>
      <c r="H246" s="1">
        <v>0</v>
      </c>
      <c r="I246" s="1">
        <v>0</v>
      </c>
      <c r="J246" s="1">
        <v>0</v>
      </c>
      <c r="K246" s="1">
        <v>65.87</v>
      </c>
      <c r="L246" s="1">
        <v>68.97</v>
      </c>
    </row>
    <row r="247" spans="1:12" ht="15.75" customHeight="1">
      <c r="A247" s="7">
        <v>246</v>
      </c>
      <c r="B247" s="1" t="s">
        <v>271</v>
      </c>
      <c r="C247" s="1">
        <v>67.53</v>
      </c>
      <c r="D247" s="1">
        <v>13</v>
      </c>
      <c r="E247" s="1">
        <v>16</v>
      </c>
      <c r="F247" s="1">
        <v>69.03</v>
      </c>
      <c r="G247" s="1">
        <v>0</v>
      </c>
      <c r="H247" s="1">
        <v>0</v>
      </c>
      <c r="I247" s="1">
        <v>0</v>
      </c>
      <c r="J247" s="1">
        <v>1</v>
      </c>
      <c r="K247" s="1">
        <v>68.61</v>
      </c>
      <c r="L247" s="1">
        <v>66.03</v>
      </c>
    </row>
    <row r="248" spans="1:12" ht="15.75" customHeight="1">
      <c r="A248" s="7">
        <v>247</v>
      </c>
      <c r="B248" s="1" t="s">
        <v>281</v>
      </c>
      <c r="C248" s="1">
        <v>67.52</v>
      </c>
      <c r="D248" s="1">
        <v>12</v>
      </c>
      <c r="E248" s="1">
        <v>18</v>
      </c>
      <c r="F248" s="1">
        <v>71.25</v>
      </c>
      <c r="G248" s="1">
        <v>0</v>
      </c>
      <c r="H248" s="1">
        <v>0</v>
      </c>
      <c r="I248" s="1">
        <v>0</v>
      </c>
      <c r="J248" s="1">
        <v>1</v>
      </c>
      <c r="K248" s="1">
        <v>68.33</v>
      </c>
      <c r="L248" s="1">
        <v>66.349999999999994</v>
      </c>
    </row>
    <row r="249" spans="1:12" ht="15.75" customHeight="1">
      <c r="A249" s="7">
        <v>248</v>
      </c>
      <c r="B249" s="1" t="s">
        <v>183</v>
      </c>
      <c r="C249" s="1">
        <v>67.459999999999994</v>
      </c>
      <c r="D249" s="1">
        <v>7</v>
      </c>
      <c r="E249" s="1">
        <v>18</v>
      </c>
      <c r="F249" s="1">
        <v>74.290000000000006</v>
      </c>
      <c r="G249" s="1">
        <v>0</v>
      </c>
      <c r="H249" s="1">
        <v>0</v>
      </c>
      <c r="I249" s="1">
        <v>0</v>
      </c>
      <c r="J249" s="1">
        <v>0</v>
      </c>
      <c r="K249" s="1">
        <v>67.040000000000006</v>
      </c>
      <c r="L249" s="1">
        <v>67.59</v>
      </c>
    </row>
    <row r="250" spans="1:12" ht="15.75" customHeight="1">
      <c r="A250" s="7">
        <v>249</v>
      </c>
      <c r="B250" s="1" t="s">
        <v>404</v>
      </c>
      <c r="C250" s="1">
        <v>67.290000000000006</v>
      </c>
      <c r="D250" s="1">
        <v>16</v>
      </c>
      <c r="E250" s="1">
        <v>13</v>
      </c>
      <c r="F250" s="1">
        <v>66.63</v>
      </c>
      <c r="G250" s="1">
        <v>0</v>
      </c>
      <c r="H250" s="1">
        <v>1</v>
      </c>
      <c r="I250" s="1">
        <v>0</v>
      </c>
      <c r="J250" s="1">
        <v>1</v>
      </c>
      <c r="K250" s="1">
        <v>67.319999999999993</v>
      </c>
      <c r="L250" s="1">
        <v>66.97</v>
      </c>
    </row>
    <row r="251" spans="1:12" ht="15.75" customHeight="1">
      <c r="A251" s="7">
        <v>250</v>
      </c>
      <c r="B251" s="1" t="s">
        <v>185</v>
      </c>
      <c r="C251" s="1">
        <v>67.28</v>
      </c>
      <c r="D251" s="1">
        <v>12</v>
      </c>
      <c r="E251" s="1">
        <v>15</v>
      </c>
      <c r="F251" s="1">
        <v>68.930000000000007</v>
      </c>
      <c r="G251" s="1">
        <v>0</v>
      </c>
      <c r="H251" s="1">
        <v>0</v>
      </c>
      <c r="I251" s="1">
        <v>0</v>
      </c>
      <c r="J251" s="1">
        <v>0</v>
      </c>
      <c r="K251" s="1">
        <v>68.150000000000006</v>
      </c>
      <c r="L251" s="1">
        <v>66.040000000000006</v>
      </c>
    </row>
    <row r="252" spans="1:12" ht="15.75" customHeight="1">
      <c r="A252" s="7">
        <v>251</v>
      </c>
      <c r="B252" s="1" t="s">
        <v>294</v>
      </c>
      <c r="C252" s="1">
        <v>67.25</v>
      </c>
      <c r="D252" s="1">
        <v>11</v>
      </c>
      <c r="E252" s="1">
        <v>15</v>
      </c>
      <c r="F252" s="1">
        <v>69.900000000000006</v>
      </c>
      <c r="G252" s="1">
        <v>0</v>
      </c>
      <c r="H252" s="1">
        <v>0</v>
      </c>
      <c r="I252" s="1">
        <v>0</v>
      </c>
      <c r="J252" s="1">
        <v>0</v>
      </c>
      <c r="K252" s="1">
        <v>68.36</v>
      </c>
      <c r="L252" s="1">
        <v>65.73</v>
      </c>
    </row>
    <row r="253" spans="1:12" ht="15.75" customHeight="1">
      <c r="A253" s="7">
        <v>252</v>
      </c>
      <c r="B253" s="1" t="s">
        <v>449</v>
      </c>
      <c r="C253" s="1">
        <v>67.239999999999995</v>
      </c>
      <c r="D253" s="1">
        <v>18</v>
      </c>
      <c r="E253" s="1">
        <v>11</v>
      </c>
      <c r="F253" s="1">
        <v>64.290000000000006</v>
      </c>
      <c r="G253" s="1">
        <v>0</v>
      </c>
      <c r="H253" s="1">
        <v>0</v>
      </c>
      <c r="I253" s="1">
        <v>0</v>
      </c>
      <c r="J253" s="1">
        <v>1</v>
      </c>
      <c r="K253" s="1">
        <v>67.650000000000006</v>
      </c>
      <c r="L253" s="1">
        <v>66.510000000000005</v>
      </c>
    </row>
    <row r="254" spans="1:12" ht="15.75" customHeight="1">
      <c r="A254" s="7">
        <v>253</v>
      </c>
      <c r="B254" s="1" t="s">
        <v>447</v>
      </c>
      <c r="C254" s="1">
        <v>67</v>
      </c>
      <c r="D254" s="1">
        <v>9</v>
      </c>
      <c r="E254" s="1">
        <v>20</v>
      </c>
      <c r="F254" s="1">
        <v>72.319999999999993</v>
      </c>
      <c r="G254" s="1">
        <v>0</v>
      </c>
      <c r="H254" s="1">
        <v>0</v>
      </c>
      <c r="I254" s="1">
        <v>0</v>
      </c>
      <c r="J254" s="1">
        <v>0</v>
      </c>
      <c r="K254" s="1">
        <v>65.13</v>
      </c>
      <c r="L254" s="1">
        <v>68.36</v>
      </c>
    </row>
    <row r="255" spans="1:12" ht="15.75" customHeight="1">
      <c r="A255" s="7">
        <v>254</v>
      </c>
      <c r="B255" s="1" t="s">
        <v>333</v>
      </c>
      <c r="C255" s="1">
        <v>67</v>
      </c>
      <c r="D255" s="1">
        <v>9</v>
      </c>
      <c r="E255" s="1">
        <v>17</v>
      </c>
      <c r="F255" s="1">
        <v>71.819999999999993</v>
      </c>
      <c r="G255" s="1">
        <v>0</v>
      </c>
      <c r="H255" s="1">
        <v>0</v>
      </c>
      <c r="I255" s="1">
        <v>0</v>
      </c>
      <c r="J255" s="1">
        <v>0</v>
      </c>
      <c r="K255" s="1">
        <v>66.290000000000006</v>
      </c>
      <c r="L255" s="1">
        <v>67.38</v>
      </c>
    </row>
    <row r="256" spans="1:12" ht="15.75" customHeight="1">
      <c r="A256" s="7">
        <v>255</v>
      </c>
      <c r="B256" s="1" t="s">
        <v>508</v>
      </c>
      <c r="C256" s="1">
        <v>66.8</v>
      </c>
      <c r="D256" s="1">
        <v>10</v>
      </c>
      <c r="E256" s="1">
        <v>15</v>
      </c>
      <c r="F256" s="1">
        <v>70.010000000000005</v>
      </c>
      <c r="G256" s="1">
        <v>0</v>
      </c>
      <c r="H256" s="1">
        <v>1</v>
      </c>
      <c r="I256" s="1">
        <v>0</v>
      </c>
      <c r="J256" s="1">
        <v>2</v>
      </c>
      <c r="K256" s="1">
        <v>66.47</v>
      </c>
      <c r="L256" s="1">
        <v>66.84</v>
      </c>
    </row>
    <row r="257" spans="1:12" ht="15.75" customHeight="1">
      <c r="A257" s="7">
        <v>256</v>
      </c>
      <c r="B257" s="1" t="s">
        <v>152</v>
      </c>
      <c r="C257" s="1">
        <v>66.78</v>
      </c>
      <c r="D257" s="1">
        <v>8</v>
      </c>
      <c r="E257" s="1">
        <v>20</v>
      </c>
      <c r="F257" s="1">
        <v>73.73</v>
      </c>
      <c r="G257" s="1">
        <v>0</v>
      </c>
      <c r="H257" s="1">
        <v>0</v>
      </c>
      <c r="I257" s="1">
        <v>0</v>
      </c>
      <c r="J257" s="1">
        <v>4</v>
      </c>
      <c r="K257" s="1">
        <v>66.569999999999993</v>
      </c>
      <c r="L257" s="1">
        <v>66.7</v>
      </c>
    </row>
    <row r="258" spans="1:12" ht="15.75" customHeight="1">
      <c r="A258" s="7">
        <v>257</v>
      </c>
      <c r="B258" s="1" t="s">
        <v>498</v>
      </c>
      <c r="C258" s="1">
        <v>66.77</v>
      </c>
      <c r="D258" s="1">
        <v>14</v>
      </c>
      <c r="E258" s="1">
        <v>15</v>
      </c>
      <c r="F258" s="1">
        <v>69.48</v>
      </c>
      <c r="G258" s="1">
        <v>0</v>
      </c>
      <c r="H258" s="1">
        <v>1</v>
      </c>
      <c r="I258" s="1">
        <v>0</v>
      </c>
      <c r="J258" s="1">
        <v>2</v>
      </c>
      <c r="K258" s="1">
        <v>67.83</v>
      </c>
      <c r="L258" s="1">
        <v>65.27</v>
      </c>
    </row>
    <row r="259" spans="1:12" ht="15.75" customHeight="1">
      <c r="A259" s="7">
        <v>258</v>
      </c>
      <c r="B259" s="1" t="s">
        <v>268</v>
      </c>
      <c r="C259" s="1">
        <v>66.510000000000005</v>
      </c>
      <c r="D259" s="1">
        <v>9</v>
      </c>
      <c r="E259" s="1">
        <v>16</v>
      </c>
      <c r="F259" s="1">
        <v>72.06</v>
      </c>
      <c r="G259" s="1">
        <v>0</v>
      </c>
      <c r="H259" s="1">
        <v>1</v>
      </c>
      <c r="I259" s="1">
        <v>0</v>
      </c>
      <c r="J259" s="1">
        <v>2</v>
      </c>
      <c r="K259" s="1">
        <v>68.13</v>
      </c>
      <c r="L259" s="1">
        <v>64.27</v>
      </c>
    </row>
    <row r="260" spans="1:12" ht="15.75" customHeight="1">
      <c r="A260" s="7">
        <v>259</v>
      </c>
      <c r="B260" s="1" t="s">
        <v>367</v>
      </c>
      <c r="C260" s="1">
        <v>66.290000000000006</v>
      </c>
      <c r="D260" s="1">
        <v>8</v>
      </c>
      <c r="E260" s="1">
        <v>19</v>
      </c>
      <c r="F260" s="1">
        <v>73.099999999999994</v>
      </c>
      <c r="G260" s="1">
        <v>0</v>
      </c>
      <c r="H260" s="1">
        <v>0</v>
      </c>
      <c r="I260" s="1">
        <v>0</v>
      </c>
      <c r="J260" s="1">
        <v>0</v>
      </c>
      <c r="K260" s="1">
        <v>66.81</v>
      </c>
      <c r="L260" s="1">
        <v>65.430000000000007</v>
      </c>
    </row>
    <row r="261" spans="1:12" ht="15.75" customHeight="1">
      <c r="A261" s="7">
        <v>260</v>
      </c>
      <c r="B261" s="1" t="s">
        <v>191</v>
      </c>
      <c r="C261" s="1">
        <v>66.28</v>
      </c>
      <c r="D261" s="1">
        <v>12</v>
      </c>
      <c r="E261" s="1">
        <v>14</v>
      </c>
      <c r="F261" s="1">
        <v>68.94</v>
      </c>
      <c r="G261" s="1">
        <v>0</v>
      </c>
      <c r="H261" s="1">
        <v>0</v>
      </c>
      <c r="I261" s="1">
        <v>0</v>
      </c>
      <c r="J261" s="1">
        <v>1</v>
      </c>
      <c r="K261" s="1">
        <v>67.319999999999993</v>
      </c>
      <c r="L261" s="1">
        <v>64.819999999999993</v>
      </c>
    </row>
    <row r="262" spans="1:12" ht="15.75" customHeight="1">
      <c r="A262" s="7">
        <v>261</v>
      </c>
      <c r="B262" s="1" t="s">
        <v>328</v>
      </c>
      <c r="C262" s="1">
        <v>66.12</v>
      </c>
      <c r="D262" s="1">
        <v>8</v>
      </c>
      <c r="E262" s="1">
        <v>17</v>
      </c>
      <c r="F262" s="1">
        <v>71.540000000000006</v>
      </c>
      <c r="G262" s="1">
        <v>0</v>
      </c>
      <c r="H262" s="1">
        <v>0</v>
      </c>
      <c r="I262" s="1">
        <v>0</v>
      </c>
      <c r="J262" s="1">
        <v>0</v>
      </c>
      <c r="K262" s="1">
        <v>66.13</v>
      </c>
      <c r="L262" s="1">
        <v>65.81</v>
      </c>
    </row>
    <row r="263" spans="1:12" ht="15.75" customHeight="1">
      <c r="A263" s="7">
        <v>262</v>
      </c>
      <c r="B263" s="1" t="s">
        <v>368</v>
      </c>
      <c r="C263" s="1">
        <v>66.08</v>
      </c>
      <c r="D263" s="1">
        <v>17</v>
      </c>
      <c r="E263" s="1">
        <v>10</v>
      </c>
      <c r="F263" s="1">
        <v>62.02</v>
      </c>
      <c r="G263" s="1">
        <v>0</v>
      </c>
      <c r="H263" s="1">
        <v>0</v>
      </c>
      <c r="I263" s="1">
        <v>0</v>
      </c>
      <c r="J263" s="1">
        <v>2</v>
      </c>
      <c r="K263" s="1">
        <v>66.17</v>
      </c>
      <c r="L263" s="1">
        <v>65.7</v>
      </c>
    </row>
    <row r="264" spans="1:12" ht="15.75" customHeight="1">
      <c r="A264" s="7">
        <v>263</v>
      </c>
      <c r="B264" s="1" t="s">
        <v>388</v>
      </c>
      <c r="C264" s="1">
        <v>65.88</v>
      </c>
      <c r="D264" s="1">
        <v>7</v>
      </c>
      <c r="E264" s="1">
        <v>21</v>
      </c>
      <c r="F264" s="1">
        <v>74.13</v>
      </c>
      <c r="G264" s="1">
        <v>0</v>
      </c>
      <c r="H264" s="1">
        <v>0</v>
      </c>
      <c r="I264" s="1">
        <v>0</v>
      </c>
      <c r="J264" s="1">
        <v>0</v>
      </c>
      <c r="K264" s="1">
        <v>65.58</v>
      </c>
      <c r="L264" s="1">
        <v>65.89</v>
      </c>
    </row>
    <row r="265" spans="1:12" ht="15.75" customHeight="1">
      <c r="A265" s="7">
        <v>264</v>
      </c>
      <c r="B265" s="1" t="s">
        <v>159</v>
      </c>
      <c r="C265" s="1">
        <v>65.86</v>
      </c>
      <c r="D265" s="1">
        <v>11</v>
      </c>
      <c r="E265" s="1">
        <v>18</v>
      </c>
      <c r="F265" s="1">
        <v>71.94</v>
      </c>
      <c r="G265" s="1">
        <v>0</v>
      </c>
      <c r="H265" s="1">
        <v>0</v>
      </c>
      <c r="I265" s="1">
        <v>0</v>
      </c>
      <c r="J265" s="1">
        <v>0</v>
      </c>
      <c r="K265" s="1">
        <v>68.63</v>
      </c>
      <c r="L265" s="1">
        <v>61.62</v>
      </c>
    </row>
    <row r="266" spans="1:12" ht="15.75" customHeight="1">
      <c r="A266" s="7">
        <v>265</v>
      </c>
      <c r="B266" s="1" t="s">
        <v>351</v>
      </c>
      <c r="C266" s="1">
        <v>65.77</v>
      </c>
      <c r="D266" s="1">
        <v>7</v>
      </c>
      <c r="E266" s="1">
        <v>20</v>
      </c>
      <c r="F266" s="1">
        <v>71.959999999999994</v>
      </c>
      <c r="G266" s="1">
        <v>0</v>
      </c>
      <c r="H266" s="1">
        <v>0</v>
      </c>
      <c r="I266" s="1">
        <v>0</v>
      </c>
      <c r="J266" s="1">
        <v>0</v>
      </c>
      <c r="K266" s="1">
        <v>63.95</v>
      </c>
      <c r="L266" s="1">
        <v>67.05</v>
      </c>
    </row>
    <row r="267" spans="1:12" ht="15.75" customHeight="1">
      <c r="A267" s="7">
        <v>266</v>
      </c>
      <c r="B267" s="1" t="s">
        <v>301</v>
      </c>
      <c r="C267" s="1">
        <v>65.64</v>
      </c>
      <c r="D267" s="1">
        <v>10</v>
      </c>
      <c r="E267" s="1">
        <v>16</v>
      </c>
      <c r="F267" s="1">
        <v>69.73</v>
      </c>
      <c r="G267" s="1">
        <v>0</v>
      </c>
      <c r="H267" s="1">
        <v>1</v>
      </c>
      <c r="I267" s="1">
        <v>0</v>
      </c>
      <c r="J267" s="1">
        <v>1</v>
      </c>
      <c r="K267" s="1">
        <v>64.39</v>
      </c>
      <c r="L267" s="1">
        <v>66.489999999999995</v>
      </c>
    </row>
    <row r="268" spans="1:12" ht="15.75" customHeight="1">
      <c r="A268" s="7">
        <v>267</v>
      </c>
      <c r="B268" s="1" t="s">
        <v>354</v>
      </c>
      <c r="C268" s="1">
        <v>65.45</v>
      </c>
      <c r="D268" s="1">
        <v>13</v>
      </c>
      <c r="E268" s="1">
        <v>16</v>
      </c>
      <c r="F268" s="1">
        <v>67.95</v>
      </c>
      <c r="G268" s="1">
        <v>0</v>
      </c>
      <c r="H268" s="1">
        <v>0</v>
      </c>
      <c r="I268" s="1">
        <v>0</v>
      </c>
      <c r="J268" s="1">
        <v>0</v>
      </c>
      <c r="K268" s="1">
        <v>65.290000000000006</v>
      </c>
      <c r="L268" s="1">
        <v>65.31</v>
      </c>
    </row>
    <row r="269" spans="1:12" ht="15.75" customHeight="1">
      <c r="A269" s="7">
        <v>268</v>
      </c>
      <c r="B269" s="1" t="s">
        <v>258</v>
      </c>
      <c r="C269" s="1">
        <v>65.319999999999993</v>
      </c>
      <c r="D269" s="1">
        <v>14</v>
      </c>
      <c r="E269" s="1">
        <v>16</v>
      </c>
      <c r="F269" s="1">
        <v>66.19</v>
      </c>
      <c r="G269" s="1">
        <v>0</v>
      </c>
      <c r="H269" s="1">
        <v>0</v>
      </c>
      <c r="I269" s="1">
        <v>0</v>
      </c>
      <c r="J269" s="1">
        <v>1</v>
      </c>
      <c r="K269" s="1">
        <v>64.61</v>
      </c>
      <c r="L269" s="1">
        <v>65.709999999999994</v>
      </c>
    </row>
    <row r="270" spans="1:12" ht="15.75" customHeight="1">
      <c r="A270" s="7">
        <v>269</v>
      </c>
      <c r="B270" s="1" t="s">
        <v>200</v>
      </c>
      <c r="C270" s="1">
        <v>65.180000000000007</v>
      </c>
      <c r="D270" s="1">
        <v>6</v>
      </c>
      <c r="E270" s="1">
        <v>24</v>
      </c>
      <c r="F270" s="1">
        <v>74.489999999999995</v>
      </c>
      <c r="G270" s="1">
        <v>1</v>
      </c>
      <c r="H270" s="1">
        <v>1</v>
      </c>
      <c r="I270" s="1">
        <v>1</v>
      </c>
      <c r="J270" s="1">
        <v>3</v>
      </c>
      <c r="K270" s="1">
        <v>63.34</v>
      </c>
      <c r="L270" s="1">
        <v>66.459999999999994</v>
      </c>
    </row>
    <row r="271" spans="1:12" ht="15.75" customHeight="1">
      <c r="A271" s="7">
        <v>270</v>
      </c>
      <c r="B271" s="1" t="s">
        <v>399</v>
      </c>
      <c r="C271" s="1">
        <v>65.09</v>
      </c>
      <c r="D271" s="1">
        <v>18</v>
      </c>
      <c r="E271" s="1">
        <v>12</v>
      </c>
      <c r="F271" s="1">
        <v>63.51</v>
      </c>
      <c r="G271" s="1">
        <v>0</v>
      </c>
      <c r="H271" s="1">
        <v>1</v>
      </c>
      <c r="I271" s="1">
        <v>0</v>
      </c>
      <c r="J271" s="1">
        <v>1</v>
      </c>
      <c r="K271" s="1">
        <v>66.790000000000006</v>
      </c>
      <c r="L271" s="1">
        <v>62.65</v>
      </c>
    </row>
    <row r="272" spans="1:12" ht="15.75" customHeight="1">
      <c r="A272" s="7">
        <v>271</v>
      </c>
      <c r="B272" s="1" t="s">
        <v>290</v>
      </c>
      <c r="C272" s="1">
        <v>64.89</v>
      </c>
      <c r="D272" s="1">
        <v>10</v>
      </c>
      <c r="E272" s="1">
        <v>20</v>
      </c>
      <c r="F272" s="1">
        <v>68.98</v>
      </c>
      <c r="G272" s="1">
        <v>0</v>
      </c>
      <c r="H272" s="1">
        <v>0</v>
      </c>
      <c r="I272" s="1">
        <v>0</v>
      </c>
      <c r="J272" s="1">
        <v>0</v>
      </c>
      <c r="K272" s="1">
        <v>62.08</v>
      </c>
      <c r="L272" s="1">
        <v>66.790000000000006</v>
      </c>
    </row>
    <row r="273" spans="1:12" ht="15.75" customHeight="1">
      <c r="A273" s="7">
        <v>272</v>
      </c>
      <c r="B273" s="1" t="s">
        <v>142</v>
      </c>
      <c r="C273" s="1">
        <v>64.78</v>
      </c>
      <c r="D273" s="1">
        <v>5</v>
      </c>
      <c r="E273" s="1">
        <v>21</v>
      </c>
      <c r="F273" s="1">
        <v>73.010000000000005</v>
      </c>
      <c r="G273" s="1">
        <v>0</v>
      </c>
      <c r="H273" s="1">
        <v>0</v>
      </c>
      <c r="I273" s="1">
        <v>0</v>
      </c>
      <c r="J273" s="1">
        <v>2</v>
      </c>
      <c r="K273" s="1">
        <v>61.98</v>
      </c>
      <c r="L273" s="1">
        <v>66.67</v>
      </c>
    </row>
    <row r="274" spans="1:12" ht="15.75" customHeight="1">
      <c r="A274" s="7">
        <v>273</v>
      </c>
      <c r="B274" s="1" t="s">
        <v>220</v>
      </c>
      <c r="C274" s="1">
        <v>64.36</v>
      </c>
      <c r="D274" s="1">
        <v>9</v>
      </c>
      <c r="E274" s="1">
        <v>20</v>
      </c>
      <c r="F274" s="1">
        <v>68.8</v>
      </c>
      <c r="G274" s="1">
        <v>0</v>
      </c>
      <c r="H274" s="1">
        <v>0</v>
      </c>
      <c r="I274" s="1">
        <v>0</v>
      </c>
      <c r="J274" s="1">
        <v>1</v>
      </c>
      <c r="K274" s="1">
        <v>62.54</v>
      </c>
      <c r="L274" s="1">
        <v>65.62</v>
      </c>
    </row>
    <row r="275" spans="1:12" ht="15.75" customHeight="1">
      <c r="A275" s="7">
        <v>274</v>
      </c>
      <c r="B275" s="1" t="s">
        <v>503</v>
      </c>
      <c r="C275" s="1">
        <v>64.33</v>
      </c>
      <c r="D275" s="1">
        <v>10</v>
      </c>
      <c r="E275" s="1">
        <v>17</v>
      </c>
      <c r="F275" s="1">
        <v>69.42</v>
      </c>
      <c r="G275" s="1">
        <v>0</v>
      </c>
      <c r="H275" s="1">
        <v>1</v>
      </c>
      <c r="I275" s="1">
        <v>0</v>
      </c>
      <c r="J275" s="1">
        <v>1</v>
      </c>
      <c r="K275" s="1">
        <v>64.540000000000006</v>
      </c>
      <c r="L275" s="1">
        <v>63.81</v>
      </c>
    </row>
    <row r="276" spans="1:12" ht="15.75" customHeight="1">
      <c r="A276" s="7">
        <v>275</v>
      </c>
      <c r="B276" s="1" t="s">
        <v>406</v>
      </c>
      <c r="C276" s="1">
        <v>63.84</v>
      </c>
      <c r="D276" s="1">
        <v>14</v>
      </c>
      <c r="E276" s="1">
        <v>18</v>
      </c>
      <c r="F276" s="1">
        <v>66.959999999999994</v>
      </c>
      <c r="G276" s="1">
        <v>0</v>
      </c>
      <c r="H276" s="1">
        <v>0</v>
      </c>
      <c r="I276" s="1">
        <v>0</v>
      </c>
      <c r="J276" s="1">
        <v>0</v>
      </c>
      <c r="K276" s="1">
        <v>64.599999999999994</v>
      </c>
      <c r="L276" s="1">
        <v>62.68</v>
      </c>
    </row>
    <row r="277" spans="1:12" ht="15.75" customHeight="1">
      <c r="A277" s="7">
        <v>276</v>
      </c>
      <c r="B277" s="1" t="s">
        <v>369</v>
      </c>
      <c r="C277" s="1">
        <v>63.68</v>
      </c>
      <c r="D277" s="1">
        <v>11</v>
      </c>
      <c r="E277" s="1">
        <v>16</v>
      </c>
      <c r="F277" s="1">
        <v>68.2</v>
      </c>
      <c r="G277" s="1">
        <v>0</v>
      </c>
      <c r="H277" s="1">
        <v>0</v>
      </c>
      <c r="I277" s="1">
        <v>0</v>
      </c>
      <c r="J277" s="1">
        <v>1</v>
      </c>
      <c r="K277" s="1">
        <v>64.56</v>
      </c>
      <c r="L277" s="1">
        <v>62.35</v>
      </c>
    </row>
    <row r="278" spans="1:12" ht="15.75" customHeight="1">
      <c r="A278" s="7">
        <v>277</v>
      </c>
      <c r="B278" s="1" t="s">
        <v>362</v>
      </c>
      <c r="C278" s="1">
        <v>63.53</v>
      </c>
      <c r="D278" s="1">
        <v>10</v>
      </c>
      <c r="E278" s="1">
        <v>17</v>
      </c>
      <c r="F278" s="1">
        <v>68.849999999999994</v>
      </c>
      <c r="G278" s="1">
        <v>0</v>
      </c>
      <c r="H278" s="1">
        <v>0</v>
      </c>
      <c r="I278" s="1">
        <v>0</v>
      </c>
      <c r="J278" s="1">
        <v>1</v>
      </c>
      <c r="K278" s="1">
        <v>64.17</v>
      </c>
      <c r="L278" s="1">
        <v>62.51</v>
      </c>
    </row>
    <row r="279" spans="1:12" ht="15.75" customHeight="1">
      <c r="A279" s="7">
        <v>278</v>
      </c>
      <c r="B279" s="1" t="s">
        <v>267</v>
      </c>
      <c r="C279" s="1">
        <v>63.39</v>
      </c>
      <c r="D279" s="1">
        <v>7</v>
      </c>
      <c r="E279" s="1">
        <v>19</v>
      </c>
      <c r="F279" s="1">
        <v>71.08</v>
      </c>
      <c r="G279" s="1">
        <v>0</v>
      </c>
      <c r="H279" s="1">
        <v>0</v>
      </c>
      <c r="I279" s="1">
        <v>0</v>
      </c>
      <c r="J279" s="1">
        <v>0</v>
      </c>
      <c r="K279" s="1">
        <v>64.98</v>
      </c>
      <c r="L279" s="1">
        <v>61.01</v>
      </c>
    </row>
    <row r="280" spans="1:12" ht="15.75" customHeight="1">
      <c r="A280" s="7">
        <v>279</v>
      </c>
      <c r="B280" s="1" t="s">
        <v>236</v>
      </c>
      <c r="C280" s="1">
        <v>63.23</v>
      </c>
      <c r="D280" s="1">
        <v>10</v>
      </c>
      <c r="E280" s="1">
        <v>19</v>
      </c>
      <c r="F280" s="1">
        <v>69.72</v>
      </c>
      <c r="G280" s="1">
        <v>0</v>
      </c>
      <c r="H280" s="1">
        <v>1</v>
      </c>
      <c r="I280" s="1">
        <v>0</v>
      </c>
      <c r="J280" s="1">
        <v>1</v>
      </c>
      <c r="K280" s="1">
        <v>63.1</v>
      </c>
      <c r="L280" s="1">
        <v>63.07</v>
      </c>
    </row>
    <row r="281" spans="1:12" ht="15.75" customHeight="1">
      <c r="A281" s="7">
        <v>280</v>
      </c>
      <c r="B281" s="1" t="s">
        <v>287</v>
      </c>
      <c r="C281" s="1">
        <v>63.13</v>
      </c>
      <c r="D281" s="1">
        <v>7</v>
      </c>
      <c r="E281" s="1">
        <v>19</v>
      </c>
      <c r="F281" s="1">
        <v>69.45</v>
      </c>
      <c r="G281" s="1">
        <v>0</v>
      </c>
      <c r="H281" s="1">
        <v>0</v>
      </c>
      <c r="I281" s="1">
        <v>0</v>
      </c>
      <c r="J281" s="1">
        <v>0</v>
      </c>
      <c r="K281" s="1">
        <v>62.87</v>
      </c>
      <c r="L281" s="1">
        <v>63.1</v>
      </c>
    </row>
    <row r="282" spans="1:12" ht="15.75" customHeight="1">
      <c r="A282" s="7">
        <v>281</v>
      </c>
      <c r="B282" s="1" t="s">
        <v>352</v>
      </c>
      <c r="C282" s="1">
        <v>63.08</v>
      </c>
      <c r="D282" s="1">
        <v>12</v>
      </c>
      <c r="E282" s="1">
        <v>18</v>
      </c>
      <c r="F282" s="1">
        <v>66.150000000000006</v>
      </c>
      <c r="G282" s="1">
        <v>0</v>
      </c>
      <c r="H282" s="1">
        <v>0</v>
      </c>
      <c r="I282" s="1">
        <v>0</v>
      </c>
      <c r="J282" s="1">
        <v>0</v>
      </c>
      <c r="K282" s="1">
        <v>62.51</v>
      </c>
      <c r="L282" s="1">
        <v>63.34</v>
      </c>
    </row>
    <row r="283" spans="1:12" ht="15.75" customHeight="1">
      <c r="A283" s="7">
        <v>282</v>
      </c>
      <c r="B283" s="1" t="s">
        <v>181</v>
      </c>
      <c r="C283" s="1">
        <v>63.02</v>
      </c>
      <c r="D283" s="1">
        <v>4</v>
      </c>
      <c r="E283" s="1">
        <v>22</v>
      </c>
      <c r="F283" s="1">
        <v>73.67</v>
      </c>
      <c r="G283" s="1">
        <v>0</v>
      </c>
      <c r="H283" s="1">
        <v>0</v>
      </c>
      <c r="I283" s="1">
        <v>0</v>
      </c>
      <c r="J283" s="1">
        <v>0</v>
      </c>
      <c r="K283" s="1">
        <v>61.63</v>
      </c>
      <c r="L283" s="1">
        <v>63.95</v>
      </c>
    </row>
    <row r="284" spans="1:12" ht="15.75" customHeight="1">
      <c r="A284" s="7">
        <v>283</v>
      </c>
      <c r="B284" s="1" t="s">
        <v>495</v>
      </c>
      <c r="C284" s="1">
        <v>62.62</v>
      </c>
      <c r="D284" s="1">
        <v>11</v>
      </c>
      <c r="E284" s="1">
        <v>14</v>
      </c>
      <c r="F284" s="1">
        <v>65.099999999999994</v>
      </c>
      <c r="G284" s="1">
        <v>0</v>
      </c>
      <c r="H284" s="1">
        <v>0</v>
      </c>
      <c r="I284" s="1">
        <v>0</v>
      </c>
      <c r="J284" s="1">
        <v>0</v>
      </c>
      <c r="K284" s="1">
        <v>63.3</v>
      </c>
      <c r="L284" s="1">
        <v>61.55</v>
      </c>
    </row>
    <row r="285" spans="1:12" ht="15.75" customHeight="1">
      <c r="A285" s="7">
        <v>284</v>
      </c>
      <c r="B285" s="1" t="s">
        <v>428</v>
      </c>
      <c r="C285" s="1">
        <v>62.59</v>
      </c>
      <c r="D285" s="1">
        <v>10</v>
      </c>
      <c r="E285" s="1">
        <v>16</v>
      </c>
      <c r="F285" s="1">
        <v>67.16</v>
      </c>
      <c r="G285" s="1">
        <v>0</v>
      </c>
      <c r="H285" s="1">
        <v>0</v>
      </c>
      <c r="I285" s="1">
        <v>0</v>
      </c>
      <c r="J285" s="1">
        <v>0</v>
      </c>
      <c r="K285" s="1">
        <v>62.5</v>
      </c>
      <c r="L285" s="1">
        <v>62.38</v>
      </c>
    </row>
    <row r="286" spans="1:12" ht="15.75" customHeight="1">
      <c r="A286" s="7">
        <v>285</v>
      </c>
      <c r="B286" s="1" t="s">
        <v>468</v>
      </c>
      <c r="C286" s="1">
        <v>62.58</v>
      </c>
      <c r="D286" s="1">
        <v>11</v>
      </c>
      <c r="E286" s="1">
        <v>18</v>
      </c>
      <c r="F286" s="1">
        <v>67.739999999999995</v>
      </c>
      <c r="G286" s="1">
        <v>0</v>
      </c>
      <c r="H286" s="1">
        <v>0</v>
      </c>
      <c r="I286" s="1">
        <v>0</v>
      </c>
      <c r="J286" s="1">
        <v>0</v>
      </c>
      <c r="K286" s="1">
        <v>63.48</v>
      </c>
      <c r="L286" s="1">
        <v>61.19</v>
      </c>
    </row>
    <row r="287" spans="1:12" ht="15.75" customHeight="1">
      <c r="A287" s="7">
        <v>286</v>
      </c>
      <c r="B287" s="1" t="s">
        <v>241</v>
      </c>
      <c r="C287" s="1">
        <v>62.42</v>
      </c>
      <c r="D287" s="1">
        <v>5</v>
      </c>
      <c r="E287" s="1">
        <v>23</v>
      </c>
      <c r="F287" s="1">
        <v>73.31</v>
      </c>
      <c r="G287" s="1">
        <v>0</v>
      </c>
      <c r="H287" s="1">
        <v>0</v>
      </c>
      <c r="I287" s="1">
        <v>0</v>
      </c>
      <c r="J287" s="1">
        <v>0</v>
      </c>
      <c r="K287" s="1">
        <v>63.26</v>
      </c>
      <c r="L287" s="1">
        <v>61.13</v>
      </c>
    </row>
    <row r="288" spans="1:12" ht="15.75" customHeight="1">
      <c r="A288" s="7">
        <v>287</v>
      </c>
      <c r="B288" s="1" t="s">
        <v>455</v>
      </c>
      <c r="C288" s="1">
        <v>62.38</v>
      </c>
      <c r="D288" s="1">
        <v>12</v>
      </c>
      <c r="E288" s="1">
        <v>17</v>
      </c>
      <c r="F288" s="1">
        <v>66.900000000000006</v>
      </c>
      <c r="G288" s="1">
        <v>0</v>
      </c>
      <c r="H288" s="1">
        <v>1</v>
      </c>
      <c r="I288" s="1">
        <v>0</v>
      </c>
      <c r="J288" s="1">
        <v>2</v>
      </c>
      <c r="K288" s="1">
        <v>62.63</v>
      </c>
      <c r="L288" s="1">
        <v>61.83</v>
      </c>
    </row>
    <row r="289" spans="1:12" ht="15.75" customHeight="1">
      <c r="A289" s="7">
        <v>288</v>
      </c>
      <c r="B289" s="1" t="s">
        <v>396</v>
      </c>
      <c r="C289" s="1">
        <v>62.36</v>
      </c>
      <c r="D289" s="1">
        <v>9</v>
      </c>
      <c r="E289" s="1">
        <v>19</v>
      </c>
      <c r="F289" s="1">
        <v>69.510000000000005</v>
      </c>
      <c r="G289" s="1">
        <v>0</v>
      </c>
      <c r="H289" s="1">
        <v>0</v>
      </c>
      <c r="I289" s="1">
        <v>0</v>
      </c>
      <c r="J289" s="1">
        <v>2</v>
      </c>
      <c r="K289" s="1">
        <v>61.86</v>
      </c>
      <c r="L289" s="1">
        <v>62.56</v>
      </c>
    </row>
    <row r="290" spans="1:12" ht="15.75" customHeight="1">
      <c r="A290" s="7">
        <v>289</v>
      </c>
      <c r="B290" s="1" t="s">
        <v>299</v>
      </c>
      <c r="C290" s="1">
        <v>62.29</v>
      </c>
      <c r="D290" s="1">
        <v>8</v>
      </c>
      <c r="E290" s="1">
        <v>18</v>
      </c>
      <c r="F290" s="1">
        <v>69.22</v>
      </c>
      <c r="G290" s="1">
        <v>0</v>
      </c>
      <c r="H290" s="1">
        <v>0</v>
      </c>
      <c r="I290" s="1">
        <v>0</v>
      </c>
      <c r="J290" s="1">
        <v>0</v>
      </c>
      <c r="K290" s="1">
        <v>62.67</v>
      </c>
      <c r="L290" s="1">
        <v>61.58</v>
      </c>
    </row>
    <row r="291" spans="1:12" ht="15.75" customHeight="1">
      <c r="A291" s="7">
        <v>290</v>
      </c>
      <c r="B291" s="1" t="s">
        <v>450</v>
      </c>
      <c r="C291" s="1">
        <v>61.9</v>
      </c>
      <c r="D291" s="1">
        <v>4</v>
      </c>
      <c r="E291" s="1">
        <v>22</v>
      </c>
      <c r="F291" s="1">
        <v>71.31</v>
      </c>
      <c r="G291" s="1">
        <v>0</v>
      </c>
      <c r="H291" s="1">
        <v>0</v>
      </c>
      <c r="I291" s="1">
        <v>0</v>
      </c>
      <c r="J291" s="1">
        <v>0</v>
      </c>
      <c r="K291" s="1">
        <v>58.16</v>
      </c>
      <c r="L291" s="1">
        <v>64.08</v>
      </c>
    </row>
    <row r="292" spans="1:12" ht="15.75" customHeight="1">
      <c r="A292" s="7">
        <v>291</v>
      </c>
      <c r="B292" s="1" t="s">
        <v>335</v>
      </c>
      <c r="C292" s="1">
        <v>61.81</v>
      </c>
      <c r="D292" s="1">
        <v>6</v>
      </c>
      <c r="E292" s="1">
        <v>20</v>
      </c>
      <c r="F292" s="1">
        <v>69.510000000000005</v>
      </c>
      <c r="G292" s="1">
        <v>0</v>
      </c>
      <c r="H292" s="1">
        <v>0</v>
      </c>
      <c r="I292" s="1">
        <v>0</v>
      </c>
      <c r="J292" s="1">
        <v>0</v>
      </c>
      <c r="K292" s="1">
        <v>61.59</v>
      </c>
      <c r="L292" s="1">
        <v>61.74</v>
      </c>
    </row>
    <row r="293" spans="1:12" ht="15.75" customHeight="1">
      <c r="A293" s="7">
        <v>292</v>
      </c>
      <c r="B293" s="1" t="s">
        <v>509</v>
      </c>
      <c r="C293" s="1">
        <v>61.71</v>
      </c>
      <c r="D293" s="1">
        <v>11</v>
      </c>
      <c r="E293" s="1">
        <v>16</v>
      </c>
      <c r="F293" s="1">
        <v>64.989999999999995</v>
      </c>
      <c r="G293" s="1">
        <v>0</v>
      </c>
      <c r="H293" s="1">
        <v>0</v>
      </c>
      <c r="I293" s="1">
        <v>0</v>
      </c>
      <c r="J293" s="1">
        <v>1</v>
      </c>
      <c r="K293" s="1">
        <v>61.92</v>
      </c>
      <c r="L293" s="1">
        <v>61.18</v>
      </c>
    </row>
    <row r="294" spans="1:12" ht="15.75" customHeight="1">
      <c r="A294" s="7">
        <v>293</v>
      </c>
      <c r="B294" s="1" t="s">
        <v>286</v>
      </c>
      <c r="C294" s="1">
        <v>61.65</v>
      </c>
      <c r="D294" s="1">
        <v>12</v>
      </c>
      <c r="E294" s="1">
        <v>18</v>
      </c>
      <c r="F294" s="1">
        <v>66.27</v>
      </c>
      <c r="G294" s="1">
        <v>0</v>
      </c>
      <c r="H294" s="1">
        <v>0</v>
      </c>
      <c r="I294" s="1">
        <v>0</v>
      </c>
      <c r="J294" s="1">
        <v>2</v>
      </c>
      <c r="K294" s="1">
        <v>62.15</v>
      </c>
      <c r="L294" s="1">
        <v>60.79</v>
      </c>
    </row>
    <row r="295" spans="1:12" ht="15.75" customHeight="1">
      <c r="A295" s="7">
        <v>294</v>
      </c>
      <c r="B295" s="1" t="s">
        <v>176</v>
      </c>
      <c r="C295" s="1">
        <v>61.62</v>
      </c>
      <c r="D295" s="1">
        <v>4</v>
      </c>
      <c r="E295" s="1">
        <v>23</v>
      </c>
      <c r="F295" s="1">
        <v>73.28</v>
      </c>
      <c r="G295" s="1">
        <v>0</v>
      </c>
      <c r="H295" s="1">
        <v>0</v>
      </c>
      <c r="I295" s="1">
        <v>1</v>
      </c>
      <c r="J295" s="1">
        <v>0</v>
      </c>
      <c r="K295" s="1">
        <v>59.26</v>
      </c>
      <c r="L295" s="1">
        <v>63.13</v>
      </c>
    </row>
    <row r="296" spans="1:12" ht="15.75" customHeight="1">
      <c r="A296" s="7">
        <v>295</v>
      </c>
      <c r="B296" s="1" t="s">
        <v>331</v>
      </c>
      <c r="C296" s="1">
        <v>61.54</v>
      </c>
      <c r="D296" s="1">
        <v>7</v>
      </c>
      <c r="E296" s="1">
        <v>21</v>
      </c>
      <c r="F296" s="1">
        <v>67.36</v>
      </c>
      <c r="G296" s="1">
        <v>0</v>
      </c>
      <c r="H296" s="1">
        <v>0</v>
      </c>
      <c r="I296" s="1">
        <v>0</v>
      </c>
      <c r="J296" s="1">
        <v>1</v>
      </c>
      <c r="K296" s="1">
        <v>58.96</v>
      </c>
      <c r="L296" s="1">
        <v>63.17</v>
      </c>
    </row>
    <row r="297" spans="1:12" ht="15.75" customHeight="1">
      <c r="A297" s="7">
        <v>296</v>
      </c>
      <c r="B297" s="1" t="s">
        <v>311</v>
      </c>
      <c r="C297" s="1">
        <v>61.36</v>
      </c>
      <c r="D297" s="1">
        <v>10</v>
      </c>
      <c r="E297" s="1">
        <v>17</v>
      </c>
      <c r="F297" s="1">
        <v>67.39</v>
      </c>
      <c r="G297" s="1">
        <v>0</v>
      </c>
      <c r="H297" s="1">
        <v>1</v>
      </c>
      <c r="I297" s="1">
        <v>0</v>
      </c>
      <c r="J297" s="1">
        <v>2</v>
      </c>
      <c r="K297" s="1">
        <v>61.48</v>
      </c>
      <c r="L297" s="1">
        <v>60.94</v>
      </c>
    </row>
    <row r="298" spans="1:12" ht="15.75" customHeight="1">
      <c r="A298" s="7">
        <v>297</v>
      </c>
      <c r="B298" s="1" t="s">
        <v>344</v>
      </c>
      <c r="C298" s="1">
        <v>61.19</v>
      </c>
      <c r="D298" s="1">
        <v>5</v>
      </c>
      <c r="E298" s="1">
        <v>24</v>
      </c>
      <c r="F298" s="1">
        <v>73.27</v>
      </c>
      <c r="G298" s="1">
        <v>0</v>
      </c>
      <c r="H298" s="1">
        <v>0</v>
      </c>
      <c r="I298" s="1">
        <v>0</v>
      </c>
      <c r="J298" s="1">
        <v>1</v>
      </c>
      <c r="K298" s="1">
        <v>62.06</v>
      </c>
      <c r="L298" s="1">
        <v>59.83</v>
      </c>
    </row>
    <row r="299" spans="1:12" ht="15.75" customHeight="1">
      <c r="A299" s="7">
        <v>298</v>
      </c>
      <c r="B299" s="1" t="s">
        <v>208</v>
      </c>
      <c r="C299" s="1">
        <v>61.01</v>
      </c>
      <c r="D299" s="1">
        <v>4</v>
      </c>
      <c r="E299" s="1">
        <v>22</v>
      </c>
      <c r="F299" s="1">
        <v>72.13</v>
      </c>
      <c r="G299" s="1">
        <v>0</v>
      </c>
      <c r="H299" s="1">
        <v>0</v>
      </c>
      <c r="I299" s="1">
        <v>0</v>
      </c>
      <c r="J299" s="1">
        <v>0</v>
      </c>
      <c r="K299" s="1">
        <v>59.03</v>
      </c>
      <c r="L299" s="1">
        <v>62.28</v>
      </c>
    </row>
    <row r="300" spans="1:12" ht="15.75" customHeight="1">
      <c r="A300" s="7">
        <v>299</v>
      </c>
      <c r="B300" s="1" t="s">
        <v>466</v>
      </c>
      <c r="C300" s="1">
        <v>60.98</v>
      </c>
      <c r="D300" s="1">
        <v>9</v>
      </c>
      <c r="E300" s="1">
        <v>19</v>
      </c>
      <c r="F300" s="1">
        <v>65.94</v>
      </c>
      <c r="G300" s="1">
        <v>0</v>
      </c>
      <c r="H300" s="1">
        <v>0</v>
      </c>
      <c r="I300" s="1">
        <v>0</v>
      </c>
      <c r="J300" s="1">
        <v>0</v>
      </c>
      <c r="K300" s="1">
        <v>59.87</v>
      </c>
      <c r="L300" s="1">
        <v>61.68</v>
      </c>
    </row>
    <row r="301" spans="1:12" ht="15.75" customHeight="1">
      <c r="A301" s="7">
        <v>300</v>
      </c>
      <c r="B301" s="1" t="s">
        <v>341</v>
      </c>
      <c r="C301" s="1">
        <v>60.89</v>
      </c>
      <c r="D301" s="1">
        <v>9</v>
      </c>
      <c r="E301" s="1">
        <v>19</v>
      </c>
      <c r="F301" s="1">
        <v>67.83</v>
      </c>
      <c r="G301" s="1">
        <v>0</v>
      </c>
      <c r="H301" s="1">
        <v>2</v>
      </c>
      <c r="I301" s="1">
        <v>0</v>
      </c>
      <c r="J301" s="1">
        <v>2</v>
      </c>
      <c r="K301" s="1">
        <v>61.48</v>
      </c>
      <c r="L301" s="1">
        <v>59.9</v>
      </c>
    </row>
    <row r="302" spans="1:12" ht="15.75" customHeight="1">
      <c r="A302" s="7">
        <v>301</v>
      </c>
      <c r="B302" s="1" t="s">
        <v>330</v>
      </c>
      <c r="C302" s="1">
        <v>60.44</v>
      </c>
      <c r="D302" s="1">
        <v>8</v>
      </c>
      <c r="E302" s="1">
        <v>20</v>
      </c>
      <c r="F302" s="1">
        <v>68.260000000000005</v>
      </c>
      <c r="G302" s="1">
        <v>0</v>
      </c>
      <c r="H302" s="1">
        <v>0</v>
      </c>
      <c r="I302" s="1">
        <v>0</v>
      </c>
      <c r="J302" s="1">
        <v>1</v>
      </c>
      <c r="K302" s="1">
        <v>60.9</v>
      </c>
      <c r="L302" s="1">
        <v>59.61</v>
      </c>
    </row>
    <row r="303" spans="1:12" ht="15.75" customHeight="1">
      <c r="A303" s="7">
        <v>302</v>
      </c>
      <c r="B303" s="1" t="s">
        <v>232</v>
      </c>
      <c r="C303" s="1">
        <v>60.43</v>
      </c>
      <c r="D303" s="1">
        <v>4</v>
      </c>
      <c r="E303" s="1">
        <v>20</v>
      </c>
      <c r="F303" s="1">
        <v>71.790000000000006</v>
      </c>
      <c r="G303" s="1">
        <v>0</v>
      </c>
      <c r="H303" s="1">
        <v>0</v>
      </c>
      <c r="I303" s="1">
        <v>0</v>
      </c>
      <c r="J303" s="1">
        <v>0</v>
      </c>
      <c r="K303" s="1">
        <v>58.46</v>
      </c>
      <c r="L303" s="1">
        <v>61.69</v>
      </c>
    </row>
    <row r="304" spans="1:12" ht="15.75" customHeight="1">
      <c r="A304" s="7">
        <v>303</v>
      </c>
      <c r="B304" s="1" t="s">
        <v>355</v>
      </c>
      <c r="C304" s="1">
        <v>60.43</v>
      </c>
      <c r="D304" s="1">
        <v>9</v>
      </c>
      <c r="E304" s="1">
        <v>19</v>
      </c>
      <c r="F304" s="1">
        <v>66.430000000000007</v>
      </c>
      <c r="G304" s="1">
        <v>0</v>
      </c>
      <c r="H304" s="1">
        <v>0</v>
      </c>
      <c r="I304" s="1">
        <v>0</v>
      </c>
      <c r="J304" s="1">
        <v>1</v>
      </c>
      <c r="K304" s="1">
        <v>60.41</v>
      </c>
      <c r="L304" s="1">
        <v>60.15</v>
      </c>
    </row>
    <row r="305" spans="1:12" ht="15.75" customHeight="1">
      <c r="A305" s="7">
        <v>304</v>
      </c>
      <c r="B305" s="1" t="s">
        <v>326</v>
      </c>
      <c r="C305" s="1">
        <v>60.34</v>
      </c>
      <c r="D305" s="1">
        <v>11</v>
      </c>
      <c r="E305" s="1">
        <v>17</v>
      </c>
      <c r="F305" s="1">
        <v>66.150000000000006</v>
      </c>
      <c r="G305" s="1">
        <v>0</v>
      </c>
      <c r="H305" s="1">
        <v>1</v>
      </c>
      <c r="I305" s="1">
        <v>0</v>
      </c>
      <c r="J305" s="1">
        <v>2</v>
      </c>
      <c r="K305" s="1">
        <v>62.48</v>
      </c>
      <c r="L305" s="1">
        <v>56.45</v>
      </c>
    </row>
    <row r="306" spans="1:12" ht="15.75" customHeight="1">
      <c r="A306" s="7">
        <v>305</v>
      </c>
      <c r="B306" s="1" t="s">
        <v>453</v>
      </c>
      <c r="C306" s="1">
        <v>60.24</v>
      </c>
      <c r="D306" s="1">
        <v>3</v>
      </c>
      <c r="E306" s="1">
        <v>21</v>
      </c>
      <c r="F306" s="1">
        <v>72.819999999999993</v>
      </c>
      <c r="G306" s="1">
        <v>0</v>
      </c>
      <c r="H306" s="1">
        <v>0</v>
      </c>
      <c r="I306" s="1">
        <v>0</v>
      </c>
      <c r="J306" s="1">
        <v>0</v>
      </c>
      <c r="K306" s="1">
        <v>56.57</v>
      </c>
      <c r="L306" s="1">
        <v>62.29</v>
      </c>
    </row>
    <row r="307" spans="1:12" ht="15.75" customHeight="1">
      <c r="A307" s="7">
        <v>306</v>
      </c>
      <c r="B307" s="1" t="s">
        <v>306</v>
      </c>
      <c r="C307" s="1">
        <v>59.92</v>
      </c>
      <c r="D307" s="1">
        <v>4</v>
      </c>
      <c r="E307" s="1">
        <v>23</v>
      </c>
      <c r="F307" s="1">
        <v>68.61</v>
      </c>
      <c r="G307" s="1">
        <v>0</v>
      </c>
      <c r="H307" s="1">
        <v>0</v>
      </c>
      <c r="I307" s="1">
        <v>0</v>
      </c>
      <c r="J307" s="1">
        <v>0</v>
      </c>
      <c r="K307" s="1">
        <v>56.92</v>
      </c>
      <c r="L307" s="1">
        <v>61.68</v>
      </c>
    </row>
    <row r="308" spans="1:12" ht="15.75" customHeight="1">
      <c r="A308" s="7">
        <v>307</v>
      </c>
      <c r="B308" s="1" t="s">
        <v>364</v>
      </c>
      <c r="C308" s="1">
        <v>59.46</v>
      </c>
      <c r="D308" s="1">
        <v>8</v>
      </c>
      <c r="E308" s="1">
        <v>20</v>
      </c>
      <c r="F308" s="1">
        <v>65.709999999999994</v>
      </c>
      <c r="G308" s="1">
        <v>0</v>
      </c>
      <c r="H308" s="1">
        <v>0</v>
      </c>
      <c r="I308" s="1">
        <v>0</v>
      </c>
      <c r="J308" s="1">
        <v>0</v>
      </c>
      <c r="K308" s="1">
        <v>57.68</v>
      </c>
      <c r="L308" s="1">
        <v>60.58</v>
      </c>
    </row>
    <row r="309" spans="1:12" ht="15.75" customHeight="1">
      <c r="A309" s="7">
        <v>308</v>
      </c>
      <c r="B309" s="1" t="s">
        <v>444</v>
      </c>
      <c r="C309" s="1">
        <v>59.15</v>
      </c>
      <c r="D309" s="1">
        <v>8</v>
      </c>
      <c r="E309" s="1">
        <v>20</v>
      </c>
      <c r="F309" s="1">
        <v>66.7</v>
      </c>
      <c r="G309" s="1">
        <v>0</v>
      </c>
      <c r="H309" s="1">
        <v>0</v>
      </c>
      <c r="I309" s="1">
        <v>0</v>
      </c>
      <c r="J309" s="1">
        <v>1</v>
      </c>
      <c r="K309" s="1">
        <v>59.27</v>
      </c>
      <c r="L309" s="1">
        <v>58.72</v>
      </c>
    </row>
    <row r="310" spans="1:12" ht="15.75" customHeight="1">
      <c r="A310" s="7">
        <v>309</v>
      </c>
      <c r="B310" s="1" t="s">
        <v>462</v>
      </c>
      <c r="C310" s="1">
        <v>59.07</v>
      </c>
      <c r="D310" s="1">
        <v>6</v>
      </c>
      <c r="E310" s="1">
        <v>21</v>
      </c>
      <c r="F310" s="1">
        <v>67.650000000000006</v>
      </c>
      <c r="G310" s="1">
        <v>0</v>
      </c>
      <c r="H310" s="1">
        <v>0</v>
      </c>
      <c r="I310" s="1">
        <v>0</v>
      </c>
      <c r="J310" s="1">
        <v>2</v>
      </c>
      <c r="K310" s="1">
        <v>56.85</v>
      </c>
      <c r="L310" s="1">
        <v>60.43</v>
      </c>
    </row>
    <row r="311" spans="1:12" ht="15.75" customHeight="1">
      <c r="A311" s="7">
        <v>310</v>
      </c>
      <c r="B311" s="1" t="s">
        <v>214</v>
      </c>
      <c r="C311" s="1">
        <v>58.94</v>
      </c>
      <c r="D311" s="1">
        <v>4</v>
      </c>
      <c r="E311" s="1">
        <v>21</v>
      </c>
      <c r="F311" s="1">
        <v>69.930000000000007</v>
      </c>
      <c r="G311" s="1">
        <v>0</v>
      </c>
      <c r="H311" s="1">
        <v>0</v>
      </c>
      <c r="I311" s="1">
        <v>0</v>
      </c>
      <c r="J311" s="1">
        <v>0</v>
      </c>
      <c r="K311" s="1">
        <v>58.2</v>
      </c>
      <c r="L311" s="1">
        <v>59.33</v>
      </c>
    </row>
    <row r="312" spans="1:12" ht="15.75" customHeight="1">
      <c r="A312" s="7">
        <v>311</v>
      </c>
      <c r="B312" s="1" t="s">
        <v>510</v>
      </c>
      <c r="C312" s="1">
        <v>58.88</v>
      </c>
      <c r="D312" s="1">
        <v>4</v>
      </c>
      <c r="E312" s="1">
        <v>24</v>
      </c>
      <c r="F312" s="1">
        <v>70.47</v>
      </c>
      <c r="G312" s="1">
        <v>0</v>
      </c>
      <c r="H312" s="1">
        <v>0</v>
      </c>
      <c r="I312" s="1">
        <v>0</v>
      </c>
      <c r="J312" s="1">
        <v>0</v>
      </c>
      <c r="K312" s="1">
        <v>57.1</v>
      </c>
      <c r="L312" s="1">
        <v>59.99</v>
      </c>
    </row>
    <row r="313" spans="1:12" ht="15.75" customHeight="1">
      <c r="A313" s="7">
        <v>312</v>
      </c>
      <c r="B313" s="1" t="s">
        <v>252</v>
      </c>
      <c r="C313" s="1">
        <v>58.8</v>
      </c>
      <c r="D313" s="1">
        <v>8</v>
      </c>
      <c r="E313" s="1">
        <v>19</v>
      </c>
      <c r="F313" s="1">
        <v>67.55</v>
      </c>
      <c r="G313" s="1">
        <v>0</v>
      </c>
      <c r="H313" s="1">
        <v>0</v>
      </c>
      <c r="I313" s="1">
        <v>0</v>
      </c>
      <c r="J313" s="1">
        <v>1</v>
      </c>
      <c r="K313" s="1">
        <v>59.71</v>
      </c>
      <c r="L313" s="1">
        <v>57.33</v>
      </c>
    </row>
    <row r="314" spans="1:12" ht="15.75" customHeight="1">
      <c r="A314" s="7">
        <v>313</v>
      </c>
      <c r="B314" s="1" t="s">
        <v>440</v>
      </c>
      <c r="C314" s="1">
        <v>58.32</v>
      </c>
      <c r="D314" s="1">
        <v>6</v>
      </c>
      <c r="E314" s="1">
        <v>22</v>
      </c>
      <c r="F314" s="1">
        <v>68.040000000000006</v>
      </c>
      <c r="G314" s="1">
        <v>0</v>
      </c>
      <c r="H314" s="1">
        <v>0</v>
      </c>
      <c r="I314" s="1">
        <v>0</v>
      </c>
      <c r="J314" s="1">
        <v>0</v>
      </c>
      <c r="K314" s="1">
        <v>57.77</v>
      </c>
      <c r="L314" s="1">
        <v>58.54</v>
      </c>
    </row>
    <row r="315" spans="1:12" ht="15.75" customHeight="1">
      <c r="A315" s="7">
        <v>314</v>
      </c>
      <c r="B315" s="1" t="s">
        <v>342</v>
      </c>
      <c r="C315" s="1">
        <v>57.98</v>
      </c>
      <c r="D315" s="1">
        <v>9</v>
      </c>
      <c r="E315" s="1">
        <v>19</v>
      </c>
      <c r="F315" s="1">
        <v>66.28</v>
      </c>
      <c r="G315" s="1">
        <v>0</v>
      </c>
      <c r="H315" s="1">
        <v>0</v>
      </c>
      <c r="I315" s="1">
        <v>0</v>
      </c>
      <c r="J315" s="1">
        <v>1</v>
      </c>
      <c r="K315" s="1">
        <v>60.04</v>
      </c>
      <c r="L315" s="1">
        <v>53.83</v>
      </c>
    </row>
    <row r="316" spans="1:12" ht="15.75" customHeight="1">
      <c r="A316" s="7">
        <v>315</v>
      </c>
      <c r="B316" s="1" t="s">
        <v>353</v>
      </c>
      <c r="C316" s="1">
        <v>57.84</v>
      </c>
      <c r="D316" s="1">
        <v>5</v>
      </c>
      <c r="E316" s="1">
        <v>23</v>
      </c>
      <c r="F316" s="1">
        <v>68.5</v>
      </c>
      <c r="G316" s="1">
        <v>0</v>
      </c>
      <c r="H316" s="1">
        <v>0</v>
      </c>
      <c r="I316" s="1">
        <v>0</v>
      </c>
      <c r="J316" s="1">
        <v>0</v>
      </c>
      <c r="K316" s="1">
        <v>55.85</v>
      </c>
      <c r="L316" s="1">
        <v>59.05</v>
      </c>
    </row>
    <row r="317" spans="1:12" ht="15.75" customHeight="1">
      <c r="A317" s="7">
        <v>316</v>
      </c>
      <c r="B317" s="1" t="s">
        <v>391</v>
      </c>
      <c r="C317" s="1">
        <v>57.19</v>
      </c>
      <c r="D317" s="1">
        <v>5</v>
      </c>
      <c r="E317" s="1">
        <v>25</v>
      </c>
      <c r="F317" s="1">
        <v>68.53</v>
      </c>
      <c r="G317" s="1">
        <v>0</v>
      </c>
      <c r="H317" s="1">
        <v>1</v>
      </c>
      <c r="I317" s="1">
        <v>0</v>
      </c>
      <c r="J317" s="1">
        <v>1</v>
      </c>
      <c r="K317" s="1">
        <v>55.87</v>
      </c>
      <c r="L317" s="1">
        <v>57.99</v>
      </c>
    </row>
    <row r="318" spans="1:12" ht="15.75" customHeight="1">
      <c r="A318" s="7">
        <v>317</v>
      </c>
      <c r="B318" s="1" t="s">
        <v>446</v>
      </c>
      <c r="C318" s="1">
        <v>56.75</v>
      </c>
      <c r="D318" s="1">
        <v>7</v>
      </c>
      <c r="E318" s="1">
        <v>19</v>
      </c>
      <c r="F318" s="1">
        <v>65.38</v>
      </c>
      <c r="G318" s="1">
        <v>0</v>
      </c>
      <c r="H318" s="1">
        <v>0</v>
      </c>
      <c r="I318" s="1">
        <v>0</v>
      </c>
      <c r="J318" s="1">
        <v>0</v>
      </c>
      <c r="K318" s="1">
        <v>57.79</v>
      </c>
      <c r="L318" s="1">
        <v>55.01</v>
      </c>
    </row>
    <row r="319" spans="1:12" ht="15.75" customHeight="1">
      <c r="A319" s="7">
        <v>318</v>
      </c>
      <c r="B319" s="1" t="s">
        <v>375</v>
      </c>
      <c r="C319" s="1">
        <v>56.48</v>
      </c>
      <c r="D319" s="1">
        <v>3</v>
      </c>
      <c r="E319" s="1">
        <v>25</v>
      </c>
      <c r="F319" s="1">
        <v>69.13</v>
      </c>
      <c r="G319" s="1">
        <v>0</v>
      </c>
      <c r="H319" s="1">
        <v>0</v>
      </c>
      <c r="I319" s="1">
        <v>0</v>
      </c>
      <c r="J319" s="1">
        <v>1</v>
      </c>
      <c r="K319" s="1">
        <v>53.33</v>
      </c>
      <c r="L319" s="1">
        <v>58.15</v>
      </c>
    </row>
    <row r="320" spans="1:12" ht="15.75" customHeight="1">
      <c r="A320" s="7">
        <v>319</v>
      </c>
      <c r="B320" s="1" t="s">
        <v>350</v>
      </c>
      <c r="C320" s="1">
        <v>54.9</v>
      </c>
      <c r="D320" s="1">
        <v>4</v>
      </c>
      <c r="E320" s="1">
        <v>25</v>
      </c>
      <c r="F320" s="1">
        <v>65.53</v>
      </c>
      <c r="G320" s="1">
        <v>0</v>
      </c>
      <c r="H320" s="1">
        <v>0</v>
      </c>
      <c r="I320" s="1">
        <v>0</v>
      </c>
      <c r="J320" s="1">
        <v>0</v>
      </c>
      <c r="K320" s="1">
        <v>51.82</v>
      </c>
      <c r="L320" s="1">
        <v>56.47</v>
      </c>
    </row>
    <row r="321" spans="1:12" ht="15.75" customHeight="1">
      <c r="A321" s="7">
        <v>320</v>
      </c>
      <c r="B321" s="1" t="s">
        <v>115</v>
      </c>
      <c r="C321" s="1">
        <v>54.69</v>
      </c>
      <c r="D321" s="1">
        <v>3</v>
      </c>
      <c r="E321" s="1">
        <v>24</v>
      </c>
      <c r="F321" s="1">
        <v>68.02</v>
      </c>
      <c r="G321" s="1">
        <v>0</v>
      </c>
      <c r="H321" s="1">
        <v>0</v>
      </c>
      <c r="I321" s="1">
        <v>0</v>
      </c>
      <c r="J321" s="1">
        <v>0</v>
      </c>
      <c r="K321" s="1">
        <v>54.89</v>
      </c>
      <c r="L321" s="1">
        <v>54.16</v>
      </c>
    </row>
    <row r="322" spans="1:12" ht="15.75" customHeight="1">
      <c r="A322" s="7">
        <v>321</v>
      </c>
      <c r="B322" s="1" t="s">
        <v>506</v>
      </c>
      <c r="C322" s="1">
        <v>54.42</v>
      </c>
      <c r="D322" s="1">
        <v>4</v>
      </c>
      <c r="E322" s="1">
        <v>23</v>
      </c>
      <c r="F322" s="1">
        <v>71.739999999999995</v>
      </c>
      <c r="G322" s="1">
        <v>0</v>
      </c>
      <c r="H322" s="1">
        <v>1</v>
      </c>
      <c r="I322" s="1">
        <v>0</v>
      </c>
      <c r="J322" s="1">
        <v>3</v>
      </c>
      <c r="K322" s="1">
        <v>56.23</v>
      </c>
      <c r="L322" s="1">
        <v>50.46</v>
      </c>
    </row>
    <row r="323" spans="1:12" ht="15.75" customHeight="1">
      <c r="A323" s="7">
        <v>322</v>
      </c>
      <c r="B323" s="1" t="s">
        <v>437</v>
      </c>
      <c r="C323" s="1">
        <v>54.08</v>
      </c>
      <c r="D323" s="1">
        <v>5</v>
      </c>
      <c r="E323" s="1">
        <v>22</v>
      </c>
      <c r="F323" s="1">
        <v>67.2</v>
      </c>
      <c r="G323" s="1">
        <v>0</v>
      </c>
      <c r="H323" s="1">
        <v>0</v>
      </c>
      <c r="I323" s="1">
        <v>0</v>
      </c>
      <c r="J323" s="1">
        <v>1</v>
      </c>
      <c r="K323" s="1">
        <v>55.08</v>
      </c>
      <c r="L323" s="1">
        <v>52.33</v>
      </c>
    </row>
    <row r="324" spans="1:12" ht="15.75" customHeight="1">
      <c r="A324" s="7">
        <v>323</v>
      </c>
      <c r="B324" s="1" t="s">
        <v>359</v>
      </c>
      <c r="C324" s="1">
        <v>53.99</v>
      </c>
      <c r="D324" s="1">
        <v>1</v>
      </c>
      <c r="E324" s="1">
        <v>26</v>
      </c>
      <c r="F324" s="1">
        <v>73.05</v>
      </c>
      <c r="G324" s="1">
        <v>0</v>
      </c>
      <c r="H324" s="1">
        <v>0</v>
      </c>
      <c r="I324" s="1">
        <v>0</v>
      </c>
      <c r="J324" s="1">
        <v>1</v>
      </c>
      <c r="K324" s="1">
        <v>51.1</v>
      </c>
      <c r="L324" s="1">
        <v>55.47</v>
      </c>
    </row>
    <row r="325" spans="1:12" ht="15.75" customHeight="1">
      <c r="A325" s="7">
        <v>324</v>
      </c>
      <c r="B325" s="1" t="s">
        <v>343</v>
      </c>
      <c r="C325" s="1">
        <v>53.48</v>
      </c>
      <c r="D325" s="1">
        <v>1</v>
      </c>
      <c r="E325" s="1">
        <v>25</v>
      </c>
      <c r="F325" s="1">
        <v>72.62</v>
      </c>
      <c r="G325" s="1">
        <v>0</v>
      </c>
      <c r="H325" s="1">
        <v>0</v>
      </c>
      <c r="I325" s="1">
        <v>0</v>
      </c>
      <c r="J325" s="1">
        <v>1</v>
      </c>
      <c r="K325" s="1">
        <v>53.95</v>
      </c>
      <c r="L325" s="1">
        <v>52.6</v>
      </c>
    </row>
    <row r="326" spans="1:12" ht="15.75" customHeight="1">
      <c r="A326" s="7">
        <v>325</v>
      </c>
      <c r="B326" s="1" t="s">
        <v>313</v>
      </c>
      <c r="C326" s="1">
        <v>51.5</v>
      </c>
      <c r="D326" s="1">
        <v>3</v>
      </c>
      <c r="E326" s="1">
        <v>24</v>
      </c>
      <c r="F326" s="1">
        <v>66.22</v>
      </c>
      <c r="G326" s="1">
        <v>0</v>
      </c>
      <c r="H326" s="1">
        <v>0</v>
      </c>
      <c r="I326" s="1">
        <v>0</v>
      </c>
      <c r="J326" s="1">
        <v>1</v>
      </c>
      <c r="K326" s="1">
        <v>50.42</v>
      </c>
      <c r="L326" s="1">
        <v>52.09</v>
      </c>
    </row>
    <row r="327" spans="1:12" ht="15.75" customHeight="1">
      <c r="A327" s="7">
        <v>326</v>
      </c>
      <c r="B327" s="1" t="s">
        <v>423</v>
      </c>
      <c r="C327" s="1">
        <v>51.42</v>
      </c>
      <c r="D327" s="1">
        <v>2</v>
      </c>
      <c r="E327" s="1">
        <v>24</v>
      </c>
      <c r="F327" s="1">
        <v>70.12</v>
      </c>
      <c r="G327" s="1">
        <v>0</v>
      </c>
      <c r="H327" s="1">
        <v>0</v>
      </c>
      <c r="I327" s="1">
        <v>0</v>
      </c>
      <c r="J327" s="1">
        <v>1</v>
      </c>
      <c r="K327" s="1">
        <v>52.51</v>
      </c>
      <c r="L327" s="1">
        <v>49.38</v>
      </c>
    </row>
    <row r="328" spans="1:12" ht="15.75" customHeight="1">
      <c r="A328" s="7">
        <v>327</v>
      </c>
      <c r="B328" s="1" t="s">
        <v>389</v>
      </c>
      <c r="C328" s="1">
        <v>50.52</v>
      </c>
      <c r="D328" s="1">
        <v>2</v>
      </c>
      <c r="E328" s="1">
        <v>26</v>
      </c>
      <c r="F328" s="1">
        <v>69.150000000000006</v>
      </c>
      <c r="G328" s="1">
        <v>0</v>
      </c>
      <c r="H328" s="1">
        <v>0</v>
      </c>
      <c r="I328" s="1">
        <v>0</v>
      </c>
      <c r="J328" s="1">
        <v>2</v>
      </c>
      <c r="K328" s="1">
        <v>50.7</v>
      </c>
      <c r="L328" s="1">
        <v>50.02</v>
      </c>
    </row>
    <row r="329" spans="1:12" ht="15.75" customHeight="1"/>
    <row r="330" spans="1:12" ht="15.75" customHeight="1"/>
    <row r="331" spans="1:12" ht="15.75" customHeight="1"/>
    <row r="332" spans="1:12" ht="15.75" customHeight="1"/>
    <row r="333" spans="1:12" ht="15.75" customHeight="1"/>
    <row r="334" spans="1:12" ht="15.75" customHeight="1"/>
    <row r="335" spans="1:12" ht="15.75" customHeight="1"/>
    <row r="336" spans="1:12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opLeftCell="A77" workbookViewId="0">
      <selection activeCell="M98" sqref="M98"/>
    </sheetView>
  </sheetViews>
  <sheetFormatPr baseColWidth="10" defaultColWidth="14.5" defaultRowHeight="15" customHeight="1"/>
  <cols>
    <col min="1" max="1" width="8.83203125" customWidth="1"/>
    <col min="2" max="2" width="18.1640625" customWidth="1"/>
    <col min="3" max="26" width="8.83203125" customWidth="1"/>
  </cols>
  <sheetData>
    <row r="1" spans="1:14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>
      <c r="A2" s="4">
        <v>1</v>
      </c>
      <c r="B2" s="3" t="s">
        <v>18</v>
      </c>
      <c r="C2" s="5">
        <v>96.05</v>
      </c>
      <c r="D2" s="5">
        <v>26</v>
      </c>
      <c r="E2" s="5">
        <v>0</v>
      </c>
      <c r="F2" s="5">
        <v>75.760000000000005</v>
      </c>
      <c r="G2" s="5">
        <v>7</v>
      </c>
      <c r="H2" s="5">
        <v>0</v>
      </c>
      <c r="I2" s="5">
        <v>7</v>
      </c>
      <c r="J2" s="5">
        <v>0</v>
      </c>
      <c r="K2" s="5">
        <v>95.38</v>
      </c>
      <c r="L2" s="5">
        <v>96.56</v>
      </c>
      <c r="M2" s="5">
        <v>98.12</v>
      </c>
      <c r="N2" s="3" t="s">
        <v>19</v>
      </c>
    </row>
    <row r="3" spans="1:14">
      <c r="A3" s="4">
        <v>2</v>
      </c>
      <c r="B3" s="3" t="s">
        <v>31</v>
      </c>
      <c r="C3" s="5">
        <v>93.23</v>
      </c>
      <c r="D3" s="5">
        <v>22</v>
      </c>
      <c r="E3" s="5">
        <v>2</v>
      </c>
      <c r="F3" s="5">
        <v>78.430000000000007</v>
      </c>
      <c r="G3" s="5">
        <v>6</v>
      </c>
      <c r="H3" s="5">
        <v>1</v>
      </c>
      <c r="I3" s="5">
        <v>9</v>
      </c>
      <c r="J3" s="5">
        <v>2</v>
      </c>
      <c r="K3" s="5">
        <v>92.96</v>
      </c>
      <c r="L3" s="5">
        <v>93.61</v>
      </c>
      <c r="M3" s="5">
        <v>91.43</v>
      </c>
      <c r="N3" s="3" t="s">
        <v>21</v>
      </c>
    </row>
    <row r="4" spans="1:14">
      <c r="A4" s="4">
        <v>3</v>
      </c>
      <c r="B4" s="3" t="s">
        <v>46</v>
      </c>
      <c r="C4" s="5">
        <v>92.93</v>
      </c>
      <c r="D4" s="5">
        <v>23</v>
      </c>
      <c r="E4" s="5">
        <v>6</v>
      </c>
      <c r="F4" s="5">
        <v>84.02</v>
      </c>
      <c r="G4" s="5">
        <v>8</v>
      </c>
      <c r="H4" s="5">
        <v>2</v>
      </c>
      <c r="I4" s="5">
        <v>14</v>
      </c>
      <c r="J4" s="5">
        <v>5</v>
      </c>
      <c r="K4" s="5">
        <v>92.8</v>
      </c>
      <c r="L4" s="5">
        <v>92.69</v>
      </c>
      <c r="M4" s="5">
        <v>98.76</v>
      </c>
      <c r="N4" s="3" t="s">
        <v>28</v>
      </c>
    </row>
    <row r="5" spans="1:14">
      <c r="A5" s="4">
        <v>4</v>
      </c>
      <c r="B5" s="3" t="s">
        <v>54</v>
      </c>
      <c r="C5" s="5">
        <v>91.92</v>
      </c>
      <c r="D5" s="5">
        <v>20</v>
      </c>
      <c r="E5" s="5">
        <v>4</v>
      </c>
      <c r="F5" s="5">
        <v>82.77</v>
      </c>
      <c r="G5" s="5">
        <v>5</v>
      </c>
      <c r="H5" s="5">
        <v>2</v>
      </c>
      <c r="I5" s="5">
        <v>12</v>
      </c>
      <c r="J5" s="5">
        <v>3</v>
      </c>
      <c r="K5" s="5">
        <v>91.95</v>
      </c>
      <c r="L5" s="5">
        <v>91.9</v>
      </c>
      <c r="M5" s="5">
        <v>90.52</v>
      </c>
      <c r="N5" s="3" t="s">
        <v>28</v>
      </c>
    </row>
    <row r="6" spans="1:14">
      <c r="A6" s="4">
        <v>5</v>
      </c>
      <c r="B6" s="3" t="s">
        <v>51</v>
      </c>
      <c r="C6" s="5">
        <v>91.77</v>
      </c>
      <c r="D6" s="5">
        <v>21</v>
      </c>
      <c r="E6" s="5">
        <v>8</v>
      </c>
      <c r="F6" s="5">
        <v>82.98</v>
      </c>
      <c r="G6" s="5">
        <v>6</v>
      </c>
      <c r="H6" s="5">
        <v>5</v>
      </c>
      <c r="I6" s="5">
        <v>12</v>
      </c>
      <c r="J6" s="5">
        <v>7</v>
      </c>
      <c r="K6" s="5">
        <v>92.13</v>
      </c>
      <c r="L6" s="5">
        <v>91.27</v>
      </c>
      <c r="M6" s="5">
        <v>92.52</v>
      </c>
      <c r="N6" s="3" t="s">
        <v>28</v>
      </c>
    </row>
    <row r="7" spans="1:14">
      <c r="A7" s="4">
        <v>6</v>
      </c>
      <c r="B7" s="3" t="s">
        <v>14</v>
      </c>
      <c r="C7" s="5">
        <v>90.64</v>
      </c>
      <c r="D7" s="5">
        <v>23</v>
      </c>
      <c r="E7" s="5">
        <v>3</v>
      </c>
      <c r="F7" s="5">
        <v>75.819999999999993</v>
      </c>
      <c r="G7" s="5">
        <v>1</v>
      </c>
      <c r="H7" s="5">
        <v>0</v>
      </c>
      <c r="I7" s="5">
        <v>3</v>
      </c>
      <c r="J7" s="5">
        <v>0</v>
      </c>
      <c r="K7" s="5">
        <v>90.98</v>
      </c>
      <c r="L7" s="5">
        <v>90.22</v>
      </c>
      <c r="M7" s="5">
        <v>90.56</v>
      </c>
      <c r="N7" s="3" t="s">
        <v>15</v>
      </c>
    </row>
    <row r="8" spans="1:14">
      <c r="A8" s="4">
        <v>7</v>
      </c>
      <c r="B8" s="3" t="s">
        <v>71</v>
      </c>
      <c r="C8" s="5">
        <v>89.25</v>
      </c>
      <c r="D8" s="5">
        <v>21</v>
      </c>
      <c r="E8" s="5">
        <v>9</v>
      </c>
      <c r="F8" s="5">
        <v>84.01</v>
      </c>
      <c r="G8" s="5">
        <v>5</v>
      </c>
      <c r="H8" s="5">
        <v>6</v>
      </c>
      <c r="I8" s="5">
        <v>13</v>
      </c>
      <c r="J8" s="5">
        <v>7</v>
      </c>
      <c r="K8" s="5">
        <v>88.94</v>
      </c>
      <c r="L8" s="5">
        <v>89.37</v>
      </c>
      <c r="M8" s="5">
        <v>90.11</v>
      </c>
      <c r="N8" s="3" t="s">
        <v>28</v>
      </c>
    </row>
    <row r="9" spans="1:14">
      <c r="A9" s="4">
        <v>8</v>
      </c>
      <c r="B9" s="3" t="s">
        <v>49</v>
      </c>
      <c r="C9" s="5">
        <v>88.82</v>
      </c>
      <c r="D9" s="5">
        <v>18</v>
      </c>
      <c r="E9" s="5">
        <v>6</v>
      </c>
      <c r="F9" s="5">
        <v>80.260000000000005</v>
      </c>
      <c r="G9" s="5">
        <v>1</v>
      </c>
      <c r="H9" s="5">
        <v>2</v>
      </c>
      <c r="I9" s="5">
        <v>7</v>
      </c>
      <c r="J9" s="5">
        <v>4</v>
      </c>
      <c r="K9" s="5">
        <v>88.36</v>
      </c>
      <c r="L9" s="5">
        <v>89.42</v>
      </c>
      <c r="M9" s="5">
        <v>86.86</v>
      </c>
      <c r="N9" s="3" t="s">
        <v>33</v>
      </c>
    </row>
    <row r="10" spans="1:14">
      <c r="A10" s="4">
        <v>9</v>
      </c>
      <c r="B10" s="3" t="s">
        <v>12</v>
      </c>
      <c r="C10" s="5">
        <v>88.74</v>
      </c>
      <c r="D10" s="5">
        <v>24</v>
      </c>
      <c r="E10" s="5">
        <v>6</v>
      </c>
      <c r="F10" s="5">
        <v>81.06</v>
      </c>
      <c r="G10" s="5">
        <v>3</v>
      </c>
      <c r="H10" s="5">
        <v>1</v>
      </c>
      <c r="I10" s="5">
        <v>9</v>
      </c>
      <c r="J10" s="5">
        <v>3</v>
      </c>
      <c r="K10" s="5">
        <v>88.38</v>
      </c>
      <c r="L10" s="5">
        <v>88.81</v>
      </c>
      <c r="M10" s="5">
        <v>91.34</v>
      </c>
      <c r="N10" s="3" t="s">
        <v>13</v>
      </c>
    </row>
    <row r="11" spans="1:14">
      <c r="A11" s="4">
        <v>10</v>
      </c>
      <c r="B11" s="3" t="s">
        <v>24</v>
      </c>
      <c r="C11" s="5">
        <v>88.2</v>
      </c>
      <c r="D11" s="5">
        <v>19</v>
      </c>
      <c r="E11" s="5">
        <v>8</v>
      </c>
      <c r="F11" s="5">
        <v>81.92</v>
      </c>
      <c r="G11" s="5">
        <v>5</v>
      </c>
      <c r="H11" s="5">
        <v>6</v>
      </c>
      <c r="I11" s="5">
        <v>9</v>
      </c>
      <c r="J11" s="5">
        <v>8</v>
      </c>
      <c r="K11" s="5">
        <v>87.82</v>
      </c>
      <c r="L11" s="5">
        <v>88.33</v>
      </c>
      <c r="M11" s="5">
        <v>90.09</v>
      </c>
      <c r="N11" s="3" t="s">
        <v>21</v>
      </c>
    </row>
    <row r="12" spans="1:14">
      <c r="A12" s="4">
        <v>11</v>
      </c>
      <c r="B12" s="3" t="s">
        <v>69</v>
      </c>
      <c r="C12" s="5">
        <v>88.15</v>
      </c>
      <c r="D12" s="5">
        <v>16</v>
      </c>
      <c r="E12" s="5">
        <v>6</v>
      </c>
      <c r="F12" s="5">
        <v>80.84</v>
      </c>
      <c r="G12" s="5">
        <v>3</v>
      </c>
      <c r="H12" s="5">
        <v>1</v>
      </c>
      <c r="I12" s="5">
        <v>5</v>
      </c>
      <c r="J12" s="5">
        <v>2</v>
      </c>
      <c r="K12" s="5">
        <v>88.69</v>
      </c>
      <c r="L12" s="5">
        <v>88.28</v>
      </c>
      <c r="M12" s="5">
        <v>82.92</v>
      </c>
      <c r="N12" s="3" t="s">
        <v>23</v>
      </c>
    </row>
    <row r="13" spans="1:14">
      <c r="A13" s="4">
        <v>12</v>
      </c>
      <c r="B13" s="3" t="s">
        <v>184</v>
      </c>
      <c r="C13" s="5">
        <v>87.83</v>
      </c>
      <c r="D13" s="5">
        <v>16</v>
      </c>
      <c r="E13" s="5">
        <v>6</v>
      </c>
      <c r="F13" s="5">
        <v>80.73</v>
      </c>
      <c r="G13" s="5">
        <v>3</v>
      </c>
      <c r="H13" s="5">
        <v>1</v>
      </c>
      <c r="I13" s="5">
        <v>8</v>
      </c>
      <c r="J13" s="5">
        <v>4</v>
      </c>
      <c r="K13" s="5">
        <v>88.26</v>
      </c>
      <c r="L13" s="5">
        <v>87.82</v>
      </c>
      <c r="M13" s="5">
        <v>83.75</v>
      </c>
      <c r="N13" s="3" t="s">
        <v>33</v>
      </c>
    </row>
    <row r="14" spans="1:14">
      <c r="A14" s="4">
        <v>13</v>
      </c>
      <c r="B14" s="3" t="s">
        <v>80</v>
      </c>
      <c r="C14" s="5">
        <v>87.33</v>
      </c>
      <c r="D14" s="5">
        <v>17</v>
      </c>
      <c r="E14" s="5">
        <v>12</v>
      </c>
      <c r="F14" s="5">
        <v>83.43</v>
      </c>
      <c r="G14" s="5">
        <v>0</v>
      </c>
      <c r="H14" s="5">
        <v>9</v>
      </c>
      <c r="I14" s="5">
        <v>8</v>
      </c>
      <c r="J14" s="5">
        <v>11</v>
      </c>
      <c r="K14" s="5">
        <v>87.77</v>
      </c>
      <c r="L14" s="5">
        <v>87.27</v>
      </c>
      <c r="M14" s="5">
        <v>83.37</v>
      </c>
      <c r="N14" s="3" t="s">
        <v>28</v>
      </c>
    </row>
    <row r="15" spans="1:14">
      <c r="A15" s="4">
        <v>14</v>
      </c>
      <c r="B15" s="3" t="s">
        <v>29</v>
      </c>
      <c r="C15" s="5">
        <v>87.23</v>
      </c>
      <c r="D15" s="5">
        <v>20</v>
      </c>
      <c r="E15" s="5">
        <v>8</v>
      </c>
      <c r="F15" s="5">
        <v>80.42</v>
      </c>
      <c r="G15" s="5">
        <v>4</v>
      </c>
      <c r="H15" s="5">
        <v>2</v>
      </c>
      <c r="I15" s="5">
        <v>6</v>
      </c>
      <c r="J15" s="5">
        <v>2</v>
      </c>
      <c r="K15" s="5">
        <v>87.69</v>
      </c>
      <c r="L15" s="5">
        <v>87.01</v>
      </c>
      <c r="M15" s="5">
        <v>84.21</v>
      </c>
      <c r="N15" s="3" t="s">
        <v>23</v>
      </c>
    </row>
    <row r="16" spans="1:14">
      <c r="A16" s="4">
        <v>15</v>
      </c>
      <c r="B16" s="3" t="s">
        <v>42</v>
      </c>
      <c r="C16" s="5">
        <v>87.19</v>
      </c>
      <c r="D16" s="5">
        <v>22</v>
      </c>
      <c r="E16" s="5">
        <v>6</v>
      </c>
      <c r="F16" s="5">
        <v>78.63</v>
      </c>
      <c r="G16" s="5">
        <v>1</v>
      </c>
      <c r="H16" s="5">
        <v>2</v>
      </c>
      <c r="I16" s="5">
        <v>4</v>
      </c>
      <c r="J16" s="5">
        <v>5</v>
      </c>
      <c r="K16" s="5">
        <v>87.26</v>
      </c>
      <c r="L16" s="5">
        <v>86.89</v>
      </c>
      <c r="M16" s="5">
        <v>88.79</v>
      </c>
      <c r="N16" s="3" t="s">
        <v>13</v>
      </c>
    </row>
    <row r="17" spans="1:14">
      <c r="A17" s="4">
        <v>16</v>
      </c>
      <c r="B17" s="3" t="s">
        <v>27</v>
      </c>
      <c r="C17" s="5">
        <v>87.15</v>
      </c>
      <c r="D17" s="5">
        <v>18</v>
      </c>
      <c r="E17" s="5">
        <v>9</v>
      </c>
      <c r="F17" s="5">
        <v>83.11</v>
      </c>
      <c r="G17" s="5">
        <v>3</v>
      </c>
      <c r="H17" s="5">
        <v>4</v>
      </c>
      <c r="I17" s="5">
        <v>10</v>
      </c>
      <c r="J17" s="5">
        <v>7</v>
      </c>
      <c r="K17" s="5">
        <v>87</v>
      </c>
      <c r="L17" s="5">
        <v>87.18</v>
      </c>
      <c r="M17" s="5">
        <v>86.96</v>
      </c>
      <c r="N17" s="3" t="s">
        <v>28</v>
      </c>
    </row>
    <row r="18" spans="1:14">
      <c r="A18" s="4">
        <v>17</v>
      </c>
      <c r="B18" s="3" t="s">
        <v>26</v>
      </c>
      <c r="C18" s="5">
        <v>87.07</v>
      </c>
      <c r="D18" s="5">
        <v>18</v>
      </c>
      <c r="E18" s="5">
        <v>8</v>
      </c>
      <c r="F18" s="5">
        <v>79.84</v>
      </c>
      <c r="G18" s="5">
        <v>3</v>
      </c>
      <c r="H18" s="5">
        <v>2</v>
      </c>
      <c r="I18" s="5">
        <v>6</v>
      </c>
      <c r="J18" s="5">
        <v>5</v>
      </c>
      <c r="K18" s="5">
        <v>87.71</v>
      </c>
      <c r="L18" s="5">
        <v>86.72</v>
      </c>
      <c r="M18" s="5">
        <v>83.97</v>
      </c>
      <c r="N18" s="3" t="s">
        <v>13</v>
      </c>
    </row>
    <row r="19" spans="1:14">
      <c r="A19" s="4">
        <v>18</v>
      </c>
      <c r="B19" s="3" t="s">
        <v>20</v>
      </c>
      <c r="C19" s="5">
        <v>86.98</v>
      </c>
      <c r="D19" s="5">
        <v>19</v>
      </c>
      <c r="E19" s="5">
        <v>7</v>
      </c>
      <c r="F19" s="5">
        <v>81.61</v>
      </c>
      <c r="G19" s="5">
        <v>5</v>
      </c>
      <c r="H19" s="5">
        <v>5</v>
      </c>
      <c r="I19" s="5">
        <v>9</v>
      </c>
      <c r="J19" s="5">
        <v>7</v>
      </c>
      <c r="K19" s="5">
        <v>86.17</v>
      </c>
      <c r="L19" s="5">
        <v>87.62</v>
      </c>
      <c r="M19" s="5">
        <v>88.97</v>
      </c>
      <c r="N19" s="3" t="s">
        <v>21</v>
      </c>
    </row>
    <row r="20" spans="1:14">
      <c r="A20" s="4">
        <v>19</v>
      </c>
      <c r="B20" s="3" t="s">
        <v>41</v>
      </c>
      <c r="C20" s="5">
        <v>86.92</v>
      </c>
      <c r="D20" s="5">
        <v>18</v>
      </c>
      <c r="E20" s="5">
        <v>9</v>
      </c>
      <c r="F20" s="5">
        <v>81.819999999999993</v>
      </c>
      <c r="G20" s="5">
        <v>4</v>
      </c>
      <c r="H20" s="5">
        <v>4</v>
      </c>
      <c r="I20" s="5">
        <v>5</v>
      </c>
      <c r="J20" s="5">
        <v>9</v>
      </c>
      <c r="K20" s="5">
        <v>86.56</v>
      </c>
      <c r="L20" s="5">
        <v>87.39</v>
      </c>
      <c r="M20" s="5">
        <v>84.99</v>
      </c>
      <c r="N20" s="3" t="s">
        <v>21</v>
      </c>
    </row>
    <row r="21" spans="1:14" ht="15.75" customHeight="1">
      <c r="A21" s="4">
        <v>20</v>
      </c>
      <c r="B21" s="3" t="s">
        <v>53</v>
      </c>
      <c r="C21" s="5">
        <v>86.81</v>
      </c>
      <c r="D21" s="5">
        <v>18</v>
      </c>
      <c r="E21" s="5">
        <v>10</v>
      </c>
      <c r="F21" s="5">
        <v>81.86</v>
      </c>
      <c r="G21" s="5">
        <v>1</v>
      </c>
      <c r="H21" s="5">
        <v>5</v>
      </c>
      <c r="I21" s="5">
        <v>7</v>
      </c>
      <c r="J21" s="5">
        <v>8</v>
      </c>
      <c r="K21" s="5">
        <v>86.75</v>
      </c>
      <c r="L21" s="5">
        <v>86.79</v>
      </c>
      <c r="M21" s="5">
        <v>86.32</v>
      </c>
      <c r="N21" s="3" t="s">
        <v>33</v>
      </c>
    </row>
    <row r="22" spans="1:14" ht="15.75" customHeight="1">
      <c r="A22" s="4">
        <v>21</v>
      </c>
      <c r="B22" s="3" t="s">
        <v>47</v>
      </c>
      <c r="C22" s="5">
        <v>86.36</v>
      </c>
      <c r="D22" s="5">
        <v>22</v>
      </c>
      <c r="E22" s="5">
        <v>4</v>
      </c>
      <c r="F22" s="5">
        <v>75.150000000000006</v>
      </c>
      <c r="G22" s="5">
        <v>0</v>
      </c>
      <c r="H22" s="5">
        <v>1</v>
      </c>
      <c r="I22" s="5">
        <v>2</v>
      </c>
      <c r="J22" s="5">
        <v>3</v>
      </c>
      <c r="K22" s="5">
        <v>85.79</v>
      </c>
      <c r="L22" s="5">
        <v>86.62</v>
      </c>
      <c r="M22" s="5">
        <v>89.66</v>
      </c>
      <c r="N22" s="3" t="s">
        <v>48</v>
      </c>
    </row>
    <row r="23" spans="1:14" ht="15.75" customHeight="1">
      <c r="A23" s="4">
        <v>22</v>
      </c>
      <c r="B23" s="3" t="s">
        <v>64</v>
      </c>
      <c r="C23" s="5">
        <v>86.27</v>
      </c>
      <c r="D23" s="5">
        <v>17</v>
      </c>
      <c r="E23" s="5">
        <v>10</v>
      </c>
      <c r="F23" s="5">
        <v>79.739999999999995</v>
      </c>
      <c r="G23" s="5">
        <v>2</v>
      </c>
      <c r="H23" s="5">
        <v>8</v>
      </c>
      <c r="I23" s="5">
        <v>5</v>
      </c>
      <c r="J23" s="5">
        <v>10</v>
      </c>
      <c r="K23" s="5">
        <v>86.71</v>
      </c>
      <c r="L23" s="5">
        <v>85.99</v>
      </c>
      <c r="M23" s="5">
        <v>83.76</v>
      </c>
      <c r="N23" s="3" t="s">
        <v>21</v>
      </c>
    </row>
    <row r="24" spans="1:14" ht="15.75" customHeight="1">
      <c r="A24" s="4">
        <v>23</v>
      </c>
      <c r="B24" s="3" t="s">
        <v>22</v>
      </c>
      <c r="C24" s="5">
        <v>86.24</v>
      </c>
      <c r="D24" s="5">
        <v>15</v>
      </c>
      <c r="E24" s="5">
        <v>7</v>
      </c>
      <c r="F24" s="5">
        <v>80.64</v>
      </c>
      <c r="G24" s="5">
        <v>0</v>
      </c>
      <c r="H24" s="5">
        <v>4</v>
      </c>
      <c r="I24" s="5">
        <v>2</v>
      </c>
      <c r="J24" s="5">
        <v>5</v>
      </c>
      <c r="K24" s="5">
        <v>86.38</v>
      </c>
      <c r="L24" s="5">
        <v>85.88</v>
      </c>
      <c r="M24" s="5">
        <v>87.61</v>
      </c>
      <c r="N24" s="3" t="s">
        <v>23</v>
      </c>
    </row>
    <row r="25" spans="1:14" ht="15.75" customHeight="1">
      <c r="A25" s="4">
        <v>24</v>
      </c>
      <c r="B25" s="3" t="s">
        <v>87</v>
      </c>
      <c r="C25" s="5">
        <v>85.98</v>
      </c>
      <c r="D25" s="5">
        <v>22</v>
      </c>
      <c r="E25" s="5">
        <v>8</v>
      </c>
      <c r="F25" s="5">
        <v>78.319999999999993</v>
      </c>
      <c r="G25" s="5">
        <v>0</v>
      </c>
      <c r="H25" s="5">
        <v>1</v>
      </c>
      <c r="I25" s="5">
        <v>6</v>
      </c>
      <c r="J25" s="5">
        <v>4</v>
      </c>
      <c r="K25" s="5">
        <v>86.38</v>
      </c>
      <c r="L25" s="5">
        <v>85.4</v>
      </c>
      <c r="M25" s="5">
        <v>87.05</v>
      </c>
      <c r="N25" s="3" t="s">
        <v>17</v>
      </c>
    </row>
    <row r="26" spans="1:14" ht="15.75" customHeight="1">
      <c r="A26" s="4">
        <v>25</v>
      </c>
      <c r="B26" s="3" t="s">
        <v>92</v>
      </c>
      <c r="C26" s="5">
        <v>85.9</v>
      </c>
      <c r="D26" s="5">
        <v>19</v>
      </c>
      <c r="E26" s="5">
        <v>6</v>
      </c>
      <c r="F26" s="5">
        <v>77.16</v>
      </c>
      <c r="G26" s="5">
        <v>1</v>
      </c>
      <c r="H26" s="5">
        <v>3</v>
      </c>
      <c r="I26" s="5">
        <v>2</v>
      </c>
      <c r="J26" s="5">
        <v>4</v>
      </c>
      <c r="K26" s="5">
        <v>85.43</v>
      </c>
      <c r="L26" s="5">
        <v>86.16</v>
      </c>
      <c r="M26" s="5">
        <v>87.2</v>
      </c>
      <c r="N26" s="3" t="s">
        <v>19</v>
      </c>
    </row>
    <row r="27" spans="1:14" ht="15.75" customHeight="1">
      <c r="A27" s="4">
        <v>26</v>
      </c>
      <c r="B27" s="3" t="s">
        <v>65</v>
      </c>
      <c r="C27" s="5">
        <v>85.86</v>
      </c>
      <c r="D27" s="5">
        <v>20</v>
      </c>
      <c r="E27" s="5">
        <v>8</v>
      </c>
      <c r="F27" s="5">
        <v>82.15</v>
      </c>
      <c r="G27" s="5">
        <v>8</v>
      </c>
      <c r="H27" s="5">
        <v>6</v>
      </c>
      <c r="I27" s="5">
        <v>10</v>
      </c>
      <c r="J27" s="5">
        <v>6</v>
      </c>
      <c r="K27" s="5">
        <v>84.79</v>
      </c>
      <c r="L27" s="5">
        <v>86.72</v>
      </c>
      <c r="M27" s="5">
        <v>89.88</v>
      </c>
      <c r="N27" s="3" t="s">
        <v>21</v>
      </c>
    </row>
    <row r="28" spans="1:14" ht="15.75" customHeight="1">
      <c r="A28" s="4">
        <v>27</v>
      </c>
      <c r="B28" s="3" t="s">
        <v>411</v>
      </c>
      <c r="C28" s="5">
        <v>85.84</v>
      </c>
      <c r="D28" s="5">
        <v>22</v>
      </c>
      <c r="E28" s="5">
        <v>7</v>
      </c>
      <c r="F28" s="5">
        <v>78.569999999999993</v>
      </c>
      <c r="G28" s="5">
        <v>1</v>
      </c>
      <c r="H28" s="5">
        <v>4</v>
      </c>
      <c r="I28" s="5">
        <v>5</v>
      </c>
      <c r="J28" s="5">
        <v>5</v>
      </c>
      <c r="K28" s="5">
        <v>85.96</v>
      </c>
      <c r="L28" s="5">
        <v>85.87</v>
      </c>
      <c r="M28" s="5">
        <v>83.22</v>
      </c>
      <c r="N28" s="3" t="s">
        <v>17</v>
      </c>
    </row>
    <row r="29" spans="1:14" ht="15.75" customHeight="1">
      <c r="A29" s="4">
        <v>28</v>
      </c>
      <c r="B29" s="3" t="s">
        <v>158</v>
      </c>
      <c r="C29" s="5">
        <v>85.77</v>
      </c>
      <c r="D29" s="5">
        <v>18</v>
      </c>
      <c r="E29" s="5">
        <v>9</v>
      </c>
      <c r="F29" s="5">
        <v>80.27</v>
      </c>
      <c r="G29" s="5">
        <v>3</v>
      </c>
      <c r="H29" s="5">
        <v>5</v>
      </c>
      <c r="I29" s="5">
        <v>3</v>
      </c>
      <c r="J29" s="5">
        <v>7</v>
      </c>
      <c r="K29" s="5">
        <v>85.65</v>
      </c>
      <c r="L29" s="5">
        <v>85.61</v>
      </c>
      <c r="M29" s="5">
        <v>88.01</v>
      </c>
      <c r="N29" s="3" t="s">
        <v>13</v>
      </c>
    </row>
    <row r="30" spans="1:14" ht="15.75" customHeight="1">
      <c r="A30" s="4">
        <v>29</v>
      </c>
      <c r="B30" s="3" t="s">
        <v>32</v>
      </c>
      <c r="C30" s="5">
        <v>85.62</v>
      </c>
      <c r="D30" s="5">
        <v>13</v>
      </c>
      <c r="E30" s="5">
        <v>11</v>
      </c>
      <c r="F30" s="5">
        <v>80.81</v>
      </c>
      <c r="G30" s="5">
        <v>1</v>
      </c>
      <c r="H30" s="5">
        <v>3</v>
      </c>
      <c r="I30" s="5">
        <v>5</v>
      </c>
      <c r="J30" s="5">
        <v>8</v>
      </c>
      <c r="K30" s="5">
        <v>85.56</v>
      </c>
      <c r="L30" s="5">
        <v>85.7</v>
      </c>
      <c r="M30" s="5">
        <v>84.04</v>
      </c>
      <c r="N30" s="3" t="s">
        <v>33</v>
      </c>
    </row>
    <row r="31" spans="1:14" ht="15.75" customHeight="1">
      <c r="A31" s="4">
        <v>30</v>
      </c>
      <c r="B31" s="3" t="s">
        <v>59</v>
      </c>
      <c r="C31" s="5">
        <v>85.01</v>
      </c>
      <c r="D31" s="5">
        <v>15</v>
      </c>
      <c r="E31" s="5">
        <v>11</v>
      </c>
      <c r="F31" s="5">
        <v>83.89</v>
      </c>
      <c r="G31" s="5">
        <v>2</v>
      </c>
      <c r="H31" s="5">
        <v>7</v>
      </c>
      <c r="I31" s="5">
        <v>8</v>
      </c>
      <c r="J31" s="5">
        <v>10</v>
      </c>
      <c r="K31" s="5">
        <v>85.36</v>
      </c>
      <c r="L31" s="5">
        <v>84.96</v>
      </c>
      <c r="M31" s="5">
        <v>81.39</v>
      </c>
      <c r="N31" s="3" t="s">
        <v>28</v>
      </c>
    </row>
    <row r="32" spans="1:14" ht="15.75" customHeight="1">
      <c r="A32" s="4">
        <v>31</v>
      </c>
      <c r="B32" s="3" t="s">
        <v>70</v>
      </c>
      <c r="C32" s="5">
        <v>84.98</v>
      </c>
      <c r="D32" s="5">
        <v>20</v>
      </c>
      <c r="E32" s="5">
        <v>6</v>
      </c>
      <c r="F32" s="5">
        <v>77.97</v>
      </c>
      <c r="G32" s="5">
        <v>1</v>
      </c>
      <c r="H32" s="5">
        <v>1</v>
      </c>
      <c r="I32" s="5">
        <v>5</v>
      </c>
      <c r="J32" s="5">
        <v>2</v>
      </c>
      <c r="K32" s="5">
        <v>84.67</v>
      </c>
      <c r="L32" s="5">
        <v>85.2</v>
      </c>
      <c r="M32" s="5">
        <v>84.74</v>
      </c>
      <c r="N32" s="3" t="s">
        <v>17</v>
      </c>
    </row>
    <row r="33" spans="1:14" ht="15.75" customHeight="1">
      <c r="A33" s="4">
        <v>32</v>
      </c>
      <c r="B33" s="3" t="s">
        <v>43</v>
      </c>
      <c r="C33" s="5">
        <v>84.9</v>
      </c>
      <c r="D33" s="5">
        <v>15</v>
      </c>
      <c r="E33" s="5">
        <v>13</v>
      </c>
      <c r="F33" s="5">
        <v>83.06</v>
      </c>
      <c r="G33" s="5">
        <v>3</v>
      </c>
      <c r="H33" s="5">
        <v>7</v>
      </c>
      <c r="I33" s="5">
        <v>6</v>
      </c>
      <c r="J33" s="5">
        <v>12</v>
      </c>
      <c r="K33" s="5">
        <v>85.08</v>
      </c>
      <c r="L33" s="5">
        <v>84.54</v>
      </c>
      <c r="M33" s="5">
        <v>85.58</v>
      </c>
      <c r="N33" s="3" t="s">
        <v>28</v>
      </c>
    </row>
    <row r="34" spans="1:14" ht="15.75" customHeight="1">
      <c r="A34" s="4">
        <v>33</v>
      </c>
      <c r="B34" s="3" t="s">
        <v>155</v>
      </c>
      <c r="C34" s="5">
        <v>84.76</v>
      </c>
      <c r="D34" s="5">
        <v>17</v>
      </c>
      <c r="E34" s="5">
        <v>8</v>
      </c>
      <c r="F34" s="5">
        <v>80.69</v>
      </c>
      <c r="G34" s="5">
        <v>3</v>
      </c>
      <c r="H34" s="5">
        <v>3</v>
      </c>
      <c r="I34" s="5">
        <v>8</v>
      </c>
      <c r="J34" s="5">
        <v>6</v>
      </c>
      <c r="K34" s="5">
        <v>84.35</v>
      </c>
      <c r="L34" s="5">
        <v>84.79</v>
      </c>
      <c r="M34" s="5">
        <v>89.05</v>
      </c>
      <c r="N34" s="3" t="s">
        <v>33</v>
      </c>
    </row>
    <row r="35" spans="1:14" ht="15.75" customHeight="1">
      <c r="A35" s="4">
        <v>34</v>
      </c>
      <c r="B35" s="3" t="s">
        <v>122</v>
      </c>
      <c r="C35" s="5">
        <v>84.61</v>
      </c>
      <c r="D35" s="5">
        <v>16</v>
      </c>
      <c r="E35" s="5">
        <v>9</v>
      </c>
      <c r="F35" s="5">
        <v>80.010000000000005</v>
      </c>
      <c r="G35" s="5">
        <v>1</v>
      </c>
      <c r="H35" s="5">
        <v>3</v>
      </c>
      <c r="I35" s="5">
        <v>3</v>
      </c>
      <c r="J35" s="5">
        <v>7</v>
      </c>
      <c r="K35" s="5">
        <v>84.71</v>
      </c>
      <c r="L35" s="5">
        <v>84.29</v>
      </c>
      <c r="M35" s="5">
        <v>86.04</v>
      </c>
      <c r="N35" s="3" t="s">
        <v>33</v>
      </c>
    </row>
    <row r="36" spans="1:14" ht="15.75" customHeight="1">
      <c r="A36" s="4">
        <v>35</v>
      </c>
      <c r="B36" s="3" t="s">
        <v>73</v>
      </c>
      <c r="C36" s="5">
        <v>84.54</v>
      </c>
      <c r="D36" s="5">
        <v>16</v>
      </c>
      <c r="E36" s="5">
        <v>7</v>
      </c>
      <c r="F36" s="5">
        <v>81.900000000000006</v>
      </c>
      <c r="G36" s="5">
        <v>4</v>
      </c>
      <c r="H36" s="5">
        <v>2</v>
      </c>
      <c r="I36" s="5">
        <v>8</v>
      </c>
      <c r="J36" s="5">
        <v>6</v>
      </c>
      <c r="K36" s="5">
        <v>84.35</v>
      </c>
      <c r="L36" s="5">
        <v>84.92</v>
      </c>
      <c r="M36" s="5">
        <v>81.650000000000006</v>
      </c>
      <c r="N36" s="3" t="s">
        <v>33</v>
      </c>
    </row>
    <row r="37" spans="1:14" ht="15.75" customHeight="1">
      <c r="A37" s="4">
        <v>36</v>
      </c>
      <c r="B37" s="3" t="s">
        <v>83</v>
      </c>
      <c r="C37" s="5">
        <v>84.5</v>
      </c>
      <c r="D37" s="5">
        <v>14</v>
      </c>
      <c r="E37" s="5">
        <v>9</v>
      </c>
      <c r="F37" s="5">
        <v>81.17</v>
      </c>
      <c r="G37" s="5">
        <v>2</v>
      </c>
      <c r="H37" s="5">
        <v>5</v>
      </c>
      <c r="I37" s="5">
        <v>4</v>
      </c>
      <c r="J37" s="5">
        <v>6</v>
      </c>
      <c r="K37" s="5">
        <v>84.78</v>
      </c>
      <c r="L37" s="5">
        <v>84.58</v>
      </c>
      <c r="M37" s="5">
        <v>80.41</v>
      </c>
      <c r="N37" s="3" t="s">
        <v>13</v>
      </c>
    </row>
    <row r="38" spans="1:14" ht="15.75" customHeight="1">
      <c r="A38" s="4">
        <v>37</v>
      </c>
      <c r="B38" s="3" t="s">
        <v>249</v>
      </c>
      <c r="C38" s="5">
        <v>84.28</v>
      </c>
      <c r="D38" s="5">
        <v>22</v>
      </c>
      <c r="E38" s="5">
        <v>4</v>
      </c>
      <c r="F38" s="5">
        <v>72.98</v>
      </c>
      <c r="G38" s="5">
        <v>0</v>
      </c>
      <c r="H38" s="5">
        <v>1</v>
      </c>
      <c r="I38" s="5">
        <v>0</v>
      </c>
      <c r="J38" s="5">
        <v>1</v>
      </c>
      <c r="K38" s="5">
        <v>83.9</v>
      </c>
      <c r="L38" s="5">
        <v>84.32</v>
      </c>
      <c r="M38" s="5">
        <v>87.47</v>
      </c>
      <c r="N38" s="3" t="s">
        <v>78</v>
      </c>
    </row>
    <row r="39" spans="1:14" ht="15.75" customHeight="1">
      <c r="A39" s="4">
        <v>38</v>
      </c>
      <c r="B39" s="3" t="s">
        <v>50</v>
      </c>
      <c r="C39" s="5">
        <v>84.1</v>
      </c>
      <c r="D39" s="5">
        <v>15</v>
      </c>
      <c r="E39" s="5">
        <v>12</v>
      </c>
      <c r="F39" s="5">
        <v>83.51</v>
      </c>
      <c r="G39" s="5">
        <v>3</v>
      </c>
      <c r="H39" s="5">
        <v>7</v>
      </c>
      <c r="I39" s="5">
        <v>8</v>
      </c>
      <c r="J39" s="5">
        <v>10</v>
      </c>
      <c r="K39" s="5">
        <v>83.32</v>
      </c>
      <c r="L39" s="5">
        <v>84.77</v>
      </c>
      <c r="M39" s="5">
        <v>84.84</v>
      </c>
      <c r="N39" s="3" t="s">
        <v>28</v>
      </c>
    </row>
    <row r="40" spans="1:14" ht="15.75" customHeight="1">
      <c r="A40" s="4">
        <v>39</v>
      </c>
      <c r="B40" s="3" t="s">
        <v>76</v>
      </c>
      <c r="C40" s="5">
        <v>84.06</v>
      </c>
      <c r="D40" s="5">
        <v>15</v>
      </c>
      <c r="E40" s="5">
        <v>10</v>
      </c>
      <c r="F40" s="5">
        <v>80.62</v>
      </c>
      <c r="G40" s="5">
        <v>5</v>
      </c>
      <c r="H40" s="5">
        <v>6</v>
      </c>
      <c r="I40" s="5">
        <v>5</v>
      </c>
      <c r="J40" s="5">
        <v>8</v>
      </c>
      <c r="K40" s="5">
        <v>84.41</v>
      </c>
      <c r="L40" s="5">
        <v>83.96</v>
      </c>
      <c r="M40" s="5">
        <v>80.73</v>
      </c>
      <c r="N40" s="3" t="s">
        <v>21</v>
      </c>
    </row>
    <row r="41" spans="1:14" ht="15.75" customHeight="1">
      <c r="A41" s="4">
        <v>40</v>
      </c>
      <c r="B41" s="3" t="s">
        <v>207</v>
      </c>
      <c r="C41" s="5">
        <v>84.02</v>
      </c>
      <c r="D41" s="5">
        <v>16</v>
      </c>
      <c r="E41" s="5">
        <v>4</v>
      </c>
      <c r="F41" s="5">
        <v>76.48</v>
      </c>
      <c r="G41" s="5">
        <v>0</v>
      </c>
      <c r="H41" s="5">
        <v>0</v>
      </c>
      <c r="I41" s="5">
        <v>0</v>
      </c>
      <c r="J41" s="5">
        <v>0</v>
      </c>
      <c r="K41" s="5">
        <v>83.92</v>
      </c>
      <c r="L41" s="5">
        <v>83.78</v>
      </c>
      <c r="M41" s="5">
        <v>87.01</v>
      </c>
      <c r="N41" s="3" t="s">
        <v>67</v>
      </c>
    </row>
    <row r="42" spans="1:14" ht="15.75" customHeight="1">
      <c r="A42" s="4">
        <v>41</v>
      </c>
      <c r="B42" s="3" t="s">
        <v>263</v>
      </c>
      <c r="C42" s="5">
        <v>83.95</v>
      </c>
      <c r="D42" s="5">
        <v>13</v>
      </c>
      <c r="E42" s="5">
        <v>7</v>
      </c>
      <c r="F42" s="5">
        <v>81.17</v>
      </c>
      <c r="G42" s="5">
        <v>0</v>
      </c>
      <c r="H42" s="5">
        <v>4</v>
      </c>
      <c r="I42" s="5">
        <v>6</v>
      </c>
      <c r="J42" s="5">
        <v>6</v>
      </c>
      <c r="K42" s="5">
        <v>83.84</v>
      </c>
      <c r="L42" s="5">
        <v>84.49</v>
      </c>
      <c r="M42" s="5">
        <v>79.38</v>
      </c>
      <c r="N42" s="3" t="s">
        <v>33</v>
      </c>
    </row>
    <row r="43" spans="1:14" ht="15.75" customHeight="1">
      <c r="A43" s="4">
        <v>42</v>
      </c>
      <c r="B43" s="3" t="s">
        <v>61</v>
      </c>
      <c r="C43" s="5">
        <v>83.93</v>
      </c>
      <c r="D43" s="5">
        <v>11</v>
      </c>
      <c r="E43" s="5">
        <v>14</v>
      </c>
      <c r="F43" s="5">
        <v>84.75</v>
      </c>
      <c r="G43" s="5">
        <v>1</v>
      </c>
      <c r="H43" s="5">
        <v>10</v>
      </c>
      <c r="I43" s="5">
        <v>5</v>
      </c>
      <c r="J43" s="5">
        <v>13</v>
      </c>
      <c r="K43" s="5">
        <v>84.25</v>
      </c>
      <c r="L43" s="5">
        <v>83.57</v>
      </c>
      <c r="M43" s="5">
        <v>83.27</v>
      </c>
      <c r="N43" s="3" t="s">
        <v>28</v>
      </c>
    </row>
    <row r="44" spans="1:14" ht="15.75" customHeight="1">
      <c r="A44" s="4">
        <v>43</v>
      </c>
      <c r="B44" s="3" t="s">
        <v>34</v>
      </c>
      <c r="C44" s="5">
        <v>83.52</v>
      </c>
      <c r="D44" s="5">
        <v>16</v>
      </c>
      <c r="E44" s="5">
        <v>8</v>
      </c>
      <c r="F44" s="5">
        <v>75.94</v>
      </c>
      <c r="G44" s="5">
        <v>0</v>
      </c>
      <c r="H44" s="5">
        <v>2</v>
      </c>
      <c r="I44" s="5">
        <v>0</v>
      </c>
      <c r="J44" s="5">
        <v>2</v>
      </c>
      <c r="K44" s="5">
        <v>83.42</v>
      </c>
      <c r="L44" s="5">
        <v>83.36</v>
      </c>
      <c r="M44" s="5">
        <v>85.17</v>
      </c>
      <c r="N44" s="3" t="s">
        <v>15</v>
      </c>
    </row>
    <row r="45" spans="1:14" ht="15.75" customHeight="1">
      <c r="A45" s="4">
        <v>44</v>
      </c>
      <c r="B45" s="3" t="s">
        <v>16</v>
      </c>
      <c r="C45" s="5">
        <v>83.5</v>
      </c>
      <c r="D45" s="5">
        <v>17</v>
      </c>
      <c r="E45" s="5">
        <v>9</v>
      </c>
      <c r="F45" s="5">
        <v>79.02</v>
      </c>
      <c r="G45" s="5">
        <v>1</v>
      </c>
      <c r="H45" s="5">
        <v>3</v>
      </c>
      <c r="I45" s="5">
        <v>3</v>
      </c>
      <c r="J45" s="5">
        <v>6</v>
      </c>
      <c r="K45" s="5">
        <v>83.34</v>
      </c>
      <c r="L45" s="5">
        <v>84.03</v>
      </c>
      <c r="M45" s="5">
        <v>79.28</v>
      </c>
      <c r="N45" s="3" t="s">
        <v>17</v>
      </c>
    </row>
    <row r="46" spans="1:14" ht="15.75" customHeight="1">
      <c r="A46" s="4">
        <v>45</v>
      </c>
      <c r="B46" s="3" t="s">
        <v>37</v>
      </c>
      <c r="C46" s="5">
        <v>83.38</v>
      </c>
      <c r="D46" s="5">
        <v>12</v>
      </c>
      <c r="E46" s="5">
        <v>15</v>
      </c>
      <c r="F46" s="5">
        <v>84.32</v>
      </c>
      <c r="G46" s="5">
        <v>2</v>
      </c>
      <c r="H46" s="5">
        <v>9</v>
      </c>
      <c r="I46" s="5">
        <v>4</v>
      </c>
      <c r="J46" s="5">
        <v>14</v>
      </c>
      <c r="K46" s="5">
        <v>84.17</v>
      </c>
      <c r="L46" s="5">
        <v>83.3</v>
      </c>
      <c r="M46" s="5">
        <v>77.13</v>
      </c>
      <c r="N46" s="3" t="s">
        <v>28</v>
      </c>
    </row>
    <row r="47" spans="1:14" ht="15.75" customHeight="1">
      <c r="A47" s="4">
        <v>46</v>
      </c>
      <c r="B47" s="3" t="s">
        <v>96</v>
      </c>
      <c r="C47" s="5">
        <v>83.17</v>
      </c>
      <c r="D47" s="5">
        <v>15</v>
      </c>
      <c r="E47" s="5">
        <v>6</v>
      </c>
      <c r="F47" s="5">
        <v>78.510000000000005</v>
      </c>
      <c r="G47" s="5">
        <v>2</v>
      </c>
      <c r="H47" s="5">
        <v>1</v>
      </c>
      <c r="I47" s="5">
        <v>4</v>
      </c>
      <c r="J47" s="5">
        <v>5</v>
      </c>
      <c r="K47" s="5">
        <v>83.23</v>
      </c>
      <c r="L47" s="5">
        <v>83.3</v>
      </c>
      <c r="M47" s="5">
        <v>80.069999999999993</v>
      </c>
      <c r="N47" s="3" t="s">
        <v>33</v>
      </c>
    </row>
    <row r="48" spans="1:14" ht="15.75" customHeight="1">
      <c r="A48" s="4">
        <v>47</v>
      </c>
      <c r="B48" s="3" t="s">
        <v>84</v>
      </c>
      <c r="C48" s="5">
        <v>83.05</v>
      </c>
      <c r="D48" s="5">
        <v>14</v>
      </c>
      <c r="E48" s="5">
        <v>13</v>
      </c>
      <c r="F48" s="5">
        <v>81.67</v>
      </c>
      <c r="G48" s="5">
        <v>1</v>
      </c>
      <c r="H48" s="5">
        <v>5</v>
      </c>
      <c r="I48" s="5">
        <v>2</v>
      </c>
      <c r="J48" s="5">
        <v>7</v>
      </c>
      <c r="K48" s="5">
        <v>83.24</v>
      </c>
      <c r="L48" s="5">
        <v>83.06</v>
      </c>
      <c r="M48" s="5">
        <v>79.900000000000006</v>
      </c>
      <c r="N48" s="3" t="s">
        <v>23</v>
      </c>
    </row>
    <row r="49" spans="1:14" ht="15.75" customHeight="1">
      <c r="A49" s="4">
        <v>48</v>
      </c>
      <c r="B49" s="3" t="s">
        <v>25</v>
      </c>
      <c r="C49" s="5">
        <v>82.98</v>
      </c>
      <c r="D49" s="5">
        <v>17</v>
      </c>
      <c r="E49" s="5">
        <v>9</v>
      </c>
      <c r="F49" s="5">
        <v>77.3</v>
      </c>
      <c r="G49" s="5">
        <v>1</v>
      </c>
      <c r="H49" s="5">
        <v>1</v>
      </c>
      <c r="I49" s="5">
        <v>2</v>
      </c>
      <c r="J49" s="5">
        <v>6</v>
      </c>
      <c r="K49" s="5">
        <v>82.91</v>
      </c>
      <c r="L49" s="5">
        <v>83.01</v>
      </c>
      <c r="M49" s="5">
        <v>82.04</v>
      </c>
      <c r="N49" s="3" t="s">
        <v>17</v>
      </c>
    </row>
    <row r="50" spans="1:14" ht="15.75" customHeight="1">
      <c r="A50" s="4">
        <v>49</v>
      </c>
      <c r="B50" s="3" t="s">
        <v>39</v>
      </c>
      <c r="C50" s="5">
        <v>82.7</v>
      </c>
      <c r="D50" s="5">
        <v>9</v>
      </c>
      <c r="E50" s="5">
        <v>16</v>
      </c>
      <c r="F50" s="5">
        <v>82.67</v>
      </c>
      <c r="G50" s="5">
        <v>1</v>
      </c>
      <c r="H50" s="5">
        <v>6</v>
      </c>
      <c r="I50" s="5">
        <v>3</v>
      </c>
      <c r="J50" s="5">
        <v>9</v>
      </c>
      <c r="K50" s="5">
        <v>82.83</v>
      </c>
      <c r="L50" s="5">
        <v>82.61</v>
      </c>
      <c r="M50" s="5">
        <v>80.97</v>
      </c>
      <c r="N50" s="3" t="s">
        <v>13</v>
      </c>
    </row>
    <row r="51" spans="1:14" ht="15.75" customHeight="1">
      <c r="A51" s="4">
        <v>50</v>
      </c>
      <c r="B51" s="3" t="s">
        <v>57</v>
      </c>
      <c r="C51" s="5">
        <v>82.55</v>
      </c>
      <c r="D51" s="5">
        <v>19</v>
      </c>
      <c r="E51" s="5">
        <v>8</v>
      </c>
      <c r="F51" s="5">
        <v>74.37</v>
      </c>
      <c r="G51" s="5">
        <v>2</v>
      </c>
      <c r="H51" s="5">
        <v>2</v>
      </c>
      <c r="I51" s="5">
        <v>2</v>
      </c>
      <c r="J51" s="5">
        <v>2</v>
      </c>
      <c r="K51" s="5">
        <v>83.1</v>
      </c>
      <c r="L51" s="5">
        <v>81.790000000000006</v>
      </c>
      <c r="M51" s="5">
        <v>84.39</v>
      </c>
      <c r="N51" s="3" t="s">
        <v>48</v>
      </c>
    </row>
    <row r="52" spans="1:14" ht="15.75" customHeight="1">
      <c r="A52" s="4">
        <v>51</v>
      </c>
      <c r="B52" s="3" t="s">
        <v>74</v>
      </c>
      <c r="C52" s="5">
        <v>82.36</v>
      </c>
      <c r="D52" s="5">
        <v>16</v>
      </c>
      <c r="E52" s="5">
        <v>9</v>
      </c>
      <c r="F52" s="5">
        <v>81.650000000000006</v>
      </c>
      <c r="G52" s="5">
        <v>4</v>
      </c>
      <c r="H52" s="5">
        <v>3</v>
      </c>
      <c r="I52" s="5">
        <v>7</v>
      </c>
      <c r="J52" s="5">
        <v>4</v>
      </c>
      <c r="K52" s="5">
        <v>82.14</v>
      </c>
      <c r="L52" s="5">
        <v>82.77</v>
      </c>
      <c r="M52" s="5">
        <v>79.38</v>
      </c>
      <c r="N52" s="3" t="s">
        <v>13</v>
      </c>
    </row>
    <row r="53" spans="1:14" ht="15.75" customHeight="1">
      <c r="A53" s="4">
        <v>52</v>
      </c>
      <c r="B53" s="3" t="s">
        <v>118</v>
      </c>
      <c r="C53" s="5">
        <v>82.3</v>
      </c>
      <c r="D53" s="5">
        <v>14</v>
      </c>
      <c r="E53" s="5">
        <v>6</v>
      </c>
      <c r="F53" s="5">
        <v>74.319999999999993</v>
      </c>
      <c r="G53" s="5">
        <v>0</v>
      </c>
      <c r="H53" s="5">
        <v>0</v>
      </c>
      <c r="I53" s="5">
        <v>2</v>
      </c>
      <c r="J53" s="5">
        <v>1</v>
      </c>
      <c r="K53" s="5">
        <v>83.21</v>
      </c>
      <c r="L53" s="5">
        <v>81.59</v>
      </c>
      <c r="M53" s="5">
        <v>80.03</v>
      </c>
      <c r="N53" s="3" t="s">
        <v>67</v>
      </c>
    </row>
    <row r="54" spans="1:14" ht="15.75" customHeight="1">
      <c r="A54" s="4">
        <v>53</v>
      </c>
      <c r="B54" s="3" t="s">
        <v>68</v>
      </c>
      <c r="C54" s="5">
        <v>82.17</v>
      </c>
      <c r="D54" s="5">
        <v>13</v>
      </c>
      <c r="E54" s="5">
        <v>10</v>
      </c>
      <c r="F54" s="5">
        <v>79.430000000000007</v>
      </c>
      <c r="G54" s="5">
        <v>2</v>
      </c>
      <c r="H54" s="5">
        <v>3</v>
      </c>
      <c r="I54" s="5">
        <v>2</v>
      </c>
      <c r="J54" s="5">
        <v>8</v>
      </c>
      <c r="K54" s="5">
        <v>82.7</v>
      </c>
      <c r="L54" s="5">
        <v>81.66</v>
      </c>
      <c r="M54" s="5">
        <v>81.05</v>
      </c>
      <c r="N54" s="3" t="s">
        <v>33</v>
      </c>
    </row>
    <row r="55" spans="1:14" ht="15.75" customHeight="1">
      <c r="A55" s="4">
        <v>54</v>
      </c>
      <c r="B55" s="3" t="s">
        <v>195</v>
      </c>
      <c r="C55" s="5">
        <v>82.03</v>
      </c>
      <c r="D55" s="5">
        <v>11</v>
      </c>
      <c r="E55" s="5">
        <v>5</v>
      </c>
      <c r="F55" s="5">
        <v>76.12</v>
      </c>
      <c r="G55" s="5">
        <v>0</v>
      </c>
      <c r="H55" s="5">
        <v>2</v>
      </c>
      <c r="I55" s="5">
        <v>1</v>
      </c>
      <c r="J55" s="5">
        <v>3</v>
      </c>
      <c r="K55" s="5">
        <v>82.06</v>
      </c>
      <c r="L55" s="5">
        <v>81.97</v>
      </c>
      <c r="M55" s="5">
        <v>80.930000000000007</v>
      </c>
      <c r="N55" s="3" t="s">
        <v>15</v>
      </c>
    </row>
    <row r="56" spans="1:14" ht="15.75" customHeight="1">
      <c r="A56" s="4">
        <v>55</v>
      </c>
      <c r="B56" s="3" t="s">
        <v>132</v>
      </c>
      <c r="C56" s="5">
        <v>82.03</v>
      </c>
      <c r="D56" s="5">
        <v>16</v>
      </c>
      <c r="E56" s="5">
        <v>11</v>
      </c>
      <c r="F56" s="5">
        <v>78.319999999999993</v>
      </c>
      <c r="G56" s="5">
        <v>1</v>
      </c>
      <c r="H56" s="5">
        <v>2</v>
      </c>
      <c r="I56" s="5">
        <v>2</v>
      </c>
      <c r="J56" s="5">
        <v>5</v>
      </c>
      <c r="K56" s="5">
        <v>82.16</v>
      </c>
      <c r="L56" s="5">
        <v>81.709999999999994</v>
      </c>
      <c r="M56" s="5">
        <v>82.73</v>
      </c>
      <c r="N56" s="3" t="s">
        <v>13</v>
      </c>
    </row>
    <row r="57" spans="1:14" ht="15.75" customHeight="1">
      <c r="A57" s="4">
        <v>56</v>
      </c>
      <c r="B57" s="3" t="s">
        <v>35</v>
      </c>
      <c r="C57" s="5">
        <v>82.03</v>
      </c>
      <c r="D57" s="5">
        <v>13</v>
      </c>
      <c r="E57" s="5">
        <v>8</v>
      </c>
      <c r="F57" s="5">
        <v>79.11</v>
      </c>
      <c r="G57" s="5">
        <v>1</v>
      </c>
      <c r="H57" s="5">
        <v>2</v>
      </c>
      <c r="I57" s="5">
        <v>2</v>
      </c>
      <c r="J57" s="5">
        <v>3</v>
      </c>
      <c r="K57" s="5">
        <v>82.03</v>
      </c>
      <c r="L57" s="5">
        <v>82.31</v>
      </c>
      <c r="M57" s="5">
        <v>78.22</v>
      </c>
      <c r="N57" s="3" t="s">
        <v>23</v>
      </c>
    </row>
    <row r="58" spans="1:14" ht="15.75" customHeight="1">
      <c r="A58" s="4">
        <v>57</v>
      </c>
      <c r="B58" s="3" t="s">
        <v>66</v>
      </c>
      <c r="C58" s="5">
        <v>81.92</v>
      </c>
      <c r="D58" s="5">
        <v>19</v>
      </c>
      <c r="E58" s="5">
        <v>7</v>
      </c>
      <c r="F58" s="5">
        <v>76.8</v>
      </c>
      <c r="G58" s="5">
        <v>0</v>
      </c>
      <c r="H58" s="5">
        <v>1</v>
      </c>
      <c r="I58" s="5">
        <v>3</v>
      </c>
      <c r="J58" s="5">
        <v>4</v>
      </c>
      <c r="K58" s="5">
        <v>81.94</v>
      </c>
      <c r="L58" s="5">
        <v>81.75</v>
      </c>
      <c r="M58" s="5">
        <v>82.34</v>
      </c>
      <c r="N58" s="3" t="s">
        <v>67</v>
      </c>
    </row>
    <row r="59" spans="1:14" ht="15.75" customHeight="1">
      <c r="A59" s="4">
        <v>58</v>
      </c>
      <c r="B59" s="3" t="s">
        <v>79</v>
      </c>
      <c r="C59" s="5">
        <v>81.64</v>
      </c>
      <c r="D59" s="5">
        <v>17</v>
      </c>
      <c r="E59" s="5">
        <v>8</v>
      </c>
      <c r="F59" s="5">
        <v>74.12</v>
      </c>
      <c r="G59" s="5">
        <v>1</v>
      </c>
      <c r="H59" s="5">
        <v>3</v>
      </c>
      <c r="I59" s="5">
        <v>3</v>
      </c>
      <c r="J59" s="5">
        <v>3</v>
      </c>
      <c r="K59" s="5">
        <v>82.07</v>
      </c>
      <c r="L59" s="5">
        <v>81.599999999999994</v>
      </c>
      <c r="M59" s="5">
        <v>77.06</v>
      </c>
      <c r="N59" s="3" t="s">
        <v>48</v>
      </c>
    </row>
    <row r="60" spans="1:14" ht="15.75" customHeight="1">
      <c r="A60" s="4">
        <v>59</v>
      </c>
      <c r="B60" s="3" t="s">
        <v>182</v>
      </c>
      <c r="C60" s="5">
        <v>81.5</v>
      </c>
      <c r="D60" s="5">
        <v>14</v>
      </c>
      <c r="E60" s="5">
        <v>15</v>
      </c>
      <c r="F60" s="5">
        <v>83.03</v>
      </c>
      <c r="G60" s="5">
        <v>4</v>
      </c>
      <c r="H60" s="5">
        <v>7</v>
      </c>
      <c r="I60" s="5">
        <v>5</v>
      </c>
      <c r="J60" s="5">
        <v>13</v>
      </c>
      <c r="K60" s="5">
        <v>81.25</v>
      </c>
      <c r="L60" s="5">
        <v>82.4</v>
      </c>
      <c r="M60" s="5">
        <v>75.25</v>
      </c>
      <c r="N60" s="3" t="s">
        <v>28</v>
      </c>
    </row>
    <row r="61" spans="1:14" ht="15.75" customHeight="1">
      <c r="A61" s="4">
        <v>60</v>
      </c>
      <c r="B61" s="3" t="s">
        <v>58</v>
      </c>
      <c r="C61" s="5">
        <v>81.459999999999994</v>
      </c>
      <c r="D61" s="5">
        <v>13</v>
      </c>
      <c r="E61" s="5">
        <v>13</v>
      </c>
      <c r="F61" s="5">
        <v>81.22</v>
      </c>
      <c r="G61" s="5">
        <v>3</v>
      </c>
      <c r="H61" s="5">
        <v>4</v>
      </c>
      <c r="I61" s="5">
        <v>4</v>
      </c>
      <c r="J61" s="5">
        <v>6</v>
      </c>
      <c r="K61" s="5">
        <v>81.77</v>
      </c>
      <c r="L61" s="5">
        <v>81.47</v>
      </c>
      <c r="M61" s="5">
        <v>77.33</v>
      </c>
      <c r="N61" s="3" t="s">
        <v>23</v>
      </c>
    </row>
    <row r="62" spans="1:14" ht="15.75" customHeight="1">
      <c r="A62" s="4">
        <v>61</v>
      </c>
      <c r="B62" s="3" t="s">
        <v>99</v>
      </c>
      <c r="C62" s="5">
        <v>81.400000000000006</v>
      </c>
      <c r="D62" s="5">
        <v>16</v>
      </c>
      <c r="E62" s="5">
        <v>11</v>
      </c>
      <c r="F62" s="5">
        <v>79.52</v>
      </c>
      <c r="G62" s="5">
        <v>2</v>
      </c>
      <c r="H62" s="5">
        <v>4</v>
      </c>
      <c r="I62" s="5">
        <v>3</v>
      </c>
      <c r="J62" s="5">
        <v>6</v>
      </c>
      <c r="K62" s="5">
        <v>80.989999999999995</v>
      </c>
      <c r="L62" s="5">
        <v>81.78</v>
      </c>
      <c r="M62" s="5">
        <v>80.59</v>
      </c>
      <c r="N62" s="3" t="s">
        <v>23</v>
      </c>
    </row>
    <row r="63" spans="1:14" ht="15.75" customHeight="1">
      <c r="A63" s="4">
        <v>62</v>
      </c>
      <c r="B63" s="3" t="s">
        <v>45</v>
      </c>
      <c r="C63" s="5">
        <v>81.319999999999993</v>
      </c>
      <c r="D63" s="5">
        <v>13</v>
      </c>
      <c r="E63" s="5">
        <v>14</v>
      </c>
      <c r="F63" s="5">
        <v>80.680000000000007</v>
      </c>
      <c r="G63" s="5">
        <v>1</v>
      </c>
      <c r="H63" s="5">
        <v>6</v>
      </c>
      <c r="I63" s="5">
        <v>3</v>
      </c>
      <c r="J63" s="5">
        <v>9</v>
      </c>
      <c r="K63" s="5">
        <v>81.33</v>
      </c>
      <c r="L63" s="5">
        <v>81.319999999999993</v>
      </c>
      <c r="M63" s="5">
        <v>79.87</v>
      </c>
      <c r="N63" s="3" t="s">
        <v>13</v>
      </c>
    </row>
    <row r="64" spans="1:14" ht="15.75" customHeight="1">
      <c r="A64" s="4">
        <v>63</v>
      </c>
      <c r="B64" s="3" t="s">
        <v>215</v>
      </c>
      <c r="C64" s="5">
        <v>81.239999999999995</v>
      </c>
      <c r="D64" s="5">
        <v>13</v>
      </c>
      <c r="E64" s="5">
        <v>12</v>
      </c>
      <c r="F64" s="5">
        <v>81.94</v>
      </c>
      <c r="G64" s="5">
        <v>3</v>
      </c>
      <c r="H64" s="5">
        <v>6</v>
      </c>
      <c r="I64" s="5">
        <v>5</v>
      </c>
      <c r="J64" s="5">
        <v>8</v>
      </c>
      <c r="K64" s="5">
        <v>80.97</v>
      </c>
      <c r="L64" s="5">
        <v>80.97</v>
      </c>
      <c r="M64" s="5">
        <v>90.19</v>
      </c>
      <c r="N64" s="3" t="s">
        <v>23</v>
      </c>
    </row>
    <row r="65" spans="1:14" ht="15.75" customHeight="1">
      <c r="A65" s="4">
        <v>64</v>
      </c>
      <c r="B65" s="3" t="s">
        <v>30</v>
      </c>
      <c r="C65" s="5">
        <v>81.03</v>
      </c>
      <c r="D65" s="5">
        <v>13</v>
      </c>
      <c r="E65" s="5">
        <v>14</v>
      </c>
      <c r="F65" s="5">
        <v>81.52</v>
      </c>
      <c r="G65" s="5">
        <v>3</v>
      </c>
      <c r="H65" s="5">
        <v>5</v>
      </c>
      <c r="I65" s="5">
        <v>3</v>
      </c>
      <c r="J65" s="5">
        <v>9</v>
      </c>
      <c r="K65" s="5">
        <v>80.900000000000006</v>
      </c>
      <c r="L65" s="5">
        <v>81.13</v>
      </c>
      <c r="M65" s="5">
        <v>79.88</v>
      </c>
      <c r="N65" s="3" t="s">
        <v>23</v>
      </c>
    </row>
    <row r="66" spans="1:14" ht="15.75" customHeight="1">
      <c r="A66" s="4">
        <v>65</v>
      </c>
      <c r="B66" s="3" t="s">
        <v>178</v>
      </c>
      <c r="C66" s="5">
        <v>80.94</v>
      </c>
      <c r="D66" s="5">
        <v>12</v>
      </c>
      <c r="E66" s="5">
        <v>8</v>
      </c>
      <c r="F66" s="5">
        <v>76.59</v>
      </c>
      <c r="G66" s="5">
        <v>0</v>
      </c>
      <c r="H66" s="5">
        <v>1</v>
      </c>
      <c r="I66" s="5">
        <v>2</v>
      </c>
      <c r="J66" s="5">
        <v>2</v>
      </c>
      <c r="K66" s="5">
        <v>81.319999999999993</v>
      </c>
      <c r="L66" s="5">
        <v>81.150000000000006</v>
      </c>
      <c r="M66" s="5">
        <v>74.72</v>
      </c>
      <c r="N66" s="3" t="s">
        <v>67</v>
      </c>
    </row>
    <row r="67" spans="1:14" ht="15.75" customHeight="1">
      <c r="A67" s="4">
        <v>66</v>
      </c>
      <c r="B67" s="3" t="s">
        <v>123</v>
      </c>
      <c r="C67" s="5">
        <v>80.900000000000006</v>
      </c>
      <c r="D67" s="5">
        <v>14</v>
      </c>
      <c r="E67" s="5">
        <v>5</v>
      </c>
      <c r="F67" s="5">
        <v>77.459999999999994</v>
      </c>
      <c r="G67" s="5">
        <v>1</v>
      </c>
      <c r="H67" s="5">
        <v>1</v>
      </c>
      <c r="I67" s="5">
        <v>1</v>
      </c>
      <c r="J67" s="5">
        <v>3</v>
      </c>
      <c r="K67" s="5">
        <v>79.91</v>
      </c>
      <c r="L67" s="5">
        <v>81.69</v>
      </c>
      <c r="M67" s="5">
        <v>83.02</v>
      </c>
      <c r="N67" s="3" t="s">
        <v>15</v>
      </c>
    </row>
    <row r="68" spans="1:14" ht="15.75" customHeight="1">
      <c r="A68" s="4">
        <v>67</v>
      </c>
      <c r="B68" s="3" t="s">
        <v>143</v>
      </c>
      <c r="C68" s="5">
        <v>80.58</v>
      </c>
      <c r="D68" s="5">
        <v>14</v>
      </c>
      <c r="E68" s="5">
        <v>1</v>
      </c>
      <c r="F68" s="5">
        <v>67.75</v>
      </c>
      <c r="G68" s="5">
        <v>0</v>
      </c>
      <c r="H68" s="5">
        <v>0</v>
      </c>
      <c r="I68" s="5">
        <v>0</v>
      </c>
      <c r="J68" s="5">
        <v>0</v>
      </c>
      <c r="K68" s="5">
        <v>80.819999999999993</v>
      </c>
      <c r="L68" s="5">
        <v>79.95</v>
      </c>
      <c r="M68" s="5">
        <v>85.12</v>
      </c>
      <c r="N68" s="3" t="s">
        <v>144</v>
      </c>
    </row>
    <row r="69" spans="1:14" ht="15.75" customHeight="1">
      <c r="A69" s="4">
        <v>68</v>
      </c>
      <c r="B69" s="3" t="s">
        <v>410</v>
      </c>
      <c r="C69" s="5">
        <v>80.31</v>
      </c>
      <c r="D69" s="5">
        <v>14</v>
      </c>
      <c r="E69" s="5">
        <v>9</v>
      </c>
      <c r="F69" s="5">
        <v>76.73</v>
      </c>
      <c r="G69" s="5">
        <v>0</v>
      </c>
      <c r="H69" s="5">
        <v>6</v>
      </c>
      <c r="I69" s="5">
        <v>0</v>
      </c>
      <c r="J69" s="5">
        <v>7</v>
      </c>
      <c r="K69" s="5">
        <v>79.680000000000007</v>
      </c>
      <c r="L69" s="5">
        <v>80.78</v>
      </c>
      <c r="M69" s="5">
        <v>81.17</v>
      </c>
      <c r="N69" s="3" t="s">
        <v>19</v>
      </c>
    </row>
    <row r="70" spans="1:14" ht="15.75" customHeight="1">
      <c r="A70" s="4">
        <v>69</v>
      </c>
      <c r="B70" s="3" t="s">
        <v>60</v>
      </c>
      <c r="C70" s="5">
        <v>80.12</v>
      </c>
      <c r="D70" s="5">
        <v>8</v>
      </c>
      <c r="E70" s="5">
        <v>15</v>
      </c>
      <c r="F70" s="5">
        <v>84.82</v>
      </c>
      <c r="G70" s="5">
        <v>1</v>
      </c>
      <c r="H70" s="5">
        <v>9</v>
      </c>
      <c r="I70" s="5">
        <v>4</v>
      </c>
      <c r="J70" s="5">
        <v>13</v>
      </c>
      <c r="K70" s="5">
        <v>80.569999999999993</v>
      </c>
      <c r="L70" s="5">
        <v>79.69</v>
      </c>
      <c r="M70" s="5">
        <v>78.790000000000006</v>
      </c>
      <c r="N70" s="3" t="s">
        <v>28</v>
      </c>
    </row>
    <row r="71" spans="1:14" ht="15.75" customHeight="1">
      <c r="A71" s="4">
        <v>70</v>
      </c>
      <c r="B71" s="3" t="s">
        <v>77</v>
      </c>
      <c r="C71" s="5">
        <v>80.11</v>
      </c>
      <c r="D71" s="5">
        <v>23</v>
      </c>
      <c r="E71" s="5">
        <v>4</v>
      </c>
      <c r="F71" s="5">
        <v>71.59</v>
      </c>
      <c r="G71" s="5">
        <v>0</v>
      </c>
      <c r="H71" s="5">
        <v>0</v>
      </c>
      <c r="I71" s="5">
        <v>1</v>
      </c>
      <c r="J71" s="5">
        <v>2</v>
      </c>
      <c r="K71" s="5">
        <v>80.489999999999995</v>
      </c>
      <c r="L71" s="5">
        <v>79.83</v>
      </c>
      <c r="M71" s="5">
        <v>77.790000000000006</v>
      </c>
      <c r="N71" s="3" t="s">
        <v>78</v>
      </c>
    </row>
    <row r="72" spans="1:14" ht="15.75" customHeight="1">
      <c r="A72" s="4">
        <v>71</v>
      </c>
      <c r="B72" s="3" t="s">
        <v>93</v>
      </c>
      <c r="C72" s="5">
        <v>80</v>
      </c>
      <c r="D72" s="5">
        <v>14</v>
      </c>
      <c r="E72" s="5">
        <v>9</v>
      </c>
      <c r="F72" s="5">
        <v>76.22</v>
      </c>
      <c r="G72" s="5">
        <v>0</v>
      </c>
      <c r="H72" s="5">
        <v>0</v>
      </c>
      <c r="I72" s="5">
        <v>1</v>
      </c>
      <c r="J72" s="5">
        <v>0</v>
      </c>
      <c r="K72" s="5">
        <v>79.569999999999993</v>
      </c>
      <c r="L72" s="5">
        <v>80.489999999999995</v>
      </c>
      <c r="M72" s="5">
        <v>78.08</v>
      </c>
      <c r="N72" s="3" t="s">
        <v>67</v>
      </c>
    </row>
    <row r="73" spans="1:14" ht="15.75" customHeight="1">
      <c r="A73" s="4">
        <v>72</v>
      </c>
      <c r="B73" s="3" t="s">
        <v>148</v>
      </c>
      <c r="C73" s="5">
        <v>79.92</v>
      </c>
      <c r="D73" s="5">
        <v>12</v>
      </c>
      <c r="E73" s="5">
        <v>8</v>
      </c>
      <c r="F73" s="5">
        <v>75.510000000000005</v>
      </c>
      <c r="G73" s="5">
        <v>0</v>
      </c>
      <c r="H73" s="5">
        <v>1</v>
      </c>
      <c r="I73" s="5">
        <v>0</v>
      </c>
      <c r="J73" s="5">
        <v>3</v>
      </c>
      <c r="K73" s="5">
        <v>80.5</v>
      </c>
      <c r="L73" s="5">
        <v>79.150000000000006</v>
      </c>
      <c r="M73" s="5">
        <v>81.349999999999994</v>
      </c>
      <c r="N73" s="3" t="s">
        <v>67</v>
      </c>
    </row>
    <row r="74" spans="1:14" ht="15.75" customHeight="1">
      <c r="A74" s="4">
        <v>73</v>
      </c>
      <c r="B74" s="3" t="s">
        <v>75</v>
      </c>
      <c r="C74" s="5">
        <v>79.88</v>
      </c>
      <c r="D74" s="5">
        <v>15</v>
      </c>
      <c r="E74" s="5">
        <v>14</v>
      </c>
      <c r="F74" s="5">
        <v>78.86</v>
      </c>
      <c r="G74" s="5">
        <v>0</v>
      </c>
      <c r="H74" s="5">
        <v>5</v>
      </c>
      <c r="I74" s="5">
        <v>2</v>
      </c>
      <c r="J74" s="5">
        <v>8</v>
      </c>
      <c r="K74" s="5">
        <v>80.22</v>
      </c>
      <c r="L74" s="5">
        <v>79.599999999999994</v>
      </c>
      <c r="M74" s="5">
        <v>77.94</v>
      </c>
      <c r="N74" s="3" t="s">
        <v>13</v>
      </c>
    </row>
    <row r="75" spans="1:14" ht="15.75" customHeight="1">
      <c r="A75" s="4">
        <v>74</v>
      </c>
      <c r="B75" s="3" t="s">
        <v>145</v>
      </c>
      <c r="C75" s="5">
        <v>79.819999999999993</v>
      </c>
      <c r="D75" s="5">
        <v>17</v>
      </c>
      <c r="E75" s="5">
        <v>6</v>
      </c>
      <c r="F75" s="5">
        <v>73.150000000000006</v>
      </c>
      <c r="G75" s="5">
        <v>1</v>
      </c>
      <c r="H75" s="5">
        <v>1</v>
      </c>
      <c r="I75" s="5">
        <v>2</v>
      </c>
      <c r="J75" s="5">
        <v>3</v>
      </c>
      <c r="K75" s="5">
        <v>79.61</v>
      </c>
      <c r="L75" s="5">
        <v>79.819999999999993</v>
      </c>
      <c r="M75" s="5">
        <v>80.94</v>
      </c>
      <c r="N75" s="3" t="s">
        <v>48</v>
      </c>
    </row>
    <row r="76" spans="1:14" ht="15.75" customHeight="1">
      <c r="A76" s="4">
        <v>75</v>
      </c>
      <c r="B76" s="3" t="s">
        <v>98</v>
      </c>
      <c r="C76" s="5">
        <v>79.63</v>
      </c>
      <c r="D76" s="5">
        <v>14</v>
      </c>
      <c r="E76" s="5">
        <v>13</v>
      </c>
      <c r="F76" s="5">
        <v>79.47</v>
      </c>
      <c r="G76" s="5">
        <v>1</v>
      </c>
      <c r="H76" s="5">
        <v>3</v>
      </c>
      <c r="I76" s="5">
        <v>4</v>
      </c>
      <c r="J76" s="5">
        <v>8</v>
      </c>
      <c r="K76" s="5">
        <v>80.099999999999994</v>
      </c>
      <c r="L76" s="5">
        <v>80.16</v>
      </c>
      <c r="M76" s="5">
        <v>69.900000000000006</v>
      </c>
      <c r="N76" s="3" t="s">
        <v>17</v>
      </c>
    </row>
    <row r="77" spans="1:14" ht="15.75" customHeight="1">
      <c r="A77" s="4">
        <v>76</v>
      </c>
      <c r="B77" s="3" t="s">
        <v>156</v>
      </c>
      <c r="C77" s="5">
        <v>79.599999999999994</v>
      </c>
      <c r="D77" s="5">
        <v>11</v>
      </c>
      <c r="E77" s="5">
        <v>15</v>
      </c>
      <c r="F77" s="5">
        <v>82.09</v>
      </c>
      <c r="G77" s="5">
        <v>1</v>
      </c>
      <c r="H77" s="5">
        <v>6</v>
      </c>
      <c r="I77" s="5">
        <v>3</v>
      </c>
      <c r="J77" s="5">
        <v>13</v>
      </c>
      <c r="K77" s="5">
        <v>79.62</v>
      </c>
      <c r="L77" s="5">
        <v>79.58</v>
      </c>
      <c r="M77" s="5">
        <v>78.05</v>
      </c>
      <c r="N77" s="3" t="s">
        <v>33</v>
      </c>
    </row>
    <row r="78" spans="1:14" ht="15.75" customHeight="1">
      <c r="A78" s="4">
        <v>77</v>
      </c>
      <c r="B78" s="3" t="s">
        <v>102</v>
      </c>
      <c r="C78" s="5">
        <v>79.209999999999994</v>
      </c>
      <c r="D78" s="5">
        <v>21</v>
      </c>
      <c r="E78" s="5">
        <v>8</v>
      </c>
      <c r="F78" s="5">
        <v>71.62</v>
      </c>
      <c r="G78" s="5">
        <v>0</v>
      </c>
      <c r="H78" s="5">
        <v>1</v>
      </c>
      <c r="I78" s="5">
        <v>0</v>
      </c>
      <c r="J78" s="5">
        <v>1</v>
      </c>
      <c r="K78" s="5">
        <v>79.52</v>
      </c>
      <c r="L78" s="5">
        <v>79.05</v>
      </c>
      <c r="M78" s="5">
        <v>76.510000000000005</v>
      </c>
      <c r="N78" s="3" t="s">
        <v>89</v>
      </c>
    </row>
    <row r="79" spans="1:14" ht="15.75" customHeight="1">
      <c r="A79" s="4">
        <v>78</v>
      </c>
      <c r="B79" s="3" t="s">
        <v>111</v>
      </c>
      <c r="C79" s="5">
        <v>79.2</v>
      </c>
      <c r="D79" s="5">
        <v>12</v>
      </c>
      <c r="E79" s="5">
        <v>13</v>
      </c>
      <c r="F79" s="5">
        <v>78.650000000000006</v>
      </c>
      <c r="G79" s="5">
        <v>1</v>
      </c>
      <c r="H79" s="5">
        <v>2</v>
      </c>
      <c r="I79" s="5">
        <v>3</v>
      </c>
      <c r="J79" s="5">
        <v>8</v>
      </c>
      <c r="K79" s="5">
        <v>79.34</v>
      </c>
      <c r="L79" s="5">
        <v>78.91</v>
      </c>
      <c r="M79" s="5">
        <v>79.59</v>
      </c>
      <c r="N79" s="3" t="s">
        <v>17</v>
      </c>
    </row>
    <row r="80" spans="1:14" ht="15.75" customHeight="1">
      <c r="A80" s="4">
        <v>79</v>
      </c>
      <c r="B80" s="3" t="s">
        <v>82</v>
      </c>
      <c r="C80" s="5">
        <v>78.88</v>
      </c>
      <c r="D80" s="5">
        <v>10</v>
      </c>
      <c r="E80" s="5">
        <v>12</v>
      </c>
      <c r="F80" s="5">
        <v>79.67</v>
      </c>
      <c r="G80" s="5">
        <v>0</v>
      </c>
      <c r="H80" s="5">
        <v>3</v>
      </c>
      <c r="I80" s="5">
        <v>4</v>
      </c>
      <c r="J80" s="5">
        <v>6</v>
      </c>
      <c r="K80" s="5">
        <v>79.930000000000007</v>
      </c>
      <c r="L80" s="5">
        <v>78.319999999999993</v>
      </c>
      <c r="M80" s="5">
        <v>73.489999999999995</v>
      </c>
      <c r="N80" s="3" t="s">
        <v>33</v>
      </c>
    </row>
    <row r="81" spans="1:14" ht="15.75" customHeight="1">
      <c r="A81" s="4">
        <v>80</v>
      </c>
      <c r="B81" s="3" t="s">
        <v>230</v>
      </c>
      <c r="C81" s="5">
        <v>78.84</v>
      </c>
      <c r="D81" s="5">
        <v>15</v>
      </c>
      <c r="E81" s="5">
        <v>8</v>
      </c>
      <c r="F81" s="5">
        <v>71.86</v>
      </c>
      <c r="G81" s="5">
        <v>0</v>
      </c>
      <c r="H81" s="5">
        <v>0</v>
      </c>
      <c r="I81" s="5">
        <v>0</v>
      </c>
      <c r="J81" s="5">
        <v>1</v>
      </c>
      <c r="K81" s="5">
        <v>79.17</v>
      </c>
      <c r="L81" s="5">
        <v>78.36</v>
      </c>
      <c r="M81" s="5">
        <v>79.459999999999994</v>
      </c>
      <c r="N81" s="3" t="s">
        <v>89</v>
      </c>
    </row>
    <row r="82" spans="1:14" ht="15.75" customHeight="1">
      <c r="A82" s="4">
        <v>81</v>
      </c>
      <c r="B82" s="3" t="s">
        <v>217</v>
      </c>
      <c r="C82" s="5">
        <v>78.67</v>
      </c>
      <c r="D82" s="5">
        <v>18</v>
      </c>
      <c r="E82" s="5">
        <v>6</v>
      </c>
      <c r="F82" s="5">
        <v>67.61</v>
      </c>
      <c r="G82" s="5">
        <v>0</v>
      </c>
      <c r="H82" s="5">
        <v>0</v>
      </c>
      <c r="I82" s="5">
        <v>0</v>
      </c>
      <c r="J82" s="5">
        <v>0</v>
      </c>
      <c r="K82" s="5">
        <v>79.83</v>
      </c>
      <c r="L82" s="5">
        <v>77.67</v>
      </c>
      <c r="M82" s="5">
        <v>76.760000000000005</v>
      </c>
      <c r="N82" s="3" t="s">
        <v>177</v>
      </c>
    </row>
    <row r="83" spans="1:14" ht="15.75" customHeight="1">
      <c r="A83" s="4">
        <v>82</v>
      </c>
      <c r="B83" s="3" t="s">
        <v>211</v>
      </c>
      <c r="C83" s="5">
        <v>78.59</v>
      </c>
      <c r="D83" s="5">
        <v>16</v>
      </c>
      <c r="E83" s="5">
        <v>12</v>
      </c>
      <c r="F83" s="5">
        <v>78.86</v>
      </c>
      <c r="G83" s="5">
        <v>1</v>
      </c>
      <c r="H83" s="5">
        <v>2</v>
      </c>
      <c r="I83" s="5">
        <v>5</v>
      </c>
      <c r="J83" s="5">
        <v>7</v>
      </c>
      <c r="K83" s="5">
        <v>77.8</v>
      </c>
      <c r="L83" s="5">
        <v>78.81</v>
      </c>
      <c r="M83" s="5">
        <v>87</v>
      </c>
      <c r="N83" s="3" t="s">
        <v>17</v>
      </c>
    </row>
    <row r="84" spans="1:14" ht="15.75" customHeight="1">
      <c r="A84" s="4">
        <v>83</v>
      </c>
      <c r="B84" s="3" t="s">
        <v>108</v>
      </c>
      <c r="C84" s="5">
        <v>78.459999999999994</v>
      </c>
      <c r="D84" s="5">
        <v>13</v>
      </c>
      <c r="E84" s="5">
        <v>9</v>
      </c>
      <c r="F84" s="5">
        <v>72.17</v>
      </c>
      <c r="G84" s="5">
        <v>0</v>
      </c>
      <c r="H84" s="5">
        <v>1</v>
      </c>
      <c r="I84" s="5">
        <v>0</v>
      </c>
      <c r="J84" s="5">
        <v>1</v>
      </c>
      <c r="K84" s="5">
        <v>78.89</v>
      </c>
      <c r="L84" s="5">
        <v>78.02</v>
      </c>
      <c r="M84" s="5">
        <v>77.3</v>
      </c>
      <c r="N84" s="3" t="s">
        <v>109</v>
      </c>
    </row>
    <row r="85" spans="1:14" ht="15.75" customHeight="1">
      <c r="A85" s="4">
        <v>84</v>
      </c>
      <c r="B85" s="3" t="s">
        <v>103</v>
      </c>
      <c r="C85" s="5">
        <v>78.44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78.47</v>
      </c>
      <c r="L85" s="5">
        <v>78.37</v>
      </c>
      <c r="M85" s="5">
        <v>77.540000000000006</v>
      </c>
      <c r="N85" s="3" t="s">
        <v>104</v>
      </c>
    </row>
    <row r="86" spans="1:14" ht="15.75" customHeight="1">
      <c r="A86" s="4">
        <v>85</v>
      </c>
      <c r="B86" s="3" t="s">
        <v>86</v>
      </c>
      <c r="C86" s="5">
        <v>78.349999999999994</v>
      </c>
      <c r="D86" s="5">
        <v>16</v>
      </c>
      <c r="E86" s="5">
        <v>9</v>
      </c>
      <c r="F86" s="5">
        <v>73.06</v>
      </c>
      <c r="G86" s="5">
        <v>0</v>
      </c>
      <c r="H86" s="5">
        <v>2</v>
      </c>
      <c r="I86" s="5">
        <v>0</v>
      </c>
      <c r="J86" s="5">
        <v>3</v>
      </c>
      <c r="K86" s="5">
        <v>78.56</v>
      </c>
      <c r="L86" s="5">
        <v>77.8</v>
      </c>
      <c r="M86" s="5">
        <v>81.31</v>
      </c>
      <c r="N86" s="3" t="s">
        <v>63</v>
      </c>
    </row>
    <row r="87" spans="1:14" ht="15.75" customHeight="1">
      <c r="A87" s="4">
        <v>86</v>
      </c>
      <c r="B87" s="3" t="s">
        <v>146</v>
      </c>
      <c r="C87" s="5">
        <v>78.31</v>
      </c>
      <c r="D87" s="5">
        <v>10</v>
      </c>
      <c r="E87" s="5">
        <v>15</v>
      </c>
      <c r="F87" s="5">
        <v>81.92</v>
      </c>
      <c r="G87" s="5">
        <v>2</v>
      </c>
      <c r="H87" s="5">
        <v>5</v>
      </c>
      <c r="I87" s="5">
        <v>3</v>
      </c>
      <c r="J87" s="5">
        <v>7</v>
      </c>
      <c r="K87" s="5">
        <v>77.73</v>
      </c>
      <c r="L87" s="5">
        <v>78.83</v>
      </c>
      <c r="M87" s="5">
        <v>77.87</v>
      </c>
      <c r="N87" s="3" t="s">
        <v>23</v>
      </c>
    </row>
    <row r="88" spans="1:14" ht="15.75" customHeight="1">
      <c r="A88" s="4">
        <v>87</v>
      </c>
      <c r="B88" s="3" t="s">
        <v>151</v>
      </c>
      <c r="C88" s="5">
        <v>78.180000000000007</v>
      </c>
      <c r="D88" s="5">
        <v>21</v>
      </c>
      <c r="E88" s="5">
        <v>8</v>
      </c>
      <c r="F88" s="5">
        <v>70.78</v>
      </c>
      <c r="G88" s="5">
        <v>0</v>
      </c>
      <c r="H88" s="5">
        <v>0</v>
      </c>
      <c r="I88" s="5">
        <v>0</v>
      </c>
      <c r="J88" s="5">
        <v>0</v>
      </c>
      <c r="K88" s="5">
        <v>77.97</v>
      </c>
      <c r="L88" s="5">
        <v>78.06</v>
      </c>
      <c r="M88" s="5">
        <v>80.98</v>
      </c>
      <c r="N88" s="3" t="s">
        <v>109</v>
      </c>
    </row>
    <row r="89" spans="1:14" ht="15.75" customHeight="1">
      <c r="A89" s="4">
        <v>88</v>
      </c>
      <c r="B89" s="3" t="s">
        <v>279</v>
      </c>
      <c r="C89" s="5">
        <v>78.13</v>
      </c>
      <c r="D89" s="5">
        <v>23</v>
      </c>
      <c r="E89" s="5">
        <v>1</v>
      </c>
      <c r="F89" s="5">
        <v>65.459999999999994</v>
      </c>
      <c r="G89" s="5">
        <v>0</v>
      </c>
      <c r="H89" s="5">
        <v>0</v>
      </c>
      <c r="I89" s="5">
        <v>0</v>
      </c>
      <c r="J89" s="5">
        <v>0</v>
      </c>
      <c r="K89" s="5">
        <v>77.13</v>
      </c>
      <c r="L89" s="5">
        <v>78.760000000000005</v>
      </c>
      <c r="M89" s="5">
        <v>82.6</v>
      </c>
      <c r="N89" s="3" t="s">
        <v>192</v>
      </c>
    </row>
    <row r="90" spans="1:14" ht="15.75" customHeight="1">
      <c r="A90" s="4">
        <v>89</v>
      </c>
      <c r="B90" s="3" t="s">
        <v>205</v>
      </c>
      <c r="C90" s="5">
        <v>78.12</v>
      </c>
      <c r="D90" s="5">
        <v>20</v>
      </c>
      <c r="E90" s="5">
        <v>7</v>
      </c>
      <c r="F90" s="5">
        <v>72.540000000000006</v>
      </c>
      <c r="G90" s="5">
        <v>1</v>
      </c>
      <c r="H90" s="5">
        <v>2</v>
      </c>
      <c r="I90" s="5">
        <v>2</v>
      </c>
      <c r="J90" s="5">
        <v>3</v>
      </c>
      <c r="K90" s="5">
        <v>77.2</v>
      </c>
      <c r="L90" s="5">
        <v>78.790000000000006</v>
      </c>
      <c r="M90" s="5">
        <v>80.27</v>
      </c>
      <c r="N90" s="3" t="s">
        <v>63</v>
      </c>
    </row>
    <row r="91" spans="1:14" ht="15.75" customHeight="1">
      <c r="A91" s="4">
        <v>90</v>
      </c>
      <c r="B91" s="3" t="s">
        <v>190</v>
      </c>
      <c r="C91" s="5">
        <v>78.099999999999994</v>
      </c>
      <c r="D91" s="5">
        <v>13</v>
      </c>
      <c r="E91" s="5">
        <v>12</v>
      </c>
      <c r="F91" s="5">
        <v>79.36</v>
      </c>
      <c r="G91" s="5">
        <v>0</v>
      </c>
      <c r="H91" s="5">
        <v>4</v>
      </c>
      <c r="I91" s="5">
        <v>2</v>
      </c>
      <c r="J91" s="5">
        <v>7</v>
      </c>
      <c r="K91" s="5">
        <v>78.12</v>
      </c>
      <c r="L91" s="5">
        <v>78.25</v>
      </c>
      <c r="M91" s="5">
        <v>74.88</v>
      </c>
      <c r="N91" s="3" t="s">
        <v>13</v>
      </c>
    </row>
    <row r="92" spans="1:14" ht="15.75" customHeight="1">
      <c r="A92" s="4">
        <v>91</v>
      </c>
      <c r="B92" s="3" t="s">
        <v>90</v>
      </c>
      <c r="C92" s="5">
        <v>78.03</v>
      </c>
      <c r="D92" s="5">
        <v>11</v>
      </c>
      <c r="E92" s="5">
        <v>14</v>
      </c>
      <c r="F92" s="5">
        <v>79.05</v>
      </c>
      <c r="G92" s="5">
        <v>0</v>
      </c>
      <c r="H92" s="5">
        <v>3</v>
      </c>
      <c r="I92" s="5">
        <v>0</v>
      </c>
      <c r="J92" s="5">
        <v>11</v>
      </c>
      <c r="K92" s="5">
        <v>78.08</v>
      </c>
      <c r="L92" s="5">
        <v>78.03</v>
      </c>
      <c r="M92" s="5">
        <v>76.17</v>
      </c>
      <c r="N92" s="3" t="s">
        <v>17</v>
      </c>
    </row>
    <row r="93" spans="1:14" ht="15.75" customHeight="1">
      <c r="A93" s="4">
        <v>92</v>
      </c>
      <c r="B93" s="3" t="s">
        <v>113</v>
      </c>
      <c r="C93" s="5">
        <v>77.849999999999994</v>
      </c>
      <c r="D93" s="5">
        <v>15</v>
      </c>
      <c r="E93" s="5">
        <v>10</v>
      </c>
      <c r="F93" s="5">
        <v>74.67</v>
      </c>
      <c r="G93" s="5">
        <v>0</v>
      </c>
      <c r="H93" s="5">
        <v>3</v>
      </c>
      <c r="I93" s="5">
        <v>0</v>
      </c>
      <c r="J93" s="5">
        <v>5</v>
      </c>
      <c r="K93" s="5">
        <v>77.83</v>
      </c>
      <c r="L93" s="5">
        <v>77.55</v>
      </c>
      <c r="M93" s="5">
        <v>80.569999999999993</v>
      </c>
      <c r="N93" s="3" t="s">
        <v>48</v>
      </c>
    </row>
    <row r="94" spans="1:14" ht="15.75" customHeight="1">
      <c r="A94" s="4">
        <v>93</v>
      </c>
      <c r="B94" s="3" t="s">
        <v>209</v>
      </c>
      <c r="C94" s="5">
        <v>77.680000000000007</v>
      </c>
      <c r="D94" s="5">
        <v>20</v>
      </c>
      <c r="E94" s="5">
        <v>7</v>
      </c>
      <c r="F94" s="5">
        <v>70.59</v>
      </c>
      <c r="G94" s="5">
        <v>0</v>
      </c>
      <c r="H94" s="5">
        <v>0</v>
      </c>
      <c r="I94" s="5">
        <v>0</v>
      </c>
      <c r="J94" s="5">
        <v>1</v>
      </c>
      <c r="K94" s="5">
        <v>77.34</v>
      </c>
      <c r="L94" s="5">
        <v>77.72</v>
      </c>
      <c r="M94" s="5">
        <v>79.95</v>
      </c>
      <c r="N94" s="3" t="s">
        <v>63</v>
      </c>
    </row>
    <row r="95" spans="1:14" ht="15.75" customHeight="1">
      <c r="A95" s="4">
        <v>94</v>
      </c>
      <c r="B95" s="3" t="s">
        <v>72</v>
      </c>
      <c r="C95" s="5">
        <v>77.66</v>
      </c>
      <c r="D95" s="5">
        <v>12</v>
      </c>
      <c r="E95" s="5">
        <v>11</v>
      </c>
      <c r="F95" s="5">
        <v>78.09</v>
      </c>
      <c r="G95" s="5">
        <v>0</v>
      </c>
      <c r="H95" s="5">
        <v>3</v>
      </c>
      <c r="I95" s="5">
        <v>0</v>
      </c>
      <c r="J95" s="5">
        <v>4</v>
      </c>
      <c r="K95" s="5">
        <v>76.88</v>
      </c>
      <c r="L95" s="5">
        <v>78.209999999999994</v>
      </c>
      <c r="M95" s="5">
        <v>79.510000000000005</v>
      </c>
      <c r="N95" s="3" t="s">
        <v>15</v>
      </c>
    </row>
    <row r="96" spans="1:14" ht="15.75" customHeight="1">
      <c r="A96" s="4">
        <v>95</v>
      </c>
      <c r="B96" s="3" t="s">
        <v>139</v>
      </c>
      <c r="C96" s="5">
        <v>77.47</v>
      </c>
      <c r="D96" s="5">
        <v>20</v>
      </c>
      <c r="E96" s="5">
        <v>4</v>
      </c>
      <c r="F96" s="5">
        <v>68.040000000000006</v>
      </c>
      <c r="G96" s="5">
        <v>0</v>
      </c>
      <c r="H96" s="5">
        <v>0</v>
      </c>
      <c r="I96" s="5">
        <v>0</v>
      </c>
      <c r="J96" s="5">
        <v>0</v>
      </c>
      <c r="K96" s="5">
        <v>77</v>
      </c>
      <c r="L96" s="5">
        <v>77.540000000000006</v>
      </c>
      <c r="M96" s="5">
        <v>81.34</v>
      </c>
      <c r="N96" s="3" t="s">
        <v>140</v>
      </c>
    </row>
    <row r="97" spans="1:14" ht="15.75" customHeight="1">
      <c r="A97" s="4">
        <v>96</v>
      </c>
      <c r="B97" s="3" t="s">
        <v>97</v>
      </c>
      <c r="C97" s="5">
        <v>77.319999999999993</v>
      </c>
      <c r="D97" s="5">
        <v>11</v>
      </c>
      <c r="E97" s="5">
        <v>12</v>
      </c>
      <c r="F97" s="5">
        <v>79.099999999999994</v>
      </c>
      <c r="G97" s="5">
        <v>1</v>
      </c>
      <c r="H97" s="5">
        <v>3</v>
      </c>
      <c r="I97" s="5">
        <v>1</v>
      </c>
      <c r="J97" s="5">
        <v>6</v>
      </c>
      <c r="K97" s="5">
        <v>76.77</v>
      </c>
      <c r="L97" s="5">
        <v>77.58</v>
      </c>
      <c r="M97" s="5">
        <v>79.66</v>
      </c>
      <c r="N97" s="3" t="s">
        <v>15</v>
      </c>
    </row>
    <row r="98" spans="1:14" ht="15.75" customHeight="1">
      <c r="A98" s="4">
        <v>97</v>
      </c>
      <c r="B98" s="3" t="s">
        <v>127</v>
      </c>
      <c r="C98" s="5">
        <v>77.040000000000006</v>
      </c>
      <c r="D98" s="5">
        <v>15</v>
      </c>
      <c r="E98" s="5">
        <v>7</v>
      </c>
      <c r="F98" s="5">
        <v>71.37</v>
      </c>
      <c r="G98" s="5">
        <v>0</v>
      </c>
      <c r="H98" s="5">
        <v>0</v>
      </c>
      <c r="I98" s="5">
        <v>0</v>
      </c>
      <c r="J98" s="5">
        <v>0</v>
      </c>
      <c r="K98" s="5">
        <v>76.84</v>
      </c>
      <c r="L98" s="5">
        <v>77.239999999999995</v>
      </c>
      <c r="M98" s="5">
        <v>75.45</v>
      </c>
      <c r="N98" s="3" t="s">
        <v>63</v>
      </c>
    </row>
    <row r="99" spans="1:14" ht="15.75" customHeight="1">
      <c r="A99" s="4">
        <v>98</v>
      </c>
      <c r="B99" s="3" t="s">
        <v>412</v>
      </c>
      <c r="C99" s="5">
        <v>76.91</v>
      </c>
      <c r="D99" s="5">
        <v>10</v>
      </c>
      <c r="E99" s="5">
        <v>17</v>
      </c>
      <c r="F99" s="5">
        <v>80.400000000000006</v>
      </c>
      <c r="G99" s="5">
        <v>1</v>
      </c>
      <c r="H99" s="5">
        <v>4</v>
      </c>
      <c r="I99" s="5">
        <v>4</v>
      </c>
      <c r="J99" s="5">
        <v>11</v>
      </c>
      <c r="K99" s="5">
        <v>77.08</v>
      </c>
      <c r="L99" s="5">
        <v>76.66</v>
      </c>
      <c r="M99" s="5">
        <v>76.41</v>
      </c>
      <c r="N99" s="3" t="s">
        <v>33</v>
      </c>
    </row>
    <row r="100" spans="1:14" ht="15.75" customHeight="1">
      <c r="A100" s="4">
        <v>99</v>
      </c>
      <c r="B100" s="3" t="s">
        <v>255</v>
      </c>
      <c r="C100" s="5">
        <v>76.91</v>
      </c>
      <c r="D100" s="5">
        <v>19</v>
      </c>
      <c r="E100" s="5">
        <v>4</v>
      </c>
      <c r="F100" s="5">
        <v>64.2</v>
      </c>
      <c r="G100" s="5">
        <v>0</v>
      </c>
      <c r="H100" s="5">
        <v>2</v>
      </c>
      <c r="I100" s="5">
        <v>0</v>
      </c>
      <c r="J100" s="5">
        <v>2</v>
      </c>
      <c r="K100" s="5">
        <v>77.11</v>
      </c>
      <c r="L100" s="5">
        <v>76.349999999999994</v>
      </c>
      <c r="M100" s="5">
        <v>79.95</v>
      </c>
      <c r="N100" s="3" t="s">
        <v>239</v>
      </c>
    </row>
    <row r="101" spans="1:14" ht="15.75" customHeight="1">
      <c r="A101" s="4">
        <v>100</v>
      </c>
      <c r="B101" s="3" t="s">
        <v>81</v>
      </c>
      <c r="C101" s="5">
        <v>76.86</v>
      </c>
      <c r="D101" s="5">
        <v>20</v>
      </c>
      <c r="E101" s="5">
        <v>7</v>
      </c>
      <c r="F101" s="5">
        <v>68.86</v>
      </c>
      <c r="G101" s="5">
        <v>0</v>
      </c>
      <c r="H101" s="5">
        <v>0</v>
      </c>
      <c r="I101" s="5">
        <v>0</v>
      </c>
      <c r="J101" s="5">
        <v>0</v>
      </c>
      <c r="K101" s="5">
        <v>77.150000000000006</v>
      </c>
      <c r="L101" s="5">
        <v>76.31</v>
      </c>
      <c r="M101" s="5">
        <v>78.55</v>
      </c>
      <c r="N101" s="3" t="s">
        <v>63</v>
      </c>
    </row>
    <row r="102" spans="1:14" ht="15.75" customHeight="1">
      <c r="A102" s="4">
        <v>101</v>
      </c>
      <c r="B102" s="3" t="s">
        <v>171</v>
      </c>
      <c r="C102" s="5">
        <v>76.83</v>
      </c>
      <c r="D102" s="5">
        <v>15</v>
      </c>
      <c r="E102" s="5">
        <v>7</v>
      </c>
      <c r="F102" s="5">
        <v>72.42</v>
      </c>
      <c r="G102" s="5">
        <v>0</v>
      </c>
      <c r="H102" s="5">
        <v>0</v>
      </c>
      <c r="I102" s="5">
        <v>0</v>
      </c>
      <c r="J102" s="5">
        <v>2</v>
      </c>
      <c r="K102" s="5">
        <v>77.040000000000006</v>
      </c>
      <c r="L102" s="5">
        <v>76.56</v>
      </c>
      <c r="M102" s="5">
        <v>75.98</v>
      </c>
      <c r="N102" s="3" t="s">
        <v>78</v>
      </c>
    </row>
    <row r="103" spans="1:14" ht="15.75" customHeight="1">
      <c r="A103" s="4">
        <v>102</v>
      </c>
      <c r="B103" s="3" t="s">
        <v>119</v>
      </c>
      <c r="C103" s="5">
        <v>76.7</v>
      </c>
      <c r="D103" s="5">
        <v>6</v>
      </c>
      <c r="E103" s="5">
        <v>20</v>
      </c>
      <c r="F103" s="5">
        <v>84.08</v>
      </c>
      <c r="G103" s="5">
        <v>0</v>
      </c>
      <c r="H103" s="5">
        <v>9</v>
      </c>
      <c r="I103" s="5">
        <v>2</v>
      </c>
      <c r="J103" s="5">
        <v>17</v>
      </c>
      <c r="K103" s="5">
        <v>77.05</v>
      </c>
      <c r="L103" s="5">
        <v>76.16</v>
      </c>
      <c r="M103" s="5">
        <v>77.62</v>
      </c>
      <c r="N103" s="3" t="s">
        <v>28</v>
      </c>
    </row>
    <row r="104" spans="1:14" ht="15.75" customHeight="1">
      <c r="A104" s="4">
        <v>103</v>
      </c>
      <c r="B104" s="3" t="s">
        <v>153</v>
      </c>
      <c r="C104" s="5">
        <v>76.680000000000007</v>
      </c>
      <c r="D104" s="5">
        <v>15</v>
      </c>
      <c r="E104" s="5">
        <v>7</v>
      </c>
      <c r="F104" s="5">
        <v>72.45</v>
      </c>
      <c r="G104" s="5">
        <v>0</v>
      </c>
      <c r="H104" s="5">
        <v>1</v>
      </c>
      <c r="I104" s="5">
        <v>0</v>
      </c>
      <c r="J104" s="5">
        <v>1</v>
      </c>
      <c r="K104" s="5">
        <v>76.400000000000006</v>
      </c>
      <c r="L104" s="5">
        <v>76.41</v>
      </c>
      <c r="M104" s="5">
        <v>83.15</v>
      </c>
      <c r="N104" s="3" t="s">
        <v>89</v>
      </c>
    </row>
    <row r="105" spans="1:14" ht="15.75" customHeight="1">
      <c r="A105" s="4">
        <v>104</v>
      </c>
      <c r="B105" s="3" t="s">
        <v>270</v>
      </c>
      <c r="C105" s="5">
        <v>76.680000000000007</v>
      </c>
      <c r="D105" s="5">
        <v>10</v>
      </c>
      <c r="E105" s="5">
        <v>15</v>
      </c>
      <c r="F105" s="5">
        <v>77.42</v>
      </c>
      <c r="G105" s="5">
        <v>0</v>
      </c>
      <c r="H105" s="5">
        <v>1</v>
      </c>
      <c r="I105" s="5">
        <v>2</v>
      </c>
      <c r="J105" s="5">
        <v>1</v>
      </c>
      <c r="K105" s="5">
        <v>77.349999999999994</v>
      </c>
      <c r="L105" s="5">
        <v>76.569999999999993</v>
      </c>
      <c r="M105" s="5">
        <v>69.540000000000006</v>
      </c>
      <c r="N105" s="3" t="s">
        <v>67</v>
      </c>
    </row>
    <row r="106" spans="1:14" ht="15.75" customHeight="1">
      <c r="A106" s="4">
        <v>105</v>
      </c>
      <c r="B106" s="3" t="s">
        <v>91</v>
      </c>
      <c r="C106" s="5">
        <v>76.540000000000006</v>
      </c>
      <c r="D106" s="5">
        <v>14</v>
      </c>
      <c r="E106" s="5">
        <v>13</v>
      </c>
      <c r="F106" s="5">
        <v>76.59</v>
      </c>
      <c r="G106" s="5">
        <v>0</v>
      </c>
      <c r="H106" s="5">
        <v>2</v>
      </c>
      <c r="I106" s="5">
        <v>2</v>
      </c>
      <c r="J106" s="5">
        <v>7</v>
      </c>
      <c r="K106" s="5">
        <v>76.45</v>
      </c>
      <c r="L106" s="5">
        <v>76.55</v>
      </c>
      <c r="M106" s="5">
        <v>76.05</v>
      </c>
      <c r="N106" s="3" t="s">
        <v>17</v>
      </c>
    </row>
    <row r="107" spans="1:14" ht="15.75" customHeight="1">
      <c r="A107" s="4">
        <v>106</v>
      </c>
      <c r="B107" s="3" t="s">
        <v>138</v>
      </c>
      <c r="C107" s="5">
        <v>76.47</v>
      </c>
      <c r="D107" s="5">
        <v>25</v>
      </c>
      <c r="E107" s="5">
        <v>4</v>
      </c>
      <c r="F107" s="5">
        <v>65.59</v>
      </c>
      <c r="G107" s="5">
        <v>0</v>
      </c>
      <c r="H107" s="5">
        <v>0</v>
      </c>
      <c r="I107" s="5">
        <v>0</v>
      </c>
      <c r="J107" s="5">
        <v>0</v>
      </c>
      <c r="K107" s="5">
        <v>76.510000000000005</v>
      </c>
      <c r="L107" s="5">
        <v>76.42</v>
      </c>
      <c r="M107" s="5">
        <v>75.239999999999995</v>
      </c>
      <c r="N107" s="3" t="s">
        <v>278</v>
      </c>
    </row>
    <row r="108" spans="1:14" ht="15.75" customHeight="1">
      <c r="A108" s="4">
        <v>107</v>
      </c>
      <c r="B108" s="3" t="s">
        <v>85</v>
      </c>
      <c r="C108" s="5">
        <v>76.47</v>
      </c>
      <c r="D108" s="5">
        <v>9</v>
      </c>
      <c r="E108" s="5">
        <v>16</v>
      </c>
      <c r="F108" s="5">
        <v>79.959999999999994</v>
      </c>
      <c r="G108" s="5">
        <v>0</v>
      </c>
      <c r="H108" s="5">
        <v>4</v>
      </c>
      <c r="I108" s="5">
        <v>0</v>
      </c>
      <c r="J108" s="5">
        <v>10</v>
      </c>
      <c r="K108" s="5">
        <v>76.59</v>
      </c>
      <c r="L108" s="5">
        <v>76.09</v>
      </c>
      <c r="M108" s="5">
        <v>78.069999999999993</v>
      </c>
      <c r="N108" s="3" t="s">
        <v>13</v>
      </c>
    </row>
    <row r="109" spans="1:14" ht="15.75" customHeight="1">
      <c r="A109" s="4">
        <v>108</v>
      </c>
      <c r="B109" s="3" t="s">
        <v>130</v>
      </c>
      <c r="C109" s="5">
        <v>76.319999999999993</v>
      </c>
      <c r="D109" s="5">
        <v>13</v>
      </c>
      <c r="E109" s="5">
        <v>8</v>
      </c>
      <c r="F109" s="5">
        <v>72.8</v>
      </c>
      <c r="G109" s="5">
        <v>0</v>
      </c>
      <c r="H109" s="5">
        <v>0</v>
      </c>
      <c r="I109" s="5">
        <v>0</v>
      </c>
      <c r="J109" s="5">
        <v>1</v>
      </c>
      <c r="K109" s="5">
        <v>76.25</v>
      </c>
      <c r="L109" s="5">
        <v>76.38</v>
      </c>
      <c r="M109" s="5">
        <v>74.86</v>
      </c>
      <c r="N109" s="3" t="s">
        <v>89</v>
      </c>
    </row>
    <row r="110" spans="1:14" ht="15.75" customHeight="1">
      <c r="A110" s="4">
        <v>109</v>
      </c>
      <c r="B110" s="3" t="s">
        <v>40</v>
      </c>
      <c r="C110" s="5">
        <v>76.290000000000006</v>
      </c>
      <c r="D110" s="5">
        <v>12</v>
      </c>
      <c r="E110" s="5">
        <v>14</v>
      </c>
      <c r="F110" s="5">
        <v>79.430000000000007</v>
      </c>
      <c r="G110" s="5">
        <v>0</v>
      </c>
      <c r="H110" s="5">
        <v>8</v>
      </c>
      <c r="I110" s="5">
        <v>2</v>
      </c>
      <c r="J110" s="5">
        <v>10</v>
      </c>
      <c r="K110" s="5">
        <v>76.150000000000006</v>
      </c>
      <c r="L110" s="5">
        <v>76.81</v>
      </c>
      <c r="M110" s="5">
        <v>70.81</v>
      </c>
      <c r="N110" s="3" t="s">
        <v>21</v>
      </c>
    </row>
    <row r="111" spans="1:14" ht="15.75" customHeight="1">
      <c r="A111" s="4">
        <v>110</v>
      </c>
      <c r="B111" s="3" t="s">
        <v>115</v>
      </c>
      <c r="C111" s="5">
        <v>76.290000000000006</v>
      </c>
      <c r="D111" s="5">
        <v>19</v>
      </c>
      <c r="E111" s="5">
        <v>5</v>
      </c>
      <c r="F111" s="5">
        <v>65.13</v>
      </c>
      <c r="G111" s="5">
        <v>0</v>
      </c>
      <c r="H111" s="5">
        <v>1</v>
      </c>
      <c r="I111" s="5">
        <v>0</v>
      </c>
      <c r="J111" s="5">
        <v>1</v>
      </c>
      <c r="K111" s="5">
        <v>75.89</v>
      </c>
      <c r="L111" s="5">
        <v>76.3</v>
      </c>
      <c r="M111" s="5">
        <v>79.739999999999995</v>
      </c>
      <c r="N111" s="3" t="s">
        <v>116</v>
      </c>
    </row>
    <row r="112" spans="1:14" ht="15.75" customHeight="1">
      <c r="A112" s="4">
        <v>111</v>
      </c>
      <c r="B112" s="3" t="s">
        <v>179</v>
      </c>
      <c r="C112" s="5">
        <v>76.150000000000006</v>
      </c>
      <c r="D112" s="5">
        <v>15</v>
      </c>
      <c r="E112" s="5">
        <v>7</v>
      </c>
      <c r="F112" s="5">
        <v>68.680000000000007</v>
      </c>
      <c r="G112" s="5">
        <v>0</v>
      </c>
      <c r="H112" s="5">
        <v>0</v>
      </c>
      <c r="I112" s="5">
        <v>0</v>
      </c>
      <c r="J112" s="5">
        <v>2</v>
      </c>
      <c r="K112" s="5">
        <v>75.959999999999994</v>
      </c>
      <c r="L112" s="5">
        <v>76.02</v>
      </c>
      <c r="M112" s="5">
        <v>78.66</v>
      </c>
      <c r="N112" s="3" t="s">
        <v>167</v>
      </c>
    </row>
    <row r="113" spans="1:14" ht="15.75" customHeight="1">
      <c r="A113" s="4">
        <v>112</v>
      </c>
      <c r="B113" s="3" t="s">
        <v>121</v>
      </c>
      <c r="C113" s="5">
        <v>75.91</v>
      </c>
      <c r="D113" s="5">
        <v>11</v>
      </c>
      <c r="E113" s="5">
        <v>14</v>
      </c>
      <c r="F113" s="5">
        <v>74.92</v>
      </c>
      <c r="G113" s="5">
        <v>1</v>
      </c>
      <c r="H113" s="5">
        <v>4</v>
      </c>
      <c r="I113" s="5">
        <v>1</v>
      </c>
      <c r="J113" s="5">
        <v>5</v>
      </c>
      <c r="K113" s="5">
        <v>76.59</v>
      </c>
      <c r="L113" s="5">
        <v>75.430000000000007</v>
      </c>
      <c r="M113" s="5">
        <v>72.39</v>
      </c>
      <c r="N113" s="3" t="s">
        <v>19</v>
      </c>
    </row>
    <row r="114" spans="1:14" ht="15.75" customHeight="1">
      <c r="A114" s="4">
        <v>113</v>
      </c>
      <c r="B114" s="3" t="s">
        <v>199</v>
      </c>
      <c r="C114" s="5">
        <v>75.760000000000005</v>
      </c>
      <c r="D114" s="5">
        <v>6</v>
      </c>
      <c r="E114" s="5">
        <v>15</v>
      </c>
      <c r="F114" s="5">
        <v>81.150000000000006</v>
      </c>
      <c r="G114" s="5">
        <v>0</v>
      </c>
      <c r="H114" s="5">
        <v>4</v>
      </c>
      <c r="I114" s="5">
        <v>1</v>
      </c>
      <c r="J114" s="5">
        <v>6</v>
      </c>
      <c r="K114" s="5">
        <v>75.150000000000006</v>
      </c>
      <c r="L114" s="5">
        <v>76.36</v>
      </c>
      <c r="M114" s="5">
        <v>74.5</v>
      </c>
      <c r="N114" s="3" t="s">
        <v>13</v>
      </c>
    </row>
    <row r="115" spans="1:14" ht="15.75" customHeight="1">
      <c r="A115" s="4">
        <v>114</v>
      </c>
      <c r="B115" s="3" t="s">
        <v>170</v>
      </c>
      <c r="C115" s="5">
        <v>75.680000000000007</v>
      </c>
      <c r="D115" s="5">
        <v>9</v>
      </c>
      <c r="E115" s="5">
        <v>9</v>
      </c>
      <c r="F115" s="5">
        <v>75.42</v>
      </c>
      <c r="G115" s="5">
        <v>0</v>
      </c>
      <c r="H115" s="5">
        <v>0</v>
      </c>
      <c r="I115" s="5">
        <v>0</v>
      </c>
      <c r="J115" s="5">
        <v>3</v>
      </c>
      <c r="K115" s="5">
        <v>75.91</v>
      </c>
      <c r="L115" s="5">
        <v>75.48</v>
      </c>
      <c r="M115" s="5">
        <v>73.959999999999994</v>
      </c>
      <c r="N115" s="3" t="s">
        <v>67</v>
      </c>
    </row>
    <row r="116" spans="1:14" ht="15.75" customHeight="1">
      <c r="A116" s="4">
        <v>115</v>
      </c>
      <c r="B116" s="3" t="s">
        <v>206</v>
      </c>
      <c r="C116" s="5">
        <v>75.64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75.62</v>
      </c>
      <c r="L116" s="5">
        <v>75.569999999999993</v>
      </c>
      <c r="M116" s="5">
        <v>75.19</v>
      </c>
      <c r="N116" s="3" t="s">
        <v>104</v>
      </c>
    </row>
    <row r="117" spans="1:14" ht="15.75" customHeight="1">
      <c r="A117" s="4">
        <v>116</v>
      </c>
      <c r="B117" s="3" t="s">
        <v>88</v>
      </c>
      <c r="C117" s="5">
        <v>75.62</v>
      </c>
      <c r="D117" s="5">
        <v>14</v>
      </c>
      <c r="E117" s="5">
        <v>8</v>
      </c>
      <c r="F117" s="5">
        <v>72.56</v>
      </c>
      <c r="G117" s="5">
        <v>0</v>
      </c>
      <c r="H117" s="5">
        <v>1</v>
      </c>
      <c r="I117" s="5">
        <v>0</v>
      </c>
      <c r="J117" s="5">
        <v>1</v>
      </c>
      <c r="K117" s="5">
        <v>75.790000000000006</v>
      </c>
      <c r="L117" s="5">
        <v>75.680000000000007</v>
      </c>
      <c r="M117" s="5">
        <v>71.77</v>
      </c>
      <c r="N117" s="3" t="s">
        <v>89</v>
      </c>
    </row>
    <row r="118" spans="1:14" ht="15.75" customHeight="1">
      <c r="A118" s="4">
        <v>117</v>
      </c>
      <c r="B118" s="3" t="s">
        <v>245</v>
      </c>
      <c r="C118" s="5">
        <v>75.56</v>
      </c>
      <c r="D118" s="5">
        <v>10</v>
      </c>
      <c r="E118" s="5">
        <v>12</v>
      </c>
      <c r="F118" s="5">
        <v>76.510000000000005</v>
      </c>
      <c r="G118" s="5">
        <v>1</v>
      </c>
      <c r="H118" s="5">
        <v>5</v>
      </c>
      <c r="I118" s="5">
        <v>1</v>
      </c>
      <c r="J118" s="5">
        <v>6</v>
      </c>
      <c r="K118" s="5">
        <v>75.91</v>
      </c>
      <c r="L118" s="5">
        <v>75.05</v>
      </c>
      <c r="M118" s="5">
        <v>76.06</v>
      </c>
      <c r="N118" s="3" t="s">
        <v>19</v>
      </c>
    </row>
    <row r="119" spans="1:14" ht="15.75" customHeight="1">
      <c r="A119" s="4">
        <v>118</v>
      </c>
      <c r="B119" s="3" t="s">
        <v>221</v>
      </c>
      <c r="C119" s="5">
        <v>75.510000000000005</v>
      </c>
      <c r="D119" s="5">
        <v>8</v>
      </c>
      <c r="E119" s="5">
        <v>7</v>
      </c>
      <c r="F119" s="5">
        <v>73.36</v>
      </c>
      <c r="G119" s="5">
        <v>0</v>
      </c>
      <c r="H119" s="5">
        <v>0</v>
      </c>
      <c r="I119" s="5">
        <v>0</v>
      </c>
      <c r="J119" s="5">
        <v>0</v>
      </c>
      <c r="K119" s="5">
        <v>75.510000000000005</v>
      </c>
      <c r="L119" s="5">
        <v>75.25</v>
      </c>
      <c r="M119" s="5">
        <v>77.12</v>
      </c>
      <c r="N119" s="3" t="s">
        <v>67</v>
      </c>
    </row>
    <row r="120" spans="1:14" ht="15.75" customHeight="1">
      <c r="A120" s="4">
        <v>119</v>
      </c>
      <c r="B120" s="3" t="s">
        <v>202</v>
      </c>
      <c r="C120" s="5">
        <v>75.489999999999995</v>
      </c>
      <c r="D120" s="5">
        <v>15</v>
      </c>
      <c r="E120" s="5">
        <v>7</v>
      </c>
      <c r="F120" s="5">
        <v>70.06</v>
      </c>
      <c r="G120" s="5">
        <v>0</v>
      </c>
      <c r="H120" s="5">
        <v>1</v>
      </c>
      <c r="I120" s="5">
        <v>1</v>
      </c>
      <c r="J120" s="5">
        <v>1</v>
      </c>
      <c r="K120" s="5">
        <v>75.13</v>
      </c>
      <c r="L120" s="5">
        <v>75.8</v>
      </c>
      <c r="M120" s="5">
        <v>74.75</v>
      </c>
      <c r="N120" s="3" t="s">
        <v>101</v>
      </c>
    </row>
    <row r="121" spans="1:14" ht="15.75" customHeight="1">
      <c r="A121" s="4">
        <v>120</v>
      </c>
      <c r="B121" s="3" t="s">
        <v>152</v>
      </c>
      <c r="C121" s="5">
        <v>75.48</v>
      </c>
      <c r="D121" s="5">
        <v>13</v>
      </c>
      <c r="E121" s="5">
        <v>9</v>
      </c>
      <c r="F121" s="5">
        <v>74.94</v>
      </c>
      <c r="G121" s="5">
        <v>0</v>
      </c>
      <c r="H121" s="5">
        <v>2</v>
      </c>
      <c r="I121" s="5">
        <v>0</v>
      </c>
      <c r="J121" s="5">
        <v>2</v>
      </c>
      <c r="K121" s="5">
        <v>75.27</v>
      </c>
      <c r="L121" s="5">
        <v>75.400000000000006</v>
      </c>
      <c r="M121" s="5">
        <v>77.61</v>
      </c>
      <c r="N121" s="3" t="s">
        <v>19</v>
      </c>
    </row>
    <row r="122" spans="1:14" ht="15.75" customHeight="1">
      <c r="A122" s="4">
        <v>121</v>
      </c>
      <c r="B122" s="3" t="s">
        <v>337</v>
      </c>
      <c r="C122" s="5">
        <v>75.430000000000007</v>
      </c>
      <c r="D122" s="5">
        <v>9</v>
      </c>
      <c r="E122" s="5">
        <v>12</v>
      </c>
      <c r="F122" s="5">
        <v>76.83</v>
      </c>
      <c r="G122" s="5">
        <v>1</v>
      </c>
      <c r="H122" s="5">
        <v>1</v>
      </c>
      <c r="I122" s="5">
        <v>3</v>
      </c>
      <c r="J122" s="5">
        <v>1</v>
      </c>
      <c r="K122" s="5">
        <v>75.81</v>
      </c>
      <c r="L122" s="5">
        <v>75.37</v>
      </c>
      <c r="M122" s="5">
        <v>70.430000000000007</v>
      </c>
      <c r="N122" s="3" t="s">
        <v>15</v>
      </c>
    </row>
    <row r="123" spans="1:14" ht="15.75" customHeight="1">
      <c r="A123" s="4">
        <v>122</v>
      </c>
      <c r="B123" s="3" t="s">
        <v>160</v>
      </c>
      <c r="C123" s="5">
        <v>75.239999999999995</v>
      </c>
      <c r="D123" s="5">
        <v>5</v>
      </c>
      <c r="E123" s="5">
        <v>14</v>
      </c>
      <c r="F123" s="5">
        <v>81.209999999999994</v>
      </c>
      <c r="G123" s="5">
        <v>0</v>
      </c>
      <c r="H123" s="5">
        <v>5</v>
      </c>
      <c r="I123" s="5">
        <v>0</v>
      </c>
      <c r="J123" s="5">
        <v>7</v>
      </c>
      <c r="K123" s="5">
        <v>75.180000000000007</v>
      </c>
      <c r="L123" s="5">
        <v>75.13</v>
      </c>
      <c r="M123" s="5">
        <v>75.81</v>
      </c>
      <c r="N123" s="3" t="s">
        <v>23</v>
      </c>
    </row>
    <row r="124" spans="1:14" ht="15.75" customHeight="1">
      <c r="A124" s="4">
        <v>123</v>
      </c>
      <c r="B124" s="3" t="s">
        <v>136</v>
      </c>
      <c r="C124" s="5">
        <v>75</v>
      </c>
      <c r="D124" s="5">
        <v>10</v>
      </c>
      <c r="E124" s="5">
        <v>5</v>
      </c>
      <c r="F124" s="5">
        <v>65.55</v>
      </c>
      <c r="G124" s="5">
        <v>0</v>
      </c>
      <c r="H124" s="5">
        <v>0</v>
      </c>
      <c r="I124" s="5">
        <v>0</v>
      </c>
      <c r="J124" s="5">
        <v>0</v>
      </c>
      <c r="K124" s="5">
        <v>75.55</v>
      </c>
      <c r="L124" s="5">
        <v>74.569999999999993</v>
      </c>
      <c r="M124" s="5">
        <v>72.19</v>
      </c>
      <c r="N124" s="3" t="s">
        <v>137</v>
      </c>
    </row>
    <row r="125" spans="1:14" ht="15.75" customHeight="1">
      <c r="A125" s="4">
        <v>124</v>
      </c>
      <c r="B125" s="3" t="s">
        <v>150</v>
      </c>
      <c r="C125" s="5">
        <v>74.97</v>
      </c>
      <c r="D125" s="5">
        <v>16</v>
      </c>
      <c r="E125" s="5">
        <v>9</v>
      </c>
      <c r="F125" s="5">
        <v>68.84</v>
      </c>
      <c r="G125" s="5">
        <v>0</v>
      </c>
      <c r="H125" s="5">
        <v>1</v>
      </c>
      <c r="I125" s="5">
        <v>0</v>
      </c>
      <c r="J125" s="5">
        <v>2</v>
      </c>
      <c r="K125" s="5">
        <v>74.290000000000006</v>
      </c>
      <c r="L125" s="5">
        <v>75.41</v>
      </c>
      <c r="M125" s="5">
        <v>76.459999999999994</v>
      </c>
      <c r="N125" s="3" t="s">
        <v>140</v>
      </c>
    </row>
    <row r="126" spans="1:14" ht="15.75" customHeight="1">
      <c r="A126" s="4">
        <v>125</v>
      </c>
      <c r="B126" s="3" t="s">
        <v>120</v>
      </c>
      <c r="C126" s="5">
        <v>74.89</v>
      </c>
      <c r="D126" s="5">
        <v>14</v>
      </c>
      <c r="E126" s="5">
        <v>10</v>
      </c>
      <c r="F126" s="5">
        <v>73.97</v>
      </c>
      <c r="G126" s="5">
        <v>0</v>
      </c>
      <c r="H126" s="5">
        <v>1</v>
      </c>
      <c r="I126" s="5">
        <v>1</v>
      </c>
      <c r="J126" s="5">
        <v>3</v>
      </c>
      <c r="K126" s="5">
        <v>74.47</v>
      </c>
      <c r="L126" s="5">
        <v>75.16</v>
      </c>
      <c r="M126" s="5">
        <v>75.2</v>
      </c>
      <c r="N126" s="3" t="s">
        <v>78</v>
      </c>
    </row>
    <row r="127" spans="1:14" ht="15.75" customHeight="1">
      <c r="A127" s="4">
        <v>126</v>
      </c>
      <c r="B127" s="3" t="s">
        <v>242</v>
      </c>
      <c r="C127" s="5">
        <v>74.760000000000005</v>
      </c>
      <c r="D127" s="5">
        <v>13</v>
      </c>
      <c r="E127" s="5">
        <v>9</v>
      </c>
      <c r="F127" s="5">
        <v>72.87</v>
      </c>
      <c r="G127" s="5">
        <v>0</v>
      </c>
      <c r="H127" s="5">
        <v>0</v>
      </c>
      <c r="I127" s="5">
        <v>0</v>
      </c>
      <c r="J127" s="5">
        <v>0</v>
      </c>
      <c r="K127" s="5">
        <v>74.760000000000005</v>
      </c>
      <c r="L127" s="5">
        <v>74.64</v>
      </c>
      <c r="M127" s="5">
        <v>74.599999999999994</v>
      </c>
      <c r="N127" s="3" t="s">
        <v>109</v>
      </c>
    </row>
    <row r="128" spans="1:14" ht="15.75" customHeight="1">
      <c r="A128" s="4">
        <v>127</v>
      </c>
      <c r="B128" s="3" t="s">
        <v>38</v>
      </c>
      <c r="C128" s="5">
        <v>74.75</v>
      </c>
      <c r="D128" s="5">
        <v>8</v>
      </c>
      <c r="E128" s="5">
        <v>10</v>
      </c>
      <c r="F128" s="5">
        <v>77.08</v>
      </c>
      <c r="G128" s="5">
        <v>0</v>
      </c>
      <c r="H128" s="5">
        <v>2</v>
      </c>
      <c r="I128" s="5">
        <v>0</v>
      </c>
      <c r="J128" s="5">
        <v>4</v>
      </c>
      <c r="K128" s="5">
        <v>74.61</v>
      </c>
      <c r="L128" s="5">
        <v>75.040000000000006</v>
      </c>
      <c r="M128" s="5">
        <v>71.709999999999994</v>
      </c>
      <c r="N128" s="3" t="s">
        <v>13</v>
      </c>
    </row>
    <row r="129" spans="1:14" ht="15.75" customHeight="1">
      <c r="A129" s="4">
        <v>128</v>
      </c>
      <c r="B129" s="3" t="s">
        <v>274</v>
      </c>
      <c r="C129" s="5">
        <v>74.7</v>
      </c>
      <c r="D129" s="5">
        <v>11</v>
      </c>
      <c r="E129" s="5">
        <v>12</v>
      </c>
      <c r="F129" s="5">
        <v>72.98</v>
      </c>
      <c r="G129" s="5">
        <v>0</v>
      </c>
      <c r="H129" s="5">
        <v>1</v>
      </c>
      <c r="I129" s="5">
        <v>0</v>
      </c>
      <c r="J129" s="5">
        <v>1</v>
      </c>
      <c r="K129" s="5">
        <v>74.650000000000006</v>
      </c>
      <c r="L129" s="5">
        <v>74.77</v>
      </c>
      <c r="M129" s="5">
        <v>72.87</v>
      </c>
      <c r="N129" s="3" t="s">
        <v>109</v>
      </c>
    </row>
    <row r="130" spans="1:14" ht="15.75" customHeight="1">
      <c r="A130" s="4">
        <v>129</v>
      </c>
      <c r="B130" s="3" t="s">
        <v>147</v>
      </c>
      <c r="C130" s="5">
        <v>74.680000000000007</v>
      </c>
      <c r="D130" s="5">
        <v>14</v>
      </c>
      <c r="E130" s="5">
        <v>6</v>
      </c>
      <c r="F130" s="5">
        <v>66.39</v>
      </c>
      <c r="G130" s="5">
        <v>0</v>
      </c>
      <c r="H130" s="5">
        <v>1</v>
      </c>
      <c r="I130" s="5">
        <v>0</v>
      </c>
      <c r="J130" s="5">
        <v>1</v>
      </c>
      <c r="K130" s="5">
        <v>74.569999999999993</v>
      </c>
      <c r="L130" s="5">
        <v>74.44</v>
      </c>
      <c r="M130" s="5">
        <v>77.39</v>
      </c>
      <c r="N130" s="3" t="s">
        <v>125</v>
      </c>
    </row>
    <row r="131" spans="1:14" ht="15.75" customHeight="1">
      <c r="A131" s="4">
        <v>130</v>
      </c>
      <c r="B131" s="3" t="s">
        <v>241</v>
      </c>
      <c r="C131" s="5">
        <v>74.069999999999993</v>
      </c>
      <c r="D131" s="5">
        <v>15</v>
      </c>
      <c r="E131" s="5">
        <v>11</v>
      </c>
      <c r="F131" s="5">
        <v>71.95</v>
      </c>
      <c r="G131" s="5">
        <v>0</v>
      </c>
      <c r="H131" s="5">
        <v>0</v>
      </c>
      <c r="I131" s="5">
        <v>1</v>
      </c>
      <c r="J131" s="5">
        <v>0</v>
      </c>
      <c r="K131" s="5">
        <v>74.02</v>
      </c>
      <c r="L131" s="5">
        <v>73.91</v>
      </c>
      <c r="M131" s="5">
        <v>75.09</v>
      </c>
      <c r="N131" s="3" t="s">
        <v>109</v>
      </c>
    </row>
    <row r="132" spans="1:14" ht="15.75" customHeight="1">
      <c r="A132" s="4">
        <v>131</v>
      </c>
      <c r="B132" s="3" t="s">
        <v>318</v>
      </c>
      <c r="C132" s="5">
        <v>73.95</v>
      </c>
      <c r="D132" s="5">
        <v>14</v>
      </c>
      <c r="E132" s="5">
        <v>6</v>
      </c>
      <c r="F132" s="5">
        <v>70.11</v>
      </c>
      <c r="G132" s="5">
        <v>0</v>
      </c>
      <c r="H132" s="5">
        <v>0</v>
      </c>
      <c r="I132" s="5">
        <v>1</v>
      </c>
      <c r="J132" s="5">
        <v>0</v>
      </c>
      <c r="K132" s="5">
        <v>73.069999999999993</v>
      </c>
      <c r="L132" s="5">
        <v>74.569999999999993</v>
      </c>
      <c r="M132" s="5">
        <v>75.66</v>
      </c>
      <c r="N132" s="3" t="s">
        <v>419</v>
      </c>
    </row>
    <row r="133" spans="1:14" ht="15.75" customHeight="1">
      <c r="A133" s="4">
        <v>132</v>
      </c>
      <c r="B133" s="3" t="s">
        <v>44</v>
      </c>
      <c r="C133" s="5">
        <v>73.92</v>
      </c>
      <c r="D133" s="5">
        <v>9</v>
      </c>
      <c r="E133" s="5">
        <v>19</v>
      </c>
      <c r="F133" s="5">
        <v>80.930000000000007</v>
      </c>
      <c r="G133" s="5">
        <v>0</v>
      </c>
      <c r="H133" s="5">
        <v>12</v>
      </c>
      <c r="I133" s="5">
        <v>1</v>
      </c>
      <c r="J133" s="5">
        <v>15</v>
      </c>
      <c r="K133" s="5">
        <v>73.03</v>
      </c>
      <c r="L133" s="5">
        <v>74.400000000000006</v>
      </c>
      <c r="M133" s="5">
        <v>77.680000000000007</v>
      </c>
      <c r="N133" s="3" t="s">
        <v>21</v>
      </c>
    </row>
    <row r="134" spans="1:14" ht="15.75" customHeight="1">
      <c r="A134" s="4">
        <v>133</v>
      </c>
      <c r="B134" s="3" t="s">
        <v>168</v>
      </c>
      <c r="C134" s="5">
        <v>73.84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73.790000000000006</v>
      </c>
      <c r="L134" s="5">
        <v>73.77</v>
      </c>
      <c r="M134" s="5">
        <v>73.680000000000007</v>
      </c>
      <c r="N134" s="3" t="s">
        <v>104</v>
      </c>
    </row>
    <row r="135" spans="1:14" ht="15.75" customHeight="1">
      <c r="A135" s="4">
        <v>134</v>
      </c>
      <c r="B135" s="3" t="s">
        <v>315</v>
      </c>
      <c r="C135" s="5">
        <v>73.75</v>
      </c>
      <c r="D135" s="5">
        <v>13</v>
      </c>
      <c r="E135" s="5">
        <v>11</v>
      </c>
      <c r="F135" s="5">
        <v>72.7</v>
      </c>
      <c r="G135" s="5">
        <v>0</v>
      </c>
      <c r="H135" s="5">
        <v>1</v>
      </c>
      <c r="I135" s="5">
        <v>0</v>
      </c>
      <c r="J135" s="5">
        <v>1</v>
      </c>
      <c r="K135" s="5">
        <v>73.97</v>
      </c>
      <c r="L135" s="5">
        <v>73.52</v>
      </c>
      <c r="M135" s="5">
        <v>72.53</v>
      </c>
      <c r="N135" s="3" t="s">
        <v>89</v>
      </c>
    </row>
    <row r="136" spans="1:14" ht="15.75" customHeight="1">
      <c r="A136" s="4">
        <v>135</v>
      </c>
      <c r="B136" s="3" t="s">
        <v>169</v>
      </c>
      <c r="C136" s="5">
        <v>73.7</v>
      </c>
      <c r="D136" s="5">
        <v>4</v>
      </c>
      <c r="E136" s="5">
        <v>16</v>
      </c>
      <c r="F136" s="5">
        <v>81.72</v>
      </c>
      <c r="G136" s="5">
        <v>0</v>
      </c>
      <c r="H136" s="5">
        <v>3</v>
      </c>
      <c r="I136" s="5">
        <v>0</v>
      </c>
      <c r="J136" s="5">
        <v>9</v>
      </c>
      <c r="K136" s="5">
        <v>74.349999999999994</v>
      </c>
      <c r="L136" s="5">
        <v>73.260000000000005</v>
      </c>
      <c r="M136" s="5">
        <v>69.88</v>
      </c>
      <c r="N136" s="3" t="s">
        <v>33</v>
      </c>
    </row>
    <row r="137" spans="1:14" ht="15.75" customHeight="1">
      <c r="A137" s="4">
        <v>136</v>
      </c>
      <c r="B137" s="3" t="s">
        <v>105</v>
      </c>
      <c r="C137" s="5">
        <v>73.66</v>
      </c>
      <c r="D137" s="5">
        <v>5</v>
      </c>
      <c r="E137" s="5">
        <v>16</v>
      </c>
      <c r="F137" s="5">
        <v>81.489999999999995</v>
      </c>
      <c r="G137" s="5">
        <v>0</v>
      </c>
      <c r="H137" s="5">
        <v>3</v>
      </c>
      <c r="I137" s="5">
        <v>0</v>
      </c>
      <c r="J137" s="5">
        <v>11</v>
      </c>
      <c r="K137" s="5">
        <v>74.72</v>
      </c>
      <c r="L137" s="5">
        <v>72.930000000000007</v>
      </c>
      <c r="M137" s="5">
        <v>68.53</v>
      </c>
      <c r="N137" s="3" t="s">
        <v>33</v>
      </c>
    </row>
    <row r="138" spans="1:14" ht="15.75" customHeight="1">
      <c r="A138" s="4">
        <v>137</v>
      </c>
      <c r="B138" s="3" t="s">
        <v>161</v>
      </c>
      <c r="C138" s="5">
        <v>73.62</v>
      </c>
      <c r="D138" s="5">
        <v>12</v>
      </c>
      <c r="E138" s="5">
        <v>9</v>
      </c>
      <c r="F138" s="5">
        <v>72.89</v>
      </c>
      <c r="G138" s="5">
        <v>0</v>
      </c>
      <c r="H138" s="5">
        <v>0</v>
      </c>
      <c r="I138" s="5">
        <v>0</v>
      </c>
      <c r="J138" s="5">
        <v>1</v>
      </c>
      <c r="K138" s="5">
        <v>73.3</v>
      </c>
      <c r="L138" s="5">
        <v>73.61</v>
      </c>
      <c r="M138" s="5">
        <v>76.260000000000005</v>
      </c>
      <c r="N138" s="3" t="s">
        <v>67</v>
      </c>
    </row>
    <row r="139" spans="1:14" ht="15.75" customHeight="1">
      <c r="A139" s="4">
        <v>138</v>
      </c>
      <c r="B139" s="3" t="s">
        <v>247</v>
      </c>
      <c r="C139" s="5">
        <v>73.47</v>
      </c>
      <c r="D139" s="5">
        <v>8</v>
      </c>
      <c r="E139" s="5">
        <v>9</v>
      </c>
      <c r="F139" s="5">
        <v>75.75</v>
      </c>
      <c r="G139" s="5">
        <v>0</v>
      </c>
      <c r="H139" s="5">
        <v>4</v>
      </c>
      <c r="I139" s="5">
        <v>0</v>
      </c>
      <c r="J139" s="5">
        <v>4</v>
      </c>
      <c r="K139" s="5">
        <v>73.58</v>
      </c>
      <c r="L139" s="5">
        <v>73.290000000000006</v>
      </c>
      <c r="M139" s="5">
        <v>72.650000000000006</v>
      </c>
      <c r="N139" s="3" t="s">
        <v>19</v>
      </c>
    </row>
    <row r="140" spans="1:14" ht="15.75" customHeight="1">
      <c r="A140" s="4">
        <v>139</v>
      </c>
      <c r="B140" s="3" t="s">
        <v>134</v>
      </c>
      <c r="C140" s="5">
        <v>73.44</v>
      </c>
      <c r="D140" s="5">
        <v>5</v>
      </c>
      <c r="E140" s="5">
        <v>11</v>
      </c>
      <c r="F140" s="5">
        <v>76.95</v>
      </c>
      <c r="G140" s="5">
        <v>0</v>
      </c>
      <c r="H140" s="5">
        <v>2</v>
      </c>
      <c r="I140" s="5">
        <v>0</v>
      </c>
      <c r="J140" s="5">
        <v>2</v>
      </c>
      <c r="K140" s="5">
        <v>73.95</v>
      </c>
      <c r="L140" s="5">
        <v>72.94</v>
      </c>
      <c r="M140" s="5">
        <v>72.03</v>
      </c>
      <c r="N140" s="3" t="s">
        <v>15</v>
      </c>
    </row>
    <row r="141" spans="1:14" ht="15.75" customHeight="1">
      <c r="A141" s="4">
        <v>140</v>
      </c>
      <c r="B141" s="3" t="s">
        <v>229</v>
      </c>
      <c r="C141" s="5">
        <v>73.430000000000007</v>
      </c>
      <c r="D141" s="5">
        <v>14</v>
      </c>
      <c r="E141" s="5">
        <v>6</v>
      </c>
      <c r="F141" s="5">
        <v>67.290000000000006</v>
      </c>
      <c r="G141" s="5">
        <v>0</v>
      </c>
      <c r="H141" s="5">
        <v>1</v>
      </c>
      <c r="I141" s="5">
        <v>0</v>
      </c>
      <c r="J141" s="5">
        <v>1</v>
      </c>
      <c r="K141" s="5">
        <v>73.56</v>
      </c>
      <c r="L141" s="5">
        <v>73.14</v>
      </c>
      <c r="M141" s="5">
        <v>73.69</v>
      </c>
      <c r="N141" s="3" t="s">
        <v>167</v>
      </c>
    </row>
    <row r="142" spans="1:14" ht="15.75" customHeight="1">
      <c r="A142" s="4">
        <v>141</v>
      </c>
      <c r="B142" s="3" t="s">
        <v>283</v>
      </c>
      <c r="C142" s="5">
        <v>73.42</v>
      </c>
      <c r="D142" s="5">
        <v>8</v>
      </c>
      <c r="E142" s="5">
        <v>20</v>
      </c>
      <c r="F142" s="5">
        <v>78.78</v>
      </c>
      <c r="G142" s="5">
        <v>1</v>
      </c>
      <c r="H142" s="5">
        <v>2</v>
      </c>
      <c r="I142" s="5">
        <v>1</v>
      </c>
      <c r="J142" s="5">
        <v>8</v>
      </c>
      <c r="K142" s="5">
        <v>73.47</v>
      </c>
      <c r="L142" s="5">
        <v>73.23</v>
      </c>
      <c r="M142" s="5">
        <v>73.61</v>
      </c>
      <c r="N142" s="3" t="s">
        <v>17</v>
      </c>
    </row>
    <row r="143" spans="1:14" ht="15.75" customHeight="1">
      <c r="A143" s="4">
        <v>142</v>
      </c>
      <c r="B143" s="3" t="s">
        <v>226</v>
      </c>
      <c r="C143" s="5">
        <v>73.31</v>
      </c>
      <c r="D143" s="5">
        <v>12</v>
      </c>
      <c r="E143" s="5">
        <v>7</v>
      </c>
      <c r="F143" s="5">
        <v>69.14</v>
      </c>
      <c r="G143" s="5">
        <v>0</v>
      </c>
      <c r="H143" s="5">
        <v>0</v>
      </c>
      <c r="I143" s="5">
        <v>0</v>
      </c>
      <c r="J143" s="5">
        <v>0</v>
      </c>
      <c r="K143" s="5">
        <v>73.510000000000005</v>
      </c>
      <c r="L143" s="5">
        <v>72.66</v>
      </c>
      <c r="M143" s="5">
        <v>77.489999999999995</v>
      </c>
      <c r="N143" s="3" t="s">
        <v>95</v>
      </c>
    </row>
    <row r="144" spans="1:14" ht="15.75" customHeight="1">
      <c r="A144" s="4">
        <v>143</v>
      </c>
      <c r="B144" s="3" t="s">
        <v>188</v>
      </c>
      <c r="C144" s="5">
        <v>73.25</v>
      </c>
      <c r="D144" s="5">
        <v>8</v>
      </c>
      <c r="E144" s="5">
        <v>13</v>
      </c>
      <c r="F144" s="5">
        <v>77.27</v>
      </c>
      <c r="G144" s="5">
        <v>0</v>
      </c>
      <c r="H144" s="5">
        <v>2</v>
      </c>
      <c r="I144" s="5">
        <v>0</v>
      </c>
      <c r="J144" s="5">
        <v>5</v>
      </c>
      <c r="K144" s="5">
        <v>73.02</v>
      </c>
      <c r="L144" s="5">
        <v>73.599999999999994</v>
      </c>
      <c r="M144" s="5">
        <v>70.349999999999994</v>
      </c>
      <c r="N144" s="3" t="s">
        <v>15</v>
      </c>
    </row>
    <row r="145" spans="1:14" ht="15.75" customHeight="1">
      <c r="A145" s="4">
        <v>144</v>
      </c>
      <c r="B145" s="3" t="s">
        <v>198</v>
      </c>
      <c r="C145" s="5">
        <v>73.209999999999994</v>
      </c>
      <c r="D145" s="5">
        <v>14</v>
      </c>
      <c r="E145" s="5">
        <v>8</v>
      </c>
      <c r="F145" s="5">
        <v>72.069999999999993</v>
      </c>
      <c r="G145" s="5">
        <v>0</v>
      </c>
      <c r="H145" s="5">
        <v>0</v>
      </c>
      <c r="I145" s="5">
        <v>0</v>
      </c>
      <c r="J145" s="5">
        <v>1</v>
      </c>
      <c r="K145" s="5">
        <v>72.56</v>
      </c>
      <c r="L145" s="5">
        <v>73.58</v>
      </c>
      <c r="M145" s="5">
        <v>75.16</v>
      </c>
      <c r="N145" s="3" t="s">
        <v>63</v>
      </c>
    </row>
    <row r="146" spans="1:14" ht="15.75" customHeight="1">
      <c r="A146" s="4">
        <v>145</v>
      </c>
      <c r="B146" s="3" t="s">
        <v>117</v>
      </c>
      <c r="C146" s="5">
        <v>72.900000000000006</v>
      </c>
      <c r="D146" s="5">
        <v>13</v>
      </c>
      <c r="E146" s="5">
        <v>10</v>
      </c>
      <c r="F146" s="5">
        <v>70.459999999999994</v>
      </c>
      <c r="G146" s="5">
        <v>0</v>
      </c>
      <c r="H146" s="5">
        <v>0</v>
      </c>
      <c r="I146" s="5">
        <v>0</v>
      </c>
      <c r="J146" s="5">
        <v>2</v>
      </c>
      <c r="K146" s="5">
        <v>72.84</v>
      </c>
      <c r="L146" s="5">
        <v>72.97</v>
      </c>
      <c r="M146" s="5">
        <v>71.260000000000005</v>
      </c>
      <c r="N146" s="3" t="s">
        <v>95</v>
      </c>
    </row>
    <row r="147" spans="1:14" ht="15.75" customHeight="1">
      <c r="A147" s="4">
        <v>146</v>
      </c>
      <c r="B147" s="3" t="s">
        <v>212</v>
      </c>
      <c r="C147" s="5">
        <v>72.819999999999993</v>
      </c>
      <c r="D147" s="5">
        <v>8</v>
      </c>
      <c r="E147" s="5">
        <v>15</v>
      </c>
      <c r="F147" s="5">
        <v>74.5</v>
      </c>
      <c r="G147" s="5">
        <v>0</v>
      </c>
      <c r="H147" s="5">
        <v>0</v>
      </c>
      <c r="I147" s="5">
        <v>0</v>
      </c>
      <c r="J147" s="5">
        <v>3</v>
      </c>
      <c r="K147" s="5">
        <v>72.69</v>
      </c>
      <c r="L147" s="5">
        <v>72.67</v>
      </c>
      <c r="M147" s="5">
        <v>74.760000000000005</v>
      </c>
      <c r="N147" s="3" t="s">
        <v>78</v>
      </c>
    </row>
    <row r="148" spans="1:14" ht="15.75" customHeight="1">
      <c r="A148" s="4">
        <v>147</v>
      </c>
      <c r="B148" s="3" t="s">
        <v>210</v>
      </c>
      <c r="C148" s="5">
        <v>72.760000000000005</v>
      </c>
      <c r="D148" s="5">
        <v>9</v>
      </c>
      <c r="E148" s="5">
        <v>8</v>
      </c>
      <c r="F148" s="5">
        <v>65.959999999999994</v>
      </c>
      <c r="G148" s="5">
        <v>0</v>
      </c>
      <c r="H148" s="5">
        <v>0</v>
      </c>
      <c r="I148" s="5">
        <v>0</v>
      </c>
      <c r="J148" s="5">
        <v>0</v>
      </c>
      <c r="K148" s="5">
        <v>72.86</v>
      </c>
      <c r="L148" s="5">
        <v>72.69</v>
      </c>
      <c r="M148" s="5">
        <v>70.989999999999995</v>
      </c>
      <c r="N148" s="3" t="s">
        <v>125</v>
      </c>
    </row>
    <row r="149" spans="1:14" ht="15.75" customHeight="1">
      <c r="A149" s="4">
        <v>148</v>
      </c>
      <c r="B149" s="3" t="s">
        <v>220</v>
      </c>
      <c r="C149" s="5">
        <v>72.67</v>
      </c>
      <c r="D149" s="5">
        <v>15</v>
      </c>
      <c r="E149" s="5">
        <v>3</v>
      </c>
      <c r="F149" s="5">
        <v>68.3</v>
      </c>
      <c r="G149" s="5">
        <v>0</v>
      </c>
      <c r="H149" s="5">
        <v>0</v>
      </c>
      <c r="I149" s="5">
        <v>0</v>
      </c>
      <c r="J149" s="5">
        <v>1</v>
      </c>
      <c r="K149" s="5">
        <v>71.8</v>
      </c>
      <c r="L149" s="5">
        <v>73.23</v>
      </c>
      <c r="M149" s="5">
        <v>74.97</v>
      </c>
      <c r="N149" s="3" t="s">
        <v>144</v>
      </c>
    </row>
    <row r="150" spans="1:14" ht="15.75" customHeight="1">
      <c r="A150" s="4">
        <v>149</v>
      </c>
      <c r="B150" s="3" t="s">
        <v>52</v>
      </c>
      <c r="C150" s="5">
        <v>72.61</v>
      </c>
      <c r="D150" s="5">
        <v>2</v>
      </c>
      <c r="E150" s="5">
        <v>22</v>
      </c>
      <c r="F150" s="5">
        <v>83.24</v>
      </c>
      <c r="G150" s="5">
        <v>0</v>
      </c>
      <c r="H150" s="5">
        <v>11</v>
      </c>
      <c r="I150" s="5">
        <v>0</v>
      </c>
      <c r="J150" s="5">
        <v>16</v>
      </c>
      <c r="K150" s="5">
        <v>73.45</v>
      </c>
      <c r="L150" s="5">
        <v>72.2</v>
      </c>
      <c r="M150" s="5">
        <v>65.459999999999994</v>
      </c>
      <c r="N150" s="3" t="s">
        <v>21</v>
      </c>
    </row>
    <row r="151" spans="1:14" ht="15.75" customHeight="1">
      <c r="A151" s="4">
        <v>150</v>
      </c>
      <c r="B151" s="3" t="s">
        <v>110</v>
      </c>
      <c r="C151" s="5">
        <v>72.599999999999994</v>
      </c>
      <c r="D151" s="5">
        <v>10</v>
      </c>
      <c r="E151" s="5">
        <v>16</v>
      </c>
      <c r="F151" s="5">
        <v>73.77</v>
      </c>
      <c r="G151" s="5">
        <v>0</v>
      </c>
      <c r="H151" s="5">
        <v>0</v>
      </c>
      <c r="I151" s="5">
        <v>0</v>
      </c>
      <c r="J151" s="5">
        <v>2</v>
      </c>
      <c r="K151" s="5">
        <v>73.59</v>
      </c>
      <c r="L151" s="5">
        <v>71.94</v>
      </c>
      <c r="M151" s="5">
        <v>67.14</v>
      </c>
      <c r="N151" s="3" t="s">
        <v>78</v>
      </c>
    </row>
    <row r="152" spans="1:14" ht="15.75" customHeight="1">
      <c r="A152" s="4">
        <v>151</v>
      </c>
      <c r="B152" s="3" t="s">
        <v>284</v>
      </c>
      <c r="C152" s="5">
        <v>72.599999999999994</v>
      </c>
      <c r="D152" s="5">
        <v>14</v>
      </c>
      <c r="E152" s="5">
        <v>6</v>
      </c>
      <c r="F152" s="5">
        <v>67.81</v>
      </c>
      <c r="G152" s="5">
        <v>0</v>
      </c>
      <c r="H152" s="5">
        <v>0</v>
      </c>
      <c r="I152" s="5">
        <v>0</v>
      </c>
      <c r="J152" s="5">
        <v>0</v>
      </c>
      <c r="K152" s="5">
        <v>72.44</v>
      </c>
      <c r="L152" s="5">
        <v>72.540000000000006</v>
      </c>
      <c r="M152" s="5">
        <v>73.790000000000006</v>
      </c>
      <c r="N152" s="3" t="s">
        <v>137</v>
      </c>
    </row>
    <row r="153" spans="1:14" ht="15.75" customHeight="1">
      <c r="A153" s="4">
        <v>152</v>
      </c>
      <c r="B153" s="3" t="s">
        <v>135</v>
      </c>
      <c r="C153" s="5">
        <v>72.56</v>
      </c>
      <c r="D153" s="5">
        <v>10</v>
      </c>
      <c r="E153" s="5">
        <v>15</v>
      </c>
      <c r="F153" s="5">
        <v>74.75</v>
      </c>
      <c r="G153" s="5">
        <v>0</v>
      </c>
      <c r="H153" s="5">
        <v>3</v>
      </c>
      <c r="I153" s="5">
        <v>1</v>
      </c>
      <c r="J153" s="5">
        <v>5</v>
      </c>
      <c r="K153" s="5">
        <v>72.78</v>
      </c>
      <c r="L153" s="5">
        <v>72.459999999999994</v>
      </c>
      <c r="M153" s="5">
        <v>69.709999999999994</v>
      </c>
      <c r="N153" s="3" t="s">
        <v>48</v>
      </c>
    </row>
    <row r="154" spans="1:14" ht="15.75" customHeight="1">
      <c r="A154" s="4">
        <v>153</v>
      </c>
      <c r="B154" s="3" t="s">
        <v>175</v>
      </c>
      <c r="C154" s="5">
        <v>72.53</v>
      </c>
      <c r="D154" s="5">
        <v>15</v>
      </c>
      <c r="E154" s="5">
        <v>4</v>
      </c>
      <c r="F154" s="5">
        <v>66.78</v>
      </c>
      <c r="G154" s="5">
        <v>0</v>
      </c>
      <c r="H154" s="5">
        <v>0</v>
      </c>
      <c r="I154" s="5">
        <v>0</v>
      </c>
      <c r="J154" s="5">
        <v>0</v>
      </c>
      <c r="K154" s="5">
        <v>71.819999999999993</v>
      </c>
      <c r="L154" s="5">
        <v>72.900000000000006</v>
      </c>
      <c r="M154" s="5">
        <v>75.11</v>
      </c>
      <c r="N154" s="3" t="s">
        <v>167</v>
      </c>
    </row>
    <row r="155" spans="1:14" ht="15.75" customHeight="1">
      <c r="A155" s="4">
        <v>154</v>
      </c>
      <c r="B155" s="3" t="s">
        <v>277</v>
      </c>
      <c r="C155" s="5">
        <v>72.489999999999995</v>
      </c>
      <c r="D155" s="5">
        <v>21</v>
      </c>
      <c r="E155" s="5">
        <v>7</v>
      </c>
      <c r="F155" s="5">
        <v>68.45</v>
      </c>
      <c r="G155" s="5">
        <v>0</v>
      </c>
      <c r="H155" s="5">
        <v>1</v>
      </c>
      <c r="I155" s="5">
        <v>0</v>
      </c>
      <c r="J155" s="5">
        <v>3</v>
      </c>
      <c r="K155" s="5">
        <v>71.16</v>
      </c>
      <c r="L155" s="5">
        <v>73.069999999999993</v>
      </c>
      <c r="M155" s="5">
        <v>81.69</v>
      </c>
      <c r="N155" s="3" t="s">
        <v>278</v>
      </c>
    </row>
    <row r="156" spans="1:14" ht="15.75" customHeight="1">
      <c r="A156" s="4">
        <v>155</v>
      </c>
      <c r="B156" s="3" t="s">
        <v>100</v>
      </c>
      <c r="C156" s="5">
        <v>72.45</v>
      </c>
      <c r="D156" s="5">
        <v>13</v>
      </c>
      <c r="E156" s="5">
        <v>10</v>
      </c>
      <c r="F156" s="5">
        <v>70.17</v>
      </c>
      <c r="G156" s="5">
        <v>0</v>
      </c>
      <c r="H156" s="5">
        <v>1</v>
      </c>
      <c r="I156" s="5">
        <v>0</v>
      </c>
      <c r="J156" s="5">
        <v>3</v>
      </c>
      <c r="K156" s="5">
        <v>72.02</v>
      </c>
      <c r="L156" s="5">
        <v>72.53</v>
      </c>
      <c r="M156" s="5">
        <v>75.27</v>
      </c>
      <c r="N156" s="3" t="s">
        <v>101</v>
      </c>
    </row>
    <row r="157" spans="1:14" ht="15.75" customHeight="1">
      <c r="A157" s="4">
        <v>156</v>
      </c>
      <c r="B157" s="3" t="s">
        <v>331</v>
      </c>
      <c r="C157" s="5">
        <v>72.42</v>
      </c>
      <c r="D157" s="5">
        <v>10</v>
      </c>
      <c r="E157" s="5">
        <v>9</v>
      </c>
      <c r="F157" s="5">
        <v>73.36</v>
      </c>
      <c r="G157" s="5">
        <v>0</v>
      </c>
      <c r="H157" s="5">
        <v>2</v>
      </c>
      <c r="I157" s="5">
        <v>0</v>
      </c>
      <c r="J157" s="5">
        <v>3</v>
      </c>
      <c r="K157" s="5">
        <v>72.650000000000006</v>
      </c>
      <c r="L157" s="5">
        <v>72.239999999999995</v>
      </c>
      <c r="M157" s="5">
        <v>70.400000000000006</v>
      </c>
      <c r="N157" s="3" t="s">
        <v>95</v>
      </c>
    </row>
    <row r="158" spans="1:14" ht="15.75" customHeight="1">
      <c r="A158" s="4">
        <v>157</v>
      </c>
      <c r="B158" s="3" t="s">
        <v>183</v>
      </c>
      <c r="C158" s="5">
        <v>72.41</v>
      </c>
      <c r="D158" s="5">
        <v>14</v>
      </c>
      <c r="E158" s="5">
        <v>8</v>
      </c>
      <c r="F158" s="5">
        <v>67.56</v>
      </c>
      <c r="G158" s="5">
        <v>0</v>
      </c>
      <c r="H158" s="5">
        <v>0</v>
      </c>
      <c r="I158" s="5">
        <v>0</v>
      </c>
      <c r="J158" s="5">
        <v>1</v>
      </c>
      <c r="K158" s="5">
        <v>72.44</v>
      </c>
      <c r="L158" s="5">
        <v>72.040000000000006</v>
      </c>
      <c r="M158" s="5">
        <v>75.040000000000006</v>
      </c>
      <c r="N158" s="3" t="s">
        <v>140</v>
      </c>
    </row>
    <row r="159" spans="1:14" ht="15.75" customHeight="1">
      <c r="A159" s="4">
        <v>158</v>
      </c>
      <c r="B159" s="3" t="s">
        <v>112</v>
      </c>
      <c r="C159" s="5">
        <v>72.34</v>
      </c>
      <c r="D159" s="5">
        <v>11</v>
      </c>
      <c r="E159" s="5">
        <v>8</v>
      </c>
      <c r="F159" s="5">
        <v>72.3</v>
      </c>
      <c r="G159" s="5">
        <v>0</v>
      </c>
      <c r="H159" s="5">
        <v>1</v>
      </c>
      <c r="I159" s="5">
        <v>0</v>
      </c>
      <c r="J159" s="5">
        <v>2</v>
      </c>
      <c r="K159" s="5">
        <v>72.010000000000005</v>
      </c>
      <c r="L159" s="5">
        <v>72.599999999999994</v>
      </c>
      <c r="M159" s="5">
        <v>71.61</v>
      </c>
      <c r="N159" s="3" t="s">
        <v>19</v>
      </c>
    </row>
    <row r="160" spans="1:14" ht="15.75" customHeight="1">
      <c r="A160" s="4">
        <v>159</v>
      </c>
      <c r="B160" s="3" t="s">
        <v>185</v>
      </c>
      <c r="C160" s="5">
        <v>72.2</v>
      </c>
      <c r="D160" s="5">
        <v>13</v>
      </c>
      <c r="E160" s="5">
        <v>5</v>
      </c>
      <c r="F160" s="5">
        <v>63.91</v>
      </c>
      <c r="G160" s="5">
        <v>0</v>
      </c>
      <c r="H160" s="5">
        <v>1</v>
      </c>
      <c r="I160" s="5">
        <v>0</v>
      </c>
      <c r="J160" s="5">
        <v>1</v>
      </c>
      <c r="K160" s="5">
        <v>71.94</v>
      </c>
      <c r="L160" s="5">
        <v>72.22</v>
      </c>
      <c r="M160" s="5">
        <v>73.489999999999995</v>
      </c>
      <c r="N160" s="3" t="s">
        <v>239</v>
      </c>
    </row>
    <row r="161" spans="1:14" ht="15.75" customHeight="1">
      <c r="A161" s="4">
        <v>160</v>
      </c>
      <c r="B161" s="3" t="s">
        <v>194</v>
      </c>
      <c r="C161" s="5">
        <v>72.13</v>
      </c>
      <c r="D161" s="5">
        <v>10</v>
      </c>
      <c r="E161" s="5">
        <v>13</v>
      </c>
      <c r="F161" s="5">
        <v>73.040000000000006</v>
      </c>
      <c r="G161" s="5">
        <v>0</v>
      </c>
      <c r="H161" s="5">
        <v>1</v>
      </c>
      <c r="I161" s="5">
        <v>0</v>
      </c>
      <c r="J161" s="5">
        <v>1</v>
      </c>
      <c r="K161" s="5">
        <v>71.64</v>
      </c>
      <c r="L161" s="5">
        <v>72.48</v>
      </c>
      <c r="M161" s="5">
        <v>72.17</v>
      </c>
      <c r="N161" s="3" t="s">
        <v>89</v>
      </c>
    </row>
    <row r="162" spans="1:14" ht="15.75" customHeight="1">
      <c r="A162" s="4">
        <v>161</v>
      </c>
      <c r="B162" s="3" t="s">
        <v>141</v>
      </c>
      <c r="C162" s="5">
        <v>72.099999999999994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72.03</v>
      </c>
      <c r="L162" s="5">
        <v>72.040000000000006</v>
      </c>
      <c r="M162" s="5">
        <v>72.22</v>
      </c>
      <c r="N162" s="3" t="s">
        <v>104</v>
      </c>
    </row>
    <row r="163" spans="1:14" ht="15.75" customHeight="1">
      <c r="A163" s="4">
        <v>162</v>
      </c>
      <c r="B163" s="3" t="s">
        <v>223</v>
      </c>
      <c r="C163" s="5">
        <v>72.08</v>
      </c>
      <c r="D163" s="5">
        <v>9</v>
      </c>
      <c r="E163" s="5">
        <v>12</v>
      </c>
      <c r="F163" s="5">
        <v>73.28</v>
      </c>
      <c r="G163" s="5">
        <v>0</v>
      </c>
      <c r="H163" s="5">
        <v>1</v>
      </c>
      <c r="I163" s="5">
        <v>0</v>
      </c>
      <c r="J163" s="5">
        <v>2</v>
      </c>
      <c r="K163" s="5">
        <v>72.459999999999994</v>
      </c>
      <c r="L163" s="5">
        <v>71.64</v>
      </c>
      <c r="M163" s="5">
        <v>71.290000000000006</v>
      </c>
      <c r="N163" s="3" t="s">
        <v>63</v>
      </c>
    </row>
    <row r="164" spans="1:14" ht="15.75" customHeight="1">
      <c r="A164" s="4">
        <v>163</v>
      </c>
      <c r="B164" s="3" t="s">
        <v>330</v>
      </c>
      <c r="C164" s="5">
        <v>72.040000000000006</v>
      </c>
      <c r="D164" s="5">
        <v>12</v>
      </c>
      <c r="E164" s="5">
        <v>7</v>
      </c>
      <c r="F164" s="5">
        <v>67.430000000000007</v>
      </c>
      <c r="G164" s="5">
        <v>0</v>
      </c>
      <c r="H164" s="5">
        <v>0</v>
      </c>
      <c r="I164" s="5">
        <v>0</v>
      </c>
      <c r="J164" s="5">
        <v>0</v>
      </c>
      <c r="K164" s="5">
        <v>71.73</v>
      </c>
      <c r="L164" s="5">
        <v>72.22</v>
      </c>
      <c r="M164" s="5">
        <v>72.12</v>
      </c>
      <c r="N164" s="3" t="s">
        <v>419</v>
      </c>
    </row>
    <row r="165" spans="1:14" ht="15.75" customHeight="1">
      <c r="A165" s="4">
        <v>164</v>
      </c>
      <c r="B165" s="3" t="s">
        <v>201</v>
      </c>
      <c r="C165" s="5">
        <v>71.97</v>
      </c>
      <c r="D165" s="5">
        <v>16</v>
      </c>
      <c r="E165" s="5">
        <v>8</v>
      </c>
      <c r="F165" s="5">
        <v>70.52</v>
      </c>
      <c r="G165" s="5">
        <v>0</v>
      </c>
      <c r="H165" s="5">
        <v>0</v>
      </c>
      <c r="I165" s="5">
        <v>0</v>
      </c>
      <c r="J165" s="5">
        <v>0</v>
      </c>
      <c r="K165" s="5">
        <v>71.28</v>
      </c>
      <c r="L165" s="5">
        <v>72.489999999999995</v>
      </c>
      <c r="M165" s="5">
        <v>72.569999999999993</v>
      </c>
      <c r="N165" s="3" t="s">
        <v>109</v>
      </c>
    </row>
    <row r="166" spans="1:14" ht="15.75" customHeight="1">
      <c r="A166" s="4">
        <v>165</v>
      </c>
      <c r="B166" s="3" t="s">
        <v>251</v>
      </c>
      <c r="C166" s="5">
        <v>71.94</v>
      </c>
      <c r="D166" s="5">
        <v>15</v>
      </c>
      <c r="E166" s="5">
        <v>12</v>
      </c>
      <c r="F166" s="5">
        <v>69.849999999999994</v>
      </c>
      <c r="G166" s="5">
        <v>0</v>
      </c>
      <c r="H166" s="5">
        <v>2</v>
      </c>
      <c r="I166" s="5">
        <v>0</v>
      </c>
      <c r="J166" s="5">
        <v>2</v>
      </c>
      <c r="K166" s="5">
        <v>71.8</v>
      </c>
      <c r="L166" s="5">
        <v>71.92</v>
      </c>
      <c r="M166" s="5">
        <v>72.349999999999994</v>
      </c>
      <c r="N166" s="3" t="s">
        <v>101</v>
      </c>
    </row>
    <row r="167" spans="1:14" ht="15.75" customHeight="1">
      <c r="A167" s="4">
        <v>166</v>
      </c>
      <c r="B167" s="3" t="s">
        <v>131</v>
      </c>
      <c r="C167" s="5">
        <v>71.8</v>
      </c>
      <c r="D167" s="5">
        <v>5</v>
      </c>
      <c r="E167" s="5">
        <v>21</v>
      </c>
      <c r="F167" s="5">
        <v>80.09</v>
      </c>
      <c r="G167" s="5">
        <v>1</v>
      </c>
      <c r="H167" s="5">
        <v>2</v>
      </c>
      <c r="I167" s="5">
        <v>1</v>
      </c>
      <c r="J167" s="5">
        <v>10</v>
      </c>
      <c r="K167" s="5">
        <v>71.97</v>
      </c>
      <c r="L167" s="5">
        <v>71.7</v>
      </c>
      <c r="M167" s="5">
        <v>69.489999999999995</v>
      </c>
      <c r="N167" s="3" t="s">
        <v>17</v>
      </c>
    </row>
    <row r="168" spans="1:14" ht="15.75" customHeight="1">
      <c r="A168" s="4">
        <v>167</v>
      </c>
      <c r="B168" s="3" t="s">
        <v>413</v>
      </c>
      <c r="C168" s="5">
        <v>71.75</v>
      </c>
      <c r="D168" s="5">
        <v>12</v>
      </c>
      <c r="E168" s="5">
        <v>5</v>
      </c>
      <c r="F168" s="5">
        <v>66.37</v>
      </c>
      <c r="G168" s="5">
        <v>0</v>
      </c>
      <c r="H168" s="5">
        <v>0</v>
      </c>
      <c r="I168" s="5">
        <v>0</v>
      </c>
      <c r="J168" s="5">
        <v>1</v>
      </c>
      <c r="K168" s="5">
        <v>71.680000000000007</v>
      </c>
      <c r="L168" s="5">
        <v>71.33</v>
      </c>
      <c r="M168" s="5">
        <v>76.31</v>
      </c>
      <c r="N168" s="3" t="s">
        <v>107</v>
      </c>
    </row>
    <row r="169" spans="1:14" ht="15.75" customHeight="1">
      <c r="A169" s="4">
        <v>168</v>
      </c>
      <c r="B169" s="3" t="s">
        <v>203</v>
      </c>
      <c r="C169" s="5">
        <v>71.62</v>
      </c>
      <c r="D169" s="5">
        <v>14</v>
      </c>
      <c r="E169" s="5">
        <v>11</v>
      </c>
      <c r="F169" s="5">
        <v>71.400000000000006</v>
      </c>
      <c r="G169" s="5">
        <v>0</v>
      </c>
      <c r="H169" s="5">
        <v>3</v>
      </c>
      <c r="I169" s="5">
        <v>0</v>
      </c>
      <c r="J169" s="5">
        <v>4</v>
      </c>
      <c r="K169" s="5">
        <v>71.19</v>
      </c>
      <c r="L169" s="5">
        <v>71.69</v>
      </c>
      <c r="M169" s="5">
        <v>74.5</v>
      </c>
      <c r="N169" s="3" t="s">
        <v>48</v>
      </c>
    </row>
    <row r="170" spans="1:14" ht="15.75" customHeight="1">
      <c r="A170" s="4">
        <v>169</v>
      </c>
      <c r="B170" s="3" t="s">
        <v>232</v>
      </c>
      <c r="C170" s="5">
        <v>71.599999999999994</v>
      </c>
      <c r="D170" s="5">
        <v>20</v>
      </c>
      <c r="E170" s="5">
        <v>7</v>
      </c>
      <c r="F170" s="5">
        <v>66.209999999999994</v>
      </c>
      <c r="G170" s="5">
        <v>0</v>
      </c>
      <c r="H170" s="5">
        <v>0</v>
      </c>
      <c r="I170" s="5">
        <v>0</v>
      </c>
      <c r="J170" s="5">
        <v>0</v>
      </c>
      <c r="K170" s="5">
        <v>71.44</v>
      </c>
      <c r="L170" s="5">
        <v>71.36</v>
      </c>
      <c r="M170" s="5">
        <v>74.97</v>
      </c>
      <c r="N170" s="3" t="s">
        <v>278</v>
      </c>
    </row>
    <row r="171" spans="1:14" ht="15.75" customHeight="1">
      <c r="A171" s="4">
        <v>170</v>
      </c>
      <c r="B171" s="3" t="s">
        <v>197</v>
      </c>
      <c r="C171" s="5">
        <v>71.5</v>
      </c>
      <c r="D171" s="5">
        <v>7</v>
      </c>
      <c r="E171" s="5">
        <v>11</v>
      </c>
      <c r="F171" s="5">
        <v>74.61</v>
      </c>
      <c r="G171" s="5">
        <v>1</v>
      </c>
      <c r="H171" s="5">
        <v>0</v>
      </c>
      <c r="I171" s="5">
        <v>1</v>
      </c>
      <c r="J171" s="5">
        <v>2</v>
      </c>
      <c r="K171" s="5">
        <v>71.39</v>
      </c>
      <c r="L171" s="5">
        <v>71.62</v>
      </c>
      <c r="M171" s="5">
        <v>69.98</v>
      </c>
      <c r="N171" s="3" t="s">
        <v>15</v>
      </c>
    </row>
    <row r="172" spans="1:14" ht="15.75" customHeight="1">
      <c r="A172" s="4">
        <v>171</v>
      </c>
      <c r="B172" s="3" t="s">
        <v>133</v>
      </c>
      <c r="C172" s="5">
        <v>71.45</v>
      </c>
      <c r="D172" s="5">
        <v>10</v>
      </c>
      <c r="E172" s="5">
        <v>13</v>
      </c>
      <c r="F172" s="5">
        <v>75.61</v>
      </c>
      <c r="G172" s="5">
        <v>0</v>
      </c>
      <c r="H172" s="5">
        <v>3</v>
      </c>
      <c r="I172" s="5">
        <v>0</v>
      </c>
      <c r="J172" s="5">
        <v>5</v>
      </c>
      <c r="K172" s="5">
        <v>70.89</v>
      </c>
      <c r="L172" s="5">
        <v>71.650000000000006</v>
      </c>
      <c r="M172" s="5">
        <v>74.209999999999994</v>
      </c>
      <c r="N172" s="3" t="s">
        <v>15</v>
      </c>
    </row>
    <row r="173" spans="1:14" ht="15.75" customHeight="1">
      <c r="A173" s="4">
        <v>172</v>
      </c>
      <c r="B173" s="3" t="s">
        <v>264</v>
      </c>
      <c r="C173" s="5">
        <v>71.180000000000007</v>
      </c>
      <c r="D173" s="5">
        <v>12</v>
      </c>
      <c r="E173" s="5">
        <v>5</v>
      </c>
      <c r="F173" s="5">
        <v>66.28</v>
      </c>
      <c r="G173" s="5">
        <v>0</v>
      </c>
      <c r="H173" s="5">
        <v>0</v>
      </c>
      <c r="I173" s="5">
        <v>0</v>
      </c>
      <c r="J173" s="5">
        <v>0</v>
      </c>
      <c r="K173" s="5">
        <v>70.31</v>
      </c>
      <c r="L173" s="5">
        <v>71.900000000000006</v>
      </c>
      <c r="M173" s="5">
        <v>71.53</v>
      </c>
      <c r="N173" s="3" t="s">
        <v>107</v>
      </c>
    </row>
    <row r="174" spans="1:14" ht="15.75" customHeight="1">
      <c r="A174" s="4">
        <v>173</v>
      </c>
      <c r="B174" s="3" t="s">
        <v>227</v>
      </c>
      <c r="C174" s="5">
        <v>71.150000000000006</v>
      </c>
      <c r="D174" s="5">
        <v>19</v>
      </c>
      <c r="E174" s="5">
        <v>7</v>
      </c>
      <c r="F174" s="5">
        <v>68.47</v>
      </c>
      <c r="G174" s="5">
        <v>0</v>
      </c>
      <c r="H174" s="5">
        <v>1</v>
      </c>
      <c r="I174" s="5">
        <v>0</v>
      </c>
      <c r="J174" s="5">
        <v>1</v>
      </c>
      <c r="K174" s="5">
        <v>70.069999999999993</v>
      </c>
      <c r="L174" s="5">
        <v>71.72</v>
      </c>
      <c r="M174" s="5">
        <v>75.95</v>
      </c>
      <c r="N174" s="3" t="s">
        <v>177</v>
      </c>
    </row>
    <row r="175" spans="1:14" ht="15.75" customHeight="1">
      <c r="A175" s="4">
        <v>174</v>
      </c>
      <c r="B175" s="3" t="s">
        <v>256</v>
      </c>
      <c r="C175" s="5">
        <v>71.11</v>
      </c>
      <c r="D175" s="5">
        <v>14</v>
      </c>
      <c r="E175" s="5">
        <v>6</v>
      </c>
      <c r="F175" s="5">
        <v>66.17</v>
      </c>
      <c r="G175" s="5">
        <v>0</v>
      </c>
      <c r="H175" s="5">
        <v>0</v>
      </c>
      <c r="I175" s="5">
        <v>0</v>
      </c>
      <c r="J175" s="5">
        <v>1</v>
      </c>
      <c r="K175" s="5">
        <v>71.3</v>
      </c>
      <c r="L175" s="5">
        <v>70.67</v>
      </c>
      <c r="M175" s="5">
        <v>72.48</v>
      </c>
      <c r="N175" s="3" t="s">
        <v>317</v>
      </c>
    </row>
    <row r="176" spans="1:14" ht="15.75" customHeight="1">
      <c r="A176" s="4">
        <v>175</v>
      </c>
      <c r="B176" s="3" t="s">
        <v>271</v>
      </c>
      <c r="C176" s="5">
        <v>70.94</v>
      </c>
      <c r="D176" s="5">
        <v>16</v>
      </c>
      <c r="E176" s="5">
        <v>9</v>
      </c>
      <c r="F176" s="5">
        <v>68.180000000000007</v>
      </c>
      <c r="G176" s="5">
        <v>0</v>
      </c>
      <c r="H176" s="5">
        <v>1</v>
      </c>
      <c r="I176" s="5">
        <v>0</v>
      </c>
      <c r="J176" s="5">
        <v>1</v>
      </c>
      <c r="K176" s="5">
        <v>70.75</v>
      </c>
      <c r="L176" s="5">
        <v>70.84</v>
      </c>
      <c r="M176" s="5">
        <v>73.010000000000005</v>
      </c>
      <c r="N176" s="3" t="s">
        <v>278</v>
      </c>
    </row>
    <row r="177" spans="1:14" ht="15.75" customHeight="1">
      <c r="A177" s="4">
        <v>176</v>
      </c>
      <c r="B177" s="3" t="s">
        <v>233</v>
      </c>
      <c r="C177" s="5">
        <v>70.91</v>
      </c>
      <c r="D177" s="5">
        <v>11</v>
      </c>
      <c r="E177" s="5">
        <v>13</v>
      </c>
      <c r="F177" s="5">
        <v>66.319999999999993</v>
      </c>
      <c r="G177" s="5">
        <v>0</v>
      </c>
      <c r="H177" s="5">
        <v>0</v>
      </c>
      <c r="I177" s="5">
        <v>0</v>
      </c>
      <c r="J177" s="5">
        <v>0</v>
      </c>
      <c r="K177" s="5">
        <v>72.13</v>
      </c>
      <c r="L177" s="5">
        <v>70.05</v>
      </c>
      <c r="M177" s="5">
        <v>64.27</v>
      </c>
      <c r="N177" s="3" t="s">
        <v>278</v>
      </c>
    </row>
    <row r="178" spans="1:14" ht="15.75" customHeight="1">
      <c r="A178" s="4">
        <v>177</v>
      </c>
      <c r="B178" s="3" t="s">
        <v>154</v>
      </c>
      <c r="C178" s="5">
        <v>70.849999999999994</v>
      </c>
      <c r="D178" s="5">
        <v>10</v>
      </c>
      <c r="E178" s="5">
        <v>7</v>
      </c>
      <c r="F178" s="5">
        <v>69.95</v>
      </c>
      <c r="G178" s="5">
        <v>0</v>
      </c>
      <c r="H178" s="5">
        <v>0</v>
      </c>
      <c r="I178" s="5">
        <v>0</v>
      </c>
      <c r="J178" s="5">
        <v>0</v>
      </c>
      <c r="K178" s="5">
        <v>71.17</v>
      </c>
      <c r="L178" s="5">
        <v>70.209999999999994</v>
      </c>
      <c r="M178" s="5">
        <v>73.22</v>
      </c>
      <c r="N178" s="3" t="s">
        <v>95</v>
      </c>
    </row>
    <row r="179" spans="1:14" ht="15.75" customHeight="1">
      <c r="A179" s="4">
        <v>178</v>
      </c>
      <c r="B179" s="3" t="s">
        <v>321</v>
      </c>
      <c r="C179" s="5">
        <v>70.83</v>
      </c>
      <c r="D179" s="5">
        <v>11</v>
      </c>
      <c r="E179" s="5">
        <v>11</v>
      </c>
      <c r="F179" s="5">
        <v>71.78</v>
      </c>
      <c r="G179" s="5">
        <v>0</v>
      </c>
      <c r="H179" s="5">
        <v>0</v>
      </c>
      <c r="I179" s="5">
        <v>0</v>
      </c>
      <c r="J179" s="5">
        <v>1</v>
      </c>
      <c r="K179" s="5">
        <v>70.430000000000007</v>
      </c>
      <c r="L179" s="5">
        <v>70.83</v>
      </c>
      <c r="M179" s="5">
        <v>74.14</v>
      </c>
      <c r="N179" s="3" t="s">
        <v>63</v>
      </c>
    </row>
    <row r="180" spans="1:14" ht="15.75" customHeight="1">
      <c r="A180" s="4">
        <v>179</v>
      </c>
      <c r="B180" s="3" t="s">
        <v>174</v>
      </c>
      <c r="C180" s="5">
        <v>70.73</v>
      </c>
      <c r="D180" s="5">
        <v>10</v>
      </c>
      <c r="E180" s="5">
        <v>12</v>
      </c>
      <c r="F180" s="5">
        <v>74.33</v>
      </c>
      <c r="G180" s="5">
        <v>0</v>
      </c>
      <c r="H180" s="5">
        <v>2</v>
      </c>
      <c r="I180" s="5">
        <v>0</v>
      </c>
      <c r="J180" s="5">
        <v>4</v>
      </c>
      <c r="K180" s="5">
        <v>69.7</v>
      </c>
      <c r="L180" s="5">
        <v>71.45</v>
      </c>
      <c r="M180" s="5">
        <v>72.81</v>
      </c>
      <c r="N180" s="3" t="s">
        <v>48</v>
      </c>
    </row>
    <row r="181" spans="1:14" ht="15.75" customHeight="1">
      <c r="A181" s="4">
        <v>180</v>
      </c>
      <c r="B181" s="3" t="s">
        <v>416</v>
      </c>
      <c r="C181" s="5">
        <v>70.72</v>
      </c>
      <c r="D181" s="5">
        <v>11</v>
      </c>
      <c r="E181" s="5">
        <v>11</v>
      </c>
      <c r="F181" s="5">
        <v>71.94</v>
      </c>
      <c r="G181" s="5">
        <v>0</v>
      </c>
      <c r="H181" s="5">
        <v>0</v>
      </c>
      <c r="I181" s="5">
        <v>0</v>
      </c>
      <c r="J181" s="5">
        <v>0</v>
      </c>
      <c r="K181" s="5">
        <v>70.19</v>
      </c>
      <c r="L181" s="5">
        <v>70.95</v>
      </c>
      <c r="M181" s="5">
        <v>72.63</v>
      </c>
      <c r="N181" s="3" t="s">
        <v>89</v>
      </c>
    </row>
    <row r="182" spans="1:14" ht="15.75" customHeight="1">
      <c r="A182" s="4">
        <v>181</v>
      </c>
      <c r="B182" s="3" t="s">
        <v>235</v>
      </c>
      <c r="C182" s="5">
        <v>70.58</v>
      </c>
      <c r="D182" s="5">
        <v>17</v>
      </c>
      <c r="E182" s="5">
        <v>6</v>
      </c>
      <c r="F182" s="5">
        <v>66.31</v>
      </c>
      <c r="G182" s="5">
        <v>0</v>
      </c>
      <c r="H182" s="5">
        <v>1</v>
      </c>
      <c r="I182" s="5">
        <v>0</v>
      </c>
      <c r="J182" s="5">
        <v>1</v>
      </c>
      <c r="K182" s="5">
        <v>69.010000000000005</v>
      </c>
      <c r="L182" s="5">
        <v>71.599999999999994</v>
      </c>
      <c r="M182" s="5">
        <v>75.290000000000006</v>
      </c>
      <c r="N182" s="3" t="s">
        <v>420</v>
      </c>
    </row>
    <row r="183" spans="1:14" ht="15.75" customHeight="1">
      <c r="A183" s="4">
        <v>182</v>
      </c>
      <c r="B183" s="3" t="s">
        <v>291</v>
      </c>
      <c r="C183" s="5">
        <v>70.55</v>
      </c>
      <c r="D183" s="5">
        <v>11</v>
      </c>
      <c r="E183" s="5">
        <v>9</v>
      </c>
      <c r="F183" s="5">
        <v>71.2</v>
      </c>
      <c r="G183" s="5">
        <v>0</v>
      </c>
      <c r="H183" s="5">
        <v>0</v>
      </c>
      <c r="I183" s="5">
        <v>0</v>
      </c>
      <c r="J183" s="5">
        <v>1</v>
      </c>
      <c r="K183" s="5">
        <v>70.95</v>
      </c>
      <c r="L183" s="5">
        <v>70.09</v>
      </c>
      <c r="M183" s="5">
        <v>69.72</v>
      </c>
      <c r="N183" s="3" t="s">
        <v>144</v>
      </c>
    </row>
    <row r="184" spans="1:14" ht="15.75" customHeight="1">
      <c r="A184" s="4">
        <v>183</v>
      </c>
      <c r="B184" s="3" t="s">
        <v>165</v>
      </c>
      <c r="C184" s="5">
        <v>70.3</v>
      </c>
      <c r="D184" s="5">
        <v>11</v>
      </c>
      <c r="E184" s="5">
        <v>14</v>
      </c>
      <c r="F184" s="5">
        <v>72.900000000000006</v>
      </c>
      <c r="G184" s="5">
        <v>0</v>
      </c>
      <c r="H184" s="5">
        <v>0</v>
      </c>
      <c r="I184" s="5">
        <v>0</v>
      </c>
      <c r="J184" s="5">
        <v>3</v>
      </c>
      <c r="K184" s="5">
        <v>70.41</v>
      </c>
      <c r="L184" s="5">
        <v>70.17</v>
      </c>
      <c r="M184" s="5">
        <v>69.069999999999993</v>
      </c>
      <c r="N184" s="3" t="s">
        <v>78</v>
      </c>
    </row>
    <row r="185" spans="1:14" ht="15.75" customHeight="1">
      <c r="A185" s="4">
        <v>184</v>
      </c>
      <c r="B185" s="3" t="s">
        <v>327</v>
      </c>
      <c r="C185" s="5">
        <v>70.260000000000005</v>
      </c>
      <c r="D185" s="5">
        <v>13</v>
      </c>
      <c r="E185" s="5">
        <v>11</v>
      </c>
      <c r="F185" s="5">
        <v>69.09</v>
      </c>
      <c r="G185" s="5">
        <v>0</v>
      </c>
      <c r="H185" s="5">
        <v>1</v>
      </c>
      <c r="I185" s="5">
        <v>0</v>
      </c>
      <c r="J185" s="5">
        <v>1</v>
      </c>
      <c r="K185" s="5">
        <v>70.319999999999993</v>
      </c>
      <c r="L185" s="5">
        <v>70.23</v>
      </c>
      <c r="M185" s="5">
        <v>68.28</v>
      </c>
      <c r="N185" s="3" t="s">
        <v>101</v>
      </c>
    </row>
    <row r="186" spans="1:14" ht="15.75" customHeight="1">
      <c r="A186" s="4">
        <v>185</v>
      </c>
      <c r="B186" s="3" t="s">
        <v>390</v>
      </c>
      <c r="C186" s="5">
        <v>70.19</v>
      </c>
      <c r="D186" s="5">
        <v>10</v>
      </c>
      <c r="E186" s="5">
        <v>12</v>
      </c>
      <c r="F186" s="5">
        <v>72.540000000000006</v>
      </c>
      <c r="G186" s="5">
        <v>0</v>
      </c>
      <c r="H186" s="5">
        <v>0</v>
      </c>
      <c r="I186" s="5">
        <v>0</v>
      </c>
      <c r="J186" s="5">
        <v>2</v>
      </c>
      <c r="K186" s="5">
        <v>70.709999999999994</v>
      </c>
      <c r="L186" s="5">
        <v>69.31</v>
      </c>
      <c r="M186" s="5">
        <v>72.790000000000006</v>
      </c>
      <c r="N186" s="3" t="s">
        <v>109</v>
      </c>
    </row>
    <row r="187" spans="1:14" ht="15.75" customHeight="1">
      <c r="A187" s="4">
        <v>186</v>
      </c>
      <c r="B187" s="3" t="s">
        <v>62</v>
      </c>
      <c r="C187" s="5">
        <v>70.16</v>
      </c>
      <c r="D187" s="5">
        <v>9</v>
      </c>
      <c r="E187" s="5">
        <v>10</v>
      </c>
      <c r="F187" s="5">
        <v>69.040000000000006</v>
      </c>
      <c r="G187" s="5">
        <v>0</v>
      </c>
      <c r="H187" s="5">
        <v>0</v>
      </c>
      <c r="I187" s="5">
        <v>0</v>
      </c>
      <c r="J187" s="5">
        <v>0</v>
      </c>
      <c r="K187" s="5">
        <v>70.39</v>
      </c>
      <c r="L187" s="5">
        <v>69.45</v>
      </c>
      <c r="M187" s="5">
        <v>74.36</v>
      </c>
      <c r="N187" s="3" t="s">
        <v>63</v>
      </c>
    </row>
    <row r="188" spans="1:14" ht="15.75" customHeight="1">
      <c r="A188" s="4">
        <v>187</v>
      </c>
      <c r="B188" s="3" t="s">
        <v>124</v>
      </c>
      <c r="C188" s="5">
        <v>70.09</v>
      </c>
      <c r="D188" s="5">
        <v>15</v>
      </c>
      <c r="E188" s="5">
        <v>9</v>
      </c>
      <c r="F188" s="5">
        <v>67.61</v>
      </c>
      <c r="G188" s="5">
        <v>0</v>
      </c>
      <c r="H188" s="5">
        <v>2</v>
      </c>
      <c r="I188" s="5">
        <v>0</v>
      </c>
      <c r="J188" s="5">
        <v>3</v>
      </c>
      <c r="K188" s="5">
        <v>69.3</v>
      </c>
      <c r="L188" s="5">
        <v>70.72</v>
      </c>
      <c r="M188" s="5">
        <v>70.36</v>
      </c>
      <c r="N188" s="3" t="s">
        <v>239</v>
      </c>
    </row>
    <row r="189" spans="1:14" ht="15.75" customHeight="1">
      <c r="A189" s="4">
        <v>188</v>
      </c>
      <c r="B189" s="3" t="s">
        <v>225</v>
      </c>
      <c r="C189" s="5">
        <v>69.959999999999994</v>
      </c>
      <c r="D189" s="5">
        <v>10</v>
      </c>
      <c r="E189" s="5">
        <v>13</v>
      </c>
      <c r="F189" s="5">
        <v>70.7</v>
      </c>
      <c r="G189" s="5">
        <v>0</v>
      </c>
      <c r="H189" s="5">
        <v>0</v>
      </c>
      <c r="I189" s="5">
        <v>0</v>
      </c>
      <c r="J189" s="5">
        <v>2</v>
      </c>
      <c r="K189" s="5">
        <v>69.650000000000006</v>
      </c>
      <c r="L189" s="5">
        <v>70.11</v>
      </c>
      <c r="M189" s="5">
        <v>70.39</v>
      </c>
      <c r="N189" s="3" t="s">
        <v>167</v>
      </c>
    </row>
    <row r="190" spans="1:14" ht="15.75" customHeight="1">
      <c r="A190" s="4">
        <v>189</v>
      </c>
      <c r="B190" s="3" t="s">
        <v>216</v>
      </c>
      <c r="C190" s="5">
        <v>69.900000000000006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69.790000000000006</v>
      </c>
      <c r="L190" s="5">
        <v>69.84</v>
      </c>
      <c r="M190" s="5">
        <v>70.38</v>
      </c>
      <c r="N190" s="3" t="s">
        <v>104</v>
      </c>
    </row>
    <row r="191" spans="1:14" ht="15.75" customHeight="1">
      <c r="A191" s="4">
        <v>190</v>
      </c>
      <c r="B191" s="3" t="s">
        <v>234</v>
      </c>
      <c r="C191" s="5">
        <v>69.89</v>
      </c>
      <c r="D191" s="5">
        <v>13</v>
      </c>
      <c r="E191" s="5">
        <v>11</v>
      </c>
      <c r="F191" s="5">
        <v>69.47</v>
      </c>
      <c r="G191" s="5">
        <v>0</v>
      </c>
      <c r="H191" s="5">
        <v>1</v>
      </c>
      <c r="I191" s="5">
        <v>0</v>
      </c>
      <c r="J191" s="5">
        <v>1</v>
      </c>
      <c r="K191" s="5">
        <v>69.17</v>
      </c>
      <c r="L191" s="5">
        <v>70.02</v>
      </c>
      <c r="M191" s="5">
        <v>75.430000000000007</v>
      </c>
      <c r="N191" s="3" t="s">
        <v>419</v>
      </c>
    </row>
    <row r="192" spans="1:14" ht="15.75" customHeight="1">
      <c r="A192" s="4">
        <v>191</v>
      </c>
      <c r="B192" s="3" t="s">
        <v>406</v>
      </c>
      <c r="C192" s="5">
        <v>69.83</v>
      </c>
      <c r="D192" s="5">
        <v>15</v>
      </c>
      <c r="E192" s="5">
        <v>8</v>
      </c>
      <c r="F192" s="5">
        <v>66.75</v>
      </c>
      <c r="G192" s="5">
        <v>0</v>
      </c>
      <c r="H192" s="5">
        <v>2</v>
      </c>
      <c r="I192" s="5">
        <v>0</v>
      </c>
      <c r="J192" s="5">
        <v>2</v>
      </c>
      <c r="K192" s="5">
        <v>69.36</v>
      </c>
      <c r="L192" s="5">
        <v>69.73</v>
      </c>
      <c r="M192" s="5">
        <v>75.23</v>
      </c>
      <c r="N192" s="3" t="s">
        <v>137</v>
      </c>
    </row>
    <row r="193" spans="1:14" ht="15.75" customHeight="1">
      <c r="A193" s="4">
        <v>192</v>
      </c>
      <c r="B193" s="3" t="s">
        <v>250</v>
      </c>
      <c r="C193" s="5">
        <v>69.790000000000006</v>
      </c>
      <c r="D193" s="5">
        <v>12</v>
      </c>
      <c r="E193" s="5">
        <v>10</v>
      </c>
      <c r="F193" s="5">
        <v>68.89</v>
      </c>
      <c r="G193" s="5">
        <v>0</v>
      </c>
      <c r="H193" s="5">
        <v>0</v>
      </c>
      <c r="I193" s="5">
        <v>0</v>
      </c>
      <c r="J193" s="5">
        <v>1</v>
      </c>
      <c r="K193" s="5">
        <v>69.78</v>
      </c>
      <c r="L193" s="5">
        <v>69.31</v>
      </c>
      <c r="M193" s="5">
        <v>74.17</v>
      </c>
      <c r="N193" s="3" t="s">
        <v>177</v>
      </c>
    </row>
    <row r="194" spans="1:14" ht="15.75" customHeight="1">
      <c r="A194" s="4">
        <v>193</v>
      </c>
      <c r="B194" s="3" t="s">
        <v>231</v>
      </c>
      <c r="C194" s="5">
        <v>69.67</v>
      </c>
      <c r="D194" s="5">
        <v>8</v>
      </c>
      <c r="E194" s="5">
        <v>16</v>
      </c>
      <c r="F194" s="5">
        <v>75.78</v>
      </c>
      <c r="G194" s="5">
        <v>0</v>
      </c>
      <c r="H194" s="5">
        <v>0</v>
      </c>
      <c r="I194" s="5">
        <v>0</v>
      </c>
      <c r="J194" s="5">
        <v>2</v>
      </c>
      <c r="K194" s="5">
        <v>69.58</v>
      </c>
      <c r="L194" s="5">
        <v>69.64</v>
      </c>
      <c r="M194" s="5">
        <v>69.569999999999993</v>
      </c>
      <c r="N194" s="3" t="s">
        <v>67</v>
      </c>
    </row>
    <row r="195" spans="1:14" ht="15.75" customHeight="1">
      <c r="A195" s="4">
        <v>194</v>
      </c>
      <c r="B195" s="3" t="s">
        <v>369</v>
      </c>
      <c r="C195" s="5">
        <v>69.650000000000006</v>
      </c>
      <c r="D195" s="5">
        <v>9</v>
      </c>
      <c r="E195" s="5">
        <v>9</v>
      </c>
      <c r="F195" s="5">
        <v>70.180000000000007</v>
      </c>
      <c r="G195" s="5">
        <v>0</v>
      </c>
      <c r="H195" s="5">
        <v>0</v>
      </c>
      <c r="I195" s="5">
        <v>0</v>
      </c>
      <c r="J195" s="5">
        <v>0</v>
      </c>
      <c r="K195" s="5">
        <v>69.45</v>
      </c>
      <c r="L195" s="5">
        <v>69.27</v>
      </c>
      <c r="M195" s="5">
        <v>74.98</v>
      </c>
      <c r="N195" s="3" t="s">
        <v>95</v>
      </c>
    </row>
    <row r="196" spans="1:14" ht="15.75" customHeight="1">
      <c r="A196" s="4">
        <v>195</v>
      </c>
      <c r="B196" s="3" t="s">
        <v>142</v>
      </c>
      <c r="C196" s="5">
        <v>69.52</v>
      </c>
      <c r="D196" s="5">
        <v>13</v>
      </c>
      <c r="E196" s="5">
        <v>11</v>
      </c>
      <c r="F196" s="5">
        <v>69.11</v>
      </c>
      <c r="G196" s="5">
        <v>0</v>
      </c>
      <c r="H196" s="5">
        <v>0</v>
      </c>
      <c r="I196" s="5">
        <v>0</v>
      </c>
      <c r="J196" s="5">
        <v>0</v>
      </c>
      <c r="K196" s="5">
        <v>69.17</v>
      </c>
      <c r="L196" s="5">
        <v>69.81</v>
      </c>
      <c r="M196" s="5">
        <v>68.64</v>
      </c>
      <c r="N196" s="3" t="s">
        <v>419</v>
      </c>
    </row>
    <row r="197" spans="1:14" ht="15.75" customHeight="1">
      <c r="A197" s="4">
        <v>196</v>
      </c>
      <c r="B197" s="3" t="s">
        <v>196</v>
      </c>
      <c r="C197" s="5">
        <v>69.489999999999995</v>
      </c>
      <c r="D197" s="5">
        <v>14</v>
      </c>
      <c r="E197" s="5">
        <v>11</v>
      </c>
      <c r="F197" s="5">
        <v>67.98</v>
      </c>
      <c r="G197" s="5">
        <v>0</v>
      </c>
      <c r="H197" s="5">
        <v>0</v>
      </c>
      <c r="I197" s="5">
        <v>0</v>
      </c>
      <c r="J197" s="5">
        <v>0</v>
      </c>
      <c r="K197" s="5">
        <v>68.87</v>
      </c>
      <c r="L197" s="5">
        <v>69.87</v>
      </c>
      <c r="M197" s="5">
        <v>70.78</v>
      </c>
      <c r="N197" s="3" t="s">
        <v>177</v>
      </c>
    </row>
    <row r="198" spans="1:14" ht="15.75" customHeight="1">
      <c r="A198" s="4">
        <v>197</v>
      </c>
      <c r="B198" s="3" t="s">
        <v>189</v>
      </c>
      <c r="C198" s="5">
        <v>69.44</v>
      </c>
      <c r="D198" s="5">
        <v>5</v>
      </c>
      <c r="E198" s="5">
        <v>15</v>
      </c>
      <c r="F198" s="5">
        <v>78.3</v>
      </c>
      <c r="G198" s="5">
        <v>0</v>
      </c>
      <c r="H198" s="5">
        <v>3</v>
      </c>
      <c r="I198" s="5">
        <v>0</v>
      </c>
      <c r="J198" s="5">
        <v>4</v>
      </c>
      <c r="K198" s="5">
        <v>69.09</v>
      </c>
      <c r="L198" s="5">
        <v>69.459999999999994</v>
      </c>
      <c r="M198" s="5">
        <v>71.680000000000007</v>
      </c>
      <c r="N198" s="3" t="s">
        <v>67</v>
      </c>
    </row>
    <row r="199" spans="1:14" ht="15.75" customHeight="1">
      <c r="A199" s="4">
        <v>198</v>
      </c>
      <c r="B199" s="3" t="s">
        <v>273</v>
      </c>
      <c r="C199" s="5">
        <v>69.39</v>
      </c>
      <c r="D199" s="5">
        <v>6</v>
      </c>
      <c r="E199" s="5">
        <v>8</v>
      </c>
      <c r="F199" s="5">
        <v>68.83</v>
      </c>
      <c r="G199" s="5">
        <v>0</v>
      </c>
      <c r="H199" s="5">
        <v>0</v>
      </c>
      <c r="I199" s="5">
        <v>0</v>
      </c>
      <c r="J199" s="5">
        <v>0</v>
      </c>
      <c r="K199" s="5">
        <v>69.209999999999994</v>
      </c>
      <c r="L199" s="5">
        <v>69.41</v>
      </c>
      <c r="M199" s="5">
        <v>69.63</v>
      </c>
      <c r="N199" s="3" t="s">
        <v>95</v>
      </c>
    </row>
    <row r="200" spans="1:14" ht="15.75" customHeight="1">
      <c r="A200" s="4">
        <v>199</v>
      </c>
      <c r="B200" s="3" t="s">
        <v>295</v>
      </c>
      <c r="C200" s="5">
        <v>69.38</v>
      </c>
      <c r="D200" s="5">
        <v>8</v>
      </c>
      <c r="E200" s="5">
        <v>18</v>
      </c>
      <c r="F200" s="5">
        <v>74.150000000000006</v>
      </c>
      <c r="G200" s="5">
        <v>0</v>
      </c>
      <c r="H200" s="5">
        <v>1</v>
      </c>
      <c r="I200" s="5">
        <v>0</v>
      </c>
      <c r="J200" s="5">
        <v>3</v>
      </c>
      <c r="K200" s="5">
        <v>69.430000000000007</v>
      </c>
      <c r="L200" s="5">
        <v>69.11</v>
      </c>
      <c r="M200" s="5">
        <v>70.37</v>
      </c>
      <c r="N200" s="3" t="s">
        <v>78</v>
      </c>
    </row>
    <row r="201" spans="1:14" ht="15.75" customHeight="1">
      <c r="A201" s="4">
        <v>200</v>
      </c>
      <c r="B201" s="3" t="s">
        <v>129</v>
      </c>
      <c r="C201" s="5">
        <v>69.319999999999993</v>
      </c>
      <c r="D201" s="5">
        <v>15</v>
      </c>
      <c r="E201" s="5">
        <v>9</v>
      </c>
      <c r="F201" s="5">
        <v>67.94</v>
      </c>
      <c r="G201" s="5">
        <v>0</v>
      </c>
      <c r="H201" s="5">
        <v>1</v>
      </c>
      <c r="I201" s="5">
        <v>0</v>
      </c>
      <c r="J201" s="5">
        <v>1</v>
      </c>
      <c r="K201" s="5">
        <v>68.39</v>
      </c>
      <c r="L201" s="5">
        <v>70.17</v>
      </c>
      <c r="M201" s="5">
        <v>68.59</v>
      </c>
      <c r="N201" s="3" t="s">
        <v>420</v>
      </c>
    </row>
    <row r="202" spans="1:14" ht="15.75" customHeight="1">
      <c r="A202" s="4">
        <v>201</v>
      </c>
      <c r="B202" s="3" t="s">
        <v>334</v>
      </c>
      <c r="C202" s="5">
        <v>69.2</v>
      </c>
      <c r="D202" s="5">
        <v>13</v>
      </c>
      <c r="E202" s="5">
        <v>11</v>
      </c>
      <c r="F202" s="5">
        <v>68.47</v>
      </c>
      <c r="G202" s="5">
        <v>0</v>
      </c>
      <c r="H202" s="5">
        <v>0</v>
      </c>
      <c r="I202" s="5">
        <v>0</v>
      </c>
      <c r="J202" s="5">
        <v>1</v>
      </c>
      <c r="K202" s="5">
        <v>68.680000000000007</v>
      </c>
      <c r="L202" s="5">
        <v>69.510000000000005</v>
      </c>
      <c r="M202" s="5">
        <v>70.069999999999993</v>
      </c>
      <c r="N202" s="3" t="s">
        <v>140</v>
      </c>
    </row>
    <row r="203" spans="1:14" ht="15.75" customHeight="1">
      <c r="A203" s="4">
        <v>202</v>
      </c>
      <c r="B203" s="3" t="s">
        <v>262</v>
      </c>
      <c r="C203" s="5">
        <v>69.13</v>
      </c>
      <c r="D203" s="5">
        <v>12</v>
      </c>
      <c r="E203" s="5">
        <v>13</v>
      </c>
      <c r="F203" s="5">
        <v>71.44</v>
      </c>
      <c r="G203" s="5">
        <v>0</v>
      </c>
      <c r="H203" s="5">
        <v>0</v>
      </c>
      <c r="I203" s="5">
        <v>0</v>
      </c>
      <c r="J203" s="5">
        <v>0</v>
      </c>
      <c r="K203" s="5">
        <v>68.849999999999994</v>
      </c>
      <c r="L203" s="5">
        <v>69.06</v>
      </c>
      <c r="M203" s="5">
        <v>71.69</v>
      </c>
      <c r="N203" s="3" t="s">
        <v>63</v>
      </c>
    </row>
    <row r="204" spans="1:14" ht="15.75" customHeight="1">
      <c r="A204" s="4">
        <v>203</v>
      </c>
      <c r="B204" s="3" t="s">
        <v>379</v>
      </c>
      <c r="C204" s="5">
        <v>69.010000000000005</v>
      </c>
      <c r="D204" s="5">
        <v>12</v>
      </c>
      <c r="E204" s="5">
        <v>8</v>
      </c>
      <c r="F204" s="5">
        <v>67.08</v>
      </c>
      <c r="G204" s="5">
        <v>0</v>
      </c>
      <c r="H204" s="5">
        <v>0</v>
      </c>
      <c r="I204" s="5">
        <v>0</v>
      </c>
      <c r="J204" s="5">
        <v>0</v>
      </c>
      <c r="K204" s="5">
        <v>68.98</v>
      </c>
      <c r="L204" s="5">
        <v>69.12</v>
      </c>
      <c r="M204" s="5">
        <v>66.349999999999994</v>
      </c>
      <c r="N204" s="3" t="s">
        <v>107</v>
      </c>
    </row>
    <row r="205" spans="1:14" ht="15.75" customHeight="1">
      <c r="A205" s="4">
        <v>204</v>
      </c>
      <c r="B205" s="3" t="s">
        <v>94</v>
      </c>
      <c r="C205" s="5">
        <v>68.94</v>
      </c>
      <c r="D205" s="5">
        <v>7</v>
      </c>
      <c r="E205" s="5">
        <v>10</v>
      </c>
      <c r="F205" s="5">
        <v>70.33</v>
      </c>
      <c r="G205" s="5">
        <v>0</v>
      </c>
      <c r="H205" s="5">
        <v>1</v>
      </c>
      <c r="I205" s="5">
        <v>0</v>
      </c>
      <c r="J205" s="5">
        <v>1</v>
      </c>
      <c r="K205" s="5">
        <v>69.31</v>
      </c>
      <c r="L205" s="5">
        <v>68.650000000000006</v>
      </c>
      <c r="M205" s="5">
        <v>66.069999999999993</v>
      </c>
      <c r="N205" s="3" t="s">
        <v>95</v>
      </c>
    </row>
    <row r="206" spans="1:14" ht="15.75" customHeight="1">
      <c r="A206" s="4">
        <v>205</v>
      </c>
      <c r="B206" s="3" t="s">
        <v>332</v>
      </c>
      <c r="C206" s="5">
        <v>68.91</v>
      </c>
      <c r="D206" s="5">
        <v>14</v>
      </c>
      <c r="E206" s="5">
        <v>11</v>
      </c>
      <c r="F206" s="5">
        <v>66.8</v>
      </c>
      <c r="G206" s="5">
        <v>0</v>
      </c>
      <c r="H206" s="5">
        <v>0</v>
      </c>
      <c r="I206" s="5">
        <v>0</v>
      </c>
      <c r="J206" s="5">
        <v>1</v>
      </c>
      <c r="K206" s="5">
        <v>69.05</v>
      </c>
      <c r="L206" s="5">
        <v>68.849999999999994</v>
      </c>
      <c r="M206" s="5">
        <v>66.150000000000006</v>
      </c>
      <c r="N206" s="3" t="s">
        <v>107</v>
      </c>
    </row>
    <row r="207" spans="1:14" ht="15.75" customHeight="1">
      <c r="A207" s="4">
        <v>206</v>
      </c>
      <c r="B207" s="3" t="s">
        <v>266</v>
      </c>
      <c r="C207" s="5">
        <v>68.87</v>
      </c>
      <c r="D207" s="5">
        <v>11</v>
      </c>
      <c r="E207" s="5">
        <v>15</v>
      </c>
      <c r="F207" s="5">
        <v>67.22</v>
      </c>
      <c r="G207" s="5">
        <v>0</v>
      </c>
      <c r="H207" s="5">
        <v>1</v>
      </c>
      <c r="I207" s="5">
        <v>0</v>
      </c>
      <c r="J207" s="5">
        <v>1</v>
      </c>
      <c r="K207" s="5">
        <v>69.58</v>
      </c>
      <c r="L207" s="5">
        <v>67.86</v>
      </c>
      <c r="M207" s="5">
        <v>70.489999999999995</v>
      </c>
      <c r="N207" s="3" t="s">
        <v>192</v>
      </c>
    </row>
    <row r="208" spans="1:14" ht="15.75" customHeight="1">
      <c r="A208" s="4">
        <v>207</v>
      </c>
      <c r="B208" s="3" t="s">
        <v>378</v>
      </c>
      <c r="C208" s="5">
        <v>68.849999999999994</v>
      </c>
      <c r="D208" s="5">
        <v>12</v>
      </c>
      <c r="E208" s="5">
        <v>13</v>
      </c>
      <c r="F208" s="5">
        <v>65.97</v>
      </c>
      <c r="G208" s="5">
        <v>0</v>
      </c>
      <c r="H208" s="5">
        <v>0</v>
      </c>
      <c r="I208" s="5">
        <v>0</v>
      </c>
      <c r="J208" s="5">
        <v>0</v>
      </c>
      <c r="K208" s="5">
        <v>69.290000000000006</v>
      </c>
      <c r="L208" s="5">
        <v>68.64</v>
      </c>
      <c r="M208" s="5">
        <v>63.69</v>
      </c>
      <c r="N208" s="3" t="s">
        <v>278</v>
      </c>
    </row>
    <row r="209" spans="1:14" ht="15.75" customHeight="1">
      <c r="A209" s="4">
        <v>208</v>
      </c>
      <c r="B209" s="3" t="s">
        <v>343</v>
      </c>
      <c r="C209" s="5">
        <v>68.81</v>
      </c>
      <c r="D209" s="5">
        <v>17</v>
      </c>
      <c r="E209" s="5">
        <v>7</v>
      </c>
      <c r="F209" s="5">
        <v>64.319999999999993</v>
      </c>
      <c r="G209" s="5">
        <v>0</v>
      </c>
      <c r="H209" s="5">
        <v>0</v>
      </c>
      <c r="I209" s="5">
        <v>0</v>
      </c>
      <c r="J209" s="5">
        <v>1</v>
      </c>
      <c r="K209" s="5">
        <v>67.87</v>
      </c>
      <c r="L209" s="5">
        <v>69.36</v>
      </c>
      <c r="M209" s="5">
        <v>71.61</v>
      </c>
      <c r="N209" s="3" t="s">
        <v>239</v>
      </c>
    </row>
    <row r="210" spans="1:14" ht="15.75" customHeight="1">
      <c r="A210" s="4">
        <v>209</v>
      </c>
      <c r="B210" s="3" t="s">
        <v>288</v>
      </c>
      <c r="C210" s="5">
        <v>68.739999999999995</v>
      </c>
      <c r="D210" s="5">
        <v>7</v>
      </c>
      <c r="E210" s="5">
        <v>11</v>
      </c>
      <c r="F210" s="5">
        <v>70.599999999999994</v>
      </c>
      <c r="G210" s="5">
        <v>0</v>
      </c>
      <c r="H210" s="5">
        <v>0</v>
      </c>
      <c r="I210" s="5">
        <v>0</v>
      </c>
      <c r="J210" s="5">
        <v>0</v>
      </c>
      <c r="K210" s="5">
        <v>69</v>
      </c>
      <c r="L210" s="5">
        <v>68.28</v>
      </c>
      <c r="M210" s="5">
        <v>69.37</v>
      </c>
      <c r="N210" s="3" t="s">
        <v>144</v>
      </c>
    </row>
    <row r="211" spans="1:14" ht="15.75" customHeight="1">
      <c r="A211" s="4">
        <v>210</v>
      </c>
      <c r="B211" s="3" t="s">
        <v>313</v>
      </c>
      <c r="C211" s="5">
        <v>68.45</v>
      </c>
      <c r="D211" s="5">
        <v>12</v>
      </c>
      <c r="E211" s="5">
        <v>10</v>
      </c>
      <c r="F211" s="5">
        <v>66.47</v>
      </c>
      <c r="G211" s="5">
        <v>0</v>
      </c>
      <c r="H211" s="5">
        <v>0</v>
      </c>
      <c r="I211" s="5">
        <v>0</v>
      </c>
      <c r="J211" s="5">
        <v>1</v>
      </c>
      <c r="K211" s="5">
        <v>68.400000000000006</v>
      </c>
      <c r="L211" s="5">
        <v>67.86</v>
      </c>
      <c r="M211" s="5">
        <v>74.19</v>
      </c>
      <c r="N211" s="3" t="s">
        <v>317</v>
      </c>
    </row>
    <row r="212" spans="1:14" ht="15.75" customHeight="1">
      <c r="A212" s="4">
        <v>211</v>
      </c>
      <c r="B212" s="3" t="s">
        <v>299</v>
      </c>
      <c r="C212" s="5">
        <v>68.36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68.23</v>
      </c>
      <c r="L212" s="5">
        <v>68.3</v>
      </c>
      <c r="M212" s="5">
        <v>69.08</v>
      </c>
      <c r="N212" s="3" t="s">
        <v>104</v>
      </c>
    </row>
    <row r="213" spans="1:14" ht="15.75" customHeight="1">
      <c r="A213" s="4">
        <v>212</v>
      </c>
      <c r="B213" s="3" t="s">
        <v>166</v>
      </c>
      <c r="C213" s="5">
        <v>68.31</v>
      </c>
      <c r="D213" s="5">
        <v>11</v>
      </c>
      <c r="E213" s="5">
        <v>10</v>
      </c>
      <c r="F213" s="5">
        <v>68.53</v>
      </c>
      <c r="G213" s="5">
        <v>0</v>
      </c>
      <c r="H213" s="5">
        <v>0</v>
      </c>
      <c r="I213" s="5">
        <v>0</v>
      </c>
      <c r="J213" s="5">
        <v>0</v>
      </c>
      <c r="K213" s="5">
        <v>67.739999999999995</v>
      </c>
      <c r="L213" s="5">
        <v>68.709999999999994</v>
      </c>
      <c r="M213" s="5">
        <v>68.64</v>
      </c>
      <c r="N213" s="3" t="s">
        <v>167</v>
      </c>
    </row>
    <row r="214" spans="1:14" ht="15.75" customHeight="1">
      <c r="A214" s="4">
        <v>213</v>
      </c>
      <c r="B214" s="3" t="s">
        <v>377</v>
      </c>
      <c r="C214" s="5">
        <v>68.22</v>
      </c>
      <c r="D214" s="5">
        <v>7</v>
      </c>
      <c r="E214" s="5">
        <v>9</v>
      </c>
      <c r="F214" s="5">
        <v>67.95</v>
      </c>
      <c r="G214" s="5">
        <v>0</v>
      </c>
      <c r="H214" s="5">
        <v>0</v>
      </c>
      <c r="I214" s="5">
        <v>0</v>
      </c>
      <c r="J214" s="5">
        <v>0</v>
      </c>
      <c r="K214" s="5">
        <v>68.84</v>
      </c>
      <c r="L214" s="5">
        <v>67.47</v>
      </c>
      <c r="M214" s="5">
        <v>68.09</v>
      </c>
      <c r="N214" s="3" t="s">
        <v>137</v>
      </c>
    </row>
    <row r="215" spans="1:14" ht="15.75" customHeight="1">
      <c r="A215" s="4">
        <v>214</v>
      </c>
      <c r="B215" s="3" t="s">
        <v>388</v>
      </c>
      <c r="C215" s="5">
        <v>68.17</v>
      </c>
      <c r="D215" s="5">
        <v>9</v>
      </c>
      <c r="E215" s="5">
        <v>16</v>
      </c>
      <c r="F215" s="5">
        <v>72.709999999999994</v>
      </c>
      <c r="G215" s="5">
        <v>0</v>
      </c>
      <c r="H215" s="5">
        <v>0</v>
      </c>
      <c r="I215" s="5">
        <v>0</v>
      </c>
      <c r="J215" s="5">
        <v>3</v>
      </c>
      <c r="K215" s="5">
        <v>67.87</v>
      </c>
      <c r="L215" s="5">
        <v>68.12</v>
      </c>
      <c r="M215" s="5">
        <v>70.81</v>
      </c>
      <c r="N215" s="3" t="s">
        <v>78</v>
      </c>
    </row>
    <row r="216" spans="1:14" ht="15.75" customHeight="1">
      <c r="A216" s="4">
        <v>215</v>
      </c>
      <c r="B216" s="3" t="s">
        <v>224</v>
      </c>
      <c r="C216" s="5">
        <v>68.040000000000006</v>
      </c>
      <c r="D216" s="5">
        <v>5</v>
      </c>
      <c r="E216" s="5">
        <v>12</v>
      </c>
      <c r="F216" s="5">
        <v>71.430000000000007</v>
      </c>
      <c r="G216" s="5">
        <v>0</v>
      </c>
      <c r="H216" s="5">
        <v>0</v>
      </c>
      <c r="I216" s="5">
        <v>0</v>
      </c>
      <c r="J216" s="5">
        <v>1</v>
      </c>
      <c r="K216" s="5">
        <v>67.94</v>
      </c>
      <c r="L216" s="5">
        <v>67.84</v>
      </c>
      <c r="M216" s="5">
        <v>70.05</v>
      </c>
      <c r="N216" s="3" t="s">
        <v>67</v>
      </c>
    </row>
    <row r="217" spans="1:14" ht="15.75" customHeight="1">
      <c r="A217" s="4">
        <v>216</v>
      </c>
      <c r="B217" s="3" t="s">
        <v>353</v>
      </c>
      <c r="C217" s="5">
        <v>67.91</v>
      </c>
      <c r="D217" s="5">
        <v>6</v>
      </c>
      <c r="E217" s="5">
        <v>11</v>
      </c>
      <c r="F217" s="5">
        <v>68.930000000000007</v>
      </c>
      <c r="G217" s="5">
        <v>0</v>
      </c>
      <c r="H217" s="5">
        <v>0</v>
      </c>
      <c r="I217" s="5">
        <v>0</v>
      </c>
      <c r="J217" s="5">
        <v>0</v>
      </c>
      <c r="K217" s="5">
        <v>68.12</v>
      </c>
      <c r="L217" s="5">
        <v>67.040000000000006</v>
      </c>
      <c r="M217" s="5">
        <v>73.760000000000005</v>
      </c>
      <c r="N217" s="3" t="s">
        <v>144</v>
      </c>
    </row>
    <row r="218" spans="1:14" ht="15.75" customHeight="1">
      <c r="A218" s="4">
        <v>217</v>
      </c>
      <c r="B218" s="3" t="s">
        <v>236</v>
      </c>
      <c r="C218" s="5">
        <v>67.91</v>
      </c>
      <c r="D218" s="5">
        <v>14</v>
      </c>
      <c r="E218" s="5">
        <v>7</v>
      </c>
      <c r="F218" s="5">
        <v>63.8</v>
      </c>
      <c r="G218" s="5">
        <v>0</v>
      </c>
      <c r="H218" s="5">
        <v>0</v>
      </c>
      <c r="I218" s="5">
        <v>0</v>
      </c>
      <c r="J218" s="5">
        <v>0</v>
      </c>
      <c r="K218" s="5">
        <v>67.75</v>
      </c>
      <c r="L218" s="5">
        <v>67.56</v>
      </c>
      <c r="M218" s="5">
        <v>72.16</v>
      </c>
      <c r="N218" s="3" t="s">
        <v>421</v>
      </c>
    </row>
    <row r="219" spans="1:14" ht="15.75" customHeight="1">
      <c r="A219" s="4">
        <v>218</v>
      </c>
      <c r="B219" s="3" t="s">
        <v>326</v>
      </c>
      <c r="C219" s="5">
        <v>67.88</v>
      </c>
      <c r="D219" s="5">
        <v>15</v>
      </c>
      <c r="E219" s="5">
        <v>8</v>
      </c>
      <c r="F219" s="5">
        <v>62.96</v>
      </c>
      <c r="G219" s="5">
        <v>0</v>
      </c>
      <c r="H219" s="5">
        <v>1</v>
      </c>
      <c r="I219" s="5">
        <v>0</v>
      </c>
      <c r="J219" s="5">
        <v>2</v>
      </c>
      <c r="K219" s="5">
        <v>66.86</v>
      </c>
      <c r="L219" s="5">
        <v>68.11</v>
      </c>
      <c r="M219" s="5">
        <v>75.069999999999993</v>
      </c>
      <c r="N219" s="3" t="s">
        <v>253</v>
      </c>
    </row>
    <row r="220" spans="1:14" ht="15.75" customHeight="1">
      <c r="A220" s="4">
        <v>219</v>
      </c>
      <c r="B220" s="3" t="s">
        <v>214</v>
      </c>
      <c r="C220" s="5">
        <v>67.84</v>
      </c>
      <c r="D220" s="5">
        <v>11</v>
      </c>
      <c r="E220" s="5">
        <v>12</v>
      </c>
      <c r="F220" s="5">
        <v>65.959999999999994</v>
      </c>
      <c r="G220" s="5">
        <v>0</v>
      </c>
      <c r="H220" s="5">
        <v>1</v>
      </c>
      <c r="I220" s="5">
        <v>0</v>
      </c>
      <c r="J220" s="5">
        <v>1</v>
      </c>
      <c r="K220" s="5">
        <v>67.599999999999994</v>
      </c>
      <c r="L220" s="5">
        <v>68.34</v>
      </c>
      <c r="M220" s="5">
        <v>61.93</v>
      </c>
      <c r="N220" s="3" t="s">
        <v>116</v>
      </c>
    </row>
    <row r="221" spans="1:14" ht="15.75" customHeight="1">
      <c r="A221" s="4">
        <v>220</v>
      </c>
      <c r="B221" s="3" t="s">
        <v>180</v>
      </c>
      <c r="C221" s="5">
        <v>67.73</v>
      </c>
      <c r="D221" s="5">
        <v>9</v>
      </c>
      <c r="E221" s="5">
        <v>10</v>
      </c>
      <c r="F221" s="5">
        <v>67.930000000000007</v>
      </c>
      <c r="G221" s="5">
        <v>0</v>
      </c>
      <c r="H221" s="5">
        <v>0</v>
      </c>
      <c r="I221" s="5">
        <v>0</v>
      </c>
      <c r="J221" s="5">
        <v>0</v>
      </c>
      <c r="K221" s="5">
        <v>67.83</v>
      </c>
      <c r="L221" s="5">
        <v>67.510000000000005</v>
      </c>
      <c r="M221" s="5">
        <v>67.430000000000007</v>
      </c>
      <c r="N221" s="3" t="s">
        <v>140</v>
      </c>
    </row>
    <row r="222" spans="1:14" ht="15.75" customHeight="1">
      <c r="A222" s="4">
        <v>221</v>
      </c>
      <c r="B222" s="3" t="s">
        <v>304</v>
      </c>
      <c r="C222" s="5">
        <v>67.59</v>
      </c>
      <c r="D222" s="5">
        <v>12</v>
      </c>
      <c r="E222" s="5">
        <v>18</v>
      </c>
      <c r="F222" s="5">
        <v>71.349999999999994</v>
      </c>
      <c r="G222" s="5">
        <v>0</v>
      </c>
      <c r="H222" s="5">
        <v>2</v>
      </c>
      <c r="I222" s="5">
        <v>0</v>
      </c>
      <c r="J222" s="5">
        <v>4</v>
      </c>
      <c r="K222" s="5">
        <v>66.97</v>
      </c>
      <c r="L222" s="5">
        <v>67.849999999999994</v>
      </c>
      <c r="M222" s="5">
        <v>70.290000000000006</v>
      </c>
      <c r="N222" s="3" t="s">
        <v>177</v>
      </c>
    </row>
    <row r="223" spans="1:14" ht="15.75" customHeight="1">
      <c r="A223" s="4">
        <v>222</v>
      </c>
      <c r="B223" s="3" t="s">
        <v>297</v>
      </c>
      <c r="C223" s="5">
        <v>67.58</v>
      </c>
      <c r="D223" s="5">
        <v>6</v>
      </c>
      <c r="E223" s="5">
        <v>18</v>
      </c>
      <c r="F223" s="5">
        <v>73.5</v>
      </c>
      <c r="G223" s="5">
        <v>0</v>
      </c>
      <c r="H223" s="5">
        <v>1</v>
      </c>
      <c r="I223" s="5">
        <v>0</v>
      </c>
      <c r="J223" s="5">
        <v>3</v>
      </c>
      <c r="K223" s="5">
        <v>67.37</v>
      </c>
      <c r="L223" s="5">
        <v>67.77</v>
      </c>
      <c r="M223" s="5">
        <v>66.11</v>
      </c>
      <c r="N223" s="3" t="s">
        <v>78</v>
      </c>
    </row>
    <row r="224" spans="1:14" ht="15.75" customHeight="1">
      <c r="A224" s="4">
        <v>223</v>
      </c>
      <c r="B224" s="3" t="s">
        <v>354</v>
      </c>
      <c r="C224" s="5">
        <v>67.56</v>
      </c>
      <c r="D224" s="5">
        <v>5</v>
      </c>
      <c r="E224" s="5">
        <v>7</v>
      </c>
      <c r="F224" s="5">
        <v>67.58</v>
      </c>
      <c r="G224" s="5">
        <v>0</v>
      </c>
      <c r="H224" s="5">
        <v>0</v>
      </c>
      <c r="I224" s="5">
        <v>0</v>
      </c>
      <c r="J224" s="5">
        <v>0</v>
      </c>
      <c r="K224" s="5">
        <v>67.52</v>
      </c>
      <c r="L224" s="5">
        <v>67.42</v>
      </c>
      <c r="M224" s="5">
        <v>68.260000000000005</v>
      </c>
      <c r="N224" s="3" t="s">
        <v>144</v>
      </c>
    </row>
    <row r="225" spans="1:14" ht="15.75" customHeight="1">
      <c r="A225" s="4">
        <v>224</v>
      </c>
      <c r="B225" s="3" t="s">
        <v>356</v>
      </c>
      <c r="C225" s="5">
        <v>67.52</v>
      </c>
      <c r="D225" s="5">
        <v>13</v>
      </c>
      <c r="E225" s="5">
        <v>7</v>
      </c>
      <c r="F225" s="5">
        <v>65.849999999999994</v>
      </c>
      <c r="G225" s="5">
        <v>0</v>
      </c>
      <c r="H225" s="5">
        <v>0</v>
      </c>
      <c r="I225" s="5">
        <v>0</v>
      </c>
      <c r="J225" s="5">
        <v>1</v>
      </c>
      <c r="K225" s="5">
        <v>67.06</v>
      </c>
      <c r="L225" s="5">
        <v>67.53</v>
      </c>
      <c r="M225" s="5">
        <v>71.069999999999993</v>
      </c>
      <c r="N225" s="3" t="s">
        <v>317</v>
      </c>
    </row>
    <row r="226" spans="1:14" ht="15.75" customHeight="1">
      <c r="A226" s="4">
        <v>225</v>
      </c>
      <c r="B226" s="3" t="s">
        <v>348</v>
      </c>
      <c r="C226" s="5">
        <v>67.48</v>
      </c>
      <c r="D226" s="5">
        <v>8</v>
      </c>
      <c r="E226" s="5">
        <v>14</v>
      </c>
      <c r="F226" s="5">
        <v>68.86</v>
      </c>
      <c r="G226" s="5">
        <v>0</v>
      </c>
      <c r="H226" s="5">
        <v>0</v>
      </c>
      <c r="I226" s="5">
        <v>0</v>
      </c>
      <c r="J226" s="5">
        <v>0</v>
      </c>
      <c r="K226" s="5">
        <v>67.73</v>
      </c>
      <c r="L226" s="5">
        <v>67.150000000000006</v>
      </c>
      <c r="M226" s="5">
        <v>66.89</v>
      </c>
      <c r="N226" s="3" t="s">
        <v>137</v>
      </c>
    </row>
    <row r="227" spans="1:14" ht="15.75" customHeight="1">
      <c r="A227" s="4">
        <v>226</v>
      </c>
      <c r="B227" s="3" t="s">
        <v>365</v>
      </c>
      <c r="C227" s="5">
        <v>67.47</v>
      </c>
      <c r="D227" s="5">
        <v>10</v>
      </c>
      <c r="E227" s="5">
        <v>15</v>
      </c>
      <c r="F227" s="5">
        <v>68.680000000000007</v>
      </c>
      <c r="G227" s="5">
        <v>0</v>
      </c>
      <c r="H227" s="5">
        <v>0</v>
      </c>
      <c r="I227" s="5">
        <v>0</v>
      </c>
      <c r="J227" s="5">
        <v>0</v>
      </c>
      <c r="K227" s="5">
        <v>67.400000000000006</v>
      </c>
      <c r="L227" s="5">
        <v>67.739999999999995</v>
      </c>
      <c r="M227" s="5">
        <v>62.87</v>
      </c>
      <c r="N227" s="3" t="s">
        <v>420</v>
      </c>
    </row>
    <row r="228" spans="1:14" ht="15.75" customHeight="1">
      <c r="A228" s="4">
        <v>227</v>
      </c>
      <c r="B228" s="3" t="s">
        <v>163</v>
      </c>
      <c r="C228" s="5">
        <v>67.42</v>
      </c>
      <c r="D228" s="5">
        <v>9</v>
      </c>
      <c r="E228" s="5">
        <v>15</v>
      </c>
      <c r="F228" s="5">
        <v>71.17</v>
      </c>
      <c r="G228" s="5">
        <v>0</v>
      </c>
      <c r="H228" s="5">
        <v>0</v>
      </c>
      <c r="I228" s="5">
        <v>0</v>
      </c>
      <c r="J228" s="5">
        <v>0</v>
      </c>
      <c r="K228" s="5">
        <v>67</v>
      </c>
      <c r="L228" s="5">
        <v>67.959999999999994</v>
      </c>
      <c r="M228" s="5">
        <v>63.83</v>
      </c>
      <c r="N228" s="3" t="s">
        <v>63</v>
      </c>
    </row>
    <row r="229" spans="1:14" ht="15.75" customHeight="1">
      <c r="A229" s="4">
        <v>228</v>
      </c>
      <c r="B229" s="3" t="s">
        <v>173</v>
      </c>
      <c r="C229" s="5">
        <v>67.38</v>
      </c>
      <c r="D229" s="5">
        <v>11</v>
      </c>
      <c r="E229" s="5">
        <v>12</v>
      </c>
      <c r="F229" s="5">
        <v>69.61</v>
      </c>
      <c r="G229" s="5">
        <v>0</v>
      </c>
      <c r="H229" s="5">
        <v>1</v>
      </c>
      <c r="I229" s="5">
        <v>0</v>
      </c>
      <c r="J229" s="5">
        <v>1</v>
      </c>
      <c r="K229" s="5">
        <v>67.33</v>
      </c>
      <c r="L229" s="5">
        <v>67.06</v>
      </c>
      <c r="M229" s="5">
        <v>70.22</v>
      </c>
      <c r="N229" s="3" t="s">
        <v>137</v>
      </c>
    </row>
    <row r="230" spans="1:14" ht="15.75" customHeight="1">
      <c r="A230" s="4">
        <v>229</v>
      </c>
      <c r="B230" s="3" t="s">
        <v>222</v>
      </c>
      <c r="C230" s="5">
        <v>67.37</v>
      </c>
      <c r="D230" s="5">
        <v>9</v>
      </c>
      <c r="E230" s="5">
        <v>8</v>
      </c>
      <c r="F230" s="5">
        <v>66.52</v>
      </c>
      <c r="G230" s="5">
        <v>0</v>
      </c>
      <c r="H230" s="5">
        <v>0</v>
      </c>
      <c r="I230" s="5">
        <v>0</v>
      </c>
      <c r="J230" s="5">
        <v>0</v>
      </c>
      <c r="K230" s="5">
        <v>66.63</v>
      </c>
      <c r="L230" s="5">
        <v>67.790000000000006</v>
      </c>
      <c r="M230" s="5">
        <v>69.33</v>
      </c>
      <c r="N230" s="3" t="s">
        <v>140</v>
      </c>
    </row>
    <row r="231" spans="1:14" ht="15.75" customHeight="1">
      <c r="A231" s="4">
        <v>230</v>
      </c>
      <c r="B231" s="3" t="s">
        <v>243</v>
      </c>
      <c r="C231" s="5">
        <v>67.3</v>
      </c>
      <c r="D231" s="5">
        <v>13</v>
      </c>
      <c r="E231" s="5">
        <v>12</v>
      </c>
      <c r="F231" s="5">
        <v>66.67</v>
      </c>
      <c r="G231" s="5">
        <v>0</v>
      </c>
      <c r="H231" s="5">
        <v>0</v>
      </c>
      <c r="I231" s="5">
        <v>0</v>
      </c>
      <c r="J231" s="5">
        <v>1</v>
      </c>
      <c r="K231" s="5">
        <v>67.63</v>
      </c>
      <c r="L231" s="5">
        <v>67.099999999999994</v>
      </c>
      <c r="M231" s="5">
        <v>63.57</v>
      </c>
      <c r="N231" s="3" t="s">
        <v>192</v>
      </c>
    </row>
    <row r="232" spans="1:14" ht="15.75" customHeight="1">
      <c r="A232" s="4">
        <v>231</v>
      </c>
      <c r="B232" s="3" t="s">
        <v>276</v>
      </c>
      <c r="C232" s="5">
        <v>67.3</v>
      </c>
      <c r="D232" s="5">
        <v>8</v>
      </c>
      <c r="E232" s="5">
        <v>11</v>
      </c>
      <c r="F232" s="5">
        <v>67.930000000000007</v>
      </c>
      <c r="G232" s="5">
        <v>0</v>
      </c>
      <c r="H232" s="5">
        <v>1</v>
      </c>
      <c r="I232" s="5">
        <v>0</v>
      </c>
      <c r="J232" s="5">
        <v>2</v>
      </c>
      <c r="K232" s="5">
        <v>67.62</v>
      </c>
      <c r="L232" s="5">
        <v>67.03</v>
      </c>
      <c r="M232" s="5">
        <v>64.930000000000007</v>
      </c>
      <c r="N232" s="3" t="s">
        <v>167</v>
      </c>
    </row>
    <row r="233" spans="1:14" ht="15.75" customHeight="1">
      <c r="A233" s="4">
        <v>232</v>
      </c>
      <c r="B233" s="3" t="s">
        <v>176</v>
      </c>
      <c r="C233" s="5">
        <v>67.239999999999995</v>
      </c>
      <c r="D233" s="5">
        <v>11</v>
      </c>
      <c r="E233" s="5">
        <v>12</v>
      </c>
      <c r="F233" s="5">
        <v>67.16</v>
      </c>
      <c r="G233" s="5">
        <v>0</v>
      </c>
      <c r="H233" s="5">
        <v>0</v>
      </c>
      <c r="I233" s="5">
        <v>0</v>
      </c>
      <c r="J233" s="5">
        <v>0</v>
      </c>
      <c r="K233" s="5">
        <v>66.739999999999995</v>
      </c>
      <c r="L233" s="5">
        <v>67.58</v>
      </c>
      <c r="M233" s="5">
        <v>67.650000000000006</v>
      </c>
      <c r="N233" s="3" t="s">
        <v>177</v>
      </c>
    </row>
    <row r="234" spans="1:14" ht="15.75" customHeight="1">
      <c r="A234" s="4">
        <v>233</v>
      </c>
      <c r="B234" s="3" t="s">
        <v>324</v>
      </c>
      <c r="C234" s="5">
        <v>67.22</v>
      </c>
      <c r="D234" s="5">
        <v>4</v>
      </c>
      <c r="E234" s="5">
        <v>6</v>
      </c>
      <c r="F234" s="5">
        <v>70.430000000000007</v>
      </c>
      <c r="G234" s="5">
        <v>0</v>
      </c>
      <c r="H234" s="5">
        <v>0</v>
      </c>
      <c r="I234" s="5">
        <v>0</v>
      </c>
      <c r="J234" s="5">
        <v>0</v>
      </c>
      <c r="K234" s="5">
        <v>67.069999999999993</v>
      </c>
      <c r="L234" s="5">
        <v>67.25</v>
      </c>
      <c r="M234" s="5">
        <v>67.05</v>
      </c>
      <c r="N234" s="3" t="s">
        <v>144</v>
      </c>
    </row>
    <row r="235" spans="1:14" ht="15.75" customHeight="1">
      <c r="A235" s="4">
        <v>234</v>
      </c>
      <c r="B235" s="3" t="s">
        <v>259</v>
      </c>
      <c r="C235" s="5">
        <v>67.16</v>
      </c>
      <c r="D235" s="5">
        <v>9</v>
      </c>
      <c r="E235" s="5">
        <v>16</v>
      </c>
      <c r="F235" s="5">
        <v>71.569999999999993</v>
      </c>
      <c r="G235" s="5">
        <v>0</v>
      </c>
      <c r="H235" s="5">
        <v>0</v>
      </c>
      <c r="I235" s="5">
        <v>0</v>
      </c>
      <c r="J235" s="5">
        <v>0</v>
      </c>
      <c r="K235" s="5">
        <v>66.66</v>
      </c>
      <c r="L235" s="5">
        <v>67.400000000000006</v>
      </c>
      <c r="M235" s="5">
        <v>68.540000000000006</v>
      </c>
      <c r="N235" s="3" t="s">
        <v>109</v>
      </c>
    </row>
    <row r="236" spans="1:14" ht="15.75" customHeight="1">
      <c r="A236" s="4">
        <v>235</v>
      </c>
      <c r="B236" s="3" t="s">
        <v>191</v>
      </c>
      <c r="C236" s="5">
        <v>67.06</v>
      </c>
      <c r="D236" s="5">
        <v>10</v>
      </c>
      <c r="E236" s="5">
        <v>10</v>
      </c>
      <c r="F236" s="5">
        <v>66.3</v>
      </c>
      <c r="G236" s="5">
        <v>0</v>
      </c>
      <c r="H236" s="5">
        <v>0</v>
      </c>
      <c r="I236" s="5">
        <v>0</v>
      </c>
      <c r="J236" s="5">
        <v>0</v>
      </c>
      <c r="K236" s="5">
        <v>67.58</v>
      </c>
      <c r="L236" s="5">
        <v>66.58</v>
      </c>
      <c r="M236" s="5">
        <v>64.760000000000005</v>
      </c>
      <c r="N236" s="3" t="s">
        <v>192</v>
      </c>
    </row>
    <row r="237" spans="1:14" ht="15.75" customHeight="1">
      <c r="A237" s="4">
        <v>236</v>
      </c>
      <c r="B237" s="3" t="s">
        <v>294</v>
      </c>
      <c r="C237" s="5">
        <v>67.05</v>
      </c>
      <c r="D237" s="5">
        <v>10</v>
      </c>
      <c r="E237" s="5">
        <v>13</v>
      </c>
      <c r="F237" s="5">
        <v>68.510000000000005</v>
      </c>
      <c r="G237" s="5">
        <v>0</v>
      </c>
      <c r="H237" s="5">
        <v>1</v>
      </c>
      <c r="I237" s="5">
        <v>0</v>
      </c>
      <c r="J237" s="5">
        <v>2</v>
      </c>
      <c r="K237" s="5">
        <v>66.959999999999994</v>
      </c>
      <c r="L237" s="5">
        <v>67.09</v>
      </c>
      <c r="M237" s="5">
        <v>66.010000000000005</v>
      </c>
      <c r="N237" s="3" t="s">
        <v>420</v>
      </c>
    </row>
    <row r="238" spans="1:14" ht="15.75" customHeight="1">
      <c r="A238" s="4">
        <v>237</v>
      </c>
      <c r="B238" s="3" t="s">
        <v>269</v>
      </c>
      <c r="C238" s="5">
        <v>66.91</v>
      </c>
      <c r="D238" s="5">
        <v>3</v>
      </c>
      <c r="E238" s="5">
        <v>11</v>
      </c>
      <c r="F238" s="5">
        <v>76.05</v>
      </c>
      <c r="G238" s="5">
        <v>0</v>
      </c>
      <c r="H238" s="5">
        <v>2</v>
      </c>
      <c r="I238" s="5">
        <v>0</v>
      </c>
      <c r="J238" s="5">
        <v>3</v>
      </c>
      <c r="K238" s="5">
        <v>66.900000000000006</v>
      </c>
      <c r="L238" s="5">
        <v>66.87</v>
      </c>
      <c r="M238" s="5">
        <v>65.790000000000006</v>
      </c>
      <c r="N238" s="3" t="s">
        <v>19</v>
      </c>
    </row>
    <row r="239" spans="1:14" ht="15.75" customHeight="1">
      <c r="A239" s="4">
        <v>238</v>
      </c>
      <c r="B239" s="3" t="s">
        <v>275</v>
      </c>
      <c r="C239" s="5">
        <v>66.900000000000006</v>
      </c>
      <c r="D239" s="5">
        <v>10</v>
      </c>
      <c r="E239" s="5">
        <v>12</v>
      </c>
      <c r="F239" s="5">
        <v>68.209999999999994</v>
      </c>
      <c r="G239" s="5">
        <v>0</v>
      </c>
      <c r="H239" s="5">
        <v>0</v>
      </c>
      <c r="I239" s="5">
        <v>0</v>
      </c>
      <c r="J239" s="5">
        <v>0</v>
      </c>
      <c r="K239" s="5">
        <v>67.33</v>
      </c>
      <c r="L239" s="5">
        <v>66.209999999999994</v>
      </c>
      <c r="M239" s="5">
        <v>68.36</v>
      </c>
      <c r="N239" s="3" t="s">
        <v>177</v>
      </c>
    </row>
    <row r="240" spans="1:14" ht="15.75" customHeight="1">
      <c r="A240" s="4">
        <v>239</v>
      </c>
      <c r="B240" s="3" t="s">
        <v>290</v>
      </c>
      <c r="C240" s="5">
        <v>66.849999999999994</v>
      </c>
      <c r="D240" s="5">
        <v>7</v>
      </c>
      <c r="E240" s="5">
        <v>6</v>
      </c>
      <c r="F240" s="5">
        <v>67.56</v>
      </c>
      <c r="G240" s="5">
        <v>0</v>
      </c>
      <c r="H240" s="5">
        <v>0</v>
      </c>
      <c r="I240" s="5">
        <v>0</v>
      </c>
      <c r="J240" s="5">
        <v>0</v>
      </c>
      <c r="K240" s="5">
        <v>66.680000000000007</v>
      </c>
      <c r="L240" s="5">
        <v>66.819999999999993</v>
      </c>
      <c r="M240" s="5">
        <v>67.760000000000005</v>
      </c>
      <c r="N240" s="3" t="s">
        <v>107</v>
      </c>
    </row>
    <row r="241" spans="1:14" ht="15.75" customHeight="1">
      <c r="A241" s="4">
        <v>240</v>
      </c>
      <c r="B241" s="3" t="s">
        <v>267</v>
      </c>
      <c r="C241" s="5">
        <v>66.81</v>
      </c>
      <c r="D241" s="5">
        <v>15</v>
      </c>
      <c r="E241" s="5">
        <v>10</v>
      </c>
      <c r="F241" s="5">
        <v>66.25</v>
      </c>
      <c r="G241" s="5">
        <v>0</v>
      </c>
      <c r="H241" s="5">
        <v>0</v>
      </c>
      <c r="I241" s="5">
        <v>0</v>
      </c>
      <c r="J241" s="5">
        <v>0</v>
      </c>
      <c r="K241" s="5">
        <v>66.14</v>
      </c>
      <c r="L241" s="5">
        <v>66.819999999999993</v>
      </c>
      <c r="M241" s="5">
        <v>72.62</v>
      </c>
      <c r="N241" s="3" t="s">
        <v>192</v>
      </c>
    </row>
    <row r="242" spans="1:14" ht="15.75" customHeight="1">
      <c r="A242" s="4">
        <v>241</v>
      </c>
      <c r="B242" s="3" t="s">
        <v>407</v>
      </c>
      <c r="C242" s="5">
        <v>66.73</v>
      </c>
      <c r="D242" s="5">
        <v>9</v>
      </c>
      <c r="E242" s="5">
        <v>9</v>
      </c>
      <c r="F242" s="5">
        <v>65.3</v>
      </c>
      <c r="G242" s="5">
        <v>0</v>
      </c>
      <c r="H242" s="5">
        <v>0</v>
      </c>
      <c r="I242" s="5">
        <v>0</v>
      </c>
      <c r="J242" s="5">
        <v>0</v>
      </c>
      <c r="K242" s="5">
        <v>66.959999999999994</v>
      </c>
      <c r="L242" s="5">
        <v>66.48</v>
      </c>
      <c r="M242" s="5">
        <v>65.2</v>
      </c>
      <c r="N242" s="3" t="s">
        <v>317</v>
      </c>
    </row>
    <row r="243" spans="1:14" ht="15.75" customHeight="1">
      <c r="A243" s="4">
        <v>242</v>
      </c>
      <c r="B243" s="3" t="s">
        <v>363</v>
      </c>
      <c r="C243" s="5">
        <v>66.73</v>
      </c>
      <c r="D243" s="5">
        <v>9</v>
      </c>
      <c r="E243" s="5">
        <v>12</v>
      </c>
      <c r="F243" s="5">
        <v>72.16</v>
      </c>
      <c r="G243" s="5">
        <v>0</v>
      </c>
      <c r="H243" s="5">
        <v>0</v>
      </c>
      <c r="I243" s="5">
        <v>0</v>
      </c>
      <c r="J243" s="5">
        <v>0</v>
      </c>
      <c r="K243" s="5">
        <v>66.47</v>
      </c>
      <c r="L243" s="5">
        <v>66.47</v>
      </c>
      <c r="M243" s="5">
        <v>70.95</v>
      </c>
      <c r="N243" s="3" t="s">
        <v>109</v>
      </c>
    </row>
    <row r="244" spans="1:14" ht="15.75" customHeight="1">
      <c r="A244" s="4">
        <v>243</v>
      </c>
      <c r="B244" s="3" t="s">
        <v>342</v>
      </c>
      <c r="C244" s="5">
        <v>66.7</v>
      </c>
      <c r="D244" s="5">
        <v>16</v>
      </c>
      <c r="E244" s="5">
        <v>5</v>
      </c>
      <c r="F244" s="5">
        <v>59.97</v>
      </c>
      <c r="G244" s="5">
        <v>0</v>
      </c>
      <c r="H244" s="5">
        <v>0</v>
      </c>
      <c r="I244" s="5">
        <v>0</v>
      </c>
      <c r="J244" s="5">
        <v>1</v>
      </c>
      <c r="K244" s="5">
        <v>65.84</v>
      </c>
      <c r="L244" s="5">
        <v>67.09</v>
      </c>
      <c r="M244" s="5">
        <v>70.260000000000005</v>
      </c>
      <c r="N244" s="3" t="s">
        <v>253</v>
      </c>
    </row>
    <row r="245" spans="1:14" ht="15.75" customHeight="1">
      <c r="A245" s="4">
        <v>244</v>
      </c>
      <c r="B245" s="3" t="s">
        <v>312</v>
      </c>
      <c r="C245" s="5">
        <v>66.7</v>
      </c>
      <c r="D245" s="5">
        <v>9</v>
      </c>
      <c r="E245" s="5">
        <v>6</v>
      </c>
      <c r="F245" s="5">
        <v>66.150000000000006</v>
      </c>
      <c r="G245" s="5">
        <v>0</v>
      </c>
      <c r="H245" s="5">
        <v>0</v>
      </c>
      <c r="I245" s="5">
        <v>0</v>
      </c>
      <c r="J245" s="5">
        <v>0</v>
      </c>
      <c r="K245" s="5">
        <v>66.48</v>
      </c>
      <c r="L245" s="5">
        <v>66.95</v>
      </c>
      <c r="M245" s="5">
        <v>64.5</v>
      </c>
      <c r="N245" s="3" t="s">
        <v>144</v>
      </c>
    </row>
    <row r="246" spans="1:14" ht="15.75" customHeight="1">
      <c r="A246" s="4">
        <v>245</v>
      </c>
      <c r="B246" s="3" t="s">
        <v>361</v>
      </c>
      <c r="C246" s="5">
        <v>66.69</v>
      </c>
      <c r="D246" s="5">
        <v>7</v>
      </c>
      <c r="E246" s="5">
        <v>13</v>
      </c>
      <c r="F246" s="5">
        <v>70.239999999999995</v>
      </c>
      <c r="G246" s="5">
        <v>0</v>
      </c>
      <c r="H246" s="5">
        <v>0</v>
      </c>
      <c r="I246" s="5">
        <v>0</v>
      </c>
      <c r="J246" s="5">
        <v>0</v>
      </c>
      <c r="K246" s="5">
        <v>67.02</v>
      </c>
      <c r="L246" s="5">
        <v>66.209999999999994</v>
      </c>
      <c r="M246" s="5">
        <v>67.03</v>
      </c>
      <c r="N246" s="3" t="s">
        <v>101</v>
      </c>
    </row>
    <row r="247" spans="1:14" ht="15.75" customHeight="1">
      <c r="A247" s="4">
        <v>246</v>
      </c>
      <c r="B247" s="3" t="s">
        <v>296</v>
      </c>
      <c r="C247" s="5">
        <v>66.63</v>
      </c>
      <c r="D247" s="5">
        <v>9</v>
      </c>
      <c r="E247" s="5">
        <v>11</v>
      </c>
      <c r="F247" s="5">
        <v>67.430000000000007</v>
      </c>
      <c r="G247" s="5">
        <v>0</v>
      </c>
      <c r="H247" s="5">
        <v>0</v>
      </c>
      <c r="I247" s="5">
        <v>0</v>
      </c>
      <c r="J247" s="5">
        <v>1</v>
      </c>
      <c r="K247" s="5">
        <v>66.56</v>
      </c>
      <c r="L247" s="5">
        <v>66.36</v>
      </c>
      <c r="M247" s="5">
        <v>68.97</v>
      </c>
      <c r="N247" s="3" t="s">
        <v>107</v>
      </c>
    </row>
    <row r="248" spans="1:14" ht="15.75" customHeight="1">
      <c r="A248" s="4">
        <v>247</v>
      </c>
      <c r="B248" s="3" t="s">
        <v>311</v>
      </c>
      <c r="C248" s="5">
        <v>66.61</v>
      </c>
      <c r="D248" s="5">
        <v>9</v>
      </c>
      <c r="E248" s="5">
        <v>9</v>
      </c>
      <c r="F248" s="5">
        <v>66.67</v>
      </c>
      <c r="G248" s="5">
        <v>0</v>
      </c>
      <c r="H248" s="5">
        <v>0</v>
      </c>
      <c r="I248" s="5">
        <v>0</v>
      </c>
      <c r="J248" s="5">
        <v>0</v>
      </c>
      <c r="K248" s="5">
        <v>66.64</v>
      </c>
      <c r="L248" s="5">
        <v>66.540000000000006</v>
      </c>
      <c r="M248" s="5">
        <v>65.5</v>
      </c>
      <c r="N248" s="3" t="s">
        <v>137</v>
      </c>
    </row>
    <row r="249" spans="1:14" ht="15.75" customHeight="1">
      <c r="A249" s="4">
        <v>248</v>
      </c>
      <c r="B249" s="3" t="s">
        <v>240</v>
      </c>
      <c r="C249" s="5">
        <v>66.510000000000005</v>
      </c>
      <c r="D249" s="5">
        <v>9</v>
      </c>
      <c r="E249" s="5">
        <v>13</v>
      </c>
      <c r="F249" s="5">
        <v>68.95</v>
      </c>
      <c r="G249" s="5">
        <v>0</v>
      </c>
      <c r="H249" s="5">
        <v>0</v>
      </c>
      <c r="I249" s="5">
        <v>0</v>
      </c>
      <c r="J249" s="5">
        <v>0</v>
      </c>
      <c r="K249" s="5">
        <v>66</v>
      </c>
      <c r="L249" s="5">
        <v>66.88</v>
      </c>
      <c r="M249" s="5">
        <v>66.540000000000006</v>
      </c>
      <c r="N249" s="3" t="s">
        <v>419</v>
      </c>
    </row>
    <row r="250" spans="1:14" ht="15.75" customHeight="1">
      <c r="A250" s="4">
        <v>249</v>
      </c>
      <c r="B250" s="3" t="s">
        <v>305</v>
      </c>
      <c r="C250" s="5">
        <v>66.44</v>
      </c>
      <c r="D250" s="5">
        <v>8</v>
      </c>
      <c r="E250" s="5">
        <v>13</v>
      </c>
      <c r="F250" s="5">
        <v>68.11</v>
      </c>
      <c r="G250" s="5">
        <v>0</v>
      </c>
      <c r="H250" s="5">
        <v>0</v>
      </c>
      <c r="I250" s="5">
        <v>0</v>
      </c>
      <c r="J250" s="5">
        <v>1</v>
      </c>
      <c r="K250" s="5">
        <v>66.2</v>
      </c>
      <c r="L250" s="5">
        <v>66.37</v>
      </c>
      <c r="M250" s="5">
        <v>68.41</v>
      </c>
      <c r="N250" s="3" t="s">
        <v>420</v>
      </c>
    </row>
    <row r="251" spans="1:14" ht="15.75" customHeight="1">
      <c r="A251" s="4">
        <v>250</v>
      </c>
      <c r="B251" s="3" t="s">
        <v>193</v>
      </c>
      <c r="C251" s="5">
        <v>66.42</v>
      </c>
      <c r="D251" s="5">
        <v>6</v>
      </c>
      <c r="E251" s="5">
        <v>10</v>
      </c>
      <c r="F251" s="5">
        <v>68.34</v>
      </c>
      <c r="G251" s="5">
        <v>0</v>
      </c>
      <c r="H251" s="5">
        <v>0</v>
      </c>
      <c r="I251" s="5">
        <v>0</v>
      </c>
      <c r="J251" s="5">
        <v>0</v>
      </c>
      <c r="K251" s="5">
        <v>66.88</v>
      </c>
      <c r="L251" s="5">
        <v>66.13</v>
      </c>
      <c r="M251" s="5">
        <v>62.1</v>
      </c>
      <c r="N251" s="3" t="s">
        <v>95</v>
      </c>
    </row>
    <row r="252" spans="1:14" ht="15.75" customHeight="1">
      <c r="A252" s="4">
        <v>251</v>
      </c>
      <c r="B252" s="3" t="s">
        <v>208</v>
      </c>
      <c r="C252" s="5">
        <v>66.33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66.17</v>
      </c>
      <c r="L252" s="5">
        <v>66.28</v>
      </c>
      <c r="M252" s="5">
        <v>67.38</v>
      </c>
      <c r="N252" s="3" t="s">
        <v>104</v>
      </c>
    </row>
    <row r="253" spans="1:14" ht="15.75" customHeight="1">
      <c r="A253" s="4">
        <v>252</v>
      </c>
      <c r="B253" s="3" t="s">
        <v>375</v>
      </c>
      <c r="C253" s="5">
        <v>66.22</v>
      </c>
      <c r="D253" s="5">
        <v>12</v>
      </c>
      <c r="E253" s="5">
        <v>7</v>
      </c>
      <c r="F253" s="5">
        <v>63.69</v>
      </c>
      <c r="G253" s="5">
        <v>0</v>
      </c>
      <c r="H253" s="5">
        <v>0</v>
      </c>
      <c r="I253" s="5">
        <v>0</v>
      </c>
      <c r="J253" s="5">
        <v>0</v>
      </c>
      <c r="K253" s="5">
        <v>66.22</v>
      </c>
      <c r="L253" s="5">
        <v>65.989999999999995</v>
      </c>
      <c r="M253" s="5">
        <v>67.37</v>
      </c>
      <c r="N253" s="3" t="s">
        <v>421</v>
      </c>
    </row>
    <row r="254" spans="1:14" ht="15.75" customHeight="1">
      <c r="A254" s="4">
        <v>253</v>
      </c>
      <c r="B254" s="3" t="s">
        <v>218</v>
      </c>
      <c r="C254" s="5">
        <v>65.89</v>
      </c>
      <c r="D254" s="5">
        <v>9</v>
      </c>
      <c r="E254" s="5">
        <v>10</v>
      </c>
      <c r="F254" s="5">
        <v>64.67</v>
      </c>
      <c r="G254" s="5">
        <v>0</v>
      </c>
      <c r="H254" s="5">
        <v>0</v>
      </c>
      <c r="I254" s="5">
        <v>0</v>
      </c>
      <c r="J254" s="5">
        <v>1</v>
      </c>
      <c r="K254" s="5">
        <v>65.89</v>
      </c>
      <c r="L254" s="5">
        <v>65.819999999999993</v>
      </c>
      <c r="M254" s="5">
        <v>65.260000000000005</v>
      </c>
      <c r="N254" s="3" t="s">
        <v>125</v>
      </c>
    </row>
    <row r="255" spans="1:14" ht="15.75" customHeight="1">
      <c r="A255" s="4">
        <v>254</v>
      </c>
      <c r="B255" s="3" t="s">
        <v>308</v>
      </c>
      <c r="C255" s="5">
        <v>65.819999999999993</v>
      </c>
      <c r="D255" s="5">
        <v>12</v>
      </c>
      <c r="E255" s="5">
        <v>9</v>
      </c>
      <c r="F255" s="5">
        <v>66.09</v>
      </c>
      <c r="G255" s="5">
        <v>0</v>
      </c>
      <c r="H255" s="5">
        <v>0</v>
      </c>
      <c r="I255" s="5">
        <v>0</v>
      </c>
      <c r="J255" s="5">
        <v>0</v>
      </c>
      <c r="K255" s="5">
        <v>65.62</v>
      </c>
      <c r="L255" s="5">
        <v>65.75</v>
      </c>
      <c r="M255" s="5">
        <v>67.36</v>
      </c>
      <c r="N255" s="3" t="s">
        <v>107</v>
      </c>
    </row>
    <row r="256" spans="1:14" ht="15.75" customHeight="1">
      <c r="A256" s="4">
        <v>255</v>
      </c>
      <c r="B256" s="3" t="s">
        <v>159</v>
      </c>
      <c r="C256" s="5">
        <v>65.739999999999995</v>
      </c>
      <c r="D256" s="5">
        <v>4</v>
      </c>
      <c r="E256" s="5">
        <v>14</v>
      </c>
      <c r="F256" s="5">
        <v>70.790000000000006</v>
      </c>
      <c r="G256" s="5">
        <v>0</v>
      </c>
      <c r="H256" s="5">
        <v>1</v>
      </c>
      <c r="I256" s="5">
        <v>0</v>
      </c>
      <c r="J256" s="5">
        <v>1</v>
      </c>
      <c r="K256" s="5">
        <v>65.989999999999995</v>
      </c>
      <c r="L256" s="5">
        <v>65.45</v>
      </c>
      <c r="M256" s="5">
        <v>64.680000000000007</v>
      </c>
      <c r="N256" s="3" t="s">
        <v>95</v>
      </c>
    </row>
    <row r="257" spans="1:14" ht="15.75" customHeight="1">
      <c r="A257" s="4">
        <v>256</v>
      </c>
      <c r="B257" s="3" t="s">
        <v>204</v>
      </c>
      <c r="C257" s="5">
        <v>65.73</v>
      </c>
      <c r="D257" s="5">
        <v>8</v>
      </c>
      <c r="E257" s="5">
        <v>11</v>
      </c>
      <c r="F257" s="5">
        <v>67.56</v>
      </c>
      <c r="G257" s="5">
        <v>0</v>
      </c>
      <c r="H257" s="5">
        <v>0</v>
      </c>
      <c r="I257" s="5">
        <v>0</v>
      </c>
      <c r="J257" s="5">
        <v>1</v>
      </c>
      <c r="K257" s="5">
        <v>65.59</v>
      </c>
      <c r="L257" s="5">
        <v>65.599999999999994</v>
      </c>
      <c r="M257" s="5">
        <v>67.45</v>
      </c>
      <c r="N257" s="3" t="s">
        <v>125</v>
      </c>
    </row>
    <row r="258" spans="1:14" ht="15.75" customHeight="1">
      <c r="A258" s="4">
        <v>257</v>
      </c>
      <c r="B258" s="3" t="s">
        <v>309</v>
      </c>
      <c r="C258" s="5">
        <v>65.709999999999994</v>
      </c>
      <c r="D258" s="5">
        <v>6</v>
      </c>
      <c r="E258" s="5">
        <v>12</v>
      </c>
      <c r="F258" s="5">
        <v>67.75</v>
      </c>
      <c r="G258" s="5">
        <v>0</v>
      </c>
      <c r="H258" s="5">
        <v>0</v>
      </c>
      <c r="I258" s="5">
        <v>0</v>
      </c>
      <c r="J258" s="5">
        <v>0</v>
      </c>
      <c r="K258" s="5">
        <v>66.34</v>
      </c>
      <c r="L258" s="5">
        <v>65.11</v>
      </c>
      <c r="M258" s="5">
        <v>63.35</v>
      </c>
      <c r="N258" s="3" t="s">
        <v>167</v>
      </c>
    </row>
    <row r="259" spans="1:14" ht="15.75" customHeight="1">
      <c r="A259" s="4">
        <v>258</v>
      </c>
      <c r="B259" s="3" t="s">
        <v>228</v>
      </c>
      <c r="C259" s="5">
        <v>65.62</v>
      </c>
      <c r="D259" s="5">
        <v>12</v>
      </c>
      <c r="E259" s="5">
        <v>15</v>
      </c>
      <c r="F259" s="5">
        <v>66.63</v>
      </c>
      <c r="G259" s="5">
        <v>0</v>
      </c>
      <c r="H259" s="5">
        <v>0</v>
      </c>
      <c r="I259" s="5">
        <v>0</v>
      </c>
      <c r="J259" s="5">
        <v>1</v>
      </c>
      <c r="K259" s="5">
        <v>65.66</v>
      </c>
      <c r="L259" s="5">
        <v>65.14</v>
      </c>
      <c r="M259" s="5">
        <v>69.040000000000006</v>
      </c>
      <c r="N259" s="3" t="s">
        <v>192</v>
      </c>
    </row>
    <row r="260" spans="1:14" ht="15.75" customHeight="1">
      <c r="A260" s="4">
        <v>259</v>
      </c>
      <c r="B260" s="3" t="s">
        <v>405</v>
      </c>
      <c r="C260" s="5">
        <v>65.599999999999994</v>
      </c>
      <c r="D260" s="5">
        <v>8</v>
      </c>
      <c r="E260" s="5">
        <v>17</v>
      </c>
      <c r="F260" s="5">
        <v>69.12</v>
      </c>
      <c r="G260" s="5">
        <v>0</v>
      </c>
      <c r="H260" s="5">
        <v>1</v>
      </c>
      <c r="I260" s="5">
        <v>0</v>
      </c>
      <c r="J260" s="5">
        <v>1</v>
      </c>
      <c r="K260" s="5">
        <v>65.760000000000005</v>
      </c>
      <c r="L260" s="5">
        <v>65.33</v>
      </c>
      <c r="M260" s="5">
        <v>65.290000000000006</v>
      </c>
      <c r="N260" s="3" t="s">
        <v>177</v>
      </c>
    </row>
    <row r="261" spans="1:14" ht="15.75" customHeight="1">
      <c r="A261" s="4">
        <v>260</v>
      </c>
      <c r="B261" s="3" t="s">
        <v>268</v>
      </c>
      <c r="C261" s="5">
        <v>65.459999999999994</v>
      </c>
      <c r="D261" s="5">
        <v>9</v>
      </c>
      <c r="E261" s="5">
        <v>13</v>
      </c>
      <c r="F261" s="5">
        <v>66.849999999999994</v>
      </c>
      <c r="G261" s="5">
        <v>0</v>
      </c>
      <c r="H261" s="5">
        <v>0</v>
      </c>
      <c r="I261" s="5">
        <v>0</v>
      </c>
      <c r="J261" s="5">
        <v>1</v>
      </c>
      <c r="K261" s="5">
        <v>65.099999999999994</v>
      </c>
      <c r="L261" s="5">
        <v>65.540000000000006</v>
      </c>
      <c r="M261" s="5">
        <v>67.17</v>
      </c>
      <c r="N261" s="3" t="s">
        <v>116</v>
      </c>
    </row>
    <row r="262" spans="1:14" ht="15.75" customHeight="1">
      <c r="A262" s="4">
        <v>261</v>
      </c>
      <c r="B262" s="3" t="s">
        <v>383</v>
      </c>
      <c r="C262" s="5">
        <v>65.33</v>
      </c>
      <c r="D262" s="5">
        <v>5</v>
      </c>
      <c r="E262" s="5">
        <v>11</v>
      </c>
      <c r="F262" s="5">
        <v>70.959999999999994</v>
      </c>
      <c r="G262" s="5">
        <v>0</v>
      </c>
      <c r="H262" s="5">
        <v>0</v>
      </c>
      <c r="I262" s="5">
        <v>0</v>
      </c>
      <c r="J262" s="5">
        <v>0</v>
      </c>
      <c r="K262" s="5">
        <v>65.42</v>
      </c>
      <c r="L262" s="5">
        <v>64.510000000000005</v>
      </c>
      <c r="M262" s="5">
        <v>71.290000000000006</v>
      </c>
      <c r="N262" s="3" t="s">
        <v>144</v>
      </c>
    </row>
    <row r="263" spans="1:14" ht="15.75" customHeight="1">
      <c r="A263" s="4">
        <v>262</v>
      </c>
      <c r="B263" s="3" t="s">
        <v>162</v>
      </c>
      <c r="C263" s="5">
        <v>65.319999999999993</v>
      </c>
      <c r="D263" s="5">
        <v>6</v>
      </c>
      <c r="E263" s="5">
        <v>17</v>
      </c>
      <c r="F263" s="5">
        <v>70.41</v>
      </c>
      <c r="G263" s="5">
        <v>0</v>
      </c>
      <c r="H263" s="5">
        <v>0</v>
      </c>
      <c r="I263" s="5">
        <v>0</v>
      </c>
      <c r="J263" s="5">
        <v>0</v>
      </c>
      <c r="K263" s="5">
        <v>65.88</v>
      </c>
      <c r="L263" s="5">
        <v>64.849999999999994</v>
      </c>
      <c r="M263" s="5">
        <v>61.78</v>
      </c>
      <c r="N263" s="3" t="s">
        <v>63</v>
      </c>
    </row>
    <row r="264" spans="1:14" ht="15.75" customHeight="1">
      <c r="A264" s="4">
        <v>263</v>
      </c>
      <c r="B264" s="3" t="s">
        <v>316</v>
      </c>
      <c r="C264" s="5">
        <v>65.27</v>
      </c>
      <c r="D264" s="5">
        <v>9</v>
      </c>
      <c r="E264" s="5">
        <v>9</v>
      </c>
      <c r="F264" s="5">
        <v>65.430000000000007</v>
      </c>
      <c r="G264" s="5">
        <v>0</v>
      </c>
      <c r="H264" s="5">
        <v>0</v>
      </c>
      <c r="I264" s="5">
        <v>0</v>
      </c>
      <c r="J264" s="5">
        <v>0</v>
      </c>
      <c r="K264" s="5">
        <v>65.34</v>
      </c>
      <c r="L264" s="5">
        <v>65.05</v>
      </c>
      <c r="M264" s="5">
        <v>65.36</v>
      </c>
      <c r="N264" s="3" t="s">
        <v>317</v>
      </c>
    </row>
    <row r="265" spans="1:14" ht="15.75" customHeight="1">
      <c r="A265" s="4">
        <v>264</v>
      </c>
      <c r="B265" s="3" t="s">
        <v>350</v>
      </c>
      <c r="C265" s="5">
        <v>65.180000000000007</v>
      </c>
      <c r="D265" s="5">
        <v>9</v>
      </c>
      <c r="E265" s="5">
        <v>15</v>
      </c>
      <c r="F265" s="5">
        <v>67.45</v>
      </c>
      <c r="G265" s="5">
        <v>0</v>
      </c>
      <c r="H265" s="5">
        <v>0</v>
      </c>
      <c r="I265" s="5">
        <v>0</v>
      </c>
      <c r="J265" s="5">
        <v>1</v>
      </c>
      <c r="K265" s="5">
        <v>65.13</v>
      </c>
      <c r="L265" s="5">
        <v>65.11</v>
      </c>
      <c r="M265" s="5">
        <v>65.02</v>
      </c>
      <c r="N265" s="3" t="s">
        <v>317</v>
      </c>
    </row>
    <row r="266" spans="1:14" ht="15.75" customHeight="1">
      <c r="A266" s="4">
        <v>265</v>
      </c>
      <c r="B266" s="3" t="s">
        <v>114</v>
      </c>
      <c r="C266" s="5">
        <v>65.09</v>
      </c>
      <c r="D266" s="5">
        <v>4</v>
      </c>
      <c r="E266" s="5">
        <v>16</v>
      </c>
      <c r="F266" s="5">
        <v>73.03</v>
      </c>
      <c r="G266" s="5">
        <v>0</v>
      </c>
      <c r="H266" s="5">
        <v>0</v>
      </c>
      <c r="I266" s="5">
        <v>0</v>
      </c>
      <c r="J266" s="5">
        <v>2</v>
      </c>
      <c r="K266" s="5">
        <v>64.680000000000007</v>
      </c>
      <c r="L266" s="5">
        <v>65.69</v>
      </c>
      <c r="M266" s="5">
        <v>59.56</v>
      </c>
      <c r="N266" s="3" t="s">
        <v>48</v>
      </c>
    </row>
    <row r="267" spans="1:14" ht="15.75" customHeight="1">
      <c r="A267" s="4">
        <v>266</v>
      </c>
      <c r="B267" s="3" t="s">
        <v>287</v>
      </c>
      <c r="C267" s="5">
        <v>65.069999999999993</v>
      </c>
      <c r="D267" s="5">
        <v>6</v>
      </c>
      <c r="E267" s="5">
        <v>12</v>
      </c>
      <c r="F267" s="5">
        <v>69.73</v>
      </c>
      <c r="G267" s="5">
        <v>0</v>
      </c>
      <c r="H267" s="5">
        <v>0</v>
      </c>
      <c r="I267" s="5">
        <v>0</v>
      </c>
      <c r="J267" s="5">
        <v>0</v>
      </c>
      <c r="K267" s="5">
        <v>65.489999999999995</v>
      </c>
      <c r="L267" s="5">
        <v>64.73</v>
      </c>
      <c r="M267" s="5">
        <v>62.13</v>
      </c>
      <c r="N267" s="3" t="s">
        <v>167</v>
      </c>
    </row>
    <row r="268" spans="1:14" ht="15.75" customHeight="1">
      <c r="A268" s="4">
        <v>267</v>
      </c>
      <c r="B268" s="3" t="s">
        <v>258</v>
      </c>
      <c r="C268" s="5">
        <v>65.05</v>
      </c>
      <c r="D268" s="5">
        <v>9</v>
      </c>
      <c r="E268" s="5">
        <v>13</v>
      </c>
      <c r="F268" s="5">
        <v>66.430000000000007</v>
      </c>
      <c r="G268" s="5">
        <v>0</v>
      </c>
      <c r="H268" s="5">
        <v>0</v>
      </c>
      <c r="I268" s="5">
        <v>0</v>
      </c>
      <c r="J268" s="5">
        <v>0</v>
      </c>
      <c r="K268" s="5">
        <v>65.180000000000007</v>
      </c>
      <c r="L268" s="5">
        <v>64.98</v>
      </c>
      <c r="M268" s="5">
        <v>62.49</v>
      </c>
      <c r="N268" s="3" t="s">
        <v>107</v>
      </c>
    </row>
    <row r="269" spans="1:14" ht="15.75" customHeight="1">
      <c r="A269" s="4">
        <v>268</v>
      </c>
      <c r="B269" s="3" t="s">
        <v>346</v>
      </c>
      <c r="C269" s="5">
        <v>65.040000000000006</v>
      </c>
      <c r="D269" s="5">
        <v>7</v>
      </c>
      <c r="E269" s="5">
        <v>10</v>
      </c>
      <c r="F269" s="5">
        <v>71.069999999999993</v>
      </c>
      <c r="G269" s="5">
        <v>0</v>
      </c>
      <c r="H269" s="5">
        <v>1</v>
      </c>
      <c r="I269" s="5">
        <v>0</v>
      </c>
      <c r="J269" s="5">
        <v>1</v>
      </c>
      <c r="K269" s="5">
        <v>64.56</v>
      </c>
      <c r="L269" s="5">
        <v>65.430000000000007</v>
      </c>
      <c r="M269" s="5">
        <v>64.45</v>
      </c>
      <c r="N269" s="3" t="s">
        <v>95</v>
      </c>
    </row>
    <row r="270" spans="1:14" ht="15.75" customHeight="1">
      <c r="A270" s="4">
        <v>269</v>
      </c>
      <c r="B270" s="3" t="s">
        <v>126</v>
      </c>
      <c r="C270" s="5">
        <v>64.92</v>
      </c>
      <c r="D270" s="5">
        <v>9</v>
      </c>
      <c r="E270" s="5">
        <v>11</v>
      </c>
      <c r="F270" s="5">
        <v>69.16</v>
      </c>
      <c r="G270" s="5">
        <v>0</v>
      </c>
      <c r="H270" s="5">
        <v>1</v>
      </c>
      <c r="I270" s="5">
        <v>0</v>
      </c>
      <c r="J270" s="5">
        <v>1</v>
      </c>
      <c r="K270" s="5">
        <v>65.14</v>
      </c>
      <c r="L270" s="5">
        <v>64.42</v>
      </c>
      <c r="M270" s="5">
        <v>66.64</v>
      </c>
      <c r="N270" s="3" t="s">
        <v>125</v>
      </c>
    </row>
    <row r="271" spans="1:14" ht="15.75" customHeight="1">
      <c r="A271" s="4">
        <v>270</v>
      </c>
      <c r="B271" s="3" t="s">
        <v>310</v>
      </c>
      <c r="C271" s="5">
        <v>64.760000000000005</v>
      </c>
      <c r="D271" s="5">
        <v>9</v>
      </c>
      <c r="E271" s="5">
        <v>13</v>
      </c>
      <c r="F271" s="5">
        <v>67.84</v>
      </c>
      <c r="G271" s="5">
        <v>0</v>
      </c>
      <c r="H271" s="5">
        <v>0</v>
      </c>
      <c r="I271" s="5">
        <v>0</v>
      </c>
      <c r="J271" s="5">
        <v>1</v>
      </c>
      <c r="K271" s="5">
        <v>64.61</v>
      </c>
      <c r="L271" s="5">
        <v>65.06</v>
      </c>
      <c r="M271" s="5">
        <v>60.55</v>
      </c>
      <c r="N271" s="3" t="s">
        <v>177</v>
      </c>
    </row>
    <row r="272" spans="1:14" ht="15.75" customHeight="1">
      <c r="A272" s="4">
        <v>271</v>
      </c>
      <c r="B272" s="3" t="s">
        <v>172</v>
      </c>
      <c r="C272" s="5">
        <v>64.760000000000005</v>
      </c>
      <c r="D272" s="5">
        <v>4</v>
      </c>
      <c r="E272" s="5">
        <v>13</v>
      </c>
      <c r="F272" s="5">
        <v>72.22</v>
      </c>
      <c r="G272" s="5">
        <v>0</v>
      </c>
      <c r="H272" s="5">
        <v>0</v>
      </c>
      <c r="I272" s="5">
        <v>0</v>
      </c>
      <c r="J272" s="5">
        <v>0</v>
      </c>
      <c r="K272" s="5">
        <v>64.64</v>
      </c>
      <c r="L272" s="5">
        <v>64.92</v>
      </c>
      <c r="M272" s="5">
        <v>62.27</v>
      </c>
      <c r="N272" s="3" t="s">
        <v>109</v>
      </c>
    </row>
    <row r="273" spans="1:14" ht="15.75" customHeight="1">
      <c r="A273" s="4">
        <v>272</v>
      </c>
      <c r="B273" s="3" t="s">
        <v>370</v>
      </c>
      <c r="C273" s="5">
        <v>64.73</v>
      </c>
      <c r="D273" s="5">
        <v>5</v>
      </c>
      <c r="E273" s="5">
        <v>15</v>
      </c>
      <c r="F273" s="5">
        <v>70.64</v>
      </c>
      <c r="G273" s="5">
        <v>0</v>
      </c>
      <c r="H273" s="5">
        <v>0</v>
      </c>
      <c r="I273" s="5">
        <v>0</v>
      </c>
      <c r="J273" s="5">
        <v>0</v>
      </c>
      <c r="K273" s="5">
        <v>64.78</v>
      </c>
      <c r="L273" s="5">
        <v>64.8</v>
      </c>
      <c r="M273" s="5">
        <v>60.97</v>
      </c>
      <c r="N273" s="3" t="s">
        <v>89</v>
      </c>
    </row>
    <row r="274" spans="1:14" ht="15.75" customHeight="1">
      <c r="A274" s="4">
        <v>273</v>
      </c>
      <c r="B274" s="3" t="s">
        <v>393</v>
      </c>
      <c r="C274" s="5">
        <v>64.34</v>
      </c>
      <c r="D274" s="5">
        <v>9</v>
      </c>
      <c r="E274" s="5">
        <v>10</v>
      </c>
      <c r="F274" s="5">
        <v>65.7</v>
      </c>
      <c r="G274" s="5">
        <v>0</v>
      </c>
      <c r="H274" s="5">
        <v>0</v>
      </c>
      <c r="I274" s="5">
        <v>0</v>
      </c>
      <c r="J274" s="5">
        <v>0</v>
      </c>
      <c r="K274" s="5">
        <v>64.11</v>
      </c>
      <c r="L274" s="5">
        <v>64.27</v>
      </c>
      <c r="M274" s="5">
        <v>66.2</v>
      </c>
      <c r="N274" s="3" t="s">
        <v>317</v>
      </c>
    </row>
    <row r="275" spans="1:14" ht="15.75" customHeight="1">
      <c r="A275" s="4">
        <v>274</v>
      </c>
      <c r="B275" s="3" t="s">
        <v>385</v>
      </c>
      <c r="C275" s="5">
        <v>64.319999999999993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64.13</v>
      </c>
      <c r="L275" s="5">
        <v>64.27</v>
      </c>
      <c r="M275" s="5">
        <v>65.7</v>
      </c>
      <c r="N275" s="3" t="s">
        <v>104</v>
      </c>
    </row>
    <row r="276" spans="1:14" ht="15.75" customHeight="1">
      <c r="A276" s="4">
        <v>275</v>
      </c>
      <c r="B276" s="3" t="s">
        <v>328</v>
      </c>
      <c r="C276" s="5">
        <v>64.209999999999994</v>
      </c>
      <c r="D276" s="5">
        <v>8</v>
      </c>
      <c r="E276" s="5">
        <v>11</v>
      </c>
      <c r="F276" s="5">
        <v>67.72</v>
      </c>
      <c r="G276" s="5">
        <v>0</v>
      </c>
      <c r="H276" s="5">
        <v>0</v>
      </c>
      <c r="I276" s="5">
        <v>0</v>
      </c>
      <c r="J276" s="5">
        <v>0</v>
      </c>
      <c r="K276" s="5">
        <v>64.14</v>
      </c>
      <c r="L276" s="5">
        <v>64.180000000000007</v>
      </c>
      <c r="M276" s="5">
        <v>63.82</v>
      </c>
      <c r="N276" s="3" t="s">
        <v>167</v>
      </c>
    </row>
    <row r="277" spans="1:14" ht="15.75" customHeight="1">
      <c r="A277" s="4">
        <v>276</v>
      </c>
      <c r="B277" s="3" t="s">
        <v>187</v>
      </c>
      <c r="C277" s="5">
        <v>64.180000000000007</v>
      </c>
      <c r="D277" s="5">
        <v>8</v>
      </c>
      <c r="E277" s="5">
        <v>17</v>
      </c>
      <c r="F277" s="5">
        <v>70.67</v>
      </c>
      <c r="G277" s="5">
        <v>0</v>
      </c>
      <c r="H277" s="5">
        <v>1</v>
      </c>
      <c r="I277" s="5">
        <v>0</v>
      </c>
      <c r="J277" s="5">
        <v>1</v>
      </c>
      <c r="K277" s="5">
        <v>63.54</v>
      </c>
      <c r="L277" s="5">
        <v>64.680000000000007</v>
      </c>
      <c r="M277" s="5">
        <v>64.14</v>
      </c>
      <c r="N277" s="3" t="s">
        <v>419</v>
      </c>
    </row>
    <row r="278" spans="1:14" ht="15.75" customHeight="1">
      <c r="A278" s="4">
        <v>277</v>
      </c>
      <c r="B278" s="3" t="s">
        <v>347</v>
      </c>
      <c r="C278" s="5">
        <v>64.14</v>
      </c>
      <c r="D278" s="5">
        <v>4</v>
      </c>
      <c r="E278" s="5">
        <v>16</v>
      </c>
      <c r="F278" s="5">
        <v>73.150000000000006</v>
      </c>
      <c r="G278" s="5">
        <v>0</v>
      </c>
      <c r="H278" s="5">
        <v>0</v>
      </c>
      <c r="I278" s="5">
        <v>0</v>
      </c>
      <c r="J278" s="5">
        <v>1</v>
      </c>
      <c r="K278" s="5">
        <v>63.86</v>
      </c>
      <c r="L278" s="5">
        <v>64.290000000000006</v>
      </c>
      <c r="M278" s="5">
        <v>64.069999999999993</v>
      </c>
      <c r="N278" s="3" t="s">
        <v>89</v>
      </c>
    </row>
    <row r="279" spans="1:14" ht="15.75" customHeight="1">
      <c r="A279" s="4">
        <v>278</v>
      </c>
      <c r="B279" s="3" t="s">
        <v>303</v>
      </c>
      <c r="C279" s="5">
        <v>64.13</v>
      </c>
      <c r="D279" s="5">
        <v>11</v>
      </c>
      <c r="E279" s="5">
        <v>7</v>
      </c>
      <c r="F279" s="5">
        <v>65.540000000000006</v>
      </c>
      <c r="G279" s="5">
        <v>0</v>
      </c>
      <c r="H279" s="5">
        <v>0</v>
      </c>
      <c r="I279" s="5">
        <v>0</v>
      </c>
      <c r="J279" s="5">
        <v>1</v>
      </c>
      <c r="K279" s="5">
        <v>64.25</v>
      </c>
      <c r="L279" s="5">
        <v>63.32</v>
      </c>
      <c r="M279" s="5">
        <v>69.47</v>
      </c>
      <c r="N279" s="3" t="s">
        <v>116</v>
      </c>
    </row>
    <row r="280" spans="1:14" ht="15.75" customHeight="1">
      <c r="A280" s="4">
        <v>279</v>
      </c>
      <c r="B280" s="3" t="s">
        <v>257</v>
      </c>
      <c r="C280" s="5">
        <v>64.12</v>
      </c>
      <c r="D280" s="5">
        <v>5</v>
      </c>
      <c r="E280" s="5">
        <v>17</v>
      </c>
      <c r="F280" s="5">
        <v>69.86</v>
      </c>
      <c r="G280" s="5">
        <v>0</v>
      </c>
      <c r="H280" s="5">
        <v>0</v>
      </c>
      <c r="I280" s="5">
        <v>0</v>
      </c>
      <c r="J280" s="5">
        <v>0</v>
      </c>
      <c r="K280" s="5">
        <v>63.97</v>
      </c>
      <c r="L280" s="5">
        <v>64.52</v>
      </c>
      <c r="M280" s="5">
        <v>57.04</v>
      </c>
      <c r="N280" s="3" t="s">
        <v>63</v>
      </c>
    </row>
    <row r="281" spans="1:14" ht="15.75" customHeight="1">
      <c r="A281" s="4">
        <v>280</v>
      </c>
      <c r="B281" s="3" t="s">
        <v>219</v>
      </c>
      <c r="C281" s="5">
        <v>64.09</v>
      </c>
      <c r="D281" s="5">
        <v>6</v>
      </c>
      <c r="E281" s="5">
        <v>12</v>
      </c>
      <c r="F281" s="5">
        <v>68.33</v>
      </c>
      <c r="G281" s="5">
        <v>0</v>
      </c>
      <c r="H281" s="5">
        <v>0</v>
      </c>
      <c r="I281" s="5">
        <v>0</v>
      </c>
      <c r="J281" s="5">
        <v>0</v>
      </c>
      <c r="K281" s="5">
        <v>63.9</v>
      </c>
      <c r="L281" s="5">
        <v>63.99</v>
      </c>
      <c r="M281" s="5">
        <v>65.94</v>
      </c>
      <c r="N281" s="3" t="s">
        <v>140</v>
      </c>
    </row>
    <row r="282" spans="1:14" ht="15.75" customHeight="1">
      <c r="A282" s="4">
        <v>281</v>
      </c>
      <c r="B282" s="3" t="s">
        <v>302</v>
      </c>
      <c r="C282" s="5">
        <v>64.03</v>
      </c>
      <c r="D282" s="5">
        <v>10</v>
      </c>
      <c r="E282" s="5">
        <v>17</v>
      </c>
      <c r="F282" s="5">
        <v>67.64</v>
      </c>
      <c r="G282" s="5">
        <v>0</v>
      </c>
      <c r="H282" s="5">
        <v>0</v>
      </c>
      <c r="I282" s="5">
        <v>0</v>
      </c>
      <c r="J282" s="5">
        <v>0</v>
      </c>
      <c r="K282" s="5">
        <v>63</v>
      </c>
      <c r="L282" s="5">
        <v>64.099999999999994</v>
      </c>
      <c r="M282" s="5">
        <v>71.62</v>
      </c>
      <c r="N282" s="3" t="s">
        <v>107</v>
      </c>
    </row>
    <row r="283" spans="1:14" ht="15.75" customHeight="1">
      <c r="A283" s="4">
        <v>282</v>
      </c>
      <c r="B283" s="3" t="s">
        <v>344</v>
      </c>
      <c r="C283" s="5">
        <v>64.02</v>
      </c>
      <c r="D283" s="5">
        <v>3</v>
      </c>
      <c r="E283" s="5">
        <v>12</v>
      </c>
      <c r="F283" s="5">
        <v>73.84</v>
      </c>
      <c r="G283" s="5">
        <v>0</v>
      </c>
      <c r="H283" s="5">
        <v>0</v>
      </c>
      <c r="I283" s="5">
        <v>0</v>
      </c>
      <c r="J283" s="5">
        <v>1</v>
      </c>
      <c r="K283" s="5">
        <v>63.32</v>
      </c>
      <c r="L283" s="5">
        <v>64.52</v>
      </c>
      <c r="M283" s="5">
        <v>64.34</v>
      </c>
      <c r="N283" s="3" t="s">
        <v>89</v>
      </c>
    </row>
    <row r="284" spans="1:14" ht="15.75" customHeight="1">
      <c r="A284" s="4">
        <v>283</v>
      </c>
      <c r="B284" s="3" t="s">
        <v>355</v>
      </c>
      <c r="C284" s="5">
        <v>64.010000000000005</v>
      </c>
      <c r="D284" s="5">
        <v>12</v>
      </c>
      <c r="E284" s="5">
        <v>6</v>
      </c>
      <c r="F284" s="5">
        <v>60.63</v>
      </c>
      <c r="G284" s="5">
        <v>0</v>
      </c>
      <c r="H284" s="5">
        <v>0</v>
      </c>
      <c r="I284" s="5">
        <v>0</v>
      </c>
      <c r="J284" s="5">
        <v>0</v>
      </c>
      <c r="K284" s="5">
        <v>62.82</v>
      </c>
      <c r="L284" s="5">
        <v>64.540000000000006</v>
      </c>
      <c r="M284" s="5">
        <v>68.67</v>
      </c>
      <c r="N284" s="3" t="s">
        <v>253</v>
      </c>
    </row>
    <row r="285" spans="1:14" ht="15.75" customHeight="1">
      <c r="A285" s="4">
        <v>284</v>
      </c>
      <c r="B285" s="3" t="s">
        <v>280</v>
      </c>
      <c r="C285" s="5">
        <v>63.96</v>
      </c>
      <c r="D285" s="5">
        <v>8</v>
      </c>
      <c r="E285" s="5">
        <v>15</v>
      </c>
      <c r="F285" s="5">
        <v>67.599999999999994</v>
      </c>
      <c r="G285" s="5">
        <v>0</v>
      </c>
      <c r="H285" s="5">
        <v>0</v>
      </c>
      <c r="I285" s="5">
        <v>0</v>
      </c>
      <c r="J285" s="5">
        <v>0</v>
      </c>
      <c r="K285" s="5">
        <v>63.69</v>
      </c>
      <c r="L285" s="5">
        <v>63.92</v>
      </c>
      <c r="M285" s="5">
        <v>65.95</v>
      </c>
      <c r="N285" s="3" t="s">
        <v>177</v>
      </c>
    </row>
    <row r="286" spans="1:14" ht="15.75" customHeight="1">
      <c r="A286" s="4">
        <v>285</v>
      </c>
      <c r="B286" s="3" t="s">
        <v>164</v>
      </c>
      <c r="C286" s="5">
        <v>63.76</v>
      </c>
      <c r="D286" s="5">
        <v>4</v>
      </c>
      <c r="E286" s="5">
        <v>18</v>
      </c>
      <c r="F286" s="5">
        <v>72.099999999999994</v>
      </c>
      <c r="G286" s="5">
        <v>0</v>
      </c>
      <c r="H286" s="5">
        <v>0</v>
      </c>
      <c r="I286" s="5">
        <v>0</v>
      </c>
      <c r="J286" s="5">
        <v>0</v>
      </c>
      <c r="K286" s="5">
        <v>63.81</v>
      </c>
      <c r="L286" s="5">
        <v>63.53</v>
      </c>
      <c r="M286" s="5">
        <v>64.3</v>
      </c>
      <c r="N286" s="3" t="s">
        <v>63</v>
      </c>
    </row>
    <row r="287" spans="1:14" ht="15.75" customHeight="1">
      <c r="A287" s="4">
        <v>286</v>
      </c>
      <c r="B287" s="3" t="s">
        <v>371</v>
      </c>
      <c r="C287" s="5">
        <v>63.74</v>
      </c>
      <c r="D287" s="5">
        <v>7</v>
      </c>
      <c r="E287" s="5">
        <v>12</v>
      </c>
      <c r="F287" s="5">
        <v>68.150000000000006</v>
      </c>
      <c r="G287" s="5">
        <v>0</v>
      </c>
      <c r="H287" s="5">
        <v>0</v>
      </c>
      <c r="I287" s="5">
        <v>0</v>
      </c>
      <c r="J287" s="5">
        <v>0</v>
      </c>
      <c r="K287" s="5">
        <v>64.2</v>
      </c>
      <c r="L287" s="5">
        <v>63.44</v>
      </c>
      <c r="M287" s="5">
        <v>58.83</v>
      </c>
      <c r="N287" s="3" t="s">
        <v>137</v>
      </c>
    </row>
    <row r="288" spans="1:14" ht="15.75" customHeight="1">
      <c r="A288" s="4">
        <v>287</v>
      </c>
      <c r="B288" s="3" t="s">
        <v>372</v>
      </c>
      <c r="C288" s="5">
        <v>63.69</v>
      </c>
      <c r="D288" s="5">
        <v>6</v>
      </c>
      <c r="E288" s="5">
        <v>16</v>
      </c>
      <c r="F288" s="5">
        <v>67.78</v>
      </c>
      <c r="G288" s="5">
        <v>0</v>
      </c>
      <c r="H288" s="5">
        <v>1</v>
      </c>
      <c r="I288" s="5">
        <v>0</v>
      </c>
      <c r="J288" s="5">
        <v>1</v>
      </c>
      <c r="K288" s="5">
        <v>63.73</v>
      </c>
      <c r="L288" s="5">
        <v>63.67</v>
      </c>
      <c r="M288" s="5">
        <v>61.68</v>
      </c>
      <c r="N288" s="3" t="s">
        <v>317</v>
      </c>
    </row>
    <row r="289" spans="1:14" ht="15.75" customHeight="1">
      <c r="A289" s="4">
        <v>288</v>
      </c>
      <c r="B289" s="3" t="s">
        <v>397</v>
      </c>
      <c r="C289" s="5">
        <v>63.68</v>
      </c>
      <c r="D289" s="5">
        <v>8</v>
      </c>
      <c r="E289" s="5">
        <v>10</v>
      </c>
      <c r="F289" s="5">
        <v>68.3</v>
      </c>
      <c r="G289" s="5">
        <v>0</v>
      </c>
      <c r="H289" s="5">
        <v>0</v>
      </c>
      <c r="I289" s="5">
        <v>0</v>
      </c>
      <c r="J289" s="5">
        <v>0</v>
      </c>
      <c r="K289" s="5">
        <v>63.16</v>
      </c>
      <c r="L289" s="5">
        <v>63.97</v>
      </c>
      <c r="M289" s="5">
        <v>64.78</v>
      </c>
      <c r="N289" s="3" t="s">
        <v>177</v>
      </c>
    </row>
    <row r="290" spans="1:14" ht="15.75" customHeight="1">
      <c r="A290" s="4">
        <v>289</v>
      </c>
      <c r="B290" s="3" t="s">
        <v>325</v>
      </c>
      <c r="C290" s="5">
        <v>63.65</v>
      </c>
      <c r="D290" s="5">
        <v>9</v>
      </c>
      <c r="E290" s="5">
        <v>17</v>
      </c>
      <c r="F290" s="5">
        <v>69.58</v>
      </c>
      <c r="G290" s="5">
        <v>0</v>
      </c>
      <c r="H290" s="5">
        <v>0</v>
      </c>
      <c r="I290" s="5">
        <v>0</v>
      </c>
      <c r="J290" s="5">
        <v>0</v>
      </c>
      <c r="K290" s="5">
        <v>63.25</v>
      </c>
      <c r="L290" s="5">
        <v>63.88</v>
      </c>
      <c r="M290" s="5">
        <v>64.09</v>
      </c>
      <c r="N290" s="3" t="s">
        <v>101</v>
      </c>
    </row>
    <row r="291" spans="1:14" ht="15.75" customHeight="1">
      <c r="A291" s="4">
        <v>290</v>
      </c>
      <c r="B291" s="3" t="s">
        <v>289</v>
      </c>
      <c r="C291" s="5">
        <v>63.65</v>
      </c>
      <c r="D291" s="5">
        <v>7</v>
      </c>
      <c r="E291" s="5">
        <v>14</v>
      </c>
      <c r="F291" s="5">
        <v>68.349999999999994</v>
      </c>
      <c r="G291" s="5">
        <v>0</v>
      </c>
      <c r="H291" s="5">
        <v>1</v>
      </c>
      <c r="I291" s="5">
        <v>0</v>
      </c>
      <c r="J291" s="5">
        <v>1</v>
      </c>
      <c r="K291" s="5">
        <v>63.51</v>
      </c>
      <c r="L291" s="5">
        <v>63.81</v>
      </c>
      <c r="M291" s="5">
        <v>61.63</v>
      </c>
      <c r="N291" s="3" t="s">
        <v>116</v>
      </c>
    </row>
    <row r="292" spans="1:14" ht="15.75" customHeight="1">
      <c r="A292" s="4">
        <v>291</v>
      </c>
      <c r="B292" s="3" t="s">
        <v>341</v>
      </c>
      <c r="C292" s="5">
        <v>63.59</v>
      </c>
      <c r="D292" s="5">
        <v>9</v>
      </c>
      <c r="E292" s="5">
        <v>15</v>
      </c>
      <c r="F292" s="5">
        <v>66.89</v>
      </c>
      <c r="G292" s="5">
        <v>0</v>
      </c>
      <c r="H292" s="5">
        <v>0</v>
      </c>
      <c r="I292" s="5">
        <v>0</v>
      </c>
      <c r="J292" s="5">
        <v>0</v>
      </c>
      <c r="K292" s="5">
        <v>63.77</v>
      </c>
      <c r="L292" s="5">
        <v>63.28</v>
      </c>
      <c r="M292" s="5">
        <v>63.7</v>
      </c>
      <c r="N292" s="3" t="s">
        <v>192</v>
      </c>
    </row>
    <row r="293" spans="1:14" ht="15.75" customHeight="1">
      <c r="A293" s="4">
        <v>292</v>
      </c>
      <c r="B293" s="3" t="s">
        <v>323</v>
      </c>
      <c r="C293" s="5">
        <v>63.55</v>
      </c>
      <c r="D293" s="5">
        <v>7</v>
      </c>
      <c r="E293" s="5">
        <v>13</v>
      </c>
      <c r="F293" s="5">
        <v>66.23</v>
      </c>
      <c r="G293" s="5">
        <v>0</v>
      </c>
      <c r="H293" s="5">
        <v>0</v>
      </c>
      <c r="I293" s="5">
        <v>0</v>
      </c>
      <c r="J293" s="5">
        <v>0</v>
      </c>
      <c r="K293" s="5">
        <v>63.75</v>
      </c>
      <c r="L293" s="5">
        <v>63.19</v>
      </c>
      <c r="M293" s="5">
        <v>63.88</v>
      </c>
      <c r="N293" s="3" t="s">
        <v>107</v>
      </c>
    </row>
    <row r="294" spans="1:14" ht="15.75" customHeight="1">
      <c r="A294" s="4">
        <v>293</v>
      </c>
      <c r="B294" s="3" t="s">
        <v>286</v>
      </c>
      <c r="C294" s="5">
        <v>63.5</v>
      </c>
      <c r="D294" s="5">
        <v>3</v>
      </c>
      <c r="E294" s="5">
        <v>15</v>
      </c>
      <c r="F294" s="5">
        <v>69.36</v>
      </c>
      <c r="G294" s="5">
        <v>0</v>
      </c>
      <c r="H294" s="5">
        <v>0</v>
      </c>
      <c r="I294" s="5">
        <v>0</v>
      </c>
      <c r="J294" s="5">
        <v>0</v>
      </c>
      <c r="K294" s="5">
        <v>63.8</v>
      </c>
      <c r="L294" s="5">
        <v>63.3</v>
      </c>
      <c r="M294" s="5">
        <v>59.87</v>
      </c>
      <c r="N294" s="3" t="s">
        <v>177</v>
      </c>
    </row>
    <row r="295" spans="1:14" ht="15.75" customHeight="1">
      <c r="A295" s="4">
        <v>294</v>
      </c>
      <c r="B295" s="3" t="s">
        <v>322</v>
      </c>
      <c r="C295" s="5">
        <v>63.4</v>
      </c>
      <c r="D295" s="5">
        <v>5</v>
      </c>
      <c r="E295" s="5">
        <v>10</v>
      </c>
      <c r="F295" s="5">
        <v>65.84</v>
      </c>
      <c r="G295" s="5">
        <v>0</v>
      </c>
      <c r="H295" s="5">
        <v>1</v>
      </c>
      <c r="I295" s="5">
        <v>0</v>
      </c>
      <c r="J295" s="5">
        <v>1</v>
      </c>
      <c r="K295" s="5">
        <v>63.26</v>
      </c>
      <c r="L295" s="5">
        <v>63.73</v>
      </c>
      <c r="M295" s="5">
        <v>58.17</v>
      </c>
      <c r="N295" s="3" t="s">
        <v>125</v>
      </c>
    </row>
    <row r="296" spans="1:14" ht="15.75" customHeight="1">
      <c r="A296" s="4">
        <v>295</v>
      </c>
      <c r="B296" s="3" t="s">
        <v>157</v>
      </c>
      <c r="C296" s="5">
        <v>63.31</v>
      </c>
      <c r="D296" s="5">
        <v>2</v>
      </c>
      <c r="E296" s="5">
        <v>12</v>
      </c>
      <c r="F296" s="5">
        <v>75.290000000000006</v>
      </c>
      <c r="G296" s="5">
        <v>0</v>
      </c>
      <c r="H296" s="5">
        <v>0</v>
      </c>
      <c r="I296" s="5">
        <v>0</v>
      </c>
      <c r="J296" s="5">
        <v>1</v>
      </c>
      <c r="K296" s="5">
        <v>63.49</v>
      </c>
      <c r="L296" s="5">
        <v>62.97</v>
      </c>
      <c r="M296" s="5">
        <v>63.44</v>
      </c>
      <c r="N296" s="3" t="s">
        <v>67</v>
      </c>
    </row>
    <row r="297" spans="1:14" ht="15.75" customHeight="1">
      <c r="A297" s="4">
        <v>296</v>
      </c>
      <c r="B297" s="3" t="s">
        <v>265</v>
      </c>
      <c r="C297" s="5">
        <v>63.27</v>
      </c>
      <c r="D297" s="5">
        <v>8</v>
      </c>
      <c r="E297" s="5">
        <v>8</v>
      </c>
      <c r="F297" s="5">
        <v>64.790000000000006</v>
      </c>
      <c r="G297" s="5">
        <v>0</v>
      </c>
      <c r="H297" s="5">
        <v>0</v>
      </c>
      <c r="I297" s="5">
        <v>0</v>
      </c>
      <c r="J297" s="5">
        <v>0</v>
      </c>
      <c r="K297" s="5">
        <v>62.81</v>
      </c>
      <c r="L297" s="5">
        <v>63.62</v>
      </c>
      <c r="M297" s="5">
        <v>62.81</v>
      </c>
      <c r="N297" s="3" t="s">
        <v>116</v>
      </c>
    </row>
    <row r="298" spans="1:14" ht="15.75" customHeight="1">
      <c r="A298" s="4">
        <v>297</v>
      </c>
      <c r="B298" s="3" t="s">
        <v>373</v>
      </c>
      <c r="C298" s="5">
        <v>63.25</v>
      </c>
      <c r="D298" s="5">
        <v>8</v>
      </c>
      <c r="E298" s="5">
        <v>13</v>
      </c>
      <c r="F298" s="5">
        <v>68.430000000000007</v>
      </c>
      <c r="G298" s="5">
        <v>0</v>
      </c>
      <c r="H298" s="5">
        <v>0</v>
      </c>
      <c r="I298" s="5">
        <v>0</v>
      </c>
      <c r="J298" s="5">
        <v>0</v>
      </c>
      <c r="K298" s="5">
        <v>63.08</v>
      </c>
      <c r="L298" s="5">
        <v>63.39</v>
      </c>
      <c r="M298" s="5">
        <v>61.91</v>
      </c>
      <c r="N298" s="3" t="s">
        <v>140</v>
      </c>
    </row>
    <row r="299" spans="1:14" ht="15.75" customHeight="1">
      <c r="A299" s="4">
        <v>298</v>
      </c>
      <c r="B299" s="3" t="s">
        <v>338</v>
      </c>
      <c r="C299" s="5">
        <v>63.21</v>
      </c>
      <c r="D299" s="5">
        <v>7</v>
      </c>
      <c r="E299" s="5">
        <v>19</v>
      </c>
      <c r="F299" s="5">
        <v>67.98</v>
      </c>
      <c r="G299" s="5">
        <v>0</v>
      </c>
      <c r="H299" s="5">
        <v>0</v>
      </c>
      <c r="I299" s="5">
        <v>0</v>
      </c>
      <c r="J299" s="5">
        <v>0</v>
      </c>
      <c r="K299" s="5">
        <v>63.23</v>
      </c>
      <c r="L299" s="5">
        <v>63.09</v>
      </c>
      <c r="M299" s="5">
        <v>62.93</v>
      </c>
      <c r="N299" s="3" t="s">
        <v>420</v>
      </c>
    </row>
    <row r="300" spans="1:14" ht="15.75" customHeight="1">
      <c r="A300" s="4">
        <v>299</v>
      </c>
      <c r="B300" s="3" t="s">
        <v>364</v>
      </c>
      <c r="C300" s="5">
        <v>63.11</v>
      </c>
      <c r="D300" s="5">
        <v>9</v>
      </c>
      <c r="E300" s="5">
        <v>9</v>
      </c>
      <c r="F300" s="5">
        <v>66.55</v>
      </c>
      <c r="G300" s="5">
        <v>0</v>
      </c>
      <c r="H300" s="5">
        <v>0</v>
      </c>
      <c r="I300" s="5">
        <v>0</v>
      </c>
      <c r="J300" s="5">
        <v>1</v>
      </c>
      <c r="K300" s="5">
        <v>62.68</v>
      </c>
      <c r="L300" s="5">
        <v>63.24</v>
      </c>
      <c r="M300" s="5">
        <v>64.930000000000007</v>
      </c>
      <c r="N300" s="3" t="s">
        <v>317</v>
      </c>
    </row>
    <row r="301" spans="1:14" ht="15.75" customHeight="1">
      <c r="A301" s="4">
        <v>300</v>
      </c>
      <c r="B301" s="3" t="s">
        <v>181</v>
      </c>
      <c r="C301" s="5">
        <v>63.05</v>
      </c>
      <c r="D301" s="5">
        <v>5</v>
      </c>
      <c r="E301" s="5">
        <v>10</v>
      </c>
      <c r="F301" s="5">
        <v>66.680000000000007</v>
      </c>
      <c r="G301" s="5">
        <v>0</v>
      </c>
      <c r="H301" s="5">
        <v>0</v>
      </c>
      <c r="I301" s="5">
        <v>0</v>
      </c>
      <c r="J301" s="5">
        <v>0</v>
      </c>
      <c r="K301" s="5">
        <v>63.35</v>
      </c>
      <c r="L301" s="5">
        <v>62.69</v>
      </c>
      <c r="M301" s="5">
        <v>61.93</v>
      </c>
      <c r="N301" s="3" t="s">
        <v>140</v>
      </c>
    </row>
    <row r="302" spans="1:14" ht="15.75" customHeight="1">
      <c r="A302" s="4">
        <v>301</v>
      </c>
      <c r="B302" s="3" t="s">
        <v>319</v>
      </c>
      <c r="C302" s="5">
        <v>62.94</v>
      </c>
      <c r="D302" s="5">
        <v>9</v>
      </c>
      <c r="E302" s="5">
        <v>11</v>
      </c>
      <c r="F302" s="5">
        <v>65.489999999999995</v>
      </c>
      <c r="G302" s="5">
        <v>0</v>
      </c>
      <c r="H302" s="5">
        <v>0</v>
      </c>
      <c r="I302" s="5">
        <v>0</v>
      </c>
      <c r="J302" s="5">
        <v>1</v>
      </c>
      <c r="K302" s="5">
        <v>62.27</v>
      </c>
      <c r="L302" s="5">
        <v>62.97</v>
      </c>
      <c r="M302" s="5">
        <v>67.81</v>
      </c>
      <c r="N302" s="3" t="s">
        <v>116</v>
      </c>
    </row>
    <row r="303" spans="1:14" ht="15.75" customHeight="1">
      <c r="A303" s="4">
        <v>302</v>
      </c>
      <c r="B303" s="3" t="s">
        <v>358</v>
      </c>
      <c r="C303" s="5">
        <v>62.75</v>
      </c>
      <c r="D303" s="5">
        <v>9</v>
      </c>
      <c r="E303" s="5">
        <v>10</v>
      </c>
      <c r="F303" s="5">
        <v>66.099999999999994</v>
      </c>
      <c r="G303" s="5">
        <v>0</v>
      </c>
      <c r="H303" s="5">
        <v>1</v>
      </c>
      <c r="I303" s="5">
        <v>0</v>
      </c>
      <c r="J303" s="5">
        <v>1</v>
      </c>
      <c r="K303" s="5">
        <v>61.48</v>
      </c>
      <c r="L303" s="5">
        <v>63.21</v>
      </c>
      <c r="M303" s="5">
        <v>68.430000000000007</v>
      </c>
      <c r="N303" s="3" t="s">
        <v>422</v>
      </c>
    </row>
    <row r="304" spans="1:14" ht="15.75" customHeight="1">
      <c r="A304" s="4">
        <v>303</v>
      </c>
      <c r="B304" s="3" t="s">
        <v>395</v>
      </c>
      <c r="C304" s="5">
        <v>62.68</v>
      </c>
      <c r="D304" s="5">
        <v>9</v>
      </c>
      <c r="E304" s="5">
        <v>18</v>
      </c>
      <c r="F304" s="5">
        <v>67.23</v>
      </c>
      <c r="G304" s="5">
        <v>0</v>
      </c>
      <c r="H304" s="5">
        <v>1</v>
      </c>
      <c r="I304" s="5">
        <v>0</v>
      </c>
      <c r="J304" s="5">
        <v>1</v>
      </c>
      <c r="K304" s="5">
        <v>62.79</v>
      </c>
      <c r="L304" s="5">
        <v>62.55</v>
      </c>
      <c r="M304" s="5">
        <v>61.16</v>
      </c>
      <c r="N304" s="3" t="s">
        <v>278</v>
      </c>
    </row>
    <row r="305" spans="1:14" ht="15.75" customHeight="1">
      <c r="A305" s="4">
        <v>304</v>
      </c>
      <c r="B305" s="3" t="s">
        <v>366</v>
      </c>
      <c r="C305" s="5">
        <v>62.66</v>
      </c>
      <c r="D305" s="5">
        <v>5</v>
      </c>
      <c r="E305" s="5">
        <v>20</v>
      </c>
      <c r="F305" s="5">
        <v>70.709999999999994</v>
      </c>
      <c r="G305" s="5">
        <v>0</v>
      </c>
      <c r="H305" s="5">
        <v>3</v>
      </c>
      <c r="I305" s="5">
        <v>0</v>
      </c>
      <c r="J305" s="5">
        <v>3</v>
      </c>
      <c r="K305" s="5">
        <v>62.97</v>
      </c>
      <c r="L305" s="5">
        <v>62.34</v>
      </c>
      <c r="M305" s="5">
        <v>61.06</v>
      </c>
      <c r="N305" s="3" t="s">
        <v>101</v>
      </c>
    </row>
    <row r="306" spans="1:14" ht="15.75" customHeight="1">
      <c r="A306" s="4">
        <v>305</v>
      </c>
      <c r="B306" s="3" t="s">
        <v>306</v>
      </c>
      <c r="C306" s="5">
        <v>62.62</v>
      </c>
      <c r="D306" s="5">
        <v>4</v>
      </c>
      <c r="E306" s="5">
        <v>11</v>
      </c>
      <c r="F306" s="5">
        <v>68.22</v>
      </c>
      <c r="G306" s="5">
        <v>0</v>
      </c>
      <c r="H306" s="5">
        <v>0</v>
      </c>
      <c r="I306" s="5">
        <v>0</v>
      </c>
      <c r="J306" s="5">
        <v>0</v>
      </c>
      <c r="K306" s="5">
        <v>62.5</v>
      </c>
      <c r="L306" s="5">
        <v>62.71</v>
      </c>
      <c r="M306" s="5">
        <v>61.21</v>
      </c>
      <c r="N306" s="3" t="s">
        <v>144</v>
      </c>
    </row>
    <row r="307" spans="1:14" ht="15.75" customHeight="1">
      <c r="A307" s="4">
        <v>306</v>
      </c>
      <c r="B307" s="3" t="s">
        <v>248</v>
      </c>
      <c r="C307" s="5">
        <v>62.61</v>
      </c>
      <c r="D307" s="5">
        <v>6</v>
      </c>
      <c r="E307" s="5">
        <v>17</v>
      </c>
      <c r="F307" s="5">
        <v>68.37</v>
      </c>
      <c r="G307" s="5">
        <v>0</v>
      </c>
      <c r="H307" s="5">
        <v>0</v>
      </c>
      <c r="I307" s="5">
        <v>0</v>
      </c>
      <c r="J307" s="5">
        <v>1</v>
      </c>
      <c r="K307" s="5">
        <v>62.51</v>
      </c>
      <c r="L307" s="5">
        <v>62.67</v>
      </c>
      <c r="M307" s="5">
        <v>61.59</v>
      </c>
      <c r="N307" s="3" t="s">
        <v>107</v>
      </c>
    </row>
    <row r="308" spans="1:14" ht="15.75" customHeight="1">
      <c r="A308" s="4">
        <v>307</v>
      </c>
      <c r="B308" s="3" t="s">
        <v>298</v>
      </c>
      <c r="C308" s="5">
        <v>62.47</v>
      </c>
      <c r="D308" s="5">
        <v>11</v>
      </c>
      <c r="E308" s="5">
        <v>16</v>
      </c>
      <c r="F308" s="5">
        <v>66.95</v>
      </c>
      <c r="G308" s="5">
        <v>0</v>
      </c>
      <c r="H308" s="5">
        <v>0</v>
      </c>
      <c r="I308" s="5">
        <v>0</v>
      </c>
      <c r="J308" s="5">
        <v>0</v>
      </c>
      <c r="K308" s="5">
        <v>61.99</v>
      </c>
      <c r="L308" s="5">
        <v>62.3</v>
      </c>
      <c r="M308" s="5">
        <v>67.400000000000006</v>
      </c>
      <c r="N308" s="3" t="s">
        <v>278</v>
      </c>
    </row>
    <row r="309" spans="1:14" ht="15.75" customHeight="1">
      <c r="A309" s="4">
        <v>308</v>
      </c>
      <c r="B309" s="3" t="s">
        <v>396</v>
      </c>
      <c r="C309" s="5">
        <v>62.42</v>
      </c>
      <c r="D309" s="5">
        <v>8</v>
      </c>
      <c r="E309" s="5">
        <v>12</v>
      </c>
      <c r="F309" s="5">
        <v>65.44</v>
      </c>
      <c r="G309" s="5">
        <v>0</v>
      </c>
      <c r="H309" s="5">
        <v>0</v>
      </c>
      <c r="I309" s="5">
        <v>0</v>
      </c>
      <c r="J309" s="5">
        <v>3</v>
      </c>
      <c r="K309" s="5">
        <v>62.76</v>
      </c>
      <c r="L309" s="5">
        <v>62.03</v>
      </c>
      <c r="M309" s="5">
        <v>61.21</v>
      </c>
      <c r="N309" s="3" t="s">
        <v>422</v>
      </c>
    </row>
    <row r="310" spans="1:14" ht="15.75" customHeight="1">
      <c r="A310" s="4">
        <v>309</v>
      </c>
      <c r="B310" s="3" t="s">
        <v>376</v>
      </c>
      <c r="C310" s="5">
        <v>62.4</v>
      </c>
      <c r="D310" s="5">
        <v>9</v>
      </c>
      <c r="E310" s="5">
        <v>15</v>
      </c>
      <c r="F310" s="5">
        <v>63.92</v>
      </c>
      <c r="G310" s="5">
        <v>0</v>
      </c>
      <c r="H310" s="5">
        <v>1</v>
      </c>
      <c r="I310" s="5">
        <v>0</v>
      </c>
      <c r="J310" s="5">
        <v>1</v>
      </c>
      <c r="K310" s="5">
        <v>62.57</v>
      </c>
      <c r="L310" s="5">
        <v>61.92</v>
      </c>
      <c r="M310" s="5">
        <v>64.17</v>
      </c>
      <c r="N310" s="3" t="s">
        <v>239</v>
      </c>
    </row>
    <row r="311" spans="1:14" ht="15.75" customHeight="1">
      <c r="A311" s="4">
        <v>310</v>
      </c>
      <c r="B311" s="3" t="s">
        <v>272</v>
      </c>
      <c r="C311" s="5">
        <v>62.29</v>
      </c>
      <c r="D311" s="5">
        <v>6</v>
      </c>
      <c r="E311" s="5">
        <v>16</v>
      </c>
      <c r="F311" s="5">
        <v>70.3</v>
      </c>
      <c r="G311" s="5">
        <v>0</v>
      </c>
      <c r="H311" s="5">
        <v>1</v>
      </c>
      <c r="I311" s="5">
        <v>0</v>
      </c>
      <c r="J311" s="5">
        <v>2</v>
      </c>
      <c r="K311" s="5">
        <v>61.54</v>
      </c>
      <c r="L311" s="5">
        <v>62.61</v>
      </c>
      <c r="M311" s="5">
        <v>65.23</v>
      </c>
      <c r="N311" s="3" t="s">
        <v>167</v>
      </c>
    </row>
    <row r="312" spans="1:14" ht="15.75" customHeight="1">
      <c r="A312" s="4">
        <v>311</v>
      </c>
      <c r="B312" s="3" t="s">
        <v>300</v>
      </c>
      <c r="C312" s="5">
        <v>62.11</v>
      </c>
      <c r="D312" s="5">
        <v>9</v>
      </c>
      <c r="E312" s="5">
        <v>13</v>
      </c>
      <c r="F312" s="5">
        <v>65.790000000000006</v>
      </c>
      <c r="G312" s="5">
        <v>0</v>
      </c>
      <c r="H312" s="5">
        <v>0</v>
      </c>
      <c r="I312" s="5">
        <v>0</v>
      </c>
      <c r="J312" s="5">
        <v>0</v>
      </c>
      <c r="K312" s="5">
        <v>61.92</v>
      </c>
      <c r="L312" s="5">
        <v>62.1</v>
      </c>
      <c r="M312" s="5">
        <v>62.88</v>
      </c>
      <c r="N312" s="3" t="s">
        <v>116</v>
      </c>
    </row>
    <row r="313" spans="1:14" ht="15.75" customHeight="1">
      <c r="A313" s="4">
        <v>312</v>
      </c>
      <c r="B313" s="3" t="s">
        <v>400</v>
      </c>
      <c r="C313" s="5">
        <v>61.98</v>
      </c>
      <c r="D313" s="5">
        <v>10</v>
      </c>
      <c r="E313" s="5">
        <v>18</v>
      </c>
      <c r="F313" s="5">
        <v>66.59</v>
      </c>
      <c r="G313" s="5">
        <v>0</v>
      </c>
      <c r="H313" s="5">
        <v>1</v>
      </c>
      <c r="I313" s="5">
        <v>0</v>
      </c>
      <c r="J313" s="5">
        <v>1</v>
      </c>
      <c r="K313" s="5">
        <v>61.31</v>
      </c>
      <c r="L313" s="5">
        <v>61.99</v>
      </c>
      <c r="M313" s="5">
        <v>66.8</v>
      </c>
      <c r="N313" s="3" t="s">
        <v>239</v>
      </c>
    </row>
    <row r="314" spans="1:14" ht="15.75" customHeight="1">
      <c r="A314" s="4">
        <v>313</v>
      </c>
      <c r="B314" s="3" t="s">
        <v>213</v>
      </c>
      <c r="C314" s="5">
        <v>61.89</v>
      </c>
      <c r="D314" s="5">
        <v>5</v>
      </c>
      <c r="E314" s="5">
        <v>20</v>
      </c>
      <c r="F314" s="5">
        <v>73.78</v>
      </c>
      <c r="G314" s="5">
        <v>0</v>
      </c>
      <c r="H314" s="5">
        <v>2</v>
      </c>
      <c r="I314" s="5">
        <v>0</v>
      </c>
      <c r="J314" s="5">
        <v>4</v>
      </c>
      <c r="K314" s="5">
        <v>61.46</v>
      </c>
      <c r="L314" s="5">
        <v>62.38</v>
      </c>
      <c r="M314" s="5">
        <v>58.79</v>
      </c>
      <c r="N314" s="3" t="s">
        <v>48</v>
      </c>
    </row>
    <row r="315" spans="1:14" ht="15.75" customHeight="1">
      <c r="A315" s="4">
        <v>314</v>
      </c>
      <c r="B315" s="3" t="s">
        <v>391</v>
      </c>
      <c r="C315" s="5">
        <v>61.66</v>
      </c>
      <c r="D315" s="5">
        <v>9</v>
      </c>
      <c r="E315" s="5">
        <v>13</v>
      </c>
      <c r="F315" s="5">
        <v>68.37</v>
      </c>
      <c r="G315" s="5">
        <v>0</v>
      </c>
      <c r="H315" s="5">
        <v>0</v>
      </c>
      <c r="I315" s="5">
        <v>0</v>
      </c>
      <c r="J315" s="5">
        <v>2</v>
      </c>
      <c r="K315" s="5">
        <v>60.86</v>
      </c>
      <c r="L315" s="5">
        <v>62.06</v>
      </c>
      <c r="M315" s="5">
        <v>64.239999999999995</v>
      </c>
      <c r="N315" s="3" t="s">
        <v>421</v>
      </c>
    </row>
    <row r="316" spans="1:14" ht="15.75" customHeight="1">
      <c r="A316" s="4">
        <v>315</v>
      </c>
      <c r="B316" s="3" t="s">
        <v>339</v>
      </c>
      <c r="C316" s="5">
        <v>61.58</v>
      </c>
      <c r="D316" s="5">
        <v>8</v>
      </c>
      <c r="E316" s="5">
        <v>11</v>
      </c>
      <c r="F316" s="5">
        <v>60.6</v>
      </c>
      <c r="G316" s="5">
        <v>0</v>
      </c>
      <c r="H316" s="5">
        <v>2</v>
      </c>
      <c r="I316" s="5">
        <v>0</v>
      </c>
      <c r="J316" s="5">
        <v>2</v>
      </c>
      <c r="K316" s="5">
        <v>61.68</v>
      </c>
      <c r="L316" s="5">
        <v>61.32</v>
      </c>
      <c r="M316" s="5">
        <v>62.08</v>
      </c>
      <c r="N316" s="3" t="s">
        <v>253</v>
      </c>
    </row>
    <row r="317" spans="1:14" ht="15.75" customHeight="1">
      <c r="A317" s="4">
        <v>316</v>
      </c>
      <c r="B317" s="3" t="s">
        <v>244</v>
      </c>
      <c r="C317" s="5">
        <v>61.49</v>
      </c>
      <c r="D317" s="5">
        <v>5</v>
      </c>
      <c r="E317" s="5">
        <v>10</v>
      </c>
      <c r="F317" s="5">
        <v>69.06</v>
      </c>
      <c r="G317" s="5">
        <v>0</v>
      </c>
      <c r="H317" s="5">
        <v>0</v>
      </c>
      <c r="I317" s="5">
        <v>0</v>
      </c>
      <c r="J317" s="5">
        <v>0</v>
      </c>
      <c r="K317" s="5">
        <v>61.54</v>
      </c>
      <c r="L317" s="5">
        <v>60.57</v>
      </c>
      <c r="M317" s="5">
        <v>67.760000000000005</v>
      </c>
      <c r="N317" s="3" t="s">
        <v>125</v>
      </c>
    </row>
    <row r="318" spans="1:14" ht="15.75" customHeight="1">
      <c r="A318" s="4">
        <v>317</v>
      </c>
      <c r="B318" s="3" t="s">
        <v>380</v>
      </c>
      <c r="C318" s="5">
        <v>61.42</v>
      </c>
      <c r="D318" s="5">
        <v>11</v>
      </c>
      <c r="E318" s="5">
        <v>14</v>
      </c>
      <c r="F318" s="5">
        <v>64.78</v>
      </c>
      <c r="G318" s="5">
        <v>0</v>
      </c>
      <c r="H318" s="5">
        <v>0</v>
      </c>
      <c r="I318" s="5">
        <v>0</v>
      </c>
      <c r="J318" s="5">
        <v>0</v>
      </c>
      <c r="K318" s="5">
        <v>61.21</v>
      </c>
      <c r="L318" s="5">
        <v>61.51</v>
      </c>
      <c r="M318" s="5">
        <v>61.25</v>
      </c>
      <c r="N318" s="3" t="s">
        <v>192</v>
      </c>
    </row>
    <row r="319" spans="1:14" ht="15.75" customHeight="1">
      <c r="A319" s="4">
        <v>318</v>
      </c>
      <c r="B319" s="3" t="s">
        <v>292</v>
      </c>
      <c r="C319" s="5">
        <v>61.33</v>
      </c>
      <c r="D319" s="5">
        <v>5</v>
      </c>
      <c r="E319" s="5">
        <v>17</v>
      </c>
      <c r="F319" s="5">
        <v>68.180000000000007</v>
      </c>
      <c r="G319" s="5">
        <v>0</v>
      </c>
      <c r="H319" s="5">
        <v>1</v>
      </c>
      <c r="I319" s="5">
        <v>0</v>
      </c>
      <c r="J319" s="5">
        <v>1</v>
      </c>
      <c r="K319" s="5">
        <v>61.2</v>
      </c>
      <c r="L319" s="5">
        <v>61.27</v>
      </c>
      <c r="M319" s="5">
        <v>62.07</v>
      </c>
      <c r="N319" s="3" t="s">
        <v>192</v>
      </c>
    </row>
    <row r="320" spans="1:14" ht="15.75" customHeight="1">
      <c r="A320" s="4">
        <v>319</v>
      </c>
      <c r="B320" s="3" t="s">
        <v>301</v>
      </c>
      <c r="C320" s="5">
        <v>61.32</v>
      </c>
      <c r="D320" s="5">
        <v>6</v>
      </c>
      <c r="E320" s="5">
        <v>15</v>
      </c>
      <c r="F320" s="5">
        <v>68.84</v>
      </c>
      <c r="G320" s="5">
        <v>0</v>
      </c>
      <c r="H320" s="5">
        <v>1</v>
      </c>
      <c r="I320" s="5">
        <v>0</v>
      </c>
      <c r="J320" s="5">
        <v>1</v>
      </c>
      <c r="K320" s="5">
        <v>61.03</v>
      </c>
      <c r="L320" s="5">
        <v>61.37</v>
      </c>
      <c r="M320" s="5">
        <v>62.46</v>
      </c>
      <c r="N320" s="3" t="s">
        <v>101</v>
      </c>
    </row>
    <row r="321" spans="1:14" ht="15.75" customHeight="1">
      <c r="A321" s="4">
        <v>320</v>
      </c>
      <c r="B321" s="3" t="s">
        <v>282</v>
      </c>
      <c r="C321" s="5">
        <v>61.1</v>
      </c>
      <c r="D321" s="5">
        <v>3</v>
      </c>
      <c r="E321" s="5">
        <v>16</v>
      </c>
      <c r="F321" s="5">
        <v>72.010000000000005</v>
      </c>
      <c r="G321" s="5">
        <v>0</v>
      </c>
      <c r="H321" s="5">
        <v>1</v>
      </c>
      <c r="I321" s="5">
        <v>0</v>
      </c>
      <c r="J321" s="5">
        <v>1</v>
      </c>
      <c r="K321" s="5">
        <v>60.72</v>
      </c>
      <c r="L321" s="5">
        <v>61.48</v>
      </c>
      <c r="M321" s="5">
        <v>59.02</v>
      </c>
      <c r="N321" s="3" t="s">
        <v>89</v>
      </c>
    </row>
    <row r="322" spans="1:14" ht="15.75" customHeight="1">
      <c r="A322" s="4">
        <v>321</v>
      </c>
      <c r="B322" s="3" t="s">
        <v>254</v>
      </c>
      <c r="C322" s="5">
        <v>61.08</v>
      </c>
      <c r="D322" s="5">
        <v>4</v>
      </c>
      <c r="E322" s="5">
        <v>9</v>
      </c>
      <c r="F322" s="5">
        <v>64.77</v>
      </c>
      <c r="G322" s="5">
        <v>0</v>
      </c>
      <c r="H322" s="5">
        <v>2</v>
      </c>
      <c r="I322" s="5">
        <v>0</v>
      </c>
      <c r="J322" s="5">
        <v>2</v>
      </c>
      <c r="K322" s="5">
        <v>61.56</v>
      </c>
      <c r="L322" s="5">
        <v>60.58</v>
      </c>
      <c r="M322" s="5">
        <v>59</v>
      </c>
      <c r="N322" s="3" t="s">
        <v>422</v>
      </c>
    </row>
    <row r="323" spans="1:14" ht="15.75" customHeight="1">
      <c r="A323" s="4">
        <v>322</v>
      </c>
      <c r="B323" s="3" t="s">
        <v>333</v>
      </c>
      <c r="C323" s="5">
        <v>60.95</v>
      </c>
      <c r="D323" s="5">
        <v>3</v>
      </c>
      <c r="E323" s="5">
        <v>19</v>
      </c>
      <c r="F323" s="5">
        <v>67.23</v>
      </c>
      <c r="G323" s="5">
        <v>0</v>
      </c>
      <c r="H323" s="5">
        <v>0</v>
      </c>
      <c r="I323" s="5">
        <v>0</v>
      </c>
      <c r="J323" s="5">
        <v>0</v>
      </c>
      <c r="K323" s="5">
        <v>61.65</v>
      </c>
      <c r="L323" s="5">
        <v>60.29</v>
      </c>
      <c r="M323" s="5">
        <v>57.23</v>
      </c>
      <c r="N323" s="3" t="s">
        <v>278</v>
      </c>
    </row>
    <row r="324" spans="1:14" ht="15.75" customHeight="1">
      <c r="A324" s="4">
        <v>323</v>
      </c>
      <c r="B324" s="3" t="s">
        <v>392</v>
      </c>
      <c r="C324" s="5">
        <v>60.89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60.63</v>
      </c>
      <c r="L324" s="5">
        <v>60.84</v>
      </c>
      <c r="M324" s="5">
        <v>62.81</v>
      </c>
      <c r="N324" s="3" t="s">
        <v>422</v>
      </c>
    </row>
    <row r="325" spans="1:14" ht="15.75" customHeight="1">
      <c r="A325" s="4">
        <v>324</v>
      </c>
      <c r="B325" s="3" t="s">
        <v>349</v>
      </c>
      <c r="C325" s="5">
        <v>60.81</v>
      </c>
      <c r="D325" s="5">
        <v>5</v>
      </c>
      <c r="E325" s="5">
        <v>22</v>
      </c>
      <c r="F325" s="5">
        <v>70.17</v>
      </c>
      <c r="G325" s="5">
        <v>0</v>
      </c>
      <c r="H325" s="5">
        <v>1</v>
      </c>
      <c r="I325" s="5">
        <v>0</v>
      </c>
      <c r="J325" s="5">
        <v>2</v>
      </c>
      <c r="K325" s="5">
        <v>60.78</v>
      </c>
      <c r="L325" s="5">
        <v>60.45</v>
      </c>
      <c r="M325" s="5">
        <v>63.32</v>
      </c>
      <c r="N325" s="3" t="s">
        <v>278</v>
      </c>
    </row>
    <row r="326" spans="1:14" ht="15.75" customHeight="1">
      <c r="A326" s="4">
        <v>325</v>
      </c>
      <c r="B326" s="3" t="s">
        <v>340</v>
      </c>
      <c r="C326" s="5">
        <v>60.72</v>
      </c>
      <c r="D326" s="5">
        <v>4</v>
      </c>
      <c r="E326" s="5">
        <v>14</v>
      </c>
      <c r="F326" s="5">
        <v>68.25</v>
      </c>
      <c r="G326" s="5">
        <v>0</v>
      </c>
      <c r="H326" s="5">
        <v>0</v>
      </c>
      <c r="I326" s="5">
        <v>0</v>
      </c>
      <c r="J326" s="5">
        <v>0</v>
      </c>
      <c r="K326" s="5">
        <v>60.29</v>
      </c>
      <c r="L326" s="5">
        <v>60.57</v>
      </c>
      <c r="M326" s="5">
        <v>64.97</v>
      </c>
      <c r="N326" s="3" t="s">
        <v>137</v>
      </c>
    </row>
    <row r="327" spans="1:14" ht="15.75" customHeight="1">
      <c r="A327" s="4">
        <v>326</v>
      </c>
      <c r="B327" s="3" t="s">
        <v>281</v>
      </c>
      <c r="C327" s="5">
        <v>60.61</v>
      </c>
      <c r="D327" s="5">
        <v>10</v>
      </c>
      <c r="E327" s="5">
        <v>18</v>
      </c>
      <c r="F327" s="5">
        <v>67.2</v>
      </c>
      <c r="G327" s="5">
        <v>0</v>
      </c>
      <c r="H327" s="5">
        <v>3</v>
      </c>
      <c r="I327" s="5">
        <v>0</v>
      </c>
      <c r="J327" s="5">
        <v>3</v>
      </c>
      <c r="K327" s="5">
        <v>60.36</v>
      </c>
      <c r="L327" s="5">
        <v>60.35</v>
      </c>
      <c r="M327" s="5">
        <v>64.28</v>
      </c>
      <c r="N327" s="3" t="s">
        <v>239</v>
      </c>
    </row>
    <row r="328" spans="1:14" ht="15.75" customHeight="1">
      <c r="A328" s="4">
        <v>327</v>
      </c>
      <c r="B328" s="3" t="s">
        <v>252</v>
      </c>
      <c r="C328" s="5">
        <v>60.57</v>
      </c>
      <c r="D328" s="5">
        <v>11</v>
      </c>
      <c r="E328" s="5">
        <v>12</v>
      </c>
      <c r="F328" s="5">
        <v>62.21</v>
      </c>
      <c r="G328" s="5">
        <v>0</v>
      </c>
      <c r="H328" s="5">
        <v>1</v>
      </c>
      <c r="I328" s="5">
        <v>0</v>
      </c>
      <c r="J328" s="5">
        <v>2</v>
      </c>
      <c r="K328" s="5">
        <v>60.03</v>
      </c>
      <c r="L328" s="5">
        <v>60.74</v>
      </c>
      <c r="M328" s="5">
        <v>63.06</v>
      </c>
      <c r="N328" s="3" t="s">
        <v>253</v>
      </c>
    </row>
    <row r="329" spans="1:14" ht="15.75" customHeight="1">
      <c r="A329" s="4">
        <v>328</v>
      </c>
      <c r="B329" s="3" t="s">
        <v>314</v>
      </c>
      <c r="C329" s="5">
        <v>60.36</v>
      </c>
      <c r="D329" s="5">
        <v>8</v>
      </c>
      <c r="E329" s="5">
        <v>17</v>
      </c>
      <c r="F329" s="5">
        <v>68.209999999999994</v>
      </c>
      <c r="G329" s="5">
        <v>0</v>
      </c>
      <c r="H329" s="5">
        <v>0</v>
      </c>
      <c r="I329" s="5">
        <v>0</v>
      </c>
      <c r="J329" s="5">
        <v>1</v>
      </c>
      <c r="K329" s="5">
        <v>59.57</v>
      </c>
      <c r="L329" s="5">
        <v>60.96</v>
      </c>
      <c r="M329" s="5">
        <v>60.41</v>
      </c>
      <c r="N329" s="3" t="s">
        <v>278</v>
      </c>
    </row>
    <row r="330" spans="1:14" ht="15.75" customHeight="1">
      <c r="A330" s="4">
        <v>329</v>
      </c>
      <c r="B330" s="3" t="s">
        <v>352</v>
      </c>
      <c r="C330" s="5">
        <v>60.31</v>
      </c>
      <c r="D330" s="5">
        <v>2</v>
      </c>
      <c r="E330" s="5">
        <v>7</v>
      </c>
      <c r="F330" s="5">
        <v>70.459999999999994</v>
      </c>
      <c r="G330" s="5">
        <v>0</v>
      </c>
      <c r="H330" s="5">
        <v>0</v>
      </c>
      <c r="I330" s="5">
        <v>0</v>
      </c>
      <c r="J330" s="5">
        <v>0</v>
      </c>
      <c r="K330" s="5">
        <v>60.29</v>
      </c>
      <c r="L330" s="5">
        <v>59.93</v>
      </c>
      <c r="M330" s="5">
        <v>62.93</v>
      </c>
      <c r="N330" s="3" t="s">
        <v>137</v>
      </c>
    </row>
    <row r="331" spans="1:14" ht="15.75" customHeight="1">
      <c r="A331" s="4">
        <v>330</v>
      </c>
      <c r="B331" s="3" t="s">
        <v>384</v>
      </c>
      <c r="C331" s="5">
        <v>60.12</v>
      </c>
      <c r="D331" s="5">
        <v>6</v>
      </c>
      <c r="E331" s="5">
        <v>15</v>
      </c>
      <c r="F331" s="5">
        <v>65.34</v>
      </c>
      <c r="G331" s="5">
        <v>0</v>
      </c>
      <c r="H331" s="5">
        <v>0</v>
      </c>
      <c r="I331" s="5">
        <v>0</v>
      </c>
      <c r="J331" s="5">
        <v>0</v>
      </c>
      <c r="K331" s="5">
        <v>60.35</v>
      </c>
      <c r="L331" s="5">
        <v>59.84</v>
      </c>
      <c r="M331" s="5">
        <v>58.82</v>
      </c>
      <c r="N331" s="3" t="s">
        <v>192</v>
      </c>
    </row>
    <row r="332" spans="1:14" ht="15.75" customHeight="1">
      <c r="A332" s="4">
        <v>331</v>
      </c>
      <c r="B332" s="3" t="s">
        <v>387</v>
      </c>
      <c r="C332" s="5">
        <v>59.74</v>
      </c>
      <c r="D332" s="5">
        <v>4</v>
      </c>
      <c r="E332" s="5">
        <v>19</v>
      </c>
      <c r="F332" s="5">
        <v>70.88</v>
      </c>
      <c r="G332" s="5">
        <v>0</v>
      </c>
      <c r="H332" s="5">
        <v>2</v>
      </c>
      <c r="I332" s="5">
        <v>0</v>
      </c>
      <c r="J332" s="5">
        <v>3</v>
      </c>
      <c r="K332" s="5">
        <v>60.06</v>
      </c>
      <c r="L332" s="5">
        <v>59.38</v>
      </c>
      <c r="M332" s="5">
        <v>58.13</v>
      </c>
      <c r="N332" s="3" t="s">
        <v>239</v>
      </c>
    </row>
    <row r="333" spans="1:14" ht="15.75" customHeight="1">
      <c r="A333" s="4">
        <v>332</v>
      </c>
      <c r="B333" s="3" t="s">
        <v>362</v>
      </c>
      <c r="C333" s="5">
        <v>59.66</v>
      </c>
      <c r="D333" s="5">
        <v>2</v>
      </c>
      <c r="E333" s="5">
        <v>18</v>
      </c>
      <c r="F333" s="5">
        <v>67.56</v>
      </c>
      <c r="G333" s="5">
        <v>0</v>
      </c>
      <c r="H333" s="5">
        <v>0</v>
      </c>
      <c r="I333" s="5">
        <v>0</v>
      </c>
      <c r="J333" s="5">
        <v>0</v>
      </c>
      <c r="K333" s="5">
        <v>60.53</v>
      </c>
      <c r="L333" s="5">
        <v>58.73</v>
      </c>
      <c r="M333" s="5">
        <v>56.91</v>
      </c>
      <c r="N333" s="3" t="s">
        <v>192</v>
      </c>
    </row>
    <row r="334" spans="1:14" ht="15.75" customHeight="1">
      <c r="A334" s="4">
        <v>333</v>
      </c>
      <c r="B334" s="3" t="s">
        <v>200</v>
      </c>
      <c r="C334" s="5">
        <v>59.64</v>
      </c>
      <c r="D334" s="5">
        <v>3</v>
      </c>
      <c r="E334" s="5">
        <v>15</v>
      </c>
      <c r="F334" s="5">
        <v>74.89</v>
      </c>
      <c r="G334" s="5">
        <v>0</v>
      </c>
      <c r="H334" s="5">
        <v>3</v>
      </c>
      <c r="I334" s="5">
        <v>0</v>
      </c>
      <c r="J334" s="5">
        <v>4</v>
      </c>
      <c r="K334" s="5">
        <v>58.89</v>
      </c>
      <c r="L334" s="5">
        <v>60.3</v>
      </c>
      <c r="M334" s="5">
        <v>58.22</v>
      </c>
      <c r="N334" s="3" t="s">
        <v>19</v>
      </c>
    </row>
    <row r="335" spans="1:14" ht="15.75" customHeight="1">
      <c r="A335" s="4">
        <v>334</v>
      </c>
      <c r="B335" s="3" t="s">
        <v>149</v>
      </c>
      <c r="C335" s="5">
        <v>59.38</v>
      </c>
      <c r="D335" s="5">
        <v>3</v>
      </c>
      <c r="E335" s="5">
        <v>16</v>
      </c>
      <c r="F335" s="5">
        <v>75.069999999999993</v>
      </c>
      <c r="G335" s="5">
        <v>0</v>
      </c>
      <c r="H335" s="5">
        <v>2</v>
      </c>
      <c r="I335" s="5">
        <v>0</v>
      </c>
      <c r="J335" s="5">
        <v>4</v>
      </c>
      <c r="K335" s="5">
        <v>58.14</v>
      </c>
      <c r="L335" s="5">
        <v>60.09</v>
      </c>
      <c r="M335" s="5">
        <v>62.11</v>
      </c>
      <c r="N335" s="3" t="s">
        <v>48</v>
      </c>
    </row>
    <row r="336" spans="1:14" ht="15.75" customHeight="1">
      <c r="A336" s="4">
        <v>335</v>
      </c>
      <c r="B336" s="3" t="s">
        <v>386</v>
      </c>
      <c r="C336" s="5">
        <v>59.34</v>
      </c>
      <c r="D336" s="5">
        <v>5</v>
      </c>
      <c r="E336" s="5">
        <v>16</v>
      </c>
      <c r="F336" s="5">
        <v>67.239999999999995</v>
      </c>
      <c r="G336" s="5">
        <v>0</v>
      </c>
      <c r="H336" s="5">
        <v>1</v>
      </c>
      <c r="I336" s="5">
        <v>0</v>
      </c>
      <c r="J336" s="5">
        <v>1</v>
      </c>
      <c r="K336" s="5">
        <v>59.05</v>
      </c>
      <c r="L336" s="5">
        <v>59.16</v>
      </c>
      <c r="M336" s="5">
        <v>62.74</v>
      </c>
      <c r="N336" s="3" t="s">
        <v>317</v>
      </c>
    </row>
    <row r="337" spans="1:14" ht="15.75" customHeight="1">
      <c r="A337" s="4">
        <v>336</v>
      </c>
      <c r="B337" s="3" t="s">
        <v>320</v>
      </c>
      <c r="C337" s="5">
        <v>59.15</v>
      </c>
      <c r="D337" s="5">
        <v>4</v>
      </c>
      <c r="E337" s="5">
        <v>10</v>
      </c>
      <c r="F337" s="5">
        <v>71.3</v>
      </c>
      <c r="G337" s="5">
        <v>0</v>
      </c>
      <c r="H337" s="5">
        <v>0</v>
      </c>
      <c r="I337" s="5">
        <v>0</v>
      </c>
      <c r="J337" s="5">
        <v>0</v>
      </c>
      <c r="K337" s="5">
        <v>58.86</v>
      </c>
      <c r="L337" s="5">
        <v>58.27</v>
      </c>
      <c r="M337" s="5">
        <v>66.680000000000007</v>
      </c>
      <c r="N337" s="3" t="s">
        <v>140</v>
      </c>
    </row>
    <row r="338" spans="1:14" ht="15.75" customHeight="1">
      <c r="A338" s="4">
        <v>337</v>
      </c>
      <c r="B338" s="3" t="s">
        <v>382</v>
      </c>
      <c r="C338" s="5">
        <v>58.28</v>
      </c>
      <c r="D338" s="5">
        <v>4</v>
      </c>
      <c r="E338" s="5">
        <v>14</v>
      </c>
      <c r="F338" s="5">
        <v>62.78</v>
      </c>
      <c r="G338" s="5">
        <v>0</v>
      </c>
      <c r="H338" s="5">
        <v>0</v>
      </c>
      <c r="I338" s="5">
        <v>0</v>
      </c>
      <c r="J338" s="5">
        <v>0</v>
      </c>
      <c r="K338" s="5">
        <v>58.4</v>
      </c>
      <c r="L338" s="5">
        <v>58.03</v>
      </c>
      <c r="M338" s="5">
        <v>58.08</v>
      </c>
      <c r="N338" s="3" t="s">
        <v>239</v>
      </c>
    </row>
    <row r="339" spans="1:14" ht="15.75" customHeight="1">
      <c r="A339" s="4">
        <v>338</v>
      </c>
      <c r="B339" s="3" t="s">
        <v>335</v>
      </c>
      <c r="C339" s="5">
        <v>58.09</v>
      </c>
      <c r="D339" s="5">
        <v>8</v>
      </c>
      <c r="E339" s="5">
        <v>18</v>
      </c>
      <c r="F339" s="5">
        <v>65.73</v>
      </c>
      <c r="G339" s="5">
        <v>0</v>
      </c>
      <c r="H339" s="5">
        <v>0</v>
      </c>
      <c r="I339" s="5">
        <v>0</v>
      </c>
      <c r="J339" s="5">
        <v>1</v>
      </c>
      <c r="K339" s="5">
        <v>57.81</v>
      </c>
      <c r="L339" s="5">
        <v>58.35</v>
      </c>
      <c r="M339" s="5">
        <v>56.5</v>
      </c>
      <c r="N339" s="3" t="s">
        <v>239</v>
      </c>
    </row>
    <row r="340" spans="1:14" ht="15.75" customHeight="1">
      <c r="A340" s="4">
        <v>339</v>
      </c>
      <c r="B340" s="3" t="s">
        <v>261</v>
      </c>
      <c r="C340" s="5">
        <v>57.89</v>
      </c>
      <c r="D340" s="5">
        <v>1</v>
      </c>
      <c r="E340" s="5">
        <v>3</v>
      </c>
      <c r="F340" s="5">
        <v>67.88</v>
      </c>
      <c r="G340" s="5">
        <v>0</v>
      </c>
      <c r="H340" s="5">
        <v>0</v>
      </c>
      <c r="I340" s="5">
        <v>0</v>
      </c>
      <c r="J340" s="5">
        <v>0</v>
      </c>
      <c r="K340" s="5">
        <v>57.94</v>
      </c>
      <c r="L340" s="5">
        <v>57.5</v>
      </c>
      <c r="M340" s="5">
        <v>60</v>
      </c>
      <c r="N340" s="3" t="s">
        <v>421</v>
      </c>
    </row>
    <row r="341" spans="1:14" ht="15.75" customHeight="1">
      <c r="A341" s="4">
        <v>340</v>
      </c>
      <c r="B341" s="3" t="s">
        <v>345</v>
      </c>
      <c r="C341" s="5">
        <v>57.76</v>
      </c>
      <c r="D341" s="5">
        <v>7</v>
      </c>
      <c r="E341" s="5">
        <v>16</v>
      </c>
      <c r="F341" s="5">
        <v>67.900000000000006</v>
      </c>
      <c r="G341" s="5">
        <v>0</v>
      </c>
      <c r="H341" s="5">
        <v>0</v>
      </c>
      <c r="I341" s="5">
        <v>0</v>
      </c>
      <c r="J341" s="5">
        <v>0</v>
      </c>
      <c r="K341" s="5">
        <v>56.39</v>
      </c>
      <c r="L341" s="5">
        <v>58.55</v>
      </c>
      <c r="M341" s="5">
        <v>60.3</v>
      </c>
      <c r="N341" s="3" t="s">
        <v>278</v>
      </c>
    </row>
    <row r="342" spans="1:14" ht="15.75" customHeight="1">
      <c r="A342" s="4">
        <v>341</v>
      </c>
      <c r="B342" s="3" t="s">
        <v>336</v>
      </c>
      <c r="C342" s="5">
        <v>57.64</v>
      </c>
      <c r="D342" s="5">
        <v>3</v>
      </c>
      <c r="E342" s="5">
        <v>20</v>
      </c>
      <c r="F342" s="5">
        <v>69.709999999999994</v>
      </c>
      <c r="G342" s="5">
        <v>0</v>
      </c>
      <c r="H342" s="5">
        <v>0</v>
      </c>
      <c r="I342" s="5">
        <v>0</v>
      </c>
      <c r="J342" s="5">
        <v>0</v>
      </c>
      <c r="K342" s="5">
        <v>57.87</v>
      </c>
      <c r="L342" s="5">
        <v>57.16</v>
      </c>
      <c r="M342" s="5">
        <v>58.84</v>
      </c>
      <c r="N342" s="3" t="s">
        <v>140</v>
      </c>
    </row>
    <row r="343" spans="1:14" ht="15.75" customHeight="1">
      <c r="A343" s="4">
        <v>342</v>
      </c>
      <c r="B343" s="3" t="s">
        <v>351</v>
      </c>
      <c r="C343" s="5">
        <v>57.58</v>
      </c>
      <c r="D343" s="5">
        <v>1</v>
      </c>
      <c r="E343" s="5">
        <v>19</v>
      </c>
      <c r="F343" s="5">
        <v>66.83</v>
      </c>
      <c r="G343" s="5">
        <v>0</v>
      </c>
      <c r="H343" s="5">
        <v>0</v>
      </c>
      <c r="I343" s="5">
        <v>0</v>
      </c>
      <c r="J343" s="5">
        <v>0</v>
      </c>
      <c r="K343" s="5">
        <v>58.34</v>
      </c>
      <c r="L343" s="5">
        <v>56.81</v>
      </c>
      <c r="M343" s="5">
        <v>53.94</v>
      </c>
      <c r="N343" s="3" t="s">
        <v>101</v>
      </c>
    </row>
    <row r="344" spans="1:14" ht="15.75" customHeight="1">
      <c r="A344" s="4">
        <v>343</v>
      </c>
      <c r="B344" s="3" t="s">
        <v>238</v>
      </c>
      <c r="C344" s="5">
        <v>57.3</v>
      </c>
      <c r="D344" s="5">
        <v>2</v>
      </c>
      <c r="E344" s="5">
        <v>19</v>
      </c>
      <c r="F344" s="5">
        <v>66.86</v>
      </c>
      <c r="G344" s="5">
        <v>0</v>
      </c>
      <c r="H344" s="5">
        <v>1</v>
      </c>
      <c r="I344" s="5">
        <v>0</v>
      </c>
      <c r="J344" s="5">
        <v>1</v>
      </c>
      <c r="K344" s="5">
        <v>57.63</v>
      </c>
      <c r="L344" s="5">
        <v>56.68</v>
      </c>
      <c r="M344" s="5">
        <v>58.54</v>
      </c>
      <c r="N344" s="3" t="s">
        <v>239</v>
      </c>
    </row>
    <row r="345" spans="1:14" ht="15.75" customHeight="1">
      <c r="A345" s="4">
        <v>344</v>
      </c>
      <c r="B345" s="3" t="s">
        <v>394</v>
      </c>
      <c r="C345" s="5">
        <v>57.13</v>
      </c>
      <c r="D345" s="5">
        <v>5</v>
      </c>
      <c r="E345" s="5">
        <v>14</v>
      </c>
      <c r="F345" s="5">
        <v>64.25</v>
      </c>
      <c r="G345" s="5">
        <v>0</v>
      </c>
      <c r="H345" s="5">
        <v>1</v>
      </c>
      <c r="I345" s="5">
        <v>0</v>
      </c>
      <c r="J345" s="5">
        <v>1</v>
      </c>
      <c r="K345" s="5">
        <v>57.68</v>
      </c>
      <c r="L345" s="5">
        <v>56.71</v>
      </c>
      <c r="M345" s="5">
        <v>50.13</v>
      </c>
      <c r="N345" s="3" t="s">
        <v>239</v>
      </c>
    </row>
    <row r="346" spans="1:14" ht="15.75" customHeight="1">
      <c r="A346" s="4">
        <v>345</v>
      </c>
      <c r="B346" s="3" t="s">
        <v>307</v>
      </c>
      <c r="C346" s="5">
        <v>56.74</v>
      </c>
      <c r="D346" s="5">
        <v>6</v>
      </c>
      <c r="E346" s="5">
        <v>13</v>
      </c>
      <c r="F346" s="5">
        <v>63.87</v>
      </c>
      <c r="G346" s="5">
        <v>0</v>
      </c>
      <c r="H346" s="5">
        <v>2</v>
      </c>
      <c r="I346" s="5">
        <v>0</v>
      </c>
      <c r="J346" s="5">
        <v>2</v>
      </c>
      <c r="K346" s="5">
        <v>56.16</v>
      </c>
      <c r="L346" s="5">
        <v>56.98</v>
      </c>
      <c r="M346" s="5">
        <v>58.61</v>
      </c>
      <c r="N346" s="3" t="s">
        <v>253</v>
      </c>
    </row>
    <row r="347" spans="1:14" ht="15.75" customHeight="1">
      <c r="A347" s="4">
        <v>346</v>
      </c>
      <c r="B347" s="3" t="s">
        <v>418</v>
      </c>
      <c r="C347" s="5">
        <v>56.72</v>
      </c>
      <c r="D347" s="5">
        <v>5</v>
      </c>
      <c r="E347" s="5">
        <v>19</v>
      </c>
      <c r="F347" s="5">
        <v>67.430000000000007</v>
      </c>
      <c r="G347" s="5">
        <v>0</v>
      </c>
      <c r="H347" s="5">
        <v>0</v>
      </c>
      <c r="I347" s="5">
        <v>0</v>
      </c>
      <c r="J347" s="5">
        <v>1</v>
      </c>
      <c r="K347" s="5">
        <v>57.17</v>
      </c>
      <c r="L347" s="5">
        <v>56.26</v>
      </c>
      <c r="M347" s="5">
        <v>54.25</v>
      </c>
      <c r="N347" s="3" t="s">
        <v>239</v>
      </c>
    </row>
    <row r="348" spans="1:14" ht="15.75" customHeight="1">
      <c r="A348" s="4">
        <v>347</v>
      </c>
      <c r="B348" s="3" t="s">
        <v>186</v>
      </c>
      <c r="C348" s="5">
        <v>56.2</v>
      </c>
      <c r="D348" s="5">
        <v>2</v>
      </c>
      <c r="E348" s="5">
        <v>19</v>
      </c>
      <c r="F348" s="5">
        <v>67.87</v>
      </c>
      <c r="G348" s="5">
        <v>0</v>
      </c>
      <c r="H348" s="5">
        <v>1</v>
      </c>
      <c r="I348" s="5">
        <v>0</v>
      </c>
      <c r="J348" s="5">
        <v>1</v>
      </c>
      <c r="K348" s="5">
        <v>56.56</v>
      </c>
      <c r="L348" s="5">
        <v>54.75</v>
      </c>
      <c r="M348" s="5">
        <v>61.99</v>
      </c>
      <c r="N348" s="3" t="s">
        <v>116</v>
      </c>
    </row>
    <row r="349" spans="1:14" ht="15.75" customHeight="1">
      <c r="A349" s="4">
        <v>348</v>
      </c>
      <c r="B349" s="3" t="s">
        <v>368</v>
      </c>
      <c r="C349" s="5">
        <v>56.06</v>
      </c>
      <c r="D349" s="5">
        <v>6</v>
      </c>
      <c r="E349" s="5">
        <v>9</v>
      </c>
      <c r="F349" s="5">
        <v>61.57</v>
      </c>
      <c r="G349" s="5">
        <v>0</v>
      </c>
      <c r="H349" s="5">
        <v>0</v>
      </c>
      <c r="I349" s="5">
        <v>0</v>
      </c>
      <c r="J349" s="5">
        <v>0</v>
      </c>
      <c r="K349" s="5">
        <v>56.15</v>
      </c>
      <c r="L349" s="5">
        <v>55.95</v>
      </c>
      <c r="M349" s="5">
        <v>54.31</v>
      </c>
      <c r="N349" s="3" t="s">
        <v>253</v>
      </c>
    </row>
    <row r="350" spans="1:14" ht="15.75" customHeight="1">
      <c r="A350" s="4">
        <v>349</v>
      </c>
      <c r="B350" s="3" t="s">
        <v>417</v>
      </c>
      <c r="C350" s="5">
        <v>55.66</v>
      </c>
      <c r="D350" s="5">
        <v>6</v>
      </c>
      <c r="E350" s="5">
        <v>13</v>
      </c>
      <c r="F350" s="5">
        <v>67.02</v>
      </c>
      <c r="G350" s="5">
        <v>0</v>
      </c>
      <c r="H350" s="5">
        <v>1</v>
      </c>
      <c r="I350" s="5">
        <v>0</v>
      </c>
      <c r="J350" s="5">
        <v>1</v>
      </c>
      <c r="K350" s="5">
        <v>55.38</v>
      </c>
      <c r="L350" s="5">
        <v>55.16</v>
      </c>
      <c r="M350" s="5">
        <v>60.67</v>
      </c>
      <c r="N350" s="3" t="s">
        <v>125</v>
      </c>
    </row>
    <row r="351" spans="1:14" ht="15.75" customHeight="1">
      <c r="A351" s="4">
        <v>350</v>
      </c>
      <c r="B351" s="3" t="s">
        <v>367</v>
      </c>
      <c r="C351" s="5">
        <v>55.49</v>
      </c>
      <c r="D351" s="5">
        <v>1</v>
      </c>
      <c r="E351" s="5">
        <v>21</v>
      </c>
      <c r="F351" s="5">
        <v>69.260000000000005</v>
      </c>
      <c r="G351" s="5">
        <v>0</v>
      </c>
      <c r="H351" s="5">
        <v>0</v>
      </c>
      <c r="I351" s="5">
        <v>0</v>
      </c>
      <c r="J351" s="5">
        <v>0</v>
      </c>
      <c r="K351" s="5">
        <v>55.82</v>
      </c>
      <c r="L351" s="5">
        <v>55.09</v>
      </c>
      <c r="M351" s="5">
        <v>54.36</v>
      </c>
      <c r="N351" s="3" t="s">
        <v>167</v>
      </c>
    </row>
    <row r="352" spans="1:14" ht="15.75" customHeight="1">
      <c r="A352" s="4">
        <v>351</v>
      </c>
      <c r="B352" s="3" t="s">
        <v>401</v>
      </c>
      <c r="C352" s="5">
        <v>53.83</v>
      </c>
      <c r="D352" s="5">
        <v>1</v>
      </c>
      <c r="E352" s="5">
        <v>17</v>
      </c>
      <c r="F352" s="5">
        <v>66.72</v>
      </c>
      <c r="G352" s="5">
        <v>0</v>
      </c>
      <c r="H352" s="5">
        <v>0</v>
      </c>
      <c r="I352" s="5">
        <v>0</v>
      </c>
      <c r="J352" s="5">
        <v>1</v>
      </c>
      <c r="K352" s="5">
        <v>53.91</v>
      </c>
      <c r="L352" s="5">
        <v>53.56</v>
      </c>
      <c r="M352" s="5">
        <v>54.4</v>
      </c>
      <c r="N352" s="3" t="s">
        <v>422</v>
      </c>
    </row>
    <row r="353" spans="1:14" ht="15.75" customHeight="1">
      <c r="A353" s="4">
        <v>352</v>
      </c>
      <c r="B353" s="3" t="s">
        <v>399</v>
      </c>
      <c r="C353" s="5">
        <v>53.18</v>
      </c>
      <c r="D353" s="5">
        <v>4</v>
      </c>
      <c r="E353" s="5">
        <v>14</v>
      </c>
      <c r="F353" s="5">
        <v>59.35</v>
      </c>
      <c r="G353" s="5">
        <v>0</v>
      </c>
      <c r="H353" s="5">
        <v>0</v>
      </c>
      <c r="I353" s="5">
        <v>0</v>
      </c>
      <c r="J353" s="5">
        <v>0</v>
      </c>
      <c r="K353" s="5">
        <v>53.22</v>
      </c>
      <c r="L353" s="5">
        <v>52.95</v>
      </c>
      <c r="M353" s="5">
        <v>53.85</v>
      </c>
      <c r="N353" s="3" t="s">
        <v>253</v>
      </c>
    </row>
    <row r="354" spans="1:14" ht="15.75" customHeight="1">
      <c r="A354" s="4">
        <v>353</v>
      </c>
      <c r="B354" s="3" t="s">
        <v>389</v>
      </c>
      <c r="C354" s="5">
        <v>53.14</v>
      </c>
      <c r="D354" s="5">
        <v>4</v>
      </c>
      <c r="E354" s="5">
        <v>21</v>
      </c>
      <c r="F354" s="5">
        <v>67.28</v>
      </c>
      <c r="G354" s="5">
        <v>0</v>
      </c>
      <c r="H354" s="5">
        <v>2</v>
      </c>
      <c r="I354" s="5">
        <v>0</v>
      </c>
      <c r="J354" s="5">
        <v>2</v>
      </c>
      <c r="K354" s="5">
        <v>53.43</v>
      </c>
      <c r="L354" s="5">
        <v>52.51</v>
      </c>
      <c r="M354" s="5">
        <v>54.69</v>
      </c>
      <c r="N354" s="3" t="s">
        <v>253</v>
      </c>
    </row>
    <row r="355" spans="1:14" ht="15.75" customHeight="1">
      <c r="A355" s="4">
        <v>354</v>
      </c>
      <c r="B355" s="3" t="s">
        <v>404</v>
      </c>
      <c r="C355" s="5">
        <v>52.7</v>
      </c>
      <c r="D355" s="5">
        <v>1</v>
      </c>
      <c r="E355" s="5">
        <v>16</v>
      </c>
      <c r="F355" s="5">
        <v>67.17</v>
      </c>
      <c r="G355" s="5">
        <v>0</v>
      </c>
      <c r="H355" s="5">
        <v>0</v>
      </c>
      <c r="I355" s="5">
        <v>0</v>
      </c>
      <c r="J355" s="5">
        <v>1</v>
      </c>
      <c r="K355" s="5">
        <v>52.73</v>
      </c>
      <c r="L355" s="5">
        <v>52.09</v>
      </c>
      <c r="M355" s="5">
        <v>56.26</v>
      </c>
      <c r="N355" s="3" t="s">
        <v>421</v>
      </c>
    </row>
    <row r="356" spans="1:14" ht="15.75" customHeight="1">
      <c r="A356" s="4">
        <v>355</v>
      </c>
      <c r="B356" s="3" t="s">
        <v>329</v>
      </c>
      <c r="C356" s="5">
        <v>51.04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50.57</v>
      </c>
      <c r="L356" s="5">
        <v>50.94</v>
      </c>
      <c r="M356" s="5">
        <v>54.5</v>
      </c>
      <c r="N356" s="3" t="s">
        <v>421</v>
      </c>
    </row>
    <row r="357" spans="1:14" ht="15.75" customHeight="1">
      <c r="A357" s="4">
        <v>356</v>
      </c>
      <c r="B357" s="3" t="s">
        <v>359</v>
      </c>
      <c r="C357" s="5">
        <v>46.08</v>
      </c>
      <c r="D357" s="5">
        <v>0</v>
      </c>
      <c r="E357" s="5">
        <v>9</v>
      </c>
      <c r="F357" s="5">
        <v>75.61</v>
      </c>
      <c r="G357" s="5">
        <v>0</v>
      </c>
      <c r="H357" s="5">
        <v>1</v>
      </c>
      <c r="I357" s="5">
        <v>0</v>
      </c>
      <c r="J357" s="5">
        <v>2</v>
      </c>
      <c r="K357" s="5">
        <v>46.29</v>
      </c>
      <c r="L357" s="5">
        <v>45.14</v>
      </c>
      <c r="M357" s="5">
        <v>49.52</v>
      </c>
      <c r="N357" s="3" t="s">
        <v>125</v>
      </c>
    </row>
    <row r="358" spans="1:14" ht="15.75" customHeight="1">
      <c r="A358" s="4">
        <v>357</v>
      </c>
      <c r="B358" s="3" t="s">
        <v>403</v>
      </c>
      <c r="C358" s="5">
        <v>44.73</v>
      </c>
      <c r="D358" s="5">
        <v>2</v>
      </c>
      <c r="E358" s="5">
        <v>22</v>
      </c>
      <c r="F358" s="5">
        <v>66.59</v>
      </c>
      <c r="G358" s="5">
        <v>0</v>
      </c>
      <c r="H358" s="5">
        <v>1</v>
      </c>
      <c r="I358" s="5">
        <v>0</v>
      </c>
      <c r="J358" s="5">
        <v>2</v>
      </c>
      <c r="K358" s="5">
        <v>43.13</v>
      </c>
      <c r="L358" s="5">
        <v>45.48</v>
      </c>
      <c r="M358" s="5">
        <v>47.14</v>
      </c>
      <c r="N358" s="3" t="s">
        <v>253</v>
      </c>
    </row>
    <row r="359" spans="1:14" ht="15.75" customHeight="1"/>
    <row r="360" spans="1:14" ht="15.75" customHeight="1"/>
    <row r="361" spans="1:14" ht="15.75" customHeight="1"/>
    <row r="362" spans="1:14" ht="15.75" customHeight="1"/>
    <row r="363" spans="1:14" ht="15.75" customHeight="1"/>
    <row r="364" spans="1:14" ht="15.75" customHeight="1"/>
    <row r="365" spans="1:14" ht="15.75" customHeight="1"/>
    <row r="366" spans="1:14" ht="15.75" customHeight="1"/>
    <row r="367" spans="1:14" ht="15.75" customHeight="1"/>
    <row r="368" spans="1:14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topLeftCell="A93" workbookViewId="0">
      <selection activeCell="K114" sqref="K114"/>
    </sheetView>
  </sheetViews>
  <sheetFormatPr baseColWidth="10" defaultColWidth="14.5" defaultRowHeight="15" customHeight="1"/>
  <cols>
    <col min="1" max="1" width="8.83203125" customWidth="1"/>
    <col min="2" max="2" width="17.33203125" customWidth="1"/>
    <col min="3" max="26" width="8.83203125" customWidth="1"/>
  </cols>
  <sheetData>
    <row r="1" spans="1:13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4">
        <v>1</v>
      </c>
      <c r="B2" s="3" t="s">
        <v>49</v>
      </c>
      <c r="C2" s="5">
        <v>95.92</v>
      </c>
      <c r="D2" s="5">
        <v>27</v>
      </c>
      <c r="E2" s="5">
        <v>2</v>
      </c>
      <c r="F2" s="5">
        <v>80.05</v>
      </c>
      <c r="G2" s="5">
        <v>6</v>
      </c>
      <c r="H2" s="5">
        <v>2</v>
      </c>
      <c r="I2" s="5">
        <v>11</v>
      </c>
      <c r="J2" s="5">
        <v>2</v>
      </c>
      <c r="K2" s="5">
        <v>95.57</v>
      </c>
      <c r="L2" s="5">
        <v>96.34</v>
      </c>
      <c r="M2" s="5">
        <v>96.61</v>
      </c>
    </row>
    <row r="3" spans="1:13">
      <c r="A3" s="4">
        <v>2</v>
      </c>
      <c r="B3" s="3" t="s">
        <v>18</v>
      </c>
      <c r="C3" s="5">
        <v>95.85</v>
      </c>
      <c r="D3" s="5">
        <v>29</v>
      </c>
      <c r="E3" s="5">
        <v>2</v>
      </c>
      <c r="F3" s="5">
        <v>74.84</v>
      </c>
      <c r="G3" s="5">
        <v>1</v>
      </c>
      <c r="H3" s="5">
        <v>2</v>
      </c>
      <c r="I3" s="5">
        <v>5</v>
      </c>
      <c r="J3" s="5">
        <v>2</v>
      </c>
      <c r="K3" s="5">
        <v>96.41</v>
      </c>
      <c r="L3" s="5">
        <v>95.15</v>
      </c>
      <c r="M3" s="5">
        <v>92.84</v>
      </c>
    </row>
    <row r="4" spans="1:13">
      <c r="A4" s="4">
        <v>3</v>
      </c>
      <c r="B4" s="3" t="s">
        <v>32</v>
      </c>
      <c r="C4" s="5">
        <v>95.47</v>
      </c>
      <c r="D4" s="5">
        <v>26</v>
      </c>
      <c r="E4" s="5">
        <v>4</v>
      </c>
      <c r="F4" s="5">
        <v>81.099999999999994</v>
      </c>
      <c r="G4" s="5">
        <v>6</v>
      </c>
      <c r="H4" s="5">
        <v>3</v>
      </c>
      <c r="I4" s="5">
        <v>11</v>
      </c>
      <c r="J4" s="5">
        <v>4</v>
      </c>
      <c r="K4" s="5">
        <v>96.86</v>
      </c>
      <c r="L4" s="5">
        <v>96.25</v>
      </c>
      <c r="M4" s="5">
        <v>89.82</v>
      </c>
    </row>
    <row r="5" spans="1:13">
      <c r="A5" s="4">
        <v>4</v>
      </c>
      <c r="B5" s="3" t="s">
        <v>53</v>
      </c>
      <c r="C5" s="5">
        <v>93.62</v>
      </c>
      <c r="D5" s="5">
        <v>25</v>
      </c>
      <c r="E5" s="5">
        <v>5</v>
      </c>
      <c r="F5" s="5">
        <v>81.66</v>
      </c>
      <c r="G5" s="5">
        <v>4</v>
      </c>
      <c r="H5" s="5">
        <v>4</v>
      </c>
      <c r="I5" s="5">
        <v>10</v>
      </c>
      <c r="J5" s="5">
        <v>5</v>
      </c>
      <c r="K5" s="5">
        <v>93.27</v>
      </c>
      <c r="L5" s="5">
        <v>93.13</v>
      </c>
      <c r="M5" s="5">
        <v>98.11</v>
      </c>
    </row>
    <row r="6" spans="1:13">
      <c r="A6" s="4">
        <v>5</v>
      </c>
      <c r="B6" s="3" t="s">
        <v>50</v>
      </c>
      <c r="C6" s="5">
        <v>93.33</v>
      </c>
      <c r="D6" s="5">
        <v>24</v>
      </c>
      <c r="E6" s="5">
        <v>6</v>
      </c>
      <c r="F6" s="5">
        <v>81.61</v>
      </c>
      <c r="G6" s="5">
        <v>5</v>
      </c>
      <c r="H6" s="5">
        <v>2</v>
      </c>
      <c r="I6" s="5">
        <v>14</v>
      </c>
      <c r="J6" s="5">
        <v>5</v>
      </c>
      <c r="K6" s="5">
        <v>93.65</v>
      </c>
      <c r="L6" s="5">
        <v>93.06</v>
      </c>
      <c r="M6" s="5">
        <v>90.57</v>
      </c>
    </row>
    <row r="7" spans="1:13">
      <c r="A7" s="4">
        <v>6</v>
      </c>
      <c r="B7" s="3" t="s">
        <v>26</v>
      </c>
      <c r="C7" s="5">
        <v>91.52</v>
      </c>
      <c r="D7" s="5">
        <v>26</v>
      </c>
      <c r="E7" s="5">
        <v>3</v>
      </c>
      <c r="F7" s="5">
        <v>79.27</v>
      </c>
      <c r="G7" s="5">
        <v>3</v>
      </c>
      <c r="H7" s="5">
        <v>3</v>
      </c>
      <c r="I7" s="5">
        <v>7</v>
      </c>
      <c r="J7" s="5">
        <v>3</v>
      </c>
      <c r="K7" s="5">
        <v>91</v>
      </c>
      <c r="L7" s="5">
        <v>91.87</v>
      </c>
      <c r="M7" s="5">
        <v>95.51</v>
      </c>
    </row>
    <row r="8" spans="1:13">
      <c r="A8" s="4">
        <v>7</v>
      </c>
      <c r="B8" s="3" t="s">
        <v>39</v>
      </c>
      <c r="C8" s="5">
        <v>91.41</v>
      </c>
      <c r="D8" s="5">
        <v>25</v>
      </c>
      <c r="E8" s="5">
        <v>5</v>
      </c>
      <c r="F8" s="5">
        <v>80.72</v>
      </c>
      <c r="G8" s="5">
        <v>7</v>
      </c>
      <c r="H8" s="5">
        <v>3</v>
      </c>
      <c r="I8" s="5">
        <v>10</v>
      </c>
      <c r="J8" s="5">
        <v>3</v>
      </c>
      <c r="K8" s="5">
        <v>91.08</v>
      </c>
      <c r="L8" s="5">
        <v>92.08</v>
      </c>
      <c r="M8" s="5">
        <v>91.48</v>
      </c>
    </row>
    <row r="9" spans="1:13">
      <c r="A9" s="4">
        <v>8</v>
      </c>
      <c r="B9" s="3" t="s">
        <v>54</v>
      </c>
      <c r="C9" s="5">
        <v>90.85</v>
      </c>
      <c r="D9" s="5">
        <v>26</v>
      </c>
      <c r="E9" s="5">
        <v>4</v>
      </c>
      <c r="F9" s="5">
        <v>80.430000000000007</v>
      </c>
      <c r="G9" s="5">
        <v>6</v>
      </c>
      <c r="H9" s="5">
        <v>2</v>
      </c>
      <c r="I9" s="5">
        <v>13</v>
      </c>
      <c r="J9" s="5">
        <v>4</v>
      </c>
      <c r="K9" s="5">
        <v>90.61</v>
      </c>
      <c r="L9" s="5">
        <v>91.9</v>
      </c>
      <c r="M9" s="5">
        <v>89.52</v>
      </c>
    </row>
    <row r="10" spans="1:13">
      <c r="A10" s="4">
        <v>9</v>
      </c>
      <c r="B10" s="3" t="s">
        <v>64</v>
      </c>
      <c r="C10" s="5">
        <v>90.61</v>
      </c>
      <c r="D10" s="5">
        <v>25</v>
      </c>
      <c r="E10" s="5">
        <v>5</v>
      </c>
      <c r="F10" s="5">
        <v>79.290000000000006</v>
      </c>
      <c r="G10" s="5">
        <v>4</v>
      </c>
      <c r="H10" s="5">
        <v>4</v>
      </c>
      <c r="I10" s="5">
        <v>10</v>
      </c>
      <c r="J10" s="5">
        <v>5</v>
      </c>
      <c r="K10" s="5">
        <v>90.37</v>
      </c>
      <c r="L10" s="5">
        <v>90.19</v>
      </c>
      <c r="M10" s="5">
        <v>92.25</v>
      </c>
    </row>
    <row r="11" spans="1:13">
      <c r="A11" s="4">
        <v>10</v>
      </c>
      <c r="B11" s="3" t="s">
        <v>27</v>
      </c>
      <c r="C11" s="5">
        <v>89.98</v>
      </c>
      <c r="D11" s="5">
        <v>22</v>
      </c>
      <c r="E11" s="5">
        <v>8</v>
      </c>
      <c r="F11" s="5">
        <v>81.98</v>
      </c>
      <c r="G11" s="5">
        <v>3</v>
      </c>
      <c r="H11" s="5">
        <v>6</v>
      </c>
      <c r="I11" s="5">
        <v>13</v>
      </c>
      <c r="J11" s="5">
        <v>7</v>
      </c>
      <c r="K11" s="5">
        <v>90.16</v>
      </c>
      <c r="L11" s="5">
        <v>89.53</v>
      </c>
      <c r="M11" s="5">
        <v>88.02</v>
      </c>
    </row>
    <row r="12" spans="1:13">
      <c r="A12" s="4">
        <v>11</v>
      </c>
      <c r="B12" s="3" t="s">
        <v>96</v>
      </c>
      <c r="C12" s="5">
        <v>88.55</v>
      </c>
      <c r="D12" s="5">
        <v>22</v>
      </c>
      <c r="E12" s="5">
        <v>7</v>
      </c>
      <c r="F12" s="5">
        <v>78.97</v>
      </c>
      <c r="G12" s="5">
        <v>2</v>
      </c>
      <c r="H12" s="5">
        <v>4</v>
      </c>
      <c r="I12" s="5">
        <v>5</v>
      </c>
      <c r="J12" s="5">
        <v>7</v>
      </c>
      <c r="K12" s="5">
        <v>88.5</v>
      </c>
      <c r="L12" s="5">
        <v>88.74</v>
      </c>
      <c r="M12" s="5">
        <v>87.04</v>
      </c>
    </row>
    <row r="13" spans="1:13">
      <c r="A13" s="4">
        <v>12</v>
      </c>
      <c r="B13" s="3" t="s">
        <v>45</v>
      </c>
      <c r="C13" s="5">
        <v>88.46</v>
      </c>
      <c r="D13" s="5">
        <v>20</v>
      </c>
      <c r="E13" s="5">
        <v>9</v>
      </c>
      <c r="F13" s="5">
        <v>80.19</v>
      </c>
      <c r="G13" s="5">
        <v>1</v>
      </c>
      <c r="H13" s="5">
        <v>5</v>
      </c>
      <c r="I13" s="5">
        <v>3</v>
      </c>
      <c r="J13" s="5">
        <v>8</v>
      </c>
      <c r="K13" s="5">
        <v>88.67</v>
      </c>
      <c r="L13" s="5">
        <v>87.18</v>
      </c>
      <c r="M13" s="5">
        <v>87.8</v>
      </c>
    </row>
    <row r="14" spans="1:13">
      <c r="A14" s="4">
        <v>13</v>
      </c>
      <c r="B14" s="3" t="s">
        <v>24</v>
      </c>
      <c r="C14" s="5">
        <v>88.37</v>
      </c>
      <c r="D14" s="5">
        <v>22</v>
      </c>
      <c r="E14" s="5">
        <v>8</v>
      </c>
      <c r="F14" s="5">
        <v>83.28</v>
      </c>
      <c r="G14" s="5">
        <v>8</v>
      </c>
      <c r="H14" s="5">
        <v>5</v>
      </c>
      <c r="I14" s="5">
        <v>13</v>
      </c>
      <c r="J14" s="5">
        <v>6</v>
      </c>
      <c r="K14" s="5">
        <v>88.66</v>
      </c>
      <c r="L14" s="5">
        <v>89.8</v>
      </c>
      <c r="M14" s="5">
        <v>83.88</v>
      </c>
    </row>
    <row r="15" spans="1:13">
      <c r="A15" s="4">
        <v>14</v>
      </c>
      <c r="B15" s="3" t="s">
        <v>80</v>
      </c>
      <c r="C15" s="5">
        <v>88.35</v>
      </c>
      <c r="D15" s="5">
        <v>21</v>
      </c>
      <c r="E15" s="5">
        <v>9</v>
      </c>
      <c r="F15" s="5">
        <v>82.04</v>
      </c>
      <c r="G15" s="5">
        <v>2</v>
      </c>
      <c r="H15" s="5">
        <v>6</v>
      </c>
      <c r="I15" s="5">
        <v>10</v>
      </c>
      <c r="J15" s="5">
        <v>8</v>
      </c>
      <c r="K15" s="5">
        <v>88.39</v>
      </c>
      <c r="L15" s="5">
        <v>88.17</v>
      </c>
      <c r="M15" s="5">
        <v>86.73</v>
      </c>
    </row>
    <row r="16" spans="1:13">
      <c r="A16" s="4">
        <v>15</v>
      </c>
      <c r="B16" s="3" t="s">
        <v>184</v>
      </c>
      <c r="C16" s="5">
        <v>87.98</v>
      </c>
      <c r="D16" s="5">
        <v>24</v>
      </c>
      <c r="E16" s="5">
        <v>6</v>
      </c>
      <c r="F16" s="5">
        <v>79.48</v>
      </c>
      <c r="G16" s="5">
        <v>3</v>
      </c>
      <c r="H16" s="5">
        <v>4</v>
      </c>
      <c r="I16" s="5">
        <v>9</v>
      </c>
      <c r="J16" s="5">
        <v>4</v>
      </c>
      <c r="K16" s="5">
        <v>87.43</v>
      </c>
      <c r="L16" s="5">
        <v>88.29</v>
      </c>
      <c r="M16" s="5">
        <v>92.49</v>
      </c>
    </row>
    <row r="17" spans="1:13">
      <c r="A17" s="4">
        <v>16</v>
      </c>
      <c r="B17" s="3" t="s">
        <v>69</v>
      </c>
      <c r="C17" s="5">
        <v>87.64</v>
      </c>
      <c r="D17" s="5">
        <v>22</v>
      </c>
      <c r="E17" s="5">
        <v>8</v>
      </c>
      <c r="F17" s="5">
        <v>79</v>
      </c>
      <c r="G17" s="5">
        <v>2</v>
      </c>
      <c r="H17" s="5">
        <v>3</v>
      </c>
      <c r="I17" s="5">
        <v>6</v>
      </c>
      <c r="J17" s="5">
        <v>3</v>
      </c>
      <c r="K17" s="5">
        <v>87.66</v>
      </c>
      <c r="L17" s="5">
        <v>87.98</v>
      </c>
      <c r="M17" s="5">
        <v>85.46</v>
      </c>
    </row>
    <row r="18" spans="1:13">
      <c r="A18" s="4">
        <v>17</v>
      </c>
      <c r="B18" s="3" t="s">
        <v>14</v>
      </c>
      <c r="C18" s="5">
        <v>87.25</v>
      </c>
      <c r="D18" s="5">
        <v>28</v>
      </c>
      <c r="E18" s="5">
        <v>2</v>
      </c>
      <c r="F18" s="5">
        <v>74.12</v>
      </c>
      <c r="G18" s="5">
        <v>1</v>
      </c>
      <c r="H18" s="5">
        <v>0</v>
      </c>
      <c r="I18" s="5">
        <v>4</v>
      </c>
      <c r="J18" s="5">
        <v>1</v>
      </c>
      <c r="K18" s="5">
        <v>86.85</v>
      </c>
      <c r="L18" s="5">
        <v>88.13</v>
      </c>
      <c r="M18" s="5">
        <v>87.51</v>
      </c>
    </row>
    <row r="19" spans="1:13">
      <c r="A19" s="4">
        <v>18</v>
      </c>
      <c r="B19" s="3" t="s">
        <v>158</v>
      </c>
      <c r="C19" s="5">
        <v>87.01</v>
      </c>
      <c r="D19" s="5">
        <v>25</v>
      </c>
      <c r="E19" s="5">
        <v>5</v>
      </c>
      <c r="F19" s="5">
        <v>79.709999999999994</v>
      </c>
      <c r="G19" s="5">
        <v>4</v>
      </c>
      <c r="H19" s="5">
        <v>2</v>
      </c>
      <c r="I19" s="5">
        <v>7</v>
      </c>
      <c r="J19" s="5">
        <v>3</v>
      </c>
      <c r="K19" s="5">
        <v>86.43</v>
      </c>
      <c r="L19" s="5">
        <v>87.36</v>
      </c>
      <c r="M19" s="5">
        <v>91.84</v>
      </c>
    </row>
    <row r="20" spans="1:13">
      <c r="A20" s="4">
        <v>19</v>
      </c>
      <c r="B20" s="3" t="s">
        <v>113</v>
      </c>
      <c r="C20" s="5">
        <v>86.94</v>
      </c>
      <c r="D20" s="5">
        <v>27</v>
      </c>
      <c r="E20" s="5">
        <v>3</v>
      </c>
      <c r="F20" s="5">
        <v>74.069999999999993</v>
      </c>
      <c r="G20" s="5">
        <v>0</v>
      </c>
      <c r="H20" s="5">
        <v>0</v>
      </c>
      <c r="I20" s="5">
        <v>0</v>
      </c>
      <c r="J20" s="5">
        <v>0</v>
      </c>
      <c r="K20" s="5">
        <v>87.6</v>
      </c>
      <c r="L20" s="5">
        <v>86.76</v>
      </c>
      <c r="M20" s="5">
        <v>82.2</v>
      </c>
    </row>
    <row r="21" spans="1:13" ht="15.75" customHeight="1">
      <c r="A21" s="4">
        <v>20</v>
      </c>
      <c r="B21" s="3" t="s">
        <v>44</v>
      </c>
      <c r="C21" s="5">
        <v>86.87</v>
      </c>
      <c r="D21" s="5">
        <v>23</v>
      </c>
      <c r="E21" s="5">
        <v>7</v>
      </c>
      <c r="F21" s="5">
        <v>80.180000000000007</v>
      </c>
      <c r="G21" s="5">
        <v>4</v>
      </c>
      <c r="H21" s="5">
        <v>5</v>
      </c>
      <c r="I21" s="5">
        <v>9</v>
      </c>
      <c r="J21" s="5">
        <v>5</v>
      </c>
      <c r="K21" s="5">
        <v>86.53</v>
      </c>
      <c r="L21" s="5">
        <v>87.7</v>
      </c>
      <c r="M21" s="5">
        <v>86.66</v>
      </c>
    </row>
    <row r="22" spans="1:13" ht="15.75" customHeight="1">
      <c r="A22" s="4">
        <v>21</v>
      </c>
      <c r="B22" s="3" t="s">
        <v>52</v>
      </c>
      <c r="C22" s="5">
        <v>86.24</v>
      </c>
      <c r="D22" s="5">
        <v>20</v>
      </c>
      <c r="E22" s="5">
        <v>10</v>
      </c>
      <c r="F22" s="5">
        <v>80.22</v>
      </c>
      <c r="G22" s="5">
        <v>4</v>
      </c>
      <c r="H22" s="5">
        <v>3</v>
      </c>
      <c r="I22" s="5">
        <v>7</v>
      </c>
      <c r="J22" s="5">
        <v>8</v>
      </c>
      <c r="K22" s="5">
        <v>87.81</v>
      </c>
      <c r="L22" s="5">
        <v>86.55</v>
      </c>
      <c r="M22" s="5">
        <v>78.19</v>
      </c>
    </row>
    <row r="23" spans="1:13" ht="15.75" customHeight="1">
      <c r="A23" s="4">
        <v>22</v>
      </c>
      <c r="B23" s="3" t="s">
        <v>75</v>
      </c>
      <c r="C23" s="5">
        <v>86.12</v>
      </c>
      <c r="D23" s="5">
        <v>21</v>
      </c>
      <c r="E23" s="5">
        <v>9</v>
      </c>
      <c r="F23" s="5">
        <v>80.41</v>
      </c>
      <c r="G23" s="5">
        <v>1</v>
      </c>
      <c r="H23" s="5">
        <v>5</v>
      </c>
      <c r="I23" s="5">
        <v>7</v>
      </c>
      <c r="J23" s="5">
        <v>6</v>
      </c>
      <c r="K23" s="5">
        <v>85.89</v>
      </c>
      <c r="L23" s="5">
        <v>86.18</v>
      </c>
      <c r="M23" s="5">
        <v>86.35</v>
      </c>
    </row>
    <row r="24" spans="1:13" ht="15.75" customHeight="1">
      <c r="A24" s="4">
        <v>23</v>
      </c>
      <c r="B24" s="3" t="s">
        <v>30</v>
      </c>
      <c r="C24" s="5">
        <v>86.09</v>
      </c>
      <c r="D24" s="5">
        <v>23</v>
      </c>
      <c r="E24" s="5">
        <v>7</v>
      </c>
      <c r="F24" s="5">
        <v>79.209999999999994</v>
      </c>
      <c r="G24" s="5">
        <v>3</v>
      </c>
      <c r="H24" s="5">
        <v>2</v>
      </c>
      <c r="I24" s="5">
        <v>8</v>
      </c>
      <c r="J24" s="5">
        <v>4</v>
      </c>
      <c r="K24" s="5">
        <v>86.64</v>
      </c>
      <c r="L24" s="5">
        <v>87.06</v>
      </c>
      <c r="M24" s="5">
        <v>80.61</v>
      </c>
    </row>
    <row r="25" spans="1:13" ht="15.75" customHeight="1">
      <c r="A25" s="4">
        <v>24</v>
      </c>
      <c r="B25" s="3" t="s">
        <v>43</v>
      </c>
      <c r="C25" s="5">
        <v>86.05</v>
      </c>
      <c r="D25" s="5">
        <v>21</v>
      </c>
      <c r="E25" s="5">
        <v>9</v>
      </c>
      <c r="F25" s="5">
        <v>80.650000000000006</v>
      </c>
      <c r="G25" s="5">
        <v>2</v>
      </c>
      <c r="H25" s="5">
        <v>6</v>
      </c>
      <c r="I25" s="5">
        <v>10</v>
      </c>
      <c r="J25" s="5">
        <v>7</v>
      </c>
      <c r="K25" s="5">
        <v>86.16</v>
      </c>
      <c r="L25" s="5">
        <v>86.52</v>
      </c>
      <c r="M25" s="5">
        <v>83.05</v>
      </c>
    </row>
    <row r="26" spans="1:13" ht="15.75" customHeight="1">
      <c r="A26" s="4">
        <v>25</v>
      </c>
      <c r="B26" s="3" t="s">
        <v>20</v>
      </c>
      <c r="C26" s="5">
        <v>85.92</v>
      </c>
      <c r="D26" s="5">
        <v>16</v>
      </c>
      <c r="E26" s="5">
        <v>14</v>
      </c>
      <c r="F26" s="5">
        <v>82.16</v>
      </c>
      <c r="G26" s="5">
        <v>5</v>
      </c>
      <c r="H26" s="5">
        <v>6</v>
      </c>
      <c r="I26" s="5">
        <v>7</v>
      </c>
      <c r="J26" s="5">
        <v>10</v>
      </c>
      <c r="K26" s="5">
        <v>85.88</v>
      </c>
      <c r="L26" s="5">
        <v>85.39</v>
      </c>
      <c r="M26" s="5">
        <v>85.6</v>
      </c>
    </row>
    <row r="27" spans="1:13" ht="15.75" customHeight="1">
      <c r="A27" s="4">
        <v>26</v>
      </c>
      <c r="B27" s="3" t="s">
        <v>263</v>
      </c>
      <c r="C27" s="5">
        <v>85.68</v>
      </c>
      <c r="D27" s="5">
        <v>19</v>
      </c>
      <c r="E27" s="5">
        <v>11</v>
      </c>
      <c r="F27" s="5">
        <v>81.38</v>
      </c>
      <c r="G27" s="5">
        <v>3</v>
      </c>
      <c r="H27" s="5">
        <v>7</v>
      </c>
      <c r="I27" s="5">
        <v>5</v>
      </c>
      <c r="J27" s="5">
        <v>9</v>
      </c>
      <c r="K27" s="5">
        <v>86.39</v>
      </c>
      <c r="L27" s="5">
        <v>86.29</v>
      </c>
      <c r="M27" s="5">
        <v>79.849999999999994</v>
      </c>
    </row>
    <row r="28" spans="1:13" ht="15.75" customHeight="1">
      <c r="A28" s="4">
        <v>27</v>
      </c>
      <c r="B28" s="3" t="s">
        <v>76</v>
      </c>
      <c r="C28" s="5">
        <v>85.67</v>
      </c>
      <c r="D28" s="5">
        <v>19</v>
      </c>
      <c r="E28" s="5">
        <v>11</v>
      </c>
      <c r="F28" s="5">
        <v>81.91</v>
      </c>
      <c r="G28" s="5">
        <v>2</v>
      </c>
      <c r="H28" s="5">
        <v>8</v>
      </c>
      <c r="I28" s="5">
        <v>7</v>
      </c>
      <c r="J28" s="5">
        <v>10</v>
      </c>
      <c r="K28" s="5">
        <v>85.59</v>
      </c>
      <c r="L28" s="5">
        <v>85.04</v>
      </c>
      <c r="M28" s="5">
        <v>85.99</v>
      </c>
    </row>
    <row r="29" spans="1:13" ht="15.75" customHeight="1">
      <c r="A29" s="4">
        <v>28</v>
      </c>
      <c r="B29" s="3" t="s">
        <v>72</v>
      </c>
      <c r="C29" s="5">
        <v>85.62</v>
      </c>
      <c r="D29" s="5">
        <v>25</v>
      </c>
      <c r="E29" s="5">
        <v>5</v>
      </c>
      <c r="F29" s="5">
        <v>75.44</v>
      </c>
      <c r="G29" s="5">
        <v>0</v>
      </c>
      <c r="H29" s="5">
        <v>2</v>
      </c>
      <c r="I29" s="5">
        <v>2</v>
      </c>
      <c r="J29" s="5">
        <v>4</v>
      </c>
      <c r="K29" s="5">
        <v>85.11</v>
      </c>
      <c r="L29" s="5">
        <v>86.45</v>
      </c>
      <c r="M29" s="5">
        <v>87.46</v>
      </c>
    </row>
    <row r="30" spans="1:13" ht="15.75" customHeight="1">
      <c r="A30" s="4">
        <v>29</v>
      </c>
      <c r="B30" s="3" t="s">
        <v>230</v>
      </c>
      <c r="C30" s="5">
        <v>85.41</v>
      </c>
      <c r="D30" s="5">
        <v>26</v>
      </c>
      <c r="E30" s="5">
        <v>3</v>
      </c>
      <c r="F30" s="5">
        <v>73.989999999999995</v>
      </c>
      <c r="G30" s="5">
        <v>0</v>
      </c>
      <c r="H30" s="5">
        <v>1</v>
      </c>
      <c r="I30" s="5">
        <v>1</v>
      </c>
      <c r="J30" s="5">
        <v>1</v>
      </c>
      <c r="K30" s="5">
        <v>84.99</v>
      </c>
      <c r="L30" s="5">
        <v>85.14</v>
      </c>
      <c r="M30" s="5">
        <v>89.21</v>
      </c>
    </row>
    <row r="31" spans="1:13" ht="15.75" customHeight="1">
      <c r="A31" s="4">
        <v>30</v>
      </c>
      <c r="B31" s="3" t="s">
        <v>68</v>
      </c>
      <c r="C31" s="5">
        <v>85.35</v>
      </c>
      <c r="D31" s="5">
        <v>20</v>
      </c>
      <c r="E31" s="5">
        <v>10</v>
      </c>
      <c r="F31" s="5">
        <v>77.099999999999994</v>
      </c>
      <c r="G31" s="5">
        <v>1</v>
      </c>
      <c r="H31" s="5">
        <v>7</v>
      </c>
      <c r="I31" s="5">
        <v>4</v>
      </c>
      <c r="J31" s="5">
        <v>8</v>
      </c>
      <c r="K31" s="5">
        <v>85.9</v>
      </c>
      <c r="L31" s="5">
        <v>84.79</v>
      </c>
      <c r="M31" s="5">
        <v>81.319999999999993</v>
      </c>
    </row>
    <row r="32" spans="1:13" ht="15.75" customHeight="1">
      <c r="A32" s="4">
        <v>31</v>
      </c>
      <c r="B32" s="3" t="s">
        <v>97</v>
      </c>
      <c r="C32" s="5">
        <v>85.09</v>
      </c>
      <c r="D32" s="5">
        <v>23</v>
      </c>
      <c r="E32" s="5">
        <v>6</v>
      </c>
      <c r="F32" s="5">
        <v>74.989999999999995</v>
      </c>
      <c r="G32" s="5">
        <v>1</v>
      </c>
      <c r="H32" s="5">
        <v>1</v>
      </c>
      <c r="I32" s="5">
        <v>2</v>
      </c>
      <c r="J32" s="5">
        <v>2</v>
      </c>
      <c r="K32" s="5">
        <v>84.56</v>
      </c>
      <c r="L32" s="5">
        <v>85.16</v>
      </c>
      <c r="M32" s="5">
        <v>89.64</v>
      </c>
    </row>
    <row r="33" spans="1:13" ht="15.75" customHeight="1">
      <c r="A33" s="4">
        <v>32</v>
      </c>
      <c r="B33" s="3" t="s">
        <v>83</v>
      </c>
      <c r="C33" s="5">
        <v>84.96</v>
      </c>
      <c r="D33" s="5">
        <v>17</v>
      </c>
      <c r="E33" s="5">
        <v>13</v>
      </c>
      <c r="F33" s="5">
        <v>80.73</v>
      </c>
      <c r="G33" s="5">
        <v>1</v>
      </c>
      <c r="H33" s="5">
        <v>8</v>
      </c>
      <c r="I33" s="5">
        <v>3</v>
      </c>
      <c r="J33" s="5">
        <v>11</v>
      </c>
      <c r="K33" s="5">
        <v>85.06</v>
      </c>
      <c r="L33" s="5">
        <v>84.56</v>
      </c>
      <c r="M33" s="5">
        <v>83.22</v>
      </c>
    </row>
    <row r="34" spans="1:13" ht="15.75" customHeight="1">
      <c r="A34" s="4">
        <v>33</v>
      </c>
      <c r="B34" s="3" t="s">
        <v>73</v>
      </c>
      <c r="C34" s="5">
        <v>84.81</v>
      </c>
      <c r="D34" s="5">
        <v>18</v>
      </c>
      <c r="E34" s="5">
        <v>12</v>
      </c>
      <c r="F34" s="5">
        <v>79.63</v>
      </c>
      <c r="G34" s="5">
        <v>1</v>
      </c>
      <c r="H34" s="5">
        <v>6</v>
      </c>
      <c r="I34" s="5">
        <v>1</v>
      </c>
      <c r="J34" s="5">
        <v>11</v>
      </c>
      <c r="K34" s="5">
        <v>84.71</v>
      </c>
      <c r="L34" s="5">
        <v>84.72</v>
      </c>
      <c r="M34" s="5">
        <v>84.18</v>
      </c>
    </row>
    <row r="35" spans="1:13" ht="15.75" customHeight="1">
      <c r="A35" s="4">
        <v>34</v>
      </c>
      <c r="B35" s="3" t="s">
        <v>122</v>
      </c>
      <c r="C35" s="5">
        <v>84.8</v>
      </c>
      <c r="D35" s="5">
        <v>19</v>
      </c>
      <c r="E35" s="5">
        <v>11</v>
      </c>
      <c r="F35" s="5">
        <v>79.11</v>
      </c>
      <c r="G35" s="5">
        <v>1</v>
      </c>
      <c r="H35" s="5">
        <v>5</v>
      </c>
      <c r="I35" s="5">
        <v>4</v>
      </c>
      <c r="J35" s="5">
        <v>8</v>
      </c>
      <c r="K35" s="5">
        <v>84.73</v>
      </c>
      <c r="L35" s="5">
        <v>84.27</v>
      </c>
      <c r="M35" s="5">
        <v>84.83</v>
      </c>
    </row>
    <row r="36" spans="1:13" ht="15.75" customHeight="1">
      <c r="A36" s="4">
        <v>35</v>
      </c>
      <c r="B36" s="3" t="s">
        <v>37</v>
      </c>
      <c r="C36" s="5">
        <v>84.74</v>
      </c>
      <c r="D36" s="5">
        <v>16</v>
      </c>
      <c r="E36" s="5">
        <v>14</v>
      </c>
      <c r="F36" s="5">
        <v>82.04</v>
      </c>
      <c r="G36" s="5">
        <v>4</v>
      </c>
      <c r="H36" s="5">
        <v>6</v>
      </c>
      <c r="I36" s="5">
        <v>7</v>
      </c>
      <c r="J36" s="5">
        <v>11</v>
      </c>
      <c r="K36" s="5">
        <v>84.72</v>
      </c>
      <c r="L36" s="5">
        <v>83.82</v>
      </c>
      <c r="M36" s="5">
        <v>85.16</v>
      </c>
    </row>
    <row r="37" spans="1:13" ht="15.75" customHeight="1">
      <c r="A37" s="4">
        <v>36</v>
      </c>
      <c r="B37" s="3" t="s">
        <v>242</v>
      </c>
      <c r="C37" s="5">
        <v>83.66</v>
      </c>
      <c r="D37" s="5">
        <v>23</v>
      </c>
      <c r="E37" s="5">
        <v>4</v>
      </c>
      <c r="F37" s="5">
        <v>72.02</v>
      </c>
      <c r="G37" s="5">
        <v>0</v>
      </c>
      <c r="H37" s="5">
        <v>3</v>
      </c>
      <c r="I37" s="5">
        <v>0</v>
      </c>
      <c r="J37" s="5">
        <v>4</v>
      </c>
      <c r="K37" s="5">
        <v>83.12</v>
      </c>
      <c r="L37" s="5">
        <v>83.35</v>
      </c>
      <c r="M37" s="5">
        <v>90.63</v>
      </c>
    </row>
    <row r="38" spans="1:13" ht="15.75" customHeight="1">
      <c r="A38" s="4">
        <v>37</v>
      </c>
      <c r="B38" s="3" t="s">
        <v>31</v>
      </c>
      <c r="C38" s="5">
        <v>83.6</v>
      </c>
      <c r="D38" s="5">
        <v>19</v>
      </c>
      <c r="E38" s="5">
        <v>11</v>
      </c>
      <c r="F38" s="5">
        <v>79.66</v>
      </c>
      <c r="G38" s="5">
        <v>4</v>
      </c>
      <c r="H38" s="5">
        <v>5</v>
      </c>
      <c r="I38" s="5">
        <v>8</v>
      </c>
      <c r="J38" s="5">
        <v>7</v>
      </c>
      <c r="K38" s="5">
        <v>83.54</v>
      </c>
      <c r="L38" s="5">
        <v>84.37</v>
      </c>
      <c r="M38" s="5">
        <v>81.22</v>
      </c>
    </row>
    <row r="39" spans="1:13" ht="15.75" customHeight="1">
      <c r="A39" s="4">
        <v>38</v>
      </c>
      <c r="B39" s="3" t="s">
        <v>119</v>
      </c>
      <c r="C39" s="5">
        <v>83.28</v>
      </c>
      <c r="D39" s="5">
        <v>14</v>
      </c>
      <c r="E39" s="5">
        <v>15</v>
      </c>
      <c r="F39" s="5">
        <v>82.08</v>
      </c>
      <c r="G39" s="5">
        <v>0</v>
      </c>
      <c r="H39" s="5">
        <v>9</v>
      </c>
      <c r="I39" s="5">
        <v>5</v>
      </c>
      <c r="J39" s="5">
        <v>13</v>
      </c>
      <c r="K39" s="5">
        <v>84.65</v>
      </c>
      <c r="L39" s="5">
        <v>82.98</v>
      </c>
      <c r="M39" s="5">
        <v>75.11</v>
      </c>
    </row>
    <row r="40" spans="1:13" ht="15.75" customHeight="1">
      <c r="A40" s="4">
        <v>39</v>
      </c>
      <c r="B40" s="3" t="s">
        <v>71</v>
      </c>
      <c r="C40" s="5">
        <v>83.03</v>
      </c>
      <c r="D40" s="5">
        <v>18</v>
      </c>
      <c r="E40" s="5">
        <v>12</v>
      </c>
      <c r="F40" s="5">
        <v>80.5</v>
      </c>
      <c r="G40" s="5">
        <v>0</v>
      </c>
      <c r="H40" s="5">
        <v>7</v>
      </c>
      <c r="I40" s="5">
        <v>7</v>
      </c>
      <c r="J40" s="5">
        <v>9</v>
      </c>
      <c r="K40" s="5">
        <v>83.64</v>
      </c>
      <c r="L40" s="5">
        <v>83.64</v>
      </c>
      <c r="M40" s="5">
        <v>76.98</v>
      </c>
    </row>
    <row r="41" spans="1:13" ht="15.75" customHeight="1">
      <c r="A41" s="4">
        <v>40</v>
      </c>
      <c r="B41" s="3" t="s">
        <v>410</v>
      </c>
      <c r="C41" s="5">
        <v>83.01</v>
      </c>
      <c r="D41" s="5">
        <v>20</v>
      </c>
      <c r="E41" s="5">
        <v>11</v>
      </c>
      <c r="F41" s="5">
        <v>74.400000000000006</v>
      </c>
      <c r="G41" s="5">
        <v>0</v>
      </c>
      <c r="H41" s="5">
        <v>4</v>
      </c>
      <c r="I41" s="5">
        <v>0</v>
      </c>
      <c r="J41" s="5">
        <v>4</v>
      </c>
      <c r="K41" s="5">
        <v>83.14</v>
      </c>
      <c r="L41" s="5">
        <v>82.37</v>
      </c>
      <c r="M41" s="5">
        <v>81.540000000000006</v>
      </c>
    </row>
    <row r="42" spans="1:13" ht="15.75" customHeight="1">
      <c r="A42" s="4">
        <v>41</v>
      </c>
      <c r="B42" s="3" t="s">
        <v>131</v>
      </c>
      <c r="C42" s="5">
        <v>82.98</v>
      </c>
      <c r="D42" s="5">
        <v>24</v>
      </c>
      <c r="E42" s="5">
        <v>6</v>
      </c>
      <c r="F42" s="5">
        <v>75.94</v>
      </c>
      <c r="G42" s="5">
        <v>0</v>
      </c>
      <c r="H42" s="5">
        <v>3</v>
      </c>
      <c r="I42" s="5">
        <v>1</v>
      </c>
      <c r="J42" s="5">
        <v>4</v>
      </c>
      <c r="K42" s="5">
        <v>82.88</v>
      </c>
      <c r="L42" s="5">
        <v>84.24</v>
      </c>
      <c r="M42" s="5">
        <v>80.12</v>
      </c>
    </row>
    <row r="43" spans="1:13" ht="15.75" customHeight="1">
      <c r="A43" s="4">
        <v>42</v>
      </c>
      <c r="B43" s="3" t="s">
        <v>51</v>
      </c>
      <c r="C43" s="5">
        <v>82.97</v>
      </c>
      <c r="D43" s="5">
        <v>21</v>
      </c>
      <c r="E43" s="5">
        <v>9</v>
      </c>
      <c r="F43" s="5">
        <v>79.78</v>
      </c>
      <c r="G43" s="5">
        <v>2</v>
      </c>
      <c r="H43" s="5">
        <v>6</v>
      </c>
      <c r="I43" s="5">
        <v>8</v>
      </c>
      <c r="J43" s="5">
        <v>8</v>
      </c>
      <c r="K43" s="5">
        <v>83.37</v>
      </c>
      <c r="L43" s="5">
        <v>84.36</v>
      </c>
      <c r="M43" s="5">
        <v>77.13</v>
      </c>
    </row>
    <row r="44" spans="1:13" ht="15.75" customHeight="1">
      <c r="A44" s="4">
        <v>43</v>
      </c>
      <c r="B44" s="3" t="s">
        <v>182</v>
      </c>
      <c r="C44" s="5">
        <v>82.96</v>
      </c>
      <c r="D44" s="5">
        <v>19</v>
      </c>
      <c r="E44" s="5">
        <v>11</v>
      </c>
      <c r="F44" s="5">
        <v>80.39</v>
      </c>
      <c r="G44" s="5">
        <v>2</v>
      </c>
      <c r="H44" s="5">
        <v>6</v>
      </c>
      <c r="I44" s="5">
        <v>7</v>
      </c>
      <c r="J44" s="5">
        <v>8</v>
      </c>
      <c r="K44" s="5">
        <v>82.72</v>
      </c>
      <c r="L44" s="5">
        <v>83.01</v>
      </c>
      <c r="M44" s="5">
        <v>83.33</v>
      </c>
    </row>
    <row r="45" spans="1:13" ht="15.75" customHeight="1">
      <c r="A45" s="4">
        <v>44</v>
      </c>
      <c r="B45" s="3" t="s">
        <v>66</v>
      </c>
      <c r="C45" s="5">
        <v>82.94</v>
      </c>
      <c r="D45" s="5">
        <v>24</v>
      </c>
      <c r="E45" s="5">
        <v>6</v>
      </c>
      <c r="F45" s="5">
        <v>73.87</v>
      </c>
      <c r="G45" s="5">
        <v>1</v>
      </c>
      <c r="H45" s="5">
        <v>1</v>
      </c>
      <c r="I45" s="5">
        <v>1</v>
      </c>
      <c r="J45" s="5">
        <v>1</v>
      </c>
      <c r="K45" s="5">
        <v>82.58</v>
      </c>
      <c r="L45" s="5">
        <v>82.25</v>
      </c>
      <c r="M45" s="5">
        <v>87.33</v>
      </c>
    </row>
    <row r="46" spans="1:13" ht="15.75" customHeight="1">
      <c r="A46" s="4">
        <v>45</v>
      </c>
      <c r="B46" s="3" t="s">
        <v>61</v>
      </c>
      <c r="C46" s="5">
        <v>82.71</v>
      </c>
      <c r="D46" s="5">
        <v>13</v>
      </c>
      <c r="E46" s="5">
        <v>17</v>
      </c>
      <c r="F46" s="5">
        <v>82.36</v>
      </c>
      <c r="G46" s="5">
        <v>3</v>
      </c>
      <c r="H46" s="5">
        <v>7</v>
      </c>
      <c r="I46" s="5">
        <v>4</v>
      </c>
      <c r="J46" s="5">
        <v>13</v>
      </c>
      <c r="K46" s="5">
        <v>82.43</v>
      </c>
      <c r="L46" s="5">
        <v>81.52</v>
      </c>
      <c r="M46" s="5">
        <v>87.68</v>
      </c>
    </row>
    <row r="47" spans="1:13" ht="15.75" customHeight="1">
      <c r="A47" s="4">
        <v>46</v>
      </c>
      <c r="B47" s="3" t="s">
        <v>29</v>
      </c>
      <c r="C47" s="5">
        <v>82.68</v>
      </c>
      <c r="D47" s="5">
        <v>16</v>
      </c>
      <c r="E47" s="5">
        <v>13</v>
      </c>
      <c r="F47" s="5">
        <v>80.209999999999994</v>
      </c>
      <c r="G47" s="5">
        <v>1</v>
      </c>
      <c r="H47" s="5">
        <v>4</v>
      </c>
      <c r="I47" s="5">
        <v>3</v>
      </c>
      <c r="J47" s="5">
        <v>8</v>
      </c>
      <c r="K47" s="5">
        <v>82.38</v>
      </c>
      <c r="L47" s="5">
        <v>81.69</v>
      </c>
      <c r="M47" s="5">
        <v>87.25</v>
      </c>
    </row>
    <row r="48" spans="1:13" ht="15.75" customHeight="1">
      <c r="A48" s="4">
        <v>47</v>
      </c>
      <c r="B48" s="3" t="s">
        <v>40</v>
      </c>
      <c r="C48" s="5">
        <v>82.64</v>
      </c>
      <c r="D48" s="5">
        <v>18</v>
      </c>
      <c r="E48" s="5">
        <v>12</v>
      </c>
      <c r="F48" s="5">
        <v>79.8</v>
      </c>
      <c r="G48" s="5">
        <v>3</v>
      </c>
      <c r="H48" s="5">
        <v>6</v>
      </c>
      <c r="I48" s="5">
        <v>5</v>
      </c>
      <c r="J48" s="5">
        <v>9</v>
      </c>
      <c r="K48" s="5">
        <v>83.45</v>
      </c>
      <c r="L48" s="5">
        <v>83.51</v>
      </c>
      <c r="M48" s="5">
        <v>75.27</v>
      </c>
    </row>
    <row r="49" spans="1:13" ht="15.75" customHeight="1">
      <c r="A49" s="4">
        <v>48</v>
      </c>
      <c r="B49" s="3" t="s">
        <v>132</v>
      </c>
      <c r="C49" s="5">
        <v>82.62</v>
      </c>
      <c r="D49" s="5">
        <v>19</v>
      </c>
      <c r="E49" s="5">
        <v>11</v>
      </c>
      <c r="F49" s="5">
        <v>79.22</v>
      </c>
      <c r="G49" s="5">
        <v>3</v>
      </c>
      <c r="H49" s="5">
        <v>5</v>
      </c>
      <c r="I49" s="5">
        <v>4</v>
      </c>
      <c r="J49" s="5">
        <v>8</v>
      </c>
      <c r="K49" s="5">
        <v>82.83</v>
      </c>
      <c r="L49" s="5">
        <v>82.2</v>
      </c>
      <c r="M49" s="5">
        <v>80.12</v>
      </c>
    </row>
    <row r="50" spans="1:13" ht="15.75" customHeight="1">
      <c r="A50" s="4">
        <v>49</v>
      </c>
      <c r="B50" s="3" t="s">
        <v>70</v>
      </c>
      <c r="C50" s="5">
        <v>82.62</v>
      </c>
      <c r="D50" s="5">
        <v>18</v>
      </c>
      <c r="E50" s="5">
        <v>12</v>
      </c>
      <c r="F50" s="5">
        <v>75.930000000000007</v>
      </c>
      <c r="G50" s="5">
        <v>0</v>
      </c>
      <c r="H50" s="5">
        <v>1</v>
      </c>
      <c r="I50" s="5">
        <v>1</v>
      </c>
      <c r="J50" s="5">
        <v>4</v>
      </c>
      <c r="K50" s="5">
        <v>82.74</v>
      </c>
      <c r="L50" s="5">
        <v>81.95</v>
      </c>
      <c r="M50" s="5">
        <v>81.23</v>
      </c>
    </row>
    <row r="51" spans="1:13" ht="15.75" customHeight="1">
      <c r="A51" s="4">
        <v>50</v>
      </c>
      <c r="B51" s="3" t="s">
        <v>146</v>
      </c>
      <c r="C51" s="5">
        <v>82.14</v>
      </c>
      <c r="D51" s="5">
        <v>16</v>
      </c>
      <c r="E51" s="5">
        <v>14</v>
      </c>
      <c r="F51" s="5">
        <v>79.2</v>
      </c>
      <c r="G51" s="5">
        <v>0</v>
      </c>
      <c r="H51" s="5">
        <v>4</v>
      </c>
      <c r="I51" s="5">
        <v>3</v>
      </c>
      <c r="J51" s="5">
        <v>7</v>
      </c>
      <c r="K51" s="5">
        <v>82.11</v>
      </c>
      <c r="L51" s="5">
        <v>81.739999999999995</v>
      </c>
      <c r="M51" s="5">
        <v>81.45</v>
      </c>
    </row>
    <row r="52" spans="1:13" ht="15.75" customHeight="1">
      <c r="A52" s="4">
        <v>51</v>
      </c>
      <c r="B52" s="3" t="s">
        <v>57</v>
      </c>
      <c r="C52" s="5">
        <v>82.14</v>
      </c>
      <c r="D52" s="5">
        <v>24</v>
      </c>
      <c r="E52" s="5">
        <v>6</v>
      </c>
      <c r="F52" s="5">
        <v>72.94</v>
      </c>
      <c r="G52" s="5">
        <v>1</v>
      </c>
      <c r="H52" s="5">
        <v>2</v>
      </c>
      <c r="I52" s="5">
        <v>2</v>
      </c>
      <c r="J52" s="5">
        <v>2</v>
      </c>
      <c r="K52" s="5">
        <v>81.93</v>
      </c>
      <c r="L52" s="5">
        <v>81.540000000000006</v>
      </c>
      <c r="M52" s="5">
        <v>83.75</v>
      </c>
    </row>
    <row r="53" spans="1:13" ht="15.75" customHeight="1">
      <c r="A53" s="4">
        <v>52</v>
      </c>
      <c r="B53" s="3" t="s">
        <v>42</v>
      </c>
      <c r="C53" s="5">
        <v>81.66</v>
      </c>
      <c r="D53" s="5">
        <v>16</v>
      </c>
      <c r="E53" s="5">
        <v>14</v>
      </c>
      <c r="F53" s="5">
        <v>78.89</v>
      </c>
      <c r="G53" s="5">
        <v>1</v>
      </c>
      <c r="H53" s="5">
        <v>7</v>
      </c>
      <c r="I53" s="5">
        <v>3</v>
      </c>
      <c r="J53" s="5">
        <v>9</v>
      </c>
      <c r="K53" s="5">
        <v>81.98</v>
      </c>
      <c r="L53" s="5">
        <v>81</v>
      </c>
      <c r="M53" s="5">
        <v>78.760000000000005</v>
      </c>
    </row>
    <row r="54" spans="1:13" ht="15.75" customHeight="1">
      <c r="A54" s="4">
        <v>53</v>
      </c>
      <c r="B54" s="3" t="s">
        <v>12</v>
      </c>
      <c r="C54" s="5">
        <v>81.37</v>
      </c>
      <c r="D54" s="5">
        <v>17</v>
      </c>
      <c r="E54" s="5">
        <v>13</v>
      </c>
      <c r="F54" s="5">
        <v>80.03</v>
      </c>
      <c r="G54" s="5">
        <v>2</v>
      </c>
      <c r="H54" s="5">
        <v>6</v>
      </c>
      <c r="I54" s="5">
        <v>4</v>
      </c>
      <c r="J54" s="5">
        <v>9</v>
      </c>
      <c r="K54" s="5">
        <v>81.34</v>
      </c>
      <c r="L54" s="5">
        <v>81.760000000000005</v>
      </c>
      <c r="M54" s="5">
        <v>79.260000000000005</v>
      </c>
    </row>
    <row r="55" spans="1:13" ht="15.75" customHeight="1">
      <c r="A55" s="4">
        <v>54</v>
      </c>
      <c r="B55" s="3" t="s">
        <v>90</v>
      </c>
      <c r="C55" s="5">
        <v>81.23</v>
      </c>
      <c r="D55" s="5">
        <v>20</v>
      </c>
      <c r="E55" s="5">
        <v>9</v>
      </c>
      <c r="F55" s="5">
        <v>76.650000000000006</v>
      </c>
      <c r="G55" s="5">
        <v>2</v>
      </c>
      <c r="H55" s="5">
        <v>1</v>
      </c>
      <c r="I55" s="5">
        <v>4</v>
      </c>
      <c r="J55" s="5">
        <v>2</v>
      </c>
      <c r="K55" s="5">
        <v>81.72</v>
      </c>
      <c r="L55" s="5">
        <v>81.209999999999994</v>
      </c>
      <c r="M55" s="5">
        <v>76.23</v>
      </c>
    </row>
    <row r="56" spans="1:13" ht="15.75" customHeight="1">
      <c r="A56" s="4">
        <v>55</v>
      </c>
      <c r="B56" s="3" t="s">
        <v>84</v>
      </c>
      <c r="C56" s="5">
        <v>81.14</v>
      </c>
      <c r="D56" s="5">
        <v>17</v>
      </c>
      <c r="E56" s="5">
        <v>12</v>
      </c>
      <c r="F56" s="5">
        <v>79.81</v>
      </c>
      <c r="G56" s="5">
        <v>3</v>
      </c>
      <c r="H56" s="5">
        <v>2</v>
      </c>
      <c r="I56" s="5">
        <v>6</v>
      </c>
      <c r="J56" s="5">
        <v>5</v>
      </c>
      <c r="K56" s="5">
        <v>80.81</v>
      </c>
      <c r="L56" s="5">
        <v>81.58</v>
      </c>
      <c r="M56" s="5">
        <v>81.42</v>
      </c>
    </row>
    <row r="57" spans="1:13" ht="15.75" customHeight="1">
      <c r="A57" s="4">
        <v>56</v>
      </c>
      <c r="B57" s="3" t="s">
        <v>210</v>
      </c>
      <c r="C57" s="5">
        <v>80.97</v>
      </c>
      <c r="D57" s="5">
        <v>24</v>
      </c>
      <c r="E57" s="5">
        <v>4</v>
      </c>
      <c r="F57" s="5">
        <v>69.91</v>
      </c>
      <c r="G57" s="5">
        <v>0</v>
      </c>
      <c r="H57" s="5">
        <v>1</v>
      </c>
      <c r="I57" s="5">
        <v>0</v>
      </c>
      <c r="J57" s="5">
        <v>2</v>
      </c>
      <c r="K57" s="5">
        <v>80.38</v>
      </c>
      <c r="L57" s="5">
        <v>81.13</v>
      </c>
      <c r="M57" s="5">
        <v>85.66</v>
      </c>
    </row>
    <row r="58" spans="1:13" ht="15.75" customHeight="1">
      <c r="A58" s="4">
        <v>57</v>
      </c>
      <c r="B58" s="3" t="s">
        <v>138</v>
      </c>
      <c r="C58" s="5">
        <v>80.959999999999994</v>
      </c>
      <c r="D58" s="5">
        <v>24</v>
      </c>
      <c r="E58" s="5">
        <v>4</v>
      </c>
      <c r="F58" s="5">
        <v>68.8</v>
      </c>
      <c r="G58" s="5">
        <v>0</v>
      </c>
      <c r="H58" s="5">
        <v>1</v>
      </c>
      <c r="I58" s="5">
        <v>0</v>
      </c>
      <c r="J58" s="5">
        <v>1</v>
      </c>
      <c r="K58" s="5">
        <v>80.61</v>
      </c>
      <c r="L58" s="5">
        <v>80.36</v>
      </c>
      <c r="M58" s="5">
        <v>84.34</v>
      </c>
    </row>
    <row r="59" spans="1:13" ht="15.75" customHeight="1">
      <c r="A59" s="4">
        <v>58</v>
      </c>
      <c r="B59" s="3" t="s">
        <v>35</v>
      </c>
      <c r="C59" s="5">
        <v>80.650000000000006</v>
      </c>
      <c r="D59" s="5">
        <v>16</v>
      </c>
      <c r="E59" s="5">
        <v>14</v>
      </c>
      <c r="F59" s="5">
        <v>79.34</v>
      </c>
      <c r="G59" s="5">
        <v>1</v>
      </c>
      <c r="H59" s="5">
        <v>5</v>
      </c>
      <c r="I59" s="5">
        <v>3</v>
      </c>
      <c r="J59" s="5">
        <v>8</v>
      </c>
      <c r="K59" s="5">
        <v>80.2</v>
      </c>
      <c r="L59" s="5">
        <v>80.78</v>
      </c>
      <c r="M59" s="5">
        <v>83.32</v>
      </c>
    </row>
    <row r="60" spans="1:13" ht="15.75" customHeight="1">
      <c r="A60" s="4">
        <v>59</v>
      </c>
      <c r="B60" s="3" t="s">
        <v>99</v>
      </c>
      <c r="C60" s="5">
        <v>80.650000000000006</v>
      </c>
      <c r="D60" s="5">
        <v>20</v>
      </c>
      <c r="E60" s="5">
        <v>10</v>
      </c>
      <c r="F60" s="5">
        <v>77.459999999999994</v>
      </c>
      <c r="G60" s="5">
        <v>3</v>
      </c>
      <c r="H60" s="5">
        <v>2</v>
      </c>
      <c r="I60" s="5">
        <v>7</v>
      </c>
      <c r="J60" s="5">
        <v>3</v>
      </c>
      <c r="K60" s="5">
        <v>80.89</v>
      </c>
      <c r="L60" s="5">
        <v>81.900000000000006</v>
      </c>
      <c r="M60" s="5">
        <v>75.37</v>
      </c>
    </row>
    <row r="61" spans="1:13" ht="15.75" customHeight="1">
      <c r="A61" s="4">
        <v>60</v>
      </c>
      <c r="B61" s="3" t="s">
        <v>58</v>
      </c>
      <c r="C61" s="5">
        <v>80.459999999999994</v>
      </c>
      <c r="D61" s="5">
        <v>16</v>
      </c>
      <c r="E61" s="5">
        <v>14</v>
      </c>
      <c r="F61" s="5">
        <v>78.52</v>
      </c>
      <c r="G61" s="5">
        <v>1</v>
      </c>
      <c r="H61" s="5">
        <v>5</v>
      </c>
      <c r="I61" s="5">
        <v>2</v>
      </c>
      <c r="J61" s="5">
        <v>7</v>
      </c>
      <c r="K61" s="5">
        <v>79.98</v>
      </c>
      <c r="L61" s="5">
        <v>80.790000000000006</v>
      </c>
      <c r="M61" s="5">
        <v>82.74</v>
      </c>
    </row>
    <row r="62" spans="1:13" ht="15.75" customHeight="1">
      <c r="A62" s="4">
        <v>61</v>
      </c>
      <c r="B62" s="3" t="s">
        <v>25</v>
      </c>
      <c r="C62" s="5">
        <v>80.44</v>
      </c>
      <c r="D62" s="5">
        <v>17</v>
      </c>
      <c r="E62" s="5">
        <v>13</v>
      </c>
      <c r="F62" s="5">
        <v>77.13</v>
      </c>
      <c r="G62" s="5">
        <v>1</v>
      </c>
      <c r="H62" s="5">
        <v>2</v>
      </c>
      <c r="I62" s="5">
        <v>1</v>
      </c>
      <c r="J62" s="5">
        <v>6</v>
      </c>
      <c r="K62" s="5">
        <v>81.12</v>
      </c>
      <c r="L62" s="5">
        <v>80.010000000000005</v>
      </c>
      <c r="M62" s="5">
        <v>74.790000000000006</v>
      </c>
    </row>
    <row r="63" spans="1:13" ht="15.75" customHeight="1">
      <c r="A63" s="4">
        <v>62</v>
      </c>
      <c r="B63" s="3" t="s">
        <v>34</v>
      </c>
      <c r="C63" s="5">
        <v>80.38</v>
      </c>
      <c r="D63" s="5">
        <v>18</v>
      </c>
      <c r="E63" s="5">
        <v>12</v>
      </c>
      <c r="F63" s="5">
        <v>75.599999999999994</v>
      </c>
      <c r="G63" s="5">
        <v>0</v>
      </c>
      <c r="H63" s="5">
        <v>4</v>
      </c>
      <c r="I63" s="5">
        <v>1</v>
      </c>
      <c r="J63" s="5">
        <v>7</v>
      </c>
      <c r="K63" s="5">
        <v>80.180000000000007</v>
      </c>
      <c r="L63" s="5">
        <v>79.78</v>
      </c>
      <c r="M63" s="5">
        <v>81.88</v>
      </c>
    </row>
    <row r="64" spans="1:13" ht="15.75" customHeight="1">
      <c r="A64" s="4">
        <v>63</v>
      </c>
      <c r="B64" s="3" t="s">
        <v>412</v>
      </c>
      <c r="C64" s="5">
        <v>80.37</v>
      </c>
      <c r="D64" s="5">
        <v>13</v>
      </c>
      <c r="E64" s="5">
        <v>16</v>
      </c>
      <c r="F64" s="5">
        <v>78.52</v>
      </c>
      <c r="G64" s="5">
        <v>0</v>
      </c>
      <c r="H64" s="5">
        <v>7</v>
      </c>
      <c r="I64" s="5">
        <v>1</v>
      </c>
      <c r="J64" s="5">
        <v>10</v>
      </c>
      <c r="K64" s="5">
        <v>80.709999999999994</v>
      </c>
      <c r="L64" s="5">
        <v>79.540000000000006</v>
      </c>
      <c r="M64" s="5">
        <v>77.569999999999993</v>
      </c>
    </row>
    <row r="65" spans="1:13" ht="15.75" customHeight="1">
      <c r="A65" s="4">
        <v>64</v>
      </c>
      <c r="B65" s="3" t="s">
        <v>233</v>
      </c>
      <c r="C65" s="5">
        <v>80.349999999999994</v>
      </c>
      <c r="D65" s="5">
        <v>23</v>
      </c>
      <c r="E65" s="5">
        <v>4</v>
      </c>
      <c r="F65" s="5">
        <v>67.73</v>
      </c>
      <c r="G65" s="5">
        <v>0</v>
      </c>
      <c r="H65" s="5">
        <v>1</v>
      </c>
      <c r="I65" s="5">
        <v>0</v>
      </c>
      <c r="J65" s="5">
        <v>1</v>
      </c>
      <c r="K65" s="5">
        <v>80.28</v>
      </c>
      <c r="L65" s="5">
        <v>79.66</v>
      </c>
      <c r="M65" s="5">
        <v>80.72</v>
      </c>
    </row>
    <row r="66" spans="1:13" ht="15.75" customHeight="1">
      <c r="A66" s="4">
        <v>65</v>
      </c>
      <c r="B66" s="3" t="s">
        <v>93</v>
      </c>
      <c r="C66" s="5">
        <v>80.02</v>
      </c>
      <c r="D66" s="5">
        <v>20</v>
      </c>
      <c r="E66" s="5">
        <v>10</v>
      </c>
      <c r="F66" s="5">
        <v>73.52</v>
      </c>
      <c r="G66" s="5">
        <v>0</v>
      </c>
      <c r="H66" s="5">
        <v>3</v>
      </c>
      <c r="I66" s="5">
        <v>1</v>
      </c>
      <c r="J66" s="5">
        <v>6</v>
      </c>
      <c r="K66" s="5">
        <v>80.09</v>
      </c>
      <c r="L66" s="5">
        <v>79.42</v>
      </c>
      <c r="M66" s="5">
        <v>78.930000000000007</v>
      </c>
    </row>
    <row r="67" spans="1:13" ht="15.75" customHeight="1">
      <c r="A67" s="4">
        <v>66</v>
      </c>
      <c r="B67" s="3" t="s">
        <v>87</v>
      </c>
      <c r="C67" s="5">
        <v>79.88</v>
      </c>
      <c r="D67" s="5">
        <v>18</v>
      </c>
      <c r="E67" s="5">
        <v>11</v>
      </c>
      <c r="F67" s="5">
        <v>74.86</v>
      </c>
      <c r="G67" s="5">
        <v>0</v>
      </c>
      <c r="H67" s="5">
        <v>0</v>
      </c>
      <c r="I67" s="5">
        <v>1</v>
      </c>
      <c r="J67" s="5">
        <v>2</v>
      </c>
      <c r="K67" s="5">
        <v>79.64</v>
      </c>
      <c r="L67" s="5">
        <v>79.38</v>
      </c>
      <c r="M67" s="5">
        <v>81.63</v>
      </c>
    </row>
    <row r="68" spans="1:13" ht="15.75" customHeight="1">
      <c r="A68" s="4">
        <v>67</v>
      </c>
      <c r="B68" s="3" t="s">
        <v>148</v>
      </c>
      <c r="C68" s="5">
        <v>79.84</v>
      </c>
      <c r="D68" s="5">
        <v>21</v>
      </c>
      <c r="E68" s="5">
        <v>8</v>
      </c>
      <c r="F68" s="5">
        <v>73.400000000000006</v>
      </c>
      <c r="G68" s="5">
        <v>0</v>
      </c>
      <c r="H68" s="5">
        <v>2</v>
      </c>
      <c r="I68" s="5">
        <v>1</v>
      </c>
      <c r="J68" s="5">
        <v>2</v>
      </c>
      <c r="K68" s="5">
        <v>79.55</v>
      </c>
      <c r="L68" s="5">
        <v>80.239999999999995</v>
      </c>
      <c r="M68" s="5">
        <v>79.87</v>
      </c>
    </row>
    <row r="69" spans="1:13" ht="15.75" customHeight="1">
      <c r="A69" s="4">
        <v>68</v>
      </c>
      <c r="B69" s="3" t="s">
        <v>60</v>
      </c>
      <c r="C69" s="5">
        <v>79.790000000000006</v>
      </c>
      <c r="D69" s="5">
        <v>13</v>
      </c>
      <c r="E69" s="5">
        <v>17</v>
      </c>
      <c r="F69" s="5">
        <v>79.89</v>
      </c>
      <c r="G69" s="5">
        <v>0</v>
      </c>
      <c r="H69" s="5">
        <v>6</v>
      </c>
      <c r="I69" s="5">
        <v>2</v>
      </c>
      <c r="J69" s="5">
        <v>14</v>
      </c>
      <c r="K69" s="5">
        <v>79.98</v>
      </c>
      <c r="L69" s="5">
        <v>79.040000000000006</v>
      </c>
      <c r="M69" s="5">
        <v>77.95</v>
      </c>
    </row>
    <row r="70" spans="1:13" ht="15.75" customHeight="1">
      <c r="A70" s="4">
        <v>69</v>
      </c>
      <c r="B70" s="3" t="s">
        <v>102</v>
      </c>
      <c r="C70" s="5">
        <v>79.75</v>
      </c>
      <c r="D70" s="5">
        <v>23</v>
      </c>
      <c r="E70" s="5">
        <v>6</v>
      </c>
      <c r="F70" s="5">
        <v>72.319999999999993</v>
      </c>
      <c r="G70" s="5">
        <v>0</v>
      </c>
      <c r="H70" s="5">
        <v>0</v>
      </c>
      <c r="I70" s="5">
        <v>0</v>
      </c>
      <c r="J70" s="5">
        <v>2</v>
      </c>
      <c r="K70" s="5">
        <v>79.349999999999994</v>
      </c>
      <c r="L70" s="5">
        <v>79.09</v>
      </c>
      <c r="M70" s="5">
        <v>84.17</v>
      </c>
    </row>
    <row r="71" spans="1:13" ht="15.75" customHeight="1">
      <c r="A71" s="4">
        <v>70</v>
      </c>
      <c r="B71" s="3" t="s">
        <v>41</v>
      </c>
      <c r="C71" s="5">
        <v>79.680000000000007</v>
      </c>
      <c r="D71" s="5">
        <v>12</v>
      </c>
      <c r="E71" s="5">
        <v>18</v>
      </c>
      <c r="F71" s="5">
        <v>81.14</v>
      </c>
      <c r="G71" s="5">
        <v>2</v>
      </c>
      <c r="H71" s="5">
        <v>9</v>
      </c>
      <c r="I71" s="5">
        <v>4</v>
      </c>
      <c r="J71" s="5">
        <v>15</v>
      </c>
      <c r="K71" s="5">
        <v>79.34</v>
      </c>
      <c r="L71" s="5">
        <v>79.77</v>
      </c>
      <c r="M71" s="5">
        <v>80.91</v>
      </c>
    </row>
    <row r="72" spans="1:13" ht="15.75" customHeight="1">
      <c r="A72" s="4">
        <v>71</v>
      </c>
      <c r="B72" s="3" t="s">
        <v>174</v>
      </c>
      <c r="C72" s="5">
        <v>79.61</v>
      </c>
      <c r="D72" s="5">
        <v>20</v>
      </c>
      <c r="E72" s="5">
        <v>8</v>
      </c>
      <c r="F72" s="5">
        <v>72.55</v>
      </c>
      <c r="G72" s="5">
        <v>0</v>
      </c>
      <c r="H72" s="5">
        <v>2</v>
      </c>
      <c r="I72" s="5">
        <v>0</v>
      </c>
      <c r="J72" s="5">
        <v>3</v>
      </c>
      <c r="K72" s="5">
        <v>79.63</v>
      </c>
      <c r="L72" s="5">
        <v>79.56</v>
      </c>
      <c r="M72" s="5">
        <v>77.78</v>
      </c>
    </row>
    <row r="73" spans="1:13" ht="15.75" customHeight="1">
      <c r="A73" s="4">
        <v>72</v>
      </c>
      <c r="B73" s="3" t="s">
        <v>134</v>
      </c>
      <c r="C73" s="5">
        <v>79.58</v>
      </c>
      <c r="D73" s="5">
        <v>22</v>
      </c>
      <c r="E73" s="5">
        <v>8</v>
      </c>
      <c r="F73" s="5">
        <v>75.36</v>
      </c>
      <c r="G73" s="5">
        <v>1</v>
      </c>
      <c r="H73" s="5">
        <v>2</v>
      </c>
      <c r="I73" s="5">
        <v>1</v>
      </c>
      <c r="J73" s="5">
        <v>5</v>
      </c>
      <c r="K73" s="5">
        <v>79.2</v>
      </c>
      <c r="L73" s="5">
        <v>80.27</v>
      </c>
      <c r="M73" s="5">
        <v>79.930000000000007</v>
      </c>
    </row>
    <row r="74" spans="1:13" ht="15.75" customHeight="1">
      <c r="A74" s="4">
        <v>73</v>
      </c>
      <c r="B74" s="3" t="s">
        <v>214</v>
      </c>
      <c r="C74" s="5">
        <v>79.430000000000007</v>
      </c>
      <c r="D74" s="5">
        <v>23</v>
      </c>
      <c r="E74" s="5">
        <v>6</v>
      </c>
      <c r="F74" s="5">
        <v>68.95</v>
      </c>
      <c r="G74" s="5">
        <v>0</v>
      </c>
      <c r="H74" s="5">
        <v>0</v>
      </c>
      <c r="I74" s="5">
        <v>1</v>
      </c>
      <c r="J74" s="5">
        <v>2</v>
      </c>
      <c r="K74" s="5">
        <v>79.27</v>
      </c>
      <c r="L74" s="5">
        <v>79.56</v>
      </c>
      <c r="M74" s="5">
        <v>78.849999999999994</v>
      </c>
    </row>
    <row r="75" spans="1:13" ht="15.75" customHeight="1">
      <c r="A75" s="4">
        <v>74</v>
      </c>
      <c r="B75" s="3" t="s">
        <v>74</v>
      </c>
      <c r="C75" s="5">
        <v>79.42</v>
      </c>
      <c r="D75" s="5">
        <v>14</v>
      </c>
      <c r="E75" s="5">
        <v>15</v>
      </c>
      <c r="F75" s="5">
        <v>80.19</v>
      </c>
      <c r="G75" s="5">
        <v>0</v>
      </c>
      <c r="H75" s="5">
        <v>8</v>
      </c>
      <c r="I75" s="5">
        <v>1</v>
      </c>
      <c r="J75" s="5">
        <v>10</v>
      </c>
      <c r="K75" s="5">
        <v>78.84</v>
      </c>
      <c r="L75" s="5">
        <v>79.84</v>
      </c>
      <c r="M75" s="5">
        <v>82.85</v>
      </c>
    </row>
    <row r="76" spans="1:13" ht="15.75" customHeight="1">
      <c r="A76" s="4">
        <v>75</v>
      </c>
      <c r="B76" s="3" t="s">
        <v>65</v>
      </c>
      <c r="C76" s="5">
        <v>79.400000000000006</v>
      </c>
      <c r="D76" s="5">
        <v>11</v>
      </c>
      <c r="E76" s="5">
        <v>19</v>
      </c>
      <c r="F76" s="5">
        <v>82.83</v>
      </c>
      <c r="G76" s="5">
        <v>2</v>
      </c>
      <c r="H76" s="5">
        <v>11</v>
      </c>
      <c r="I76" s="5">
        <v>4</v>
      </c>
      <c r="J76" s="5">
        <v>17</v>
      </c>
      <c r="K76" s="5">
        <v>79.22</v>
      </c>
      <c r="L76" s="5">
        <v>79.52</v>
      </c>
      <c r="M76" s="5">
        <v>79.010000000000005</v>
      </c>
    </row>
    <row r="77" spans="1:13" ht="15.75" customHeight="1">
      <c r="A77" s="4">
        <v>76</v>
      </c>
      <c r="B77" s="3" t="s">
        <v>199</v>
      </c>
      <c r="C77" s="5">
        <v>79.239999999999995</v>
      </c>
      <c r="D77" s="5">
        <v>14</v>
      </c>
      <c r="E77" s="5">
        <v>15</v>
      </c>
      <c r="F77" s="5">
        <v>80.849999999999994</v>
      </c>
      <c r="G77" s="5">
        <v>2</v>
      </c>
      <c r="H77" s="5">
        <v>7</v>
      </c>
      <c r="I77" s="5">
        <v>4</v>
      </c>
      <c r="J77" s="5">
        <v>9</v>
      </c>
      <c r="K77" s="5">
        <v>78.75</v>
      </c>
      <c r="L77" s="5">
        <v>79.44</v>
      </c>
      <c r="M77" s="5">
        <v>82.1</v>
      </c>
    </row>
    <row r="78" spans="1:13" ht="15.75" customHeight="1">
      <c r="A78" s="4">
        <v>77</v>
      </c>
      <c r="B78" s="3" t="s">
        <v>121</v>
      </c>
      <c r="C78" s="5">
        <v>79.2</v>
      </c>
      <c r="D78" s="5">
        <v>20</v>
      </c>
      <c r="E78" s="5">
        <v>9</v>
      </c>
      <c r="F78" s="5">
        <v>72.150000000000006</v>
      </c>
      <c r="G78" s="5">
        <v>0</v>
      </c>
      <c r="H78" s="5">
        <v>2</v>
      </c>
      <c r="I78" s="5">
        <v>1</v>
      </c>
      <c r="J78" s="5">
        <v>4</v>
      </c>
      <c r="K78" s="5">
        <v>79.62</v>
      </c>
      <c r="L78" s="5">
        <v>79.36</v>
      </c>
      <c r="M78" s="5">
        <v>74.02</v>
      </c>
    </row>
    <row r="79" spans="1:13" ht="15.75" customHeight="1">
      <c r="A79" s="4">
        <v>78</v>
      </c>
      <c r="B79" s="3" t="s">
        <v>92</v>
      </c>
      <c r="C79" s="5">
        <v>79.19</v>
      </c>
      <c r="D79" s="5">
        <v>19</v>
      </c>
      <c r="E79" s="5">
        <v>12</v>
      </c>
      <c r="F79" s="5">
        <v>75.08</v>
      </c>
      <c r="G79" s="5">
        <v>0</v>
      </c>
      <c r="H79" s="5">
        <v>5</v>
      </c>
      <c r="I79" s="5">
        <v>1</v>
      </c>
      <c r="J79" s="5">
        <v>6</v>
      </c>
      <c r="K79" s="5">
        <v>78.930000000000007</v>
      </c>
      <c r="L79" s="5">
        <v>79.38</v>
      </c>
      <c r="M79" s="5">
        <v>79.33</v>
      </c>
    </row>
    <row r="80" spans="1:13" ht="15.75" customHeight="1">
      <c r="A80" s="4">
        <v>79</v>
      </c>
      <c r="B80" s="3" t="s">
        <v>59</v>
      </c>
      <c r="C80" s="5">
        <v>79.11</v>
      </c>
      <c r="D80" s="5">
        <v>14</v>
      </c>
      <c r="E80" s="5">
        <v>15</v>
      </c>
      <c r="F80" s="5">
        <v>80.459999999999994</v>
      </c>
      <c r="G80" s="5">
        <v>0</v>
      </c>
      <c r="H80" s="5">
        <v>6</v>
      </c>
      <c r="I80" s="5">
        <v>6</v>
      </c>
      <c r="J80" s="5">
        <v>10</v>
      </c>
      <c r="K80" s="5">
        <v>78.760000000000005</v>
      </c>
      <c r="L80" s="5">
        <v>78.28</v>
      </c>
      <c r="M80" s="5">
        <v>83.27</v>
      </c>
    </row>
    <row r="81" spans="1:13" ht="15.75" customHeight="1">
      <c r="A81" s="4">
        <v>80</v>
      </c>
      <c r="B81" s="3" t="s">
        <v>108</v>
      </c>
      <c r="C81" s="5">
        <v>79.069999999999993</v>
      </c>
      <c r="D81" s="5">
        <v>21</v>
      </c>
      <c r="E81" s="5">
        <v>6</v>
      </c>
      <c r="F81" s="5">
        <v>70.3</v>
      </c>
      <c r="G81" s="5">
        <v>1</v>
      </c>
      <c r="H81" s="5">
        <v>1</v>
      </c>
      <c r="I81" s="5">
        <v>1</v>
      </c>
      <c r="J81" s="5">
        <v>3</v>
      </c>
      <c r="K81" s="5">
        <v>78.62</v>
      </c>
      <c r="L81" s="5">
        <v>78.77</v>
      </c>
      <c r="M81" s="5">
        <v>82.77</v>
      </c>
    </row>
    <row r="82" spans="1:13" ht="15.75" customHeight="1">
      <c r="A82" s="4">
        <v>81</v>
      </c>
      <c r="B82" s="3" t="s">
        <v>46</v>
      </c>
      <c r="C82" s="5">
        <v>78.989999999999995</v>
      </c>
      <c r="D82" s="5">
        <v>11</v>
      </c>
      <c r="E82" s="5">
        <v>19</v>
      </c>
      <c r="F82" s="5">
        <v>81.89</v>
      </c>
      <c r="G82" s="5">
        <v>2</v>
      </c>
      <c r="H82" s="5">
        <v>6</v>
      </c>
      <c r="I82" s="5">
        <v>5</v>
      </c>
      <c r="J82" s="5">
        <v>13</v>
      </c>
      <c r="K82" s="5">
        <v>79.14</v>
      </c>
      <c r="L82" s="5">
        <v>78.52</v>
      </c>
      <c r="M82" s="5">
        <v>76.87</v>
      </c>
    </row>
    <row r="83" spans="1:13" ht="15.75" customHeight="1">
      <c r="A83" s="4">
        <v>82</v>
      </c>
      <c r="B83" s="3" t="s">
        <v>16</v>
      </c>
      <c r="C83" s="5">
        <v>78.849999999999994</v>
      </c>
      <c r="D83" s="5">
        <v>16</v>
      </c>
      <c r="E83" s="5">
        <v>14</v>
      </c>
      <c r="F83" s="5">
        <v>76.58</v>
      </c>
      <c r="G83" s="5">
        <v>0</v>
      </c>
      <c r="H83" s="5">
        <v>2</v>
      </c>
      <c r="I83" s="5">
        <v>2</v>
      </c>
      <c r="J83" s="5">
        <v>5</v>
      </c>
      <c r="K83" s="5">
        <v>79.13</v>
      </c>
      <c r="L83" s="5">
        <v>79.010000000000005</v>
      </c>
      <c r="M83" s="5">
        <v>74.599999999999994</v>
      </c>
    </row>
    <row r="84" spans="1:13" ht="15.75" customHeight="1">
      <c r="A84" s="4">
        <v>83</v>
      </c>
      <c r="B84" s="3" t="s">
        <v>156</v>
      </c>
      <c r="C84" s="5">
        <v>78.77</v>
      </c>
      <c r="D84" s="5">
        <v>13</v>
      </c>
      <c r="E84" s="5">
        <v>17</v>
      </c>
      <c r="F84" s="5">
        <v>79.44</v>
      </c>
      <c r="G84" s="5">
        <v>1</v>
      </c>
      <c r="H84" s="5">
        <v>7</v>
      </c>
      <c r="I84" s="5">
        <v>1</v>
      </c>
      <c r="J84" s="5">
        <v>12</v>
      </c>
      <c r="K84" s="5">
        <v>79.37</v>
      </c>
      <c r="L84" s="5">
        <v>79.319999999999993</v>
      </c>
      <c r="M84" s="5">
        <v>71.680000000000007</v>
      </c>
    </row>
    <row r="85" spans="1:13" ht="15.75" customHeight="1">
      <c r="A85" s="4">
        <v>84</v>
      </c>
      <c r="B85" s="3" t="s">
        <v>38</v>
      </c>
      <c r="C85" s="5">
        <v>78.77</v>
      </c>
      <c r="D85" s="5">
        <v>13</v>
      </c>
      <c r="E85" s="5">
        <v>16</v>
      </c>
      <c r="F85" s="5">
        <v>79.72</v>
      </c>
      <c r="G85" s="5">
        <v>1</v>
      </c>
      <c r="H85" s="5">
        <v>6</v>
      </c>
      <c r="I85" s="5">
        <v>1</v>
      </c>
      <c r="J85" s="5">
        <v>10</v>
      </c>
      <c r="K85" s="5">
        <v>79.040000000000006</v>
      </c>
      <c r="L85" s="5">
        <v>78.45</v>
      </c>
      <c r="M85" s="5">
        <v>75.37</v>
      </c>
    </row>
    <row r="86" spans="1:13" ht="15.75" customHeight="1">
      <c r="A86" s="4">
        <v>85</v>
      </c>
      <c r="B86" s="3" t="s">
        <v>215</v>
      </c>
      <c r="C86" s="5">
        <v>78.67</v>
      </c>
      <c r="D86" s="5">
        <v>18</v>
      </c>
      <c r="E86" s="5">
        <v>12</v>
      </c>
      <c r="F86" s="5">
        <v>77.209999999999994</v>
      </c>
      <c r="G86" s="5">
        <v>1</v>
      </c>
      <c r="H86" s="5">
        <v>2</v>
      </c>
      <c r="I86" s="5">
        <v>2</v>
      </c>
      <c r="J86" s="5">
        <v>6</v>
      </c>
      <c r="K86" s="5">
        <v>78.55</v>
      </c>
      <c r="L86" s="5">
        <v>79.87</v>
      </c>
      <c r="M86" s="5">
        <v>75.739999999999995</v>
      </c>
    </row>
    <row r="87" spans="1:13" ht="15.75" customHeight="1">
      <c r="A87" s="4">
        <v>86</v>
      </c>
      <c r="B87" s="3" t="s">
        <v>202</v>
      </c>
      <c r="C87" s="5">
        <v>78.39</v>
      </c>
      <c r="D87" s="5">
        <v>23</v>
      </c>
      <c r="E87" s="5">
        <v>7</v>
      </c>
      <c r="F87" s="5">
        <v>67.989999999999995</v>
      </c>
      <c r="G87" s="5">
        <v>0</v>
      </c>
      <c r="H87" s="5">
        <v>1</v>
      </c>
      <c r="I87" s="5">
        <v>0</v>
      </c>
      <c r="J87" s="5">
        <v>1</v>
      </c>
      <c r="K87" s="5">
        <v>78.38</v>
      </c>
      <c r="L87" s="5">
        <v>77.540000000000006</v>
      </c>
      <c r="M87" s="5">
        <v>78.42</v>
      </c>
    </row>
    <row r="88" spans="1:13" ht="15.75" customHeight="1">
      <c r="A88" s="4">
        <v>87</v>
      </c>
      <c r="B88" s="3" t="s">
        <v>211</v>
      </c>
      <c r="C88" s="5">
        <v>78.28</v>
      </c>
      <c r="D88" s="5">
        <v>17</v>
      </c>
      <c r="E88" s="5">
        <v>12</v>
      </c>
      <c r="F88" s="5">
        <v>75.91</v>
      </c>
      <c r="G88" s="5">
        <v>0</v>
      </c>
      <c r="H88" s="5">
        <v>0</v>
      </c>
      <c r="I88" s="5">
        <v>2</v>
      </c>
      <c r="J88" s="5">
        <v>2</v>
      </c>
      <c r="K88" s="5">
        <v>78.650000000000006</v>
      </c>
      <c r="L88" s="5">
        <v>78.290000000000006</v>
      </c>
      <c r="M88" s="5">
        <v>73.599999999999994</v>
      </c>
    </row>
    <row r="89" spans="1:13" ht="15.75" customHeight="1">
      <c r="A89" s="4">
        <v>88</v>
      </c>
      <c r="B89" s="3" t="s">
        <v>136</v>
      </c>
      <c r="C89" s="5">
        <v>78.099999999999994</v>
      </c>
      <c r="D89" s="5">
        <v>23</v>
      </c>
      <c r="E89" s="5">
        <v>6</v>
      </c>
      <c r="F89" s="5">
        <v>69.3</v>
      </c>
      <c r="G89" s="5">
        <v>0</v>
      </c>
      <c r="H89" s="5">
        <v>1</v>
      </c>
      <c r="I89" s="5">
        <v>0</v>
      </c>
      <c r="J89" s="5">
        <v>2</v>
      </c>
      <c r="K89" s="5">
        <v>78</v>
      </c>
      <c r="L89" s="5">
        <v>78.040000000000006</v>
      </c>
      <c r="M89" s="5">
        <v>77.3</v>
      </c>
    </row>
    <row r="90" spans="1:13" ht="15.75" customHeight="1">
      <c r="A90" s="4">
        <v>89</v>
      </c>
      <c r="B90" s="3" t="s">
        <v>411</v>
      </c>
      <c r="C90" s="5">
        <v>78.08</v>
      </c>
      <c r="D90" s="5">
        <v>15</v>
      </c>
      <c r="E90" s="5">
        <v>15</v>
      </c>
      <c r="F90" s="5">
        <v>75.34</v>
      </c>
      <c r="G90" s="5">
        <v>0</v>
      </c>
      <c r="H90" s="5">
        <v>2</v>
      </c>
      <c r="I90" s="5">
        <v>1</v>
      </c>
      <c r="J90" s="5">
        <v>6</v>
      </c>
      <c r="K90" s="5">
        <v>78.63</v>
      </c>
      <c r="L90" s="5">
        <v>77.83</v>
      </c>
      <c r="M90" s="5">
        <v>72.37</v>
      </c>
    </row>
    <row r="91" spans="1:13" ht="15.75" customHeight="1">
      <c r="A91" s="4">
        <v>90</v>
      </c>
      <c r="B91" s="3" t="s">
        <v>160</v>
      </c>
      <c r="C91" s="5">
        <v>78</v>
      </c>
      <c r="D91" s="5">
        <v>15</v>
      </c>
      <c r="E91" s="5">
        <v>13</v>
      </c>
      <c r="F91" s="5">
        <v>77.52</v>
      </c>
      <c r="G91" s="5">
        <v>0</v>
      </c>
      <c r="H91" s="5">
        <v>4</v>
      </c>
      <c r="I91" s="5">
        <v>1</v>
      </c>
      <c r="J91" s="5">
        <v>7</v>
      </c>
      <c r="K91" s="5">
        <v>77.569999999999993</v>
      </c>
      <c r="L91" s="5">
        <v>77.42</v>
      </c>
      <c r="M91" s="5">
        <v>82.24</v>
      </c>
    </row>
    <row r="92" spans="1:13" ht="15.75" customHeight="1">
      <c r="A92" s="4">
        <v>91</v>
      </c>
      <c r="B92" s="3" t="s">
        <v>123</v>
      </c>
      <c r="C92" s="5">
        <v>77.95</v>
      </c>
      <c r="D92" s="5">
        <v>16</v>
      </c>
      <c r="E92" s="5">
        <v>13</v>
      </c>
      <c r="F92" s="5">
        <v>76.61</v>
      </c>
      <c r="G92" s="5">
        <v>0</v>
      </c>
      <c r="H92" s="5">
        <v>1</v>
      </c>
      <c r="I92" s="5">
        <v>2</v>
      </c>
      <c r="J92" s="5">
        <v>5</v>
      </c>
      <c r="K92" s="5">
        <v>77.38</v>
      </c>
      <c r="L92" s="5">
        <v>77.88</v>
      </c>
      <c r="M92" s="5">
        <v>82.65</v>
      </c>
    </row>
    <row r="93" spans="1:13" ht="15.75" customHeight="1">
      <c r="A93" s="4">
        <v>92</v>
      </c>
      <c r="B93" s="3" t="s">
        <v>150</v>
      </c>
      <c r="C93" s="5">
        <v>77.95</v>
      </c>
      <c r="D93" s="5">
        <v>25</v>
      </c>
      <c r="E93" s="5">
        <v>5</v>
      </c>
      <c r="F93" s="5">
        <v>70.239999999999995</v>
      </c>
      <c r="G93" s="5">
        <v>0</v>
      </c>
      <c r="H93" s="5">
        <v>0</v>
      </c>
      <c r="I93" s="5">
        <v>1</v>
      </c>
      <c r="J93" s="5">
        <v>1</v>
      </c>
      <c r="K93" s="5">
        <v>77.510000000000005</v>
      </c>
      <c r="L93" s="5">
        <v>78.06</v>
      </c>
      <c r="M93" s="5">
        <v>80.319999999999993</v>
      </c>
    </row>
    <row r="94" spans="1:13" ht="15.75" customHeight="1">
      <c r="A94" s="4">
        <v>93</v>
      </c>
      <c r="B94" s="3" t="s">
        <v>274</v>
      </c>
      <c r="C94" s="5">
        <v>77.94</v>
      </c>
      <c r="D94" s="5">
        <v>21</v>
      </c>
      <c r="E94" s="5">
        <v>8</v>
      </c>
      <c r="F94" s="5">
        <v>70.650000000000006</v>
      </c>
      <c r="G94" s="5">
        <v>0</v>
      </c>
      <c r="H94" s="5">
        <v>0</v>
      </c>
      <c r="I94" s="5">
        <v>0</v>
      </c>
      <c r="J94" s="5">
        <v>3</v>
      </c>
      <c r="K94" s="5">
        <v>77.92</v>
      </c>
      <c r="L94" s="5">
        <v>77.87</v>
      </c>
      <c r="M94" s="5">
        <v>76.430000000000007</v>
      </c>
    </row>
    <row r="95" spans="1:13" ht="15.75" customHeight="1">
      <c r="A95" s="4">
        <v>94</v>
      </c>
      <c r="B95" s="3" t="s">
        <v>151</v>
      </c>
      <c r="C95" s="5">
        <v>77.930000000000007</v>
      </c>
      <c r="D95" s="5">
        <v>24</v>
      </c>
      <c r="E95" s="5">
        <v>5</v>
      </c>
      <c r="F95" s="5">
        <v>70.14</v>
      </c>
      <c r="G95" s="5">
        <v>0</v>
      </c>
      <c r="H95" s="5">
        <v>2</v>
      </c>
      <c r="I95" s="5">
        <v>0</v>
      </c>
      <c r="J95" s="5">
        <v>4</v>
      </c>
      <c r="K95" s="5">
        <v>77.16</v>
      </c>
      <c r="L95" s="5">
        <v>79.25</v>
      </c>
      <c r="M95" s="5">
        <v>81.290000000000006</v>
      </c>
    </row>
    <row r="96" spans="1:13" ht="15.75" customHeight="1">
      <c r="A96" s="4">
        <v>95</v>
      </c>
      <c r="B96" s="3" t="s">
        <v>169</v>
      </c>
      <c r="C96" s="5">
        <v>77.92</v>
      </c>
      <c r="D96" s="5">
        <v>14</v>
      </c>
      <c r="E96" s="5">
        <v>15</v>
      </c>
      <c r="F96" s="5">
        <v>78.569999999999993</v>
      </c>
      <c r="G96" s="5">
        <v>1</v>
      </c>
      <c r="H96" s="5">
        <v>4</v>
      </c>
      <c r="I96" s="5">
        <v>3</v>
      </c>
      <c r="J96" s="5">
        <v>9</v>
      </c>
      <c r="K96" s="5">
        <v>77.72</v>
      </c>
      <c r="L96" s="5">
        <v>78.180000000000007</v>
      </c>
      <c r="M96" s="5">
        <v>77.430000000000007</v>
      </c>
    </row>
    <row r="97" spans="1:13" ht="15.75" customHeight="1">
      <c r="A97" s="4">
        <v>96</v>
      </c>
      <c r="B97" s="3" t="s">
        <v>111</v>
      </c>
      <c r="C97" s="5">
        <v>77.87</v>
      </c>
      <c r="D97" s="5">
        <v>16</v>
      </c>
      <c r="E97" s="5">
        <v>13</v>
      </c>
      <c r="F97" s="5">
        <v>76.760000000000005</v>
      </c>
      <c r="G97" s="5">
        <v>0</v>
      </c>
      <c r="H97" s="5">
        <v>2</v>
      </c>
      <c r="I97" s="5">
        <v>0</v>
      </c>
      <c r="J97" s="5">
        <v>6</v>
      </c>
      <c r="K97" s="5">
        <v>77.67</v>
      </c>
      <c r="L97" s="5">
        <v>77.78</v>
      </c>
      <c r="M97" s="5">
        <v>78.12</v>
      </c>
    </row>
    <row r="98" spans="1:13" ht="15.75" customHeight="1">
      <c r="A98" s="4">
        <v>97</v>
      </c>
      <c r="B98" s="3" t="s">
        <v>155</v>
      </c>
      <c r="C98" s="5">
        <v>77.78</v>
      </c>
      <c r="D98" s="5">
        <v>14</v>
      </c>
      <c r="E98" s="5">
        <v>17</v>
      </c>
      <c r="F98" s="5">
        <v>79.64</v>
      </c>
      <c r="G98" s="5">
        <v>0</v>
      </c>
      <c r="H98" s="5">
        <v>8</v>
      </c>
      <c r="I98" s="5">
        <v>2</v>
      </c>
      <c r="J98" s="5">
        <v>11</v>
      </c>
      <c r="K98" s="5">
        <v>77.7</v>
      </c>
      <c r="L98" s="5">
        <v>77.17</v>
      </c>
      <c r="M98" s="5">
        <v>78.03</v>
      </c>
    </row>
    <row r="99" spans="1:13" ht="15.75" customHeight="1">
      <c r="A99" s="4">
        <v>98</v>
      </c>
      <c r="B99" s="3" t="s">
        <v>47</v>
      </c>
      <c r="C99" s="5">
        <v>77.63</v>
      </c>
      <c r="D99" s="5">
        <v>18</v>
      </c>
      <c r="E99" s="5">
        <v>11</v>
      </c>
      <c r="F99" s="5">
        <v>72.849999999999994</v>
      </c>
      <c r="G99" s="5">
        <v>1</v>
      </c>
      <c r="H99" s="5">
        <v>2</v>
      </c>
      <c r="I99" s="5">
        <v>1</v>
      </c>
      <c r="J99" s="5">
        <v>2</v>
      </c>
      <c r="K99" s="5">
        <v>77.64</v>
      </c>
      <c r="L99" s="5">
        <v>77.25</v>
      </c>
      <c r="M99" s="5">
        <v>76.42</v>
      </c>
    </row>
    <row r="100" spans="1:13" ht="15.75" customHeight="1">
      <c r="A100" s="4">
        <v>99</v>
      </c>
      <c r="B100" s="3" t="s">
        <v>22</v>
      </c>
      <c r="C100" s="5">
        <v>77.44</v>
      </c>
      <c r="D100" s="5">
        <v>14</v>
      </c>
      <c r="E100" s="5">
        <v>16</v>
      </c>
      <c r="F100" s="5">
        <v>75.44</v>
      </c>
      <c r="G100" s="5">
        <v>0</v>
      </c>
      <c r="H100" s="5">
        <v>3</v>
      </c>
      <c r="I100" s="5">
        <v>1</v>
      </c>
      <c r="J100" s="5">
        <v>8</v>
      </c>
      <c r="K100" s="5">
        <v>78.13</v>
      </c>
      <c r="L100" s="5">
        <v>76.739999999999995</v>
      </c>
      <c r="M100" s="5">
        <v>71.44</v>
      </c>
    </row>
    <row r="101" spans="1:13" ht="15.75" customHeight="1">
      <c r="A101" s="4">
        <v>100</v>
      </c>
      <c r="B101" s="3" t="s">
        <v>117</v>
      </c>
      <c r="C101" s="5">
        <v>77.37</v>
      </c>
      <c r="D101" s="5">
        <v>24</v>
      </c>
      <c r="E101" s="5">
        <v>6</v>
      </c>
      <c r="F101" s="5">
        <v>68.41</v>
      </c>
      <c r="G101" s="5">
        <v>0</v>
      </c>
      <c r="H101" s="5">
        <v>1</v>
      </c>
      <c r="I101" s="5">
        <v>0</v>
      </c>
      <c r="J101" s="5">
        <v>2</v>
      </c>
      <c r="K101" s="5">
        <v>77.59</v>
      </c>
      <c r="L101" s="5">
        <v>77.41</v>
      </c>
      <c r="M101" s="5">
        <v>73.64</v>
      </c>
    </row>
    <row r="102" spans="1:13" ht="15.75" customHeight="1">
      <c r="A102" s="4">
        <v>101</v>
      </c>
      <c r="B102" s="3" t="s">
        <v>190</v>
      </c>
      <c r="C102" s="5">
        <v>77.33</v>
      </c>
      <c r="D102" s="5">
        <v>11</v>
      </c>
      <c r="E102" s="5">
        <v>19</v>
      </c>
      <c r="F102" s="5">
        <v>79.7</v>
      </c>
      <c r="G102" s="5">
        <v>1</v>
      </c>
      <c r="H102" s="5">
        <v>7</v>
      </c>
      <c r="I102" s="5">
        <v>2</v>
      </c>
      <c r="J102" s="5">
        <v>11</v>
      </c>
      <c r="K102" s="5">
        <v>77.77</v>
      </c>
      <c r="L102" s="5">
        <v>76.709999999999994</v>
      </c>
      <c r="M102" s="5">
        <v>73.069999999999993</v>
      </c>
    </row>
    <row r="103" spans="1:13" ht="15.75" customHeight="1">
      <c r="A103" s="4">
        <v>102</v>
      </c>
      <c r="B103" s="3" t="s">
        <v>331</v>
      </c>
      <c r="C103" s="5">
        <v>77.27</v>
      </c>
      <c r="D103" s="5">
        <v>20</v>
      </c>
      <c r="E103" s="5">
        <v>10</v>
      </c>
      <c r="F103" s="5">
        <v>71.92</v>
      </c>
      <c r="G103" s="5">
        <v>0</v>
      </c>
      <c r="H103" s="5">
        <v>1</v>
      </c>
      <c r="I103" s="5">
        <v>0</v>
      </c>
      <c r="J103" s="5">
        <v>2</v>
      </c>
      <c r="K103" s="5">
        <v>76.790000000000006</v>
      </c>
      <c r="L103" s="5">
        <v>77.81</v>
      </c>
      <c r="M103" s="5">
        <v>79</v>
      </c>
    </row>
    <row r="104" spans="1:13" ht="15.75" customHeight="1">
      <c r="A104" s="4">
        <v>103</v>
      </c>
      <c r="B104" s="3" t="s">
        <v>103</v>
      </c>
      <c r="C104" s="5">
        <v>77.14</v>
      </c>
      <c r="D104" s="5">
        <v>18</v>
      </c>
      <c r="E104" s="5">
        <v>6</v>
      </c>
      <c r="F104" s="5">
        <v>70.790000000000006</v>
      </c>
      <c r="G104" s="5">
        <v>0</v>
      </c>
      <c r="H104" s="5">
        <v>1</v>
      </c>
      <c r="I104" s="5">
        <v>0</v>
      </c>
      <c r="J104" s="5">
        <v>1</v>
      </c>
      <c r="K104" s="5">
        <v>77.09</v>
      </c>
      <c r="L104" s="5">
        <v>76.92</v>
      </c>
      <c r="M104" s="5">
        <v>76.27</v>
      </c>
    </row>
    <row r="105" spans="1:13" ht="15.75" customHeight="1">
      <c r="A105" s="4">
        <v>104</v>
      </c>
      <c r="B105" s="3" t="s">
        <v>147</v>
      </c>
      <c r="C105" s="5">
        <v>77.05</v>
      </c>
      <c r="D105" s="5">
        <v>17</v>
      </c>
      <c r="E105" s="5">
        <v>11</v>
      </c>
      <c r="F105" s="5">
        <v>70.36</v>
      </c>
      <c r="G105" s="5">
        <v>0</v>
      </c>
      <c r="H105" s="5">
        <v>2</v>
      </c>
      <c r="I105" s="5">
        <v>0</v>
      </c>
      <c r="J105" s="5">
        <v>2</v>
      </c>
      <c r="K105" s="5">
        <v>77.33</v>
      </c>
      <c r="L105" s="5">
        <v>75.91</v>
      </c>
      <c r="M105" s="5">
        <v>75.13</v>
      </c>
    </row>
    <row r="106" spans="1:13" ht="15.75" customHeight="1">
      <c r="A106" s="4">
        <v>105</v>
      </c>
      <c r="B106" s="3" t="s">
        <v>82</v>
      </c>
      <c r="C106" s="5">
        <v>76.819999999999993</v>
      </c>
      <c r="D106" s="5">
        <v>12</v>
      </c>
      <c r="E106" s="5">
        <v>18</v>
      </c>
      <c r="F106" s="5">
        <v>78.959999999999994</v>
      </c>
      <c r="G106" s="5">
        <v>1</v>
      </c>
      <c r="H106" s="5">
        <v>4</v>
      </c>
      <c r="I106" s="5">
        <v>2</v>
      </c>
      <c r="J106" s="5">
        <v>12</v>
      </c>
      <c r="K106" s="5">
        <v>77.56</v>
      </c>
      <c r="L106" s="5">
        <v>76.290000000000006</v>
      </c>
      <c r="M106" s="5">
        <v>69.88</v>
      </c>
    </row>
    <row r="107" spans="1:13" ht="15.75" customHeight="1">
      <c r="A107" s="4">
        <v>106</v>
      </c>
      <c r="B107" s="3" t="s">
        <v>118</v>
      </c>
      <c r="C107" s="5">
        <v>76.680000000000007</v>
      </c>
      <c r="D107" s="5">
        <v>19</v>
      </c>
      <c r="E107" s="5">
        <v>11</v>
      </c>
      <c r="F107" s="5">
        <v>72.8</v>
      </c>
      <c r="G107" s="5">
        <v>0</v>
      </c>
      <c r="H107" s="5">
        <v>2</v>
      </c>
      <c r="I107" s="5">
        <v>1</v>
      </c>
      <c r="J107" s="5">
        <v>3</v>
      </c>
      <c r="K107" s="5">
        <v>76.260000000000005</v>
      </c>
      <c r="L107" s="5">
        <v>77.16</v>
      </c>
      <c r="M107" s="5">
        <v>77.8</v>
      </c>
    </row>
    <row r="108" spans="1:13" ht="15.75" customHeight="1">
      <c r="A108" s="4">
        <v>107</v>
      </c>
      <c r="B108" s="3" t="s">
        <v>198</v>
      </c>
      <c r="C108" s="5">
        <v>76.62</v>
      </c>
      <c r="D108" s="5">
        <v>23</v>
      </c>
      <c r="E108" s="5">
        <v>7</v>
      </c>
      <c r="F108" s="5">
        <v>70.349999999999994</v>
      </c>
      <c r="G108" s="5">
        <v>0</v>
      </c>
      <c r="H108" s="5">
        <v>0</v>
      </c>
      <c r="I108" s="5">
        <v>2</v>
      </c>
      <c r="J108" s="5">
        <v>0</v>
      </c>
      <c r="K108" s="5">
        <v>76.08</v>
      </c>
      <c r="L108" s="5">
        <v>77.47</v>
      </c>
      <c r="M108" s="5">
        <v>78.37</v>
      </c>
    </row>
    <row r="109" spans="1:13" ht="15.75" customHeight="1">
      <c r="A109" s="4">
        <v>108</v>
      </c>
      <c r="B109" s="3" t="s">
        <v>269</v>
      </c>
      <c r="C109" s="5">
        <v>76.56</v>
      </c>
      <c r="D109" s="5">
        <v>18</v>
      </c>
      <c r="E109" s="5">
        <v>13</v>
      </c>
      <c r="F109" s="5">
        <v>74.510000000000005</v>
      </c>
      <c r="G109" s="5">
        <v>0</v>
      </c>
      <c r="H109" s="5">
        <v>2</v>
      </c>
      <c r="I109" s="5">
        <v>0</v>
      </c>
      <c r="J109" s="5">
        <v>7</v>
      </c>
      <c r="K109" s="5">
        <v>76.78</v>
      </c>
      <c r="L109" s="5">
        <v>76.25</v>
      </c>
      <c r="M109" s="5">
        <v>73.45</v>
      </c>
    </row>
    <row r="110" spans="1:13" ht="15.75" customHeight="1">
      <c r="A110" s="4">
        <v>109</v>
      </c>
      <c r="B110" s="3" t="s">
        <v>98</v>
      </c>
      <c r="C110" s="5">
        <v>76.56</v>
      </c>
      <c r="D110" s="5">
        <v>15</v>
      </c>
      <c r="E110" s="5">
        <v>15</v>
      </c>
      <c r="F110" s="5">
        <v>76.709999999999994</v>
      </c>
      <c r="G110" s="5">
        <v>0</v>
      </c>
      <c r="H110" s="5">
        <v>3</v>
      </c>
      <c r="I110" s="5">
        <v>0</v>
      </c>
      <c r="J110" s="5">
        <v>7</v>
      </c>
      <c r="K110" s="5">
        <v>76.8</v>
      </c>
      <c r="L110" s="5">
        <v>77.290000000000006</v>
      </c>
      <c r="M110" s="5">
        <v>71.2</v>
      </c>
    </row>
    <row r="111" spans="1:13" ht="15.75" customHeight="1">
      <c r="A111" s="4">
        <v>110</v>
      </c>
      <c r="B111" s="3" t="s">
        <v>115</v>
      </c>
      <c r="C111" s="5">
        <v>76.31</v>
      </c>
      <c r="D111" s="5">
        <v>24</v>
      </c>
      <c r="E111" s="5">
        <v>6</v>
      </c>
      <c r="F111" s="5">
        <v>67.2</v>
      </c>
      <c r="G111" s="5">
        <v>0</v>
      </c>
      <c r="H111" s="5">
        <v>0</v>
      </c>
      <c r="I111" s="5">
        <v>0</v>
      </c>
      <c r="J111" s="5">
        <v>0</v>
      </c>
      <c r="K111" s="5">
        <v>75.73</v>
      </c>
      <c r="L111" s="5">
        <v>76.13</v>
      </c>
      <c r="M111" s="5">
        <v>81.290000000000006</v>
      </c>
    </row>
    <row r="112" spans="1:13" ht="15.75" customHeight="1">
      <c r="A112" s="4">
        <v>111</v>
      </c>
      <c r="B112" s="3" t="s">
        <v>249</v>
      </c>
      <c r="C112" s="5">
        <v>76.260000000000005</v>
      </c>
      <c r="D112" s="5">
        <v>18</v>
      </c>
      <c r="E112" s="5">
        <v>12</v>
      </c>
      <c r="F112" s="5">
        <v>71.83</v>
      </c>
      <c r="G112" s="5">
        <v>0</v>
      </c>
      <c r="H112" s="5">
        <v>2</v>
      </c>
      <c r="I112" s="5">
        <v>0</v>
      </c>
      <c r="J112" s="5">
        <v>2</v>
      </c>
      <c r="K112" s="5">
        <v>76.13</v>
      </c>
      <c r="L112" s="5">
        <v>75.739999999999995</v>
      </c>
      <c r="M112" s="5">
        <v>76.66</v>
      </c>
    </row>
    <row r="113" spans="1:13" ht="15.75" customHeight="1">
      <c r="A113" s="4">
        <v>112</v>
      </c>
      <c r="B113" s="3" t="s">
        <v>206</v>
      </c>
      <c r="C113" s="5">
        <v>76.209999999999994</v>
      </c>
      <c r="D113" s="5">
        <v>15</v>
      </c>
      <c r="E113" s="5">
        <v>9</v>
      </c>
      <c r="F113" s="5">
        <v>73.069999999999993</v>
      </c>
      <c r="G113" s="5">
        <v>0</v>
      </c>
      <c r="H113" s="5">
        <v>1</v>
      </c>
      <c r="I113" s="5">
        <v>1</v>
      </c>
      <c r="J113" s="5">
        <v>1</v>
      </c>
      <c r="K113" s="5">
        <v>75.599999999999994</v>
      </c>
      <c r="L113" s="5">
        <v>76.08</v>
      </c>
      <c r="M113" s="5">
        <v>81.53</v>
      </c>
    </row>
    <row r="114" spans="1:13" ht="15.75" customHeight="1">
      <c r="A114" s="4">
        <v>113</v>
      </c>
      <c r="B114" s="3" t="s">
        <v>126</v>
      </c>
      <c r="C114" s="5">
        <v>76.180000000000007</v>
      </c>
      <c r="D114" s="5">
        <v>20</v>
      </c>
      <c r="E114" s="5">
        <v>8</v>
      </c>
      <c r="F114" s="5">
        <v>70.75</v>
      </c>
      <c r="G114" s="5">
        <v>0</v>
      </c>
      <c r="H114" s="5">
        <v>0</v>
      </c>
      <c r="I114" s="5">
        <v>0</v>
      </c>
      <c r="J114" s="5">
        <v>1</v>
      </c>
      <c r="K114" s="5">
        <v>75.45</v>
      </c>
      <c r="L114" s="5">
        <v>76.23</v>
      </c>
      <c r="M114" s="5">
        <v>82.62</v>
      </c>
    </row>
    <row r="115" spans="1:13" ht="15.75" customHeight="1">
      <c r="A115" s="4">
        <v>114</v>
      </c>
      <c r="B115" s="3" t="s">
        <v>240</v>
      </c>
      <c r="C115" s="5">
        <v>76.180000000000007</v>
      </c>
      <c r="D115" s="5">
        <v>18</v>
      </c>
      <c r="E115" s="5">
        <v>10</v>
      </c>
      <c r="F115" s="5">
        <v>72.64</v>
      </c>
      <c r="G115" s="5">
        <v>0</v>
      </c>
      <c r="H115" s="5">
        <v>0</v>
      </c>
      <c r="I115" s="5">
        <v>0</v>
      </c>
      <c r="J115" s="5">
        <v>1</v>
      </c>
      <c r="K115" s="5">
        <v>75.78</v>
      </c>
      <c r="L115" s="5">
        <v>75.94</v>
      </c>
      <c r="M115" s="5">
        <v>78.84</v>
      </c>
    </row>
    <row r="116" spans="1:13" ht="15.75" customHeight="1">
      <c r="A116" s="4">
        <v>115</v>
      </c>
      <c r="B116" s="3" t="s">
        <v>196</v>
      </c>
      <c r="C116" s="5">
        <v>76.09</v>
      </c>
      <c r="D116" s="5">
        <v>22</v>
      </c>
      <c r="E116" s="5">
        <v>8</v>
      </c>
      <c r="F116" s="5">
        <v>68.66</v>
      </c>
      <c r="G116" s="5">
        <v>0</v>
      </c>
      <c r="H116" s="5">
        <v>0</v>
      </c>
      <c r="I116" s="5">
        <v>0</v>
      </c>
      <c r="J116" s="5">
        <v>2</v>
      </c>
      <c r="K116" s="5">
        <v>76.19</v>
      </c>
      <c r="L116" s="5">
        <v>76.099999999999994</v>
      </c>
      <c r="M116" s="5">
        <v>73.38</v>
      </c>
    </row>
    <row r="117" spans="1:13" ht="15.75" customHeight="1">
      <c r="A117" s="4">
        <v>116</v>
      </c>
      <c r="B117" s="3" t="s">
        <v>195</v>
      </c>
      <c r="C117" s="5">
        <v>76.069999999999993</v>
      </c>
      <c r="D117" s="5">
        <v>13</v>
      </c>
      <c r="E117" s="5">
        <v>16</v>
      </c>
      <c r="F117" s="5">
        <v>74.540000000000006</v>
      </c>
      <c r="G117" s="5">
        <v>0</v>
      </c>
      <c r="H117" s="5">
        <v>2</v>
      </c>
      <c r="I117" s="5">
        <v>0</v>
      </c>
      <c r="J117" s="5">
        <v>7</v>
      </c>
      <c r="K117" s="5">
        <v>76.400000000000006</v>
      </c>
      <c r="L117" s="5">
        <v>75.34</v>
      </c>
      <c r="M117" s="5">
        <v>72.819999999999993</v>
      </c>
    </row>
    <row r="118" spans="1:13" ht="15.75" customHeight="1">
      <c r="A118" s="4">
        <v>117</v>
      </c>
      <c r="B118" s="3" t="s">
        <v>85</v>
      </c>
      <c r="C118" s="5">
        <v>76</v>
      </c>
      <c r="D118" s="5">
        <v>9</v>
      </c>
      <c r="E118" s="5">
        <v>21</v>
      </c>
      <c r="F118" s="5">
        <v>79.900000000000006</v>
      </c>
      <c r="G118" s="5">
        <v>0</v>
      </c>
      <c r="H118" s="5">
        <v>7</v>
      </c>
      <c r="I118" s="5">
        <v>0</v>
      </c>
      <c r="J118" s="5">
        <v>12</v>
      </c>
      <c r="K118" s="5">
        <v>76.83</v>
      </c>
      <c r="L118" s="5">
        <v>75.64</v>
      </c>
      <c r="M118" s="5">
        <v>67.489999999999995</v>
      </c>
    </row>
    <row r="119" spans="1:13" ht="15.75" customHeight="1">
      <c r="A119" s="4">
        <v>118</v>
      </c>
      <c r="B119" s="3" t="s">
        <v>205</v>
      </c>
      <c r="C119" s="5">
        <v>75.989999999999995</v>
      </c>
      <c r="D119" s="5">
        <v>18</v>
      </c>
      <c r="E119" s="5">
        <v>13</v>
      </c>
      <c r="F119" s="5">
        <v>73.430000000000007</v>
      </c>
      <c r="G119" s="5">
        <v>1</v>
      </c>
      <c r="H119" s="5">
        <v>0</v>
      </c>
      <c r="I119" s="5">
        <v>2</v>
      </c>
      <c r="J119" s="5">
        <v>2</v>
      </c>
      <c r="K119" s="5">
        <v>75.739999999999995</v>
      </c>
      <c r="L119" s="5">
        <v>76.25</v>
      </c>
      <c r="M119" s="5">
        <v>75.989999999999995</v>
      </c>
    </row>
    <row r="120" spans="1:13" ht="15.75" customHeight="1">
      <c r="A120" s="4">
        <v>119</v>
      </c>
      <c r="B120" s="3" t="s">
        <v>77</v>
      </c>
      <c r="C120" s="5">
        <v>75.63</v>
      </c>
      <c r="D120" s="5">
        <v>21</v>
      </c>
      <c r="E120" s="5">
        <v>8</v>
      </c>
      <c r="F120" s="5">
        <v>72.05</v>
      </c>
      <c r="G120" s="5">
        <v>0</v>
      </c>
      <c r="H120" s="5">
        <v>1</v>
      </c>
      <c r="I120" s="5">
        <v>0</v>
      </c>
      <c r="J120" s="5">
        <v>1</v>
      </c>
      <c r="K120" s="5">
        <v>75.430000000000007</v>
      </c>
      <c r="L120" s="5">
        <v>75.72</v>
      </c>
      <c r="M120" s="5">
        <v>75.39</v>
      </c>
    </row>
    <row r="121" spans="1:13" ht="15.75" customHeight="1">
      <c r="A121" s="4">
        <v>120</v>
      </c>
      <c r="B121" s="3" t="s">
        <v>94</v>
      </c>
      <c r="C121" s="5">
        <v>75.599999999999994</v>
      </c>
      <c r="D121" s="5">
        <v>22</v>
      </c>
      <c r="E121" s="5">
        <v>8</v>
      </c>
      <c r="F121" s="5">
        <v>69.91</v>
      </c>
      <c r="G121" s="5">
        <v>0</v>
      </c>
      <c r="H121" s="5">
        <v>1</v>
      </c>
      <c r="I121" s="5">
        <v>1</v>
      </c>
      <c r="J121" s="5">
        <v>1</v>
      </c>
      <c r="K121" s="5">
        <v>75.11</v>
      </c>
      <c r="L121" s="5">
        <v>76.34</v>
      </c>
      <c r="M121" s="5">
        <v>76.900000000000006</v>
      </c>
    </row>
    <row r="122" spans="1:13" ht="15.75" customHeight="1">
      <c r="A122" s="4">
        <v>121</v>
      </c>
      <c r="B122" s="3" t="s">
        <v>337</v>
      </c>
      <c r="C122" s="5">
        <v>75.459999999999994</v>
      </c>
      <c r="D122" s="5">
        <v>18</v>
      </c>
      <c r="E122" s="5">
        <v>12</v>
      </c>
      <c r="F122" s="5">
        <v>74.92</v>
      </c>
      <c r="G122" s="5">
        <v>1</v>
      </c>
      <c r="H122" s="5">
        <v>3</v>
      </c>
      <c r="I122" s="5">
        <v>1</v>
      </c>
      <c r="J122" s="5">
        <v>6</v>
      </c>
      <c r="K122" s="5">
        <v>75.180000000000007</v>
      </c>
      <c r="L122" s="5">
        <v>75.97</v>
      </c>
      <c r="M122" s="5">
        <v>75.17</v>
      </c>
    </row>
    <row r="123" spans="1:13" ht="15.75" customHeight="1">
      <c r="A123" s="4">
        <v>122</v>
      </c>
      <c r="B123" s="3" t="s">
        <v>168</v>
      </c>
      <c r="C123" s="5">
        <v>75.430000000000007</v>
      </c>
      <c r="D123" s="5">
        <v>16</v>
      </c>
      <c r="E123" s="5">
        <v>11</v>
      </c>
      <c r="F123" s="5">
        <v>72.900000000000006</v>
      </c>
      <c r="G123" s="5">
        <v>1</v>
      </c>
      <c r="H123" s="5">
        <v>1</v>
      </c>
      <c r="I123" s="5">
        <v>1</v>
      </c>
      <c r="J123" s="5">
        <v>1</v>
      </c>
      <c r="K123" s="5">
        <v>75.22</v>
      </c>
      <c r="L123" s="5">
        <v>75.23</v>
      </c>
      <c r="M123" s="5">
        <v>75.989999999999995</v>
      </c>
    </row>
    <row r="124" spans="1:13" ht="15.75" customHeight="1">
      <c r="A124" s="4">
        <v>123</v>
      </c>
      <c r="B124" s="3" t="s">
        <v>270</v>
      </c>
      <c r="C124" s="5">
        <v>75.39</v>
      </c>
      <c r="D124" s="5">
        <v>15</v>
      </c>
      <c r="E124" s="5">
        <v>14</v>
      </c>
      <c r="F124" s="5">
        <v>73.84</v>
      </c>
      <c r="G124" s="5">
        <v>0</v>
      </c>
      <c r="H124" s="5">
        <v>0</v>
      </c>
      <c r="I124" s="5">
        <v>1</v>
      </c>
      <c r="J124" s="5">
        <v>1</v>
      </c>
      <c r="K124" s="5">
        <v>75.42</v>
      </c>
      <c r="L124" s="5">
        <v>75.099999999999994</v>
      </c>
      <c r="M124" s="5">
        <v>73.81</v>
      </c>
    </row>
    <row r="125" spans="1:13" ht="15.75" customHeight="1">
      <c r="A125" s="4">
        <v>124</v>
      </c>
      <c r="B125" s="3" t="s">
        <v>217</v>
      </c>
      <c r="C125" s="5">
        <v>75.319999999999993</v>
      </c>
      <c r="D125" s="5">
        <v>18</v>
      </c>
      <c r="E125" s="5">
        <v>12</v>
      </c>
      <c r="F125" s="5">
        <v>70.12</v>
      </c>
      <c r="G125" s="5">
        <v>0</v>
      </c>
      <c r="H125" s="5">
        <v>1</v>
      </c>
      <c r="I125" s="5">
        <v>0</v>
      </c>
      <c r="J125" s="5">
        <v>2</v>
      </c>
      <c r="K125" s="5">
        <v>75.319999999999993</v>
      </c>
      <c r="L125" s="5">
        <v>74.44</v>
      </c>
      <c r="M125" s="5">
        <v>75.36</v>
      </c>
    </row>
    <row r="126" spans="1:13" ht="15.75" customHeight="1">
      <c r="A126" s="4">
        <v>125</v>
      </c>
      <c r="B126" s="3" t="s">
        <v>130</v>
      </c>
      <c r="C126" s="5">
        <v>75.12</v>
      </c>
      <c r="D126" s="5">
        <v>14</v>
      </c>
      <c r="E126" s="5">
        <v>14</v>
      </c>
      <c r="F126" s="5">
        <v>72.319999999999993</v>
      </c>
      <c r="G126" s="5">
        <v>0</v>
      </c>
      <c r="H126" s="5">
        <v>1</v>
      </c>
      <c r="I126" s="5">
        <v>0</v>
      </c>
      <c r="J126" s="5">
        <v>4</v>
      </c>
      <c r="K126" s="5">
        <v>75.400000000000006</v>
      </c>
      <c r="L126" s="5">
        <v>73.33</v>
      </c>
      <c r="M126" s="5">
        <v>74.58</v>
      </c>
    </row>
    <row r="127" spans="1:13" ht="15.75" customHeight="1">
      <c r="A127" s="4">
        <v>126</v>
      </c>
      <c r="B127" s="3" t="s">
        <v>207</v>
      </c>
      <c r="C127" s="5">
        <v>74.98</v>
      </c>
      <c r="D127" s="5">
        <v>15</v>
      </c>
      <c r="E127" s="5">
        <v>15</v>
      </c>
      <c r="F127" s="5">
        <v>72.989999999999995</v>
      </c>
      <c r="G127" s="5">
        <v>0</v>
      </c>
      <c r="H127" s="5">
        <v>0</v>
      </c>
      <c r="I127" s="5">
        <v>0</v>
      </c>
      <c r="J127" s="5">
        <v>3</v>
      </c>
      <c r="K127" s="5">
        <v>74.819999999999993</v>
      </c>
      <c r="L127" s="5">
        <v>74.040000000000006</v>
      </c>
      <c r="M127" s="5">
        <v>76.739999999999995</v>
      </c>
    </row>
    <row r="128" spans="1:13" ht="15.75" customHeight="1">
      <c r="A128" s="4">
        <v>127</v>
      </c>
      <c r="B128" s="3" t="s">
        <v>165</v>
      </c>
      <c r="C128" s="5">
        <v>74.84</v>
      </c>
      <c r="D128" s="5">
        <v>17</v>
      </c>
      <c r="E128" s="5">
        <v>14</v>
      </c>
      <c r="F128" s="5">
        <v>72.23</v>
      </c>
      <c r="G128" s="5">
        <v>0</v>
      </c>
      <c r="H128" s="5">
        <v>1</v>
      </c>
      <c r="I128" s="5">
        <v>0</v>
      </c>
      <c r="J128" s="5">
        <v>3</v>
      </c>
      <c r="K128" s="5">
        <v>74.650000000000006</v>
      </c>
      <c r="L128" s="5">
        <v>74.260000000000005</v>
      </c>
      <c r="M128" s="5">
        <v>76.069999999999993</v>
      </c>
    </row>
    <row r="129" spans="1:13" ht="15.75" customHeight="1">
      <c r="A129" s="4">
        <v>128</v>
      </c>
      <c r="B129" s="3" t="s">
        <v>152</v>
      </c>
      <c r="C129" s="5">
        <v>74.78</v>
      </c>
      <c r="D129" s="5">
        <v>18</v>
      </c>
      <c r="E129" s="5">
        <v>10</v>
      </c>
      <c r="F129" s="5">
        <v>72.489999999999995</v>
      </c>
      <c r="G129" s="5">
        <v>0</v>
      </c>
      <c r="H129" s="5">
        <v>2</v>
      </c>
      <c r="I129" s="5">
        <v>0</v>
      </c>
      <c r="J129" s="5">
        <v>3</v>
      </c>
      <c r="K129" s="5">
        <v>74.31</v>
      </c>
      <c r="L129" s="5">
        <v>74.819999999999993</v>
      </c>
      <c r="M129" s="5">
        <v>77.61</v>
      </c>
    </row>
    <row r="130" spans="1:13" ht="15.75" customHeight="1">
      <c r="A130" s="4">
        <v>129</v>
      </c>
      <c r="B130" s="3" t="s">
        <v>162</v>
      </c>
      <c r="C130" s="5">
        <v>74.75</v>
      </c>
      <c r="D130" s="5">
        <v>15</v>
      </c>
      <c r="E130" s="5">
        <v>10</v>
      </c>
      <c r="F130" s="5">
        <v>72.290000000000006</v>
      </c>
      <c r="G130" s="5">
        <v>0</v>
      </c>
      <c r="H130" s="5">
        <v>1</v>
      </c>
      <c r="I130" s="5">
        <v>0</v>
      </c>
      <c r="J130" s="5">
        <v>1</v>
      </c>
      <c r="K130" s="5">
        <v>74.27</v>
      </c>
      <c r="L130" s="5">
        <v>73.89</v>
      </c>
      <c r="M130" s="5">
        <v>80.209999999999994</v>
      </c>
    </row>
    <row r="131" spans="1:13" ht="15.75" customHeight="1">
      <c r="A131" s="4">
        <v>130</v>
      </c>
      <c r="B131" s="3" t="s">
        <v>318</v>
      </c>
      <c r="C131" s="5">
        <v>74.7</v>
      </c>
      <c r="D131" s="5">
        <v>20</v>
      </c>
      <c r="E131" s="5">
        <v>9</v>
      </c>
      <c r="F131" s="5">
        <v>72.209999999999994</v>
      </c>
      <c r="G131" s="5">
        <v>0</v>
      </c>
      <c r="H131" s="5">
        <v>1</v>
      </c>
      <c r="I131" s="5">
        <v>0</v>
      </c>
      <c r="J131" s="5">
        <v>2</v>
      </c>
      <c r="K131" s="5">
        <v>74.37</v>
      </c>
      <c r="L131" s="5">
        <v>75.73</v>
      </c>
      <c r="M131" s="5">
        <v>73.760000000000005</v>
      </c>
    </row>
    <row r="132" spans="1:13" ht="15.75" customHeight="1">
      <c r="A132" s="4">
        <v>131</v>
      </c>
      <c r="B132" s="3" t="s">
        <v>243</v>
      </c>
      <c r="C132" s="5">
        <v>74.650000000000006</v>
      </c>
      <c r="D132" s="5">
        <v>18</v>
      </c>
      <c r="E132" s="5">
        <v>10</v>
      </c>
      <c r="F132" s="5">
        <v>70.92</v>
      </c>
      <c r="G132" s="5">
        <v>1</v>
      </c>
      <c r="H132" s="5">
        <v>1</v>
      </c>
      <c r="I132" s="5">
        <v>1</v>
      </c>
      <c r="J132" s="5">
        <v>2</v>
      </c>
      <c r="K132" s="5">
        <v>74.209999999999994</v>
      </c>
      <c r="L132" s="5">
        <v>74.989999999999995</v>
      </c>
      <c r="M132" s="5">
        <v>76.33</v>
      </c>
    </row>
    <row r="133" spans="1:13" ht="15.75" customHeight="1">
      <c r="A133" s="4">
        <v>132</v>
      </c>
      <c r="B133" s="3" t="s">
        <v>194</v>
      </c>
      <c r="C133" s="5">
        <v>74.599999999999994</v>
      </c>
      <c r="D133" s="5">
        <v>14</v>
      </c>
      <c r="E133" s="5">
        <v>15</v>
      </c>
      <c r="F133" s="5">
        <v>73.34</v>
      </c>
      <c r="G133" s="5">
        <v>0</v>
      </c>
      <c r="H133" s="5">
        <v>2</v>
      </c>
      <c r="I133" s="5">
        <v>0</v>
      </c>
      <c r="J133" s="5">
        <v>3</v>
      </c>
      <c r="K133" s="5">
        <v>74.959999999999994</v>
      </c>
      <c r="L133" s="5">
        <v>73.73</v>
      </c>
      <c r="M133" s="5">
        <v>71.180000000000007</v>
      </c>
    </row>
    <row r="134" spans="1:13" ht="15.75" customHeight="1">
      <c r="A134" s="4">
        <v>133</v>
      </c>
      <c r="B134" s="3" t="s">
        <v>271</v>
      </c>
      <c r="C134" s="5">
        <v>74.5</v>
      </c>
      <c r="D134" s="5">
        <v>22</v>
      </c>
      <c r="E134" s="5">
        <v>8</v>
      </c>
      <c r="F134" s="5">
        <v>67.77</v>
      </c>
      <c r="G134" s="5">
        <v>0</v>
      </c>
      <c r="H134" s="5">
        <v>0</v>
      </c>
      <c r="I134" s="5">
        <v>0</v>
      </c>
      <c r="J134" s="5">
        <v>1</v>
      </c>
      <c r="K134" s="5">
        <v>74.02</v>
      </c>
      <c r="L134" s="5">
        <v>74.67</v>
      </c>
      <c r="M134" s="5">
        <v>77.02</v>
      </c>
    </row>
    <row r="135" spans="1:13" ht="15.75" customHeight="1">
      <c r="A135" s="4">
        <v>134</v>
      </c>
      <c r="B135" s="3" t="s">
        <v>188</v>
      </c>
      <c r="C135" s="5">
        <v>74.48</v>
      </c>
      <c r="D135" s="5">
        <v>18</v>
      </c>
      <c r="E135" s="5">
        <v>11</v>
      </c>
      <c r="F135" s="5">
        <v>72.510000000000005</v>
      </c>
      <c r="G135" s="5">
        <v>0</v>
      </c>
      <c r="H135" s="5">
        <v>2</v>
      </c>
      <c r="I135" s="5">
        <v>0</v>
      </c>
      <c r="J135" s="5">
        <v>5</v>
      </c>
      <c r="K135" s="5">
        <v>74.34</v>
      </c>
      <c r="L135" s="5">
        <v>74.23</v>
      </c>
      <c r="M135" s="5">
        <v>74.5</v>
      </c>
    </row>
    <row r="136" spans="1:13" ht="15.75" customHeight="1">
      <c r="A136" s="4">
        <v>135</v>
      </c>
      <c r="B136" s="3" t="s">
        <v>79</v>
      </c>
      <c r="C136" s="5">
        <v>74.23</v>
      </c>
      <c r="D136" s="5">
        <v>10</v>
      </c>
      <c r="E136" s="5">
        <v>19</v>
      </c>
      <c r="F136" s="5">
        <v>73.83</v>
      </c>
      <c r="G136" s="5">
        <v>0</v>
      </c>
      <c r="H136" s="5">
        <v>2</v>
      </c>
      <c r="I136" s="5">
        <v>0</v>
      </c>
      <c r="J136" s="5">
        <v>5</v>
      </c>
      <c r="K136" s="5">
        <v>75.19</v>
      </c>
      <c r="L136" s="5">
        <v>73.209999999999994</v>
      </c>
      <c r="M136" s="5">
        <v>64.72</v>
      </c>
    </row>
    <row r="137" spans="1:13" ht="15.75" customHeight="1">
      <c r="A137" s="4">
        <v>136</v>
      </c>
      <c r="B137" s="3" t="s">
        <v>88</v>
      </c>
      <c r="C137" s="5">
        <v>74.209999999999994</v>
      </c>
      <c r="D137" s="5">
        <v>19</v>
      </c>
      <c r="E137" s="5">
        <v>9</v>
      </c>
      <c r="F137" s="5">
        <v>72.67</v>
      </c>
      <c r="G137" s="5">
        <v>0</v>
      </c>
      <c r="H137" s="5">
        <v>0</v>
      </c>
      <c r="I137" s="5">
        <v>0</v>
      </c>
      <c r="J137" s="5">
        <v>3</v>
      </c>
      <c r="K137" s="5">
        <v>73.61</v>
      </c>
      <c r="L137" s="5">
        <v>74.52</v>
      </c>
      <c r="M137" s="5">
        <v>77.83</v>
      </c>
    </row>
    <row r="138" spans="1:13" ht="15.75" customHeight="1">
      <c r="A138" s="4">
        <v>137</v>
      </c>
      <c r="B138" s="3" t="s">
        <v>321</v>
      </c>
      <c r="C138" s="5">
        <v>74.069999999999993</v>
      </c>
      <c r="D138" s="5">
        <v>14</v>
      </c>
      <c r="E138" s="5">
        <v>12</v>
      </c>
      <c r="F138" s="5">
        <v>72.569999999999993</v>
      </c>
      <c r="G138" s="5">
        <v>0</v>
      </c>
      <c r="H138" s="5">
        <v>0</v>
      </c>
      <c r="I138" s="5">
        <v>0</v>
      </c>
      <c r="J138" s="5">
        <v>1</v>
      </c>
      <c r="K138" s="5">
        <v>73.56</v>
      </c>
      <c r="L138" s="5">
        <v>73.52</v>
      </c>
      <c r="M138" s="5">
        <v>78.709999999999994</v>
      </c>
    </row>
    <row r="139" spans="1:13" ht="15.75" customHeight="1">
      <c r="A139" s="4">
        <v>138</v>
      </c>
      <c r="B139" s="3" t="s">
        <v>315</v>
      </c>
      <c r="C139" s="5">
        <v>74.040000000000006</v>
      </c>
      <c r="D139" s="5">
        <v>18</v>
      </c>
      <c r="E139" s="5">
        <v>10</v>
      </c>
      <c r="F139" s="5">
        <v>71.709999999999994</v>
      </c>
      <c r="G139" s="5">
        <v>0</v>
      </c>
      <c r="H139" s="5">
        <v>0</v>
      </c>
      <c r="I139" s="5">
        <v>1</v>
      </c>
      <c r="J139" s="5">
        <v>1</v>
      </c>
      <c r="K139" s="5">
        <v>74.44</v>
      </c>
      <c r="L139" s="5">
        <v>73.42</v>
      </c>
      <c r="M139" s="5">
        <v>69.569999999999993</v>
      </c>
    </row>
    <row r="140" spans="1:13" ht="15.75" customHeight="1">
      <c r="A140" s="4">
        <v>139</v>
      </c>
      <c r="B140" s="3" t="s">
        <v>225</v>
      </c>
      <c r="C140" s="5">
        <v>73.989999999999995</v>
      </c>
      <c r="D140" s="5">
        <v>20</v>
      </c>
      <c r="E140" s="5">
        <v>8</v>
      </c>
      <c r="F140" s="5">
        <v>67.8</v>
      </c>
      <c r="G140" s="5">
        <v>0</v>
      </c>
      <c r="H140" s="5">
        <v>0</v>
      </c>
      <c r="I140" s="5">
        <v>0</v>
      </c>
      <c r="J140" s="5">
        <v>1</v>
      </c>
      <c r="K140" s="5">
        <v>73.88</v>
      </c>
      <c r="L140" s="5">
        <v>75.06</v>
      </c>
      <c r="M140" s="5">
        <v>70.88</v>
      </c>
    </row>
    <row r="141" spans="1:13" ht="15.75" customHeight="1">
      <c r="A141" s="4">
        <v>140</v>
      </c>
      <c r="B141" s="3" t="s">
        <v>143</v>
      </c>
      <c r="C141" s="5">
        <v>73.98</v>
      </c>
      <c r="D141" s="5">
        <v>21</v>
      </c>
      <c r="E141" s="5">
        <v>10</v>
      </c>
      <c r="F141" s="5">
        <v>69.040000000000006</v>
      </c>
      <c r="G141" s="5">
        <v>0</v>
      </c>
      <c r="H141" s="5">
        <v>0</v>
      </c>
      <c r="I141" s="5">
        <v>0</v>
      </c>
      <c r="J141" s="5">
        <v>2</v>
      </c>
      <c r="K141" s="5">
        <v>73.41</v>
      </c>
      <c r="L141" s="5">
        <v>73.53</v>
      </c>
      <c r="M141" s="5">
        <v>79.13</v>
      </c>
    </row>
    <row r="142" spans="1:13" ht="15.75" customHeight="1">
      <c r="A142" s="4">
        <v>141</v>
      </c>
      <c r="B142" s="3" t="s">
        <v>209</v>
      </c>
      <c r="C142" s="5">
        <v>73.819999999999993</v>
      </c>
      <c r="D142" s="5">
        <v>17</v>
      </c>
      <c r="E142" s="5">
        <v>12</v>
      </c>
      <c r="F142" s="5">
        <v>70.63</v>
      </c>
      <c r="G142" s="5">
        <v>0</v>
      </c>
      <c r="H142" s="5">
        <v>1</v>
      </c>
      <c r="I142" s="5">
        <v>0</v>
      </c>
      <c r="J142" s="5">
        <v>1</v>
      </c>
      <c r="K142" s="5">
        <v>73.83</v>
      </c>
      <c r="L142" s="5">
        <v>73.739999999999995</v>
      </c>
      <c r="M142" s="5">
        <v>72</v>
      </c>
    </row>
    <row r="143" spans="1:13" ht="15.75" customHeight="1">
      <c r="A143" s="4">
        <v>142</v>
      </c>
      <c r="B143" s="3" t="s">
        <v>378</v>
      </c>
      <c r="C143" s="5">
        <v>73.790000000000006</v>
      </c>
      <c r="D143" s="5">
        <v>20</v>
      </c>
      <c r="E143" s="5">
        <v>10</v>
      </c>
      <c r="F143" s="5">
        <v>68.430000000000007</v>
      </c>
      <c r="G143" s="5">
        <v>0</v>
      </c>
      <c r="H143" s="5">
        <v>1</v>
      </c>
      <c r="I143" s="5">
        <v>0</v>
      </c>
      <c r="J143" s="5">
        <v>1</v>
      </c>
      <c r="K143" s="5">
        <v>73.42</v>
      </c>
      <c r="L143" s="5">
        <v>73.680000000000007</v>
      </c>
      <c r="M143" s="5">
        <v>75.72</v>
      </c>
    </row>
    <row r="144" spans="1:13" ht="15.75" customHeight="1">
      <c r="A144" s="4">
        <v>143</v>
      </c>
      <c r="B144" s="3" t="s">
        <v>235</v>
      </c>
      <c r="C144" s="5">
        <v>73.75</v>
      </c>
      <c r="D144" s="5">
        <v>21</v>
      </c>
      <c r="E144" s="5">
        <v>7</v>
      </c>
      <c r="F144" s="5">
        <v>69.849999999999994</v>
      </c>
      <c r="G144" s="5">
        <v>0</v>
      </c>
      <c r="H144" s="5">
        <v>0</v>
      </c>
      <c r="I144" s="5">
        <v>0</v>
      </c>
      <c r="J144" s="5">
        <v>0</v>
      </c>
      <c r="K144" s="5">
        <v>73.84</v>
      </c>
      <c r="L144" s="5">
        <v>73.819999999999993</v>
      </c>
      <c r="M144" s="5">
        <v>70.760000000000005</v>
      </c>
    </row>
    <row r="145" spans="1:13" ht="15.75" customHeight="1">
      <c r="A145" s="4">
        <v>144</v>
      </c>
      <c r="B145" s="3" t="s">
        <v>370</v>
      </c>
      <c r="C145" s="5">
        <v>73.739999999999995</v>
      </c>
      <c r="D145" s="5">
        <v>17</v>
      </c>
      <c r="E145" s="5">
        <v>10</v>
      </c>
      <c r="F145" s="5">
        <v>71.34</v>
      </c>
      <c r="G145" s="5">
        <v>0</v>
      </c>
      <c r="H145" s="5">
        <v>0</v>
      </c>
      <c r="I145" s="5">
        <v>0</v>
      </c>
      <c r="J145" s="5">
        <v>2</v>
      </c>
      <c r="K145" s="5">
        <v>73.45</v>
      </c>
      <c r="L145" s="5">
        <v>73.87</v>
      </c>
      <c r="M145" s="5">
        <v>74.260000000000005</v>
      </c>
    </row>
    <row r="146" spans="1:13" ht="15.75" customHeight="1">
      <c r="A146" s="4">
        <v>145</v>
      </c>
      <c r="B146" s="3" t="s">
        <v>416</v>
      </c>
      <c r="C146" s="5">
        <v>73.58</v>
      </c>
      <c r="D146" s="5">
        <v>13</v>
      </c>
      <c r="E146" s="5">
        <v>15</v>
      </c>
      <c r="F146" s="5">
        <v>74</v>
      </c>
      <c r="G146" s="5">
        <v>0</v>
      </c>
      <c r="H146" s="5">
        <v>0</v>
      </c>
      <c r="I146" s="5">
        <v>0</v>
      </c>
      <c r="J146" s="5">
        <v>3</v>
      </c>
      <c r="K146" s="5">
        <v>73.47</v>
      </c>
      <c r="L146" s="5">
        <v>73.11</v>
      </c>
      <c r="M146" s="5">
        <v>73.73</v>
      </c>
    </row>
    <row r="147" spans="1:13" ht="15.75" customHeight="1">
      <c r="A147" s="4">
        <v>146</v>
      </c>
      <c r="B147" s="3" t="s">
        <v>161</v>
      </c>
      <c r="C147" s="5">
        <v>73.510000000000005</v>
      </c>
      <c r="D147" s="5">
        <v>16</v>
      </c>
      <c r="E147" s="5">
        <v>14</v>
      </c>
      <c r="F147" s="5">
        <v>72.599999999999994</v>
      </c>
      <c r="G147" s="5">
        <v>0</v>
      </c>
      <c r="H147" s="5">
        <v>1</v>
      </c>
      <c r="I147" s="5">
        <v>0</v>
      </c>
      <c r="J147" s="5">
        <v>5</v>
      </c>
      <c r="K147" s="5">
        <v>73.19</v>
      </c>
      <c r="L147" s="5">
        <v>74.13</v>
      </c>
      <c r="M147" s="5">
        <v>73.28</v>
      </c>
    </row>
    <row r="148" spans="1:13" ht="15.75" customHeight="1">
      <c r="A148" s="4">
        <v>147</v>
      </c>
      <c r="B148" s="3" t="s">
        <v>135</v>
      </c>
      <c r="C148" s="5">
        <v>73.48</v>
      </c>
      <c r="D148" s="5">
        <v>16</v>
      </c>
      <c r="E148" s="5">
        <v>13</v>
      </c>
      <c r="F148" s="5">
        <v>71.89</v>
      </c>
      <c r="G148" s="5">
        <v>0</v>
      </c>
      <c r="H148" s="5">
        <v>2</v>
      </c>
      <c r="I148" s="5">
        <v>0</v>
      </c>
      <c r="J148" s="5">
        <v>3</v>
      </c>
      <c r="K148" s="5">
        <v>73.38</v>
      </c>
      <c r="L148" s="5">
        <v>73.489999999999995</v>
      </c>
      <c r="M148" s="5">
        <v>72.48</v>
      </c>
    </row>
    <row r="149" spans="1:13" ht="15.75" customHeight="1">
      <c r="A149" s="4">
        <v>148</v>
      </c>
      <c r="B149" s="3" t="s">
        <v>354</v>
      </c>
      <c r="C149" s="5">
        <v>73.33</v>
      </c>
      <c r="D149" s="5">
        <v>20</v>
      </c>
      <c r="E149" s="5">
        <v>11</v>
      </c>
      <c r="F149" s="5">
        <v>69.95</v>
      </c>
      <c r="G149" s="5">
        <v>0</v>
      </c>
      <c r="H149" s="5">
        <v>0</v>
      </c>
      <c r="I149" s="5">
        <v>0</v>
      </c>
      <c r="J149" s="5">
        <v>3</v>
      </c>
      <c r="K149" s="5">
        <v>73.27</v>
      </c>
      <c r="L149" s="5">
        <v>73.64</v>
      </c>
      <c r="M149" s="5">
        <v>71.25</v>
      </c>
    </row>
    <row r="150" spans="1:13" ht="15.75" customHeight="1">
      <c r="A150" s="4">
        <v>149</v>
      </c>
      <c r="B150" s="3" t="s">
        <v>189</v>
      </c>
      <c r="C150" s="5">
        <v>73.33</v>
      </c>
      <c r="D150" s="5">
        <v>13</v>
      </c>
      <c r="E150" s="5">
        <v>17</v>
      </c>
      <c r="F150" s="5">
        <v>73.62</v>
      </c>
      <c r="G150" s="5">
        <v>0</v>
      </c>
      <c r="H150" s="5">
        <v>1</v>
      </c>
      <c r="I150" s="5">
        <v>0</v>
      </c>
      <c r="J150" s="5">
        <v>2</v>
      </c>
      <c r="K150" s="5">
        <v>73.260000000000005</v>
      </c>
      <c r="L150" s="5">
        <v>73.099999999999994</v>
      </c>
      <c r="M150" s="5">
        <v>72.52</v>
      </c>
    </row>
    <row r="151" spans="1:13" ht="15.75" customHeight="1">
      <c r="A151" s="4">
        <v>150</v>
      </c>
      <c r="B151" s="3" t="s">
        <v>330</v>
      </c>
      <c r="C151" s="5">
        <v>73.28</v>
      </c>
      <c r="D151" s="5">
        <v>13</v>
      </c>
      <c r="E151" s="5">
        <v>14</v>
      </c>
      <c r="F151" s="5">
        <v>71.19</v>
      </c>
      <c r="G151" s="5">
        <v>0</v>
      </c>
      <c r="H151" s="5">
        <v>0</v>
      </c>
      <c r="I151" s="5">
        <v>0</v>
      </c>
      <c r="J151" s="5">
        <v>1</v>
      </c>
      <c r="K151" s="5">
        <v>73.11</v>
      </c>
      <c r="L151" s="5">
        <v>71.989999999999995</v>
      </c>
      <c r="M151" s="5">
        <v>76.040000000000006</v>
      </c>
    </row>
    <row r="152" spans="1:13" ht="15.75" customHeight="1">
      <c r="A152" s="4">
        <v>151</v>
      </c>
      <c r="B152" s="3" t="s">
        <v>105</v>
      </c>
      <c r="C152" s="5">
        <v>73.27</v>
      </c>
      <c r="D152" s="5">
        <v>11</v>
      </c>
      <c r="E152" s="5">
        <v>18</v>
      </c>
      <c r="F152" s="5">
        <v>79.14</v>
      </c>
      <c r="G152" s="5">
        <v>0</v>
      </c>
      <c r="H152" s="5">
        <v>7</v>
      </c>
      <c r="I152" s="5">
        <v>1</v>
      </c>
      <c r="J152" s="5">
        <v>11</v>
      </c>
      <c r="K152" s="5">
        <v>72.8</v>
      </c>
      <c r="L152" s="5">
        <v>73.540000000000006</v>
      </c>
      <c r="M152" s="5">
        <v>75.349999999999994</v>
      </c>
    </row>
    <row r="153" spans="1:13" ht="15.75" customHeight="1">
      <c r="A153" s="4">
        <v>152</v>
      </c>
      <c r="B153" s="3" t="s">
        <v>294</v>
      </c>
      <c r="C153" s="5">
        <v>72.930000000000007</v>
      </c>
      <c r="D153" s="5">
        <v>14</v>
      </c>
      <c r="E153" s="5">
        <v>15</v>
      </c>
      <c r="F153" s="5">
        <v>72.77</v>
      </c>
      <c r="G153" s="5">
        <v>0</v>
      </c>
      <c r="H153" s="5">
        <v>2</v>
      </c>
      <c r="I153" s="5">
        <v>0</v>
      </c>
      <c r="J153" s="5">
        <v>3</v>
      </c>
      <c r="K153" s="5">
        <v>72.48</v>
      </c>
      <c r="L153" s="5">
        <v>73.010000000000005</v>
      </c>
      <c r="M153" s="5">
        <v>75.319999999999993</v>
      </c>
    </row>
    <row r="154" spans="1:13" ht="15.75" customHeight="1">
      <c r="A154" s="4">
        <v>153</v>
      </c>
      <c r="B154" s="3" t="s">
        <v>170</v>
      </c>
      <c r="C154" s="5">
        <v>72.86</v>
      </c>
      <c r="D154" s="5">
        <v>19</v>
      </c>
      <c r="E154" s="5">
        <v>11</v>
      </c>
      <c r="F154" s="5">
        <v>70.739999999999995</v>
      </c>
      <c r="G154" s="5">
        <v>0</v>
      </c>
      <c r="H154" s="5">
        <v>0</v>
      </c>
      <c r="I154" s="5">
        <v>0</v>
      </c>
      <c r="J154" s="5">
        <v>2</v>
      </c>
      <c r="K154" s="5">
        <v>72.59</v>
      </c>
      <c r="L154" s="5">
        <v>72.88</v>
      </c>
      <c r="M154" s="5">
        <v>73.62</v>
      </c>
    </row>
    <row r="155" spans="1:13" ht="15.75" customHeight="1">
      <c r="A155" s="4">
        <v>154</v>
      </c>
      <c r="B155" s="3" t="s">
        <v>344</v>
      </c>
      <c r="C155" s="5">
        <v>72.83</v>
      </c>
      <c r="D155" s="5">
        <v>11</v>
      </c>
      <c r="E155" s="5">
        <v>15</v>
      </c>
      <c r="F155" s="5">
        <v>75.23</v>
      </c>
      <c r="G155" s="5">
        <v>0</v>
      </c>
      <c r="H155" s="5">
        <v>2</v>
      </c>
      <c r="I155" s="5">
        <v>0</v>
      </c>
      <c r="J155" s="5">
        <v>5</v>
      </c>
      <c r="K155" s="5">
        <v>72.239999999999995</v>
      </c>
      <c r="L155" s="5">
        <v>72.989999999999995</v>
      </c>
      <c r="M155" s="5">
        <v>76.59</v>
      </c>
    </row>
    <row r="156" spans="1:13" ht="15.75" customHeight="1">
      <c r="A156" s="4">
        <v>155</v>
      </c>
      <c r="B156" s="3" t="s">
        <v>216</v>
      </c>
      <c r="C156" s="5">
        <v>72.72</v>
      </c>
      <c r="D156" s="5">
        <v>16</v>
      </c>
      <c r="E156" s="5">
        <v>10</v>
      </c>
      <c r="F156" s="5">
        <v>69.959999999999994</v>
      </c>
      <c r="G156" s="5">
        <v>0</v>
      </c>
      <c r="H156" s="5">
        <v>0</v>
      </c>
      <c r="I156" s="5">
        <v>0</v>
      </c>
      <c r="J156" s="5">
        <v>1</v>
      </c>
      <c r="K156" s="5">
        <v>72.22</v>
      </c>
      <c r="L156" s="5">
        <v>72.59</v>
      </c>
      <c r="M156" s="5">
        <v>76.11</v>
      </c>
    </row>
    <row r="157" spans="1:13" ht="15.75" customHeight="1">
      <c r="A157" s="4">
        <v>156</v>
      </c>
      <c r="B157" s="3" t="s">
        <v>348</v>
      </c>
      <c r="C157" s="5">
        <v>72.7</v>
      </c>
      <c r="D157" s="5">
        <v>23</v>
      </c>
      <c r="E157" s="5">
        <v>7</v>
      </c>
      <c r="F157" s="5">
        <v>67.91</v>
      </c>
      <c r="G157" s="5">
        <v>0</v>
      </c>
      <c r="H157" s="5">
        <v>0</v>
      </c>
      <c r="I157" s="5">
        <v>0</v>
      </c>
      <c r="J157" s="5">
        <v>0</v>
      </c>
      <c r="K157" s="5">
        <v>72.23</v>
      </c>
      <c r="L157" s="5">
        <v>73.16</v>
      </c>
      <c r="M157" s="5">
        <v>74.38</v>
      </c>
    </row>
    <row r="158" spans="1:13" ht="15.75" customHeight="1">
      <c r="A158" s="4">
        <v>157</v>
      </c>
      <c r="B158" s="3" t="s">
        <v>127</v>
      </c>
      <c r="C158" s="5">
        <v>72.69</v>
      </c>
      <c r="D158" s="5">
        <v>17</v>
      </c>
      <c r="E158" s="5">
        <v>13</v>
      </c>
      <c r="F158" s="5">
        <v>72.47</v>
      </c>
      <c r="G158" s="5">
        <v>0</v>
      </c>
      <c r="H158" s="5">
        <v>2</v>
      </c>
      <c r="I158" s="5">
        <v>0</v>
      </c>
      <c r="J158" s="5">
        <v>2</v>
      </c>
      <c r="K158" s="5">
        <v>71.98</v>
      </c>
      <c r="L158" s="5">
        <v>73.290000000000006</v>
      </c>
      <c r="M158" s="5">
        <v>76.63</v>
      </c>
    </row>
    <row r="159" spans="1:13" ht="15.75" customHeight="1">
      <c r="A159" s="4">
        <v>158</v>
      </c>
      <c r="B159" s="3" t="s">
        <v>282</v>
      </c>
      <c r="C159" s="5">
        <v>72.45</v>
      </c>
      <c r="D159" s="5">
        <v>12</v>
      </c>
      <c r="E159" s="5">
        <v>16</v>
      </c>
      <c r="F159" s="5">
        <v>72.95</v>
      </c>
      <c r="G159" s="5">
        <v>0</v>
      </c>
      <c r="H159" s="5">
        <v>1</v>
      </c>
      <c r="I159" s="5">
        <v>1</v>
      </c>
      <c r="J159" s="5">
        <v>2</v>
      </c>
      <c r="K159" s="5">
        <v>72.52</v>
      </c>
      <c r="L159" s="5">
        <v>71.7</v>
      </c>
      <c r="M159" s="5">
        <v>71.459999999999994</v>
      </c>
    </row>
    <row r="160" spans="1:13" ht="15.75" customHeight="1">
      <c r="A160" s="4">
        <v>159</v>
      </c>
      <c r="B160" s="3" t="s">
        <v>86</v>
      </c>
      <c r="C160" s="5">
        <v>72.430000000000007</v>
      </c>
      <c r="D160" s="5">
        <v>17</v>
      </c>
      <c r="E160" s="5">
        <v>10</v>
      </c>
      <c r="F160" s="5">
        <v>69.52</v>
      </c>
      <c r="G160" s="5">
        <v>0</v>
      </c>
      <c r="H160" s="5">
        <v>0</v>
      </c>
      <c r="I160" s="5">
        <v>0</v>
      </c>
      <c r="J160" s="5">
        <v>1</v>
      </c>
      <c r="K160" s="5">
        <v>72.52</v>
      </c>
      <c r="L160" s="5">
        <v>73.44</v>
      </c>
      <c r="M160" s="5">
        <v>67.11</v>
      </c>
    </row>
    <row r="161" spans="1:13" ht="15.75" customHeight="1">
      <c r="A161" s="4">
        <v>160</v>
      </c>
      <c r="B161" s="3" t="s">
        <v>306</v>
      </c>
      <c r="C161" s="5">
        <v>72.41</v>
      </c>
      <c r="D161" s="5">
        <v>20</v>
      </c>
      <c r="E161" s="5">
        <v>10</v>
      </c>
      <c r="F161" s="5">
        <v>68.7</v>
      </c>
      <c r="G161" s="5">
        <v>0</v>
      </c>
      <c r="H161" s="5">
        <v>1</v>
      </c>
      <c r="I161" s="5">
        <v>0</v>
      </c>
      <c r="J161" s="5">
        <v>1</v>
      </c>
      <c r="K161" s="5">
        <v>72.58</v>
      </c>
      <c r="L161" s="5">
        <v>73.099999999999994</v>
      </c>
      <c r="M161" s="5">
        <v>66.92</v>
      </c>
    </row>
    <row r="162" spans="1:13" ht="15.75" customHeight="1">
      <c r="A162" s="4">
        <v>161</v>
      </c>
      <c r="B162" s="3" t="s">
        <v>114</v>
      </c>
      <c r="C162" s="5">
        <v>72.37</v>
      </c>
      <c r="D162" s="5">
        <v>12</v>
      </c>
      <c r="E162" s="5">
        <v>16</v>
      </c>
      <c r="F162" s="5">
        <v>73.81</v>
      </c>
      <c r="G162" s="5">
        <v>1</v>
      </c>
      <c r="H162" s="5">
        <v>1</v>
      </c>
      <c r="I162" s="5">
        <v>1</v>
      </c>
      <c r="J162" s="5">
        <v>2</v>
      </c>
      <c r="K162" s="5">
        <v>72.22</v>
      </c>
      <c r="L162" s="5">
        <v>73.150000000000006</v>
      </c>
      <c r="M162" s="5">
        <v>70.099999999999994</v>
      </c>
    </row>
    <row r="163" spans="1:13" ht="15.75" customHeight="1">
      <c r="A163" s="4">
        <v>162</v>
      </c>
      <c r="B163" s="3" t="s">
        <v>141</v>
      </c>
      <c r="C163" s="5">
        <v>72.16</v>
      </c>
      <c r="D163" s="5">
        <v>14</v>
      </c>
      <c r="E163" s="5">
        <v>9</v>
      </c>
      <c r="F163" s="5">
        <v>72.06</v>
      </c>
      <c r="G163" s="5">
        <v>0</v>
      </c>
      <c r="H163" s="5">
        <v>1</v>
      </c>
      <c r="I163" s="5">
        <v>0</v>
      </c>
      <c r="J163" s="5">
        <v>1</v>
      </c>
      <c r="K163" s="5">
        <v>71.53</v>
      </c>
      <c r="L163" s="5">
        <v>72.489999999999995</v>
      </c>
      <c r="M163" s="5">
        <v>75.69</v>
      </c>
    </row>
    <row r="164" spans="1:13" ht="15.75" customHeight="1">
      <c r="A164" s="4">
        <v>163</v>
      </c>
      <c r="B164" s="3" t="s">
        <v>297</v>
      </c>
      <c r="C164" s="5">
        <v>72.14</v>
      </c>
      <c r="D164" s="5">
        <v>16</v>
      </c>
      <c r="E164" s="5">
        <v>15</v>
      </c>
      <c r="F164" s="5">
        <v>72.78</v>
      </c>
      <c r="G164" s="5">
        <v>0</v>
      </c>
      <c r="H164" s="5">
        <v>0</v>
      </c>
      <c r="I164" s="5">
        <v>0</v>
      </c>
      <c r="J164" s="5">
        <v>2</v>
      </c>
      <c r="K164" s="5">
        <v>71.92</v>
      </c>
      <c r="L164" s="5">
        <v>72.67</v>
      </c>
      <c r="M164" s="5">
        <v>71.22</v>
      </c>
    </row>
    <row r="165" spans="1:13" ht="15.75" customHeight="1">
      <c r="A165" s="4">
        <v>164</v>
      </c>
      <c r="B165" s="3" t="s">
        <v>81</v>
      </c>
      <c r="C165" s="5">
        <v>72.12</v>
      </c>
      <c r="D165" s="5">
        <v>15</v>
      </c>
      <c r="E165" s="5">
        <v>13</v>
      </c>
      <c r="F165" s="5">
        <v>70.8</v>
      </c>
      <c r="G165" s="5">
        <v>0</v>
      </c>
      <c r="H165" s="5">
        <v>2</v>
      </c>
      <c r="I165" s="5">
        <v>0</v>
      </c>
      <c r="J165" s="5">
        <v>2</v>
      </c>
      <c r="K165" s="5">
        <v>71.790000000000006</v>
      </c>
      <c r="L165" s="5">
        <v>72.17</v>
      </c>
      <c r="M165" s="5">
        <v>73.28</v>
      </c>
    </row>
    <row r="166" spans="1:13" ht="15.75" customHeight="1">
      <c r="A166" s="4">
        <v>165</v>
      </c>
      <c r="B166" s="3" t="s">
        <v>110</v>
      </c>
      <c r="C166" s="5">
        <v>72.06</v>
      </c>
      <c r="D166" s="5">
        <v>16</v>
      </c>
      <c r="E166" s="5">
        <v>14</v>
      </c>
      <c r="F166" s="5">
        <v>71.41</v>
      </c>
      <c r="G166" s="5">
        <v>0</v>
      </c>
      <c r="H166" s="5">
        <v>0</v>
      </c>
      <c r="I166" s="5">
        <v>1</v>
      </c>
      <c r="J166" s="5">
        <v>0</v>
      </c>
      <c r="K166" s="5">
        <v>71.709999999999994</v>
      </c>
      <c r="L166" s="5">
        <v>72.14</v>
      </c>
      <c r="M166" s="5">
        <v>73.45</v>
      </c>
    </row>
    <row r="167" spans="1:13" ht="15.75" customHeight="1">
      <c r="A167" s="4">
        <v>166</v>
      </c>
      <c r="B167" s="3" t="s">
        <v>139</v>
      </c>
      <c r="C167" s="5">
        <v>71.94</v>
      </c>
      <c r="D167" s="5">
        <v>18</v>
      </c>
      <c r="E167" s="5">
        <v>9</v>
      </c>
      <c r="F167" s="5">
        <v>67.849999999999994</v>
      </c>
      <c r="G167" s="5">
        <v>0</v>
      </c>
      <c r="H167" s="5">
        <v>0</v>
      </c>
      <c r="I167" s="5">
        <v>0</v>
      </c>
      <c r="J167" s="5">
        <v>1</v>
      </c>
      <c r="K167" s="5">
        <v>71.67</v>
      </c>
      <c r="L167" s="5">
        <v>71.900000000000006</v>
      </c>
      <c r="M167" s="5">
        <v>72.75</v>
      </c>
    </row>
    <row r="168" spans="1:13" ht="15.75" customHeight="1">
      <c r="A168" s="4">
        <v>167</v>
      </c>
      <c r="B168" s="3" t="s">
        <v>276</v>
      </c>
      <c r="C168" s="5">
        <v>71.81</v>
      </c>
      <c r="D168" s="5">
        <v>19</v>
      </c>
      <c r="E168" s="5">
        <v>9</v>
      </c>
      <c r="F168" s="5">
        <v>67.11</v>
      </c>
      <c r="G168" s="5">
        <v>0</v>
      </c>
      <c r="H168" s="5">
        <v>1</v>
      </c>
      <c r="I168" s="5">
        <v>0</v>
      </c>
      <c r="J168" s="5">
        <v>1</v>
      </c>
      <c r="K168" s="5">
        <v>71.33</v>
      </c>
      <c r="L168" s="5">
        <v>71.73</v>
      </c>
      <c r="M168" s="5">
        <v>74.83</v>
      </c>
    </row>
    <row r="169" spans="1:13" ht="15.75" customHeight="1">
      <c r="A169" s="4">
        <v>168</v>
      </c>
      <c r="B169" s="3" t="s">
        <v>212</v>
      </c>
      <c r="C169" s="5">
        <v>71.739999999999995</v>
      </c>
      <c r="D169" s="5">
        <v>12</v>
      </c>
      <c r="E169" s="5">
        <v>17</v>
      </c>
      <c r="F169" s="5">
        <v>73.430000000000007</v>
      </c>
      <c r="G169" s="5">
        <v>0</v>
      </c>
      <c r="H169" s="5">
        <v>0</v>
      </c>
      <c r="I169" s="5">
        <v>0</v>
      </c>
      <c r="J169" s="5">
        <v>1</v>
      </c>
      <c r="K169" s="5">
        <v>71.55</v>
      </c>
      <c r="L169" s="5">
        <v>71.94</v>
      </c>
      <c r="M169" s="5">
        <v>71.239999999999995</v>
      </c>
    </row>
    <row r="170" spans="1:13" ht="15.75" customHeight="1">
      <c r="A170" s="4">
        <v>169</v>
      </c>
      <c r="B170" s="3" t="s">
        <v>145</v>
      </c>
      <c r="C170" s="5">
        <v>71.7</v>
      </c>
      <c r="D170" s="5">
        <v>11</v>
      </c>
      <c r="E170" s="5">
        <v>18</v>
      </c>
      <c r="F170" s="5">
        <v>73.31</v>
      </c>
      <c r="G170" s="5">
        <v>0</v>
      </c>
      <c r="H170" s="5">
        <v>2</v>
      </c>
      <c r="I170" s="5">
        <v>0</v>
      </c>
      <c r="J170" s="5">
        <v>2</v>
      </c>
      <c r="K170" s="5">
        <v>71.92</v>
      </c>
      <c r="L170" s="5">
        <v>71.22</v>
      </c>
      <c r="M170" s="5">
        <v>68.569999999999993</v>
      </c>
    </row>
    <row r="171" spans="1:13" ht="15.75" customHeight="1">
      <c r="A171" s="4">
        <v>170</v>
      </c>
      <c r="B171" s="3" t="s">
        <v>338</v>
      </c>
      <c r="C171" s="5">
        <v>71.680000000000007</v>
      </c>
      <c r="D171" s="5">
        <v>14</v>
      </c>
      <c r="E171" s="5">
        <v>14</v>
      </c>
      <c r="F171" s="5">
        <v>70.37</v>
      </c>
      <c r="G171" s="5">
        <v>0</v>
      </c>
      <c r="H171" s="5">
        <v>3</v>
      </c>
      <c r="I171" s="5">
        <v>0</v>
      </c>
      <c r="J171" s="5">
        <v>4</v>
      </c>
      <c r="K171" s="5">
        <v>71.89</v>
      </c>
      <c r="L171" s="5">
        <v>71</v>
      </c>
      <c r="M171" s="5">
        <v>69.14</v>
      </c>
    </row>
    <row r="172" spans="1:13" ht="15.75" customHeight="1">
      <c r="A172" s="4">
        <v>171</v>
      </c>
      <c r="B172" s="3" t="s">
        <v>129</v>
      </c>
      <c r="C172" s="5">
        <v>71.489999999999995</v>
      </c>
      <c r="D172" s="5">
        <v>16</v>
      </c>
      <c r="E172" s="5">
        <v>12</v>
      </c>
      <c r="F172" s="5">
        <v>71.16</v>
      </c>
      <c r="G172" s="5">
        <v>0</v>
      </c>
      <c r="H172" s="5">
        <v>2</v>
      </c>
      <c r="I172" s="5">
        <v>0</v>
      </c>
      <c r="J172" s="5">
        <v>2</v>
      </c>
      <c r="K172" s="5">
        <v>71.2</v>
      </c>
      <c r="L172" s="5">
        <v>71.56</v>
      </c>
      <c r="M172" s="5">
        <v>72.23</v>
      </c>
    </row>
    <row r="173" spans="1:13" ht="15.75" customHeight="1">
      <c r="A173" s="4">
        <v>172</v>
      </c>
      <c r="B173" s="3" t="s">
        <v>366</v>
      </c>
      <c r="C173" s="5">
        <v>71.459999999999994</v>
      </c>
      <c r="D173" s="5">
        <v>18</v>
      </c>
      <c r="E173" s="5">
        <v>10</v>
      </c>
      <c r="F173" s="5">
        <v>69.78</v>
      </c>
      <c r="G173" s="5">
        <v>0</v>
      </c>
      <c r="H173" s="5">
        <v>1</v>
      </c>
      <c r="I173" s="5">
        <v>0</v>
      </c>
      <c r="J173" s="5">
        <v>3</v>
      </c>
      <c r="K173" s="5">
        <v>70.97</v>
      </c>
      <c r="L173" s="5">
        <v>71.42</v>
      </c>
      <c r="M173" s="5">
        <v>74.44</v>
      </c>
    </row>
    <row r="174" spans="1:13" ht="15.75" customHeight="1">
      <c r="A174" s="4">
        <v>173</v>
      </c>
      <c r="B174" s="3" t="s">
        <v>245</v>
      </c>
      <c r="C174" s="5">
        <v>71.31</v>
      </c>
      <c r="D174" s="5">
        <v>13</v>
      </c>
      <c r="E174" s="5">
        <v>17</v>
      </c>
      <c r="F174" s="5">
        <v>71.59</v>
      </c>
      <c r="G174" s="5">
        <v>0</v>
      </c>
      <c r="H174" s="5">
        <v>1</v>
      </c>
      <c r="I174" s="5">
        <v>1</v>
      </c>
      <c r="J174" s="5">
        <v>2</v>
      </c>
      <c r="K174" s="5">
        <v>71.37</v>
      </c>
      <c r="L174" s="5">
        <v>70.38</v>
      </c>
      <c r="M174" s="5">
        <v>70.760000000000005</v>
      </c>
    </row>
    <row r="175" spans="1:13" ht="15.75" customHeight="1">
      <c r="A175" s="4">
        <v>174</v>
      </c>
      <c r="B175" s="3" t="s">
        <v>171</v>
      </c>
      <c r="C175" s="5">
        <v>71.2</v>
      </c>
      <c r="D175" s="5">
        <v>15</v>
      </c>
      <c r="E175" s="5">
        <v>15</v>
      </c>
      <c r="F175" s="5">
        <v>72.02</v>
      </c>
      <c r="G175" s="5">
        <v>0</v>
      </c>
      <c r="H175" s="5">
        <v>0</v>
      </c>
      <c r="I175" s="5">
        <v>0</v>
      </c>
      <c r="J175" s="5">
        <v>1</v>
      </c>
      <c r="K175" s="5">
        <v>71.28</v>
      </c>
      <c r="L175" s="5">
        <v>71.5</v>
      </c>
      <c r="M175" s="5">
        <v>67.7</v>
      </c>
    </row>
    <row r="176" spans="1:13" ht="15.75" customHeight="1">
      <c r="A176" s="4">
        <v>175</v>
      </c>
      <c r="B176" s="3" t="s">
        <v>62</v>
      </c>
      <c r="C176" s="5">
        <v>71.06</v>
      </c>
      <c r="D176" s="5">
        <v>14</v>
      </c>
      <c r="E176" s="5">
        <v>13</v>
      </c>
      <c r="F176" s="5">
        <v>71.11</v>
      </c>
      <c r="G176" s="5">
        <v>0</v>
      </c>
      <c r="H176" s="5">
        <v>0</v>
      </c>
      <c r="I176" s="5">
        <v>1</v>
      </c>
      <c r="J176" s="5">
        <v>0</v>
      </c>
      <c r="K176" s="5">
        <v>70.8</v>
      </c>
      <c r="L176" s="5">
        <v>70.709999999999994</v>
      </c>
      <c r="M176" s="5">
        <v>72.41</v>
      </c>
    </row>
    <row r="177" spans="1:13" ht="15.75" customHeight="1">
      <c r="A177" s="4">
        <v>176</v>
      </c>
      <c r="B177" s="3" t="s">
        <v>255</v>
      </c>
      <c r="C177" s="5">
        <v>71.02</v>
      </c>
      <c r="D177" s="5">
        <v>20</v>
      </c>
      <c r="E177" s="5">
        <v>6</v>
      </c>
      <c r="F177" s="5">
        <v>65.97</v>
      </c>
      <c r="G177" s="5">
        <v>0</v>
      </c>
      <c r="H177" s="5">
        <v>1</v>
      </c>
      <c r="I177" s="5">
        <v>0</v>
      </c>
      <c r="J177" s="5">
        <v>1</v>
      </c>
      <c r="K177" s="5">
        <v>70.66</v>
      </c>
      <c r="L177" s="5">
        <v>71.45</v>
      </c>
      <c r="M177" s="5">
        <v>71.69</v>
      </c>
    </row>
    <row r="178" spans="1:13" ht="15.75" customHeight="1">
      <c r="A178" s="4">
        <v>177</v>
      </c>
      <c r="B178" s="3" t="s">
        <v>279</v>
      </c>
      <c r="C178" s="5">
        <v>70.989999999999995</v>
      </c>
      <c r="D178" s="5">
        <v>15</v>
      </c>
      <c r="E178" s="5">
        <v>12</v>
      </c>
      <c r="F178" s="5">
        <v>69.55</v>
      </c>
      <c r="G178" s="5">
        <v>0</v>
      </c>
      <c r="H178" s="5">
        <v>2</v>
      </c>
      <c r="I178" s="5">
        <v>0</v>
      </c>
      <c r="J178" s="5">
        <v>2</v>
      </c>
      <c r="K178" s="5">
        <v>71.14</v>
      </c>
      <c r="L178" s="5">
        <v>70.69</v>
      </c>
      <c r="M178" s="5">
        <v>68.13</v>
      </c>
    </row>
    <row r="179" spans="1:13" ht="15.75" customHeight="1">
      <c r="A179" s="4">
        <v>178</v>
      </c>
      <c r="B179" s="3" t="s">
        <v>304</v>
      </c>
      <c r="C179" s="5">
        <v>70.650000000000006</v>
      </c>
      <c r="D179" s="5">
        <v>15</v>
      </c>
      <c r="E179" s="5">
        <v>16</v>
      </c>
      <c r="F179" s="5">
        <v>70.23</v>
      </c>
      <c r="G179" s="5">
        <v>0</v>
      </c>
      <c r="H179" s="5">
        <v>1</v>
      </c>
      <c r="I179" s="5">
        <v>0</v>
      </c>
      <c r="J179" s="5">
        <v>1</v>
      </c>
      <c r="K179" s="5">
        <v>70.33</v>
      </c>
      <c r="L179" s="5">
        <v>70.2</v>
      </c>
      <c r="M179" s="5">
        <v>72.819999999999993</v>
      </c>
    </row>
    <row r="180" spans="1:13" ht="15.75" customHeight="1">
      <c r="A180" s="4">
        <v>179</v>
      </c>
      <c r="B180" s="3" t="s">
        <v>406</v>
      </c>
      <c r="C180" s="5">
        <v>70.61</v>
      </c>
      <c r="D180" s="5">
        <v>16</v>
      </c>
      <c r="E180" s="5">
        <v>14</v>
      </c>
      <c r="F180" s="5">
        <v>68.72</v>
      </c>
      <c r="G180" s="5">
        <v>0</v>
      </c>
      <c r="H180" s="5">
        <v>2</v>
      </c>
      <c r="I180" s="5">
        <v>0</v>
      </c>
      <c r="J180" s="5">
        <v>2</v>
      </c>
      <c r="K180" s="5">
        <v>70.48</v>
      </c>
      <c r="L180" s="5">
        <v>70.06</v>
      </c>
      <c r="M180" s="5">
        <v>71.12</v>
      </c>
    </row>
    <row r="181" spans="1:13" ht="15.75" customHeight="1">
      <c r="A181" s="4">
        <v>180</v>
      </c>
      <c r="B181" s="3" t="s">
        <v>124</v>
      </c>
      <c r="C181" s="5">
        <v>70.58</v>
      </c>
      <c r="D181" s="5">
        <v>17</v>
      </c>
      <c r="E181" s="5">
        <v>10</v>
      </c>
      <c r="F181" s="5">
        <v>67.48</v>
      </c>
      <c r="G181" s="5">
        <v>0</v>
      </c>
      <c r="H181" s="5">
        <v>0</v>
      </c>
      <c r="I181" s="5">
        <v>0</v>
      </c>
      <c r="J181" s="5">
        <v>1</v>
      </c>
      <c r="K181" s="5">
        <v>70.23</v>
      </c>
      <c r="L181" s="5">
        <v>70.040000000000006</v>
      </c>
      <c r="M181" s="5">
        <v>73.260000000000005</v>
      </c>
    </row>
    <row r="182" spans="1:13" ht="15.75" customHeight="1">
      <c r="A182" s="4">
        <v>181</v>
      </c>
      <c r="B182" s="3" t="s">
        <v>362</v>
      </c>
      <c r="C182" s="5">
        <v>70.569999999999993</v>
      </c>
      <c r="D182" s="5">
        <v>13</v>
      </c>
      <c r="E182" s="5">
        <v>14</v>
      </c>
      <c r="F182" s="5">
        <v>68.55</v>
      </c>
      <c r="G182" s="5">
        <v>0</v>
      </c>
      <c r="H182" s="5">
        <v>1</v>
      </c>
      <c r="I182" s="5">
        <v>0</v>
      </c>
      <c r="J182" s="5">
        <v>3</v>
      </c>
      <c r="K182" s="5">
        <v>70.260000000000005</v>
      </c>
      <c r="L182" s="5">
        <v>69.03</v>
      </c>
      <c r="M182" s="5">
        <v>75.069999999999993</v>
      </c>
    </row>
    <row r="183" spans="1:13" ht="15.75" customHeight="1">
      <c r="A183" s="4">
        <v>182</v>
      </c>
      <c r="B183" s="3" t="s">
        <v>181</v>
      </c>
      <c r="C183" s="5">
        <v>70.569999999999993</v>
      </c>
      <c r="D183" s="5">
        <v>12</v>
      </c>
      <c r="E183" s="5">
        <v>15</v>
      </c>
      <c r="F183" s="5">
        <v>71.98</v>
      </c>
      <c r="G183" s="5">
        <v>0</v>
      </c>
      <c r="H183" s="5">
        <v>0</v>
      </c>
      <c r="I183" s="5">
        <v>0</v>
      </c>
      <c r="J183" s="5">
        <v>4</v>
      </c>
      <c r="K183" s="5">
        <v>70.42</v>
      </c>
      <c r="L183" s="5">
        <v>70.42</v>
      </c>
      <c r="M183" s="5">
        <v>70.39</v>
      </c>
    </row>
    <row r="184" spans="1:13" ht="15.75" customHeight="1">
      <c r="A184" s="4">
        <v>183</v>
      </c>
      <c r="B184" s="3" t="s">
        <v>153</v>
      </c>
      <c r="C184" s="5">
        <v>70.540000000000006</v>
      </c>
      <c r="D184" s="5">
        <v>12</v>
      </c>
      <c r="E184" s="5">
        <v>16</v>
      </c>
      <c r="F184" s="5">
        <v>74.17</v>
      </c>
      <c r="G184" s="5">
        <v>0</v>
      </c>
      <c r="H184" s="5">
        <v>1</v>
      </c>
      <c r="I184" s="5">
        <v>0</v>
      </c>
      <c r="J184" s="5">
        <v>3</v>
      </c>
      <c r="K184" s="5">
        <v>69.459999999999994</v>
      </c>
      <c r="L184" s="5">
        <v>71.19</v>
      </c>
      <c r="M184" s="5">
        <v>77.98</v>
      </c>
    </row>
    <row r="185" spans="1:13" ht="15.75" customHeight="1">
      <c r="A185" s="4">
        <v>184</v>
      </c>
      <c r="B185" s="3" t="s">
        <v>172</v>
      </c>
      <c r="C185" s="5">
        <v>70.53</v>
      </c>
      <c r="D185" s="5">
        <v>15</v>
      </c>
      <c r="E185" s="5">
        <v>15</v>
      </c>
      <c r="F185" s="5">
        <v>69.89</v>
      </c>
      <c r="G185" s="5">
        <v>0</v>
      </c>
      <c r="H185" s="5">
        <v>1</v>
      </c>
      <c r="I185" s="5">
        <v>0</v>
      </c>
      <c r="J185" s="5">
        <v>4</v>
      </c>
      <c r="K185" s="5">
        <v>70.88</v>
      </c>
      <c r="L185" s="5">
        <v>69.709999999999994</v>
      </c>
      <c r="M185" s="5">
        <v>66.66</v>
      </c>
    </row>
    <row r="186" spans="1:13" ht="15.75" customHeight="1">
      <c r="A186" s="4">
        <v>185</v>
      </c>
      <c r="B186" s="3" t="s">
        <v>248</v>
      </c>
      <c r="C186" s="5">
        <v>70.48</v>
      </c>
      <c r="D186" s="5">
        <v>16</v>
      </c>
      <c r="E186" s="5">
        <v>14</v>
      </c>
      <c r="F186" s="5">
        <v>67.84</v>
      </c>
      <c r="G186" s="5">
        <v>0</v>
      </c>
      <c r="H186" s="5">
        <v>0</v>
      </c>
      <c r="I186" s="5">
        <v>0</v>
      </c>
      <c r="J186" s="5">
        <v>2</v>
      </c>
      <c r="K186" s="5">
        <v>70.430000000000007</v>
      </c>
      <c r="L186" s="5">
        <v>70.83</v>
      </c>
      <c r="M186" s="5">
        <v>68.16</v>
      </c>
    </row>
    <row r="187" spans="1:13" ht="15.75" customHeight="1">
      <c r="A187" s="4">
        <v>186</v>
      </c>
      <c r="B187" s="3" t="s">
        <v>120</v>
      </c>
      <c r="C187" s="5">
        <v>70.38</v>
      </c>
      <c r="D187" s="5">
        <v>13</v>
      </c>
      <c r="E187" s="5">
        <v>16</v>
      </c>
      <c r="F187" s="5">
        <v>73.16</v>
      </c>
      <c r="G187" s="5">
        <v>0</v>
      </c>
      <c r="H187" s="5">
        <v>0</v>
      </c>
      <c r="I187" s="5">
        <v>0</v>
      </c>
      <c r="J187" s="5">
        <v>2</v>
      </c>
      <c r="K187" s="5">
        <v>70.38</v>
      </c>
      <c r="L187" s="5">
        <v>71.010000000000005</v>
      </c>
      <c r="M187" s="5">
        <v>66.81</v>
      </c>
    </row>
    <row r="188" spans="1:13" ht="15.75" customHeight="1">
      <c r="A188" s="4">
        <v>187</v>
      </c>
      <c r="B188" s="3" t="s">
        <v>178</v>
      </c>
      <c r="C188" s="5">
        <v>70.34</v>
      </c>
      <c r="D188" s="5">
        <v>12</v>
      </c>
      <c r="E188" s="5">
        <v>18</v>
      </c>
      <c r="F188" s="5">
        <v>70.930000000000007</v>
      </c>
      <c r="G188" s="5">
        <v>0</v>
      </c>
      <c r="H188" s="5">
        <v>0</v>
      </c>
      <c r="I188" s="5">
        <v>0</v>
      </c>
      <c r="J188" s="5">
        <v>2</v>
      </c>
      <c r="K188" s="5">
        <v>70.42</v>
      </c>
      <c r="L188" s="5">
        <v>69.67</v>
      </c>
      <c r="M188" s="5">
        <v>69.09</v>
      </c>
    </row>
    <row r="189" spans="1:13" ht="15.75" customHeight="1">
      <c r="A189" s="4">
        <v>188</v>
      </c>
      <c r="B189" s="3" t="s">
        <v>112</v>
      </c>
      <c r="C189" s="5">
        <v>70.31</v>
      </c>
      <c r="D189" s="5">
        <v>15</v>
      </c>
      <c r="E189" s="5">
        <v>14</v>
      </c>
      <c r="F189" s="5">
        <v>72.19</v>
      </c>
      <c r="G189" s="5">
        <v>0</v>
      </c>
      <c r="H189" s="5">
        <v>2</v>
      </c>
      <c r="I189" s="5">
        <v>0</v>
      </c>
      <c r="J189" s="5">
        <v>6</v>
      </c>
      <c r="K189" s="5">
        <v>69.680000000000007</v>
      </c>
      <c r="L189" s="5">
        <v>70.36</v>
      </c>
      <c r="M189" s="5">
        <v>74.31</v>
      </c>
    </row>
    <row r="190" spans="1:13" ht="15.75" customHeight="1">
      <c r="A190" s="4">
        <v>189</v>
      </c>
      <c r="B190" s="3" t="s">
        <v>247</v>
      </c>
      <c r="C190" s="5">
        <v>70.31</v>
      </c>
      <c r="D190" s="5">
        <v>12</v>
      </c>
      <c r="E190" s="5">
        <v>18</v>
      </c>
      <c r="F190" s="5">
        <v>73.400000000000006</v>
      </c>
      <c r="G190" s="5">
        <v>0</v>
      </c>
      <c r="H190" s="5">
        <v>3</v>
      </c>
      <c r="I190" s="5">
        <v>0</v>
      </c>
      <c r="J190" s="5">
        <v>5</v>
      </c>
      <c r="K190" s="5">
        <v>70.5</v>
      </c>
      <c r="L190" s="5">
        <v>70.239999999999995</v>
      </c>
      <c r="M190" s="5">
        <v>66.28</v>
      </c>
    </row>
    <row r="191" spans="1:13" ht="15.75" customHeight="1">
      <c r="A191" s="4">
        <v>190</v>
      </c>
      <c r="B191" s="3" t="s">
        <v>221</v>
      </c>
      <c r="C191" s="5">
        <v>70.260000000000005</v>
      </c>
      <c r="D191" s="5">
        <v>11</v>
      </c>
      <c r="E191" s="5">
        <v>19</v>
      </c>
      <c r="F191" s="5">
        <v>72.239999999999995</v>
      </c>
      <c r="G191" s="5">
        <v>0</v>
      </c>
      <c r="H191" s="5">
        <v>1</v>
      </c>
      <c r="I191" s="5">
        <v>0</v>
      </c>
      <c r="J191" s="5">
        <v>2</v>
      </c>
      <c r="K191" s="5">
        <v>70.510000000000005</v>
      </c>
      <c r="L191" s="5">
        <v>69.180000000000007</v>
      </c>
      <c r="M191" s="5">
        <v>68.150000000000006</v>
      </c>
    </row>
    <row r="192" spans="1:13" ht="15.75" customHeight="1">
      <c r="A192" s="4">
        <v>191</v>
      </c>
      <c r="B192" s="3" t="s">
        <v>180</v>
      </c>
      <c r="C192" s="5">
        <v>70.260000000000005</v>
      </c>
      <c r="D192" s="5">
        <v>15</v>
      </c>
      <c r="E192" s="5">
        <v>12</v>
      </c>
      <c r="F192" s="5">
        <v>68.63</v>
      </c>
      <c r="G192" s="5">
        <v>0</v>
      </c>
      <c r="H192" s="5">
        <v>0</v>
      </c>
      <c r="I192" s="5">
        <v>0</v>
      </c>
      <c r="J192" s="5">
        <v>0</v>
      </c>
      <c r="K192" s="5">
        <v>70.5</v>
      </c>
      <c r="L192" s="5">
        <v>69.83</v>
      </c>
      <c r="M192" s="5">
        <v>66.66</v>
      </c>
    </row>
    <row r="193" spans="1:13" ht="15.75" customHeight="1">
      <c r="A193" s="4">
        <v>192</v>
      </c>
      <c r="B193" s="3" t="s">
        <v>295</v>
      </c>
      <c r="C193" s="5">
        <v>70.23</v>
      </c>
      <c r="D193" s="5">
        <v>13</v>
      </c>
      <c r="E193" s="5">
        <v>17</v>
      </c>
      <c r="F193" s="5">
        <v>71.92</v>
      </c>
      <c r="G193" s="5">
        <v>0</v>
      </c>
      <c r="H193" s="5">
        <v>0</v>
      </c>
      <c r="I193" s="5">
        <v>0</v>
      </c>
      <c r="J193" s="5">
        <v>0</v>
      </c>
      <c r="K193" s="5">
        <v>69.59</v>
      </c>
      <c r="L193" s="5">
        <v>70.83</v>
      </c>
      <c r="M193" s="5">
        <v>73.14</v>
      </c>
    </row>
    <row r="194" spans="1:13" ht="15.75" customHeight="1">
      <c r="A194" s="4">
        <v>193</v>
      </c>
      <c r="B194" s="3" t="s">
        <v>204</v>
      </c>
      <c r="C194" s="5">
        <v>70.209999999999994</v>
      </c>
      <c r="D194" s="5">
        <v>15</v>
      </c>
      <c r="E194" s="5">
        <v>13</v>
      </c>
      <c r="F194" s="5">
        <v>67.64</v>
      </c>
      <c r="G194" s="5">
        <v>0</v>
      </c>
      <c r="H194" s="5">
        <v>0</v>
      </c>
      <c r="I194" s="5">
        <v>0</v>
      </c>
      <c r="J194" s="5">
        <v>1</v>
      </c>
      <c r="K194" s="5">
        <v>70.11</v>
      </c>
      <c r="L194" s="5">
        <v>69.650000000000006</v>
      </c>
      <c r="M194" s="5">
        <v>70.5</v>
      </c>
    </row>
    <row r="195" spans="1:13" ht="15.75" customHeight="1">
      <c r="A195" s="4">
        <v>194</v>
      </c>
      <c r="B195" s="3" t="s">
        <v>346</v>
      </c>
      <c r="C195" s="5">
        <v>70.16</v>
      </c>
      <c r="D195" s="5">
        <v>13</v>
      </c>
      <c r="E195" s="5">
        <v>16</v>
      </c>
      <c r="F195" s="5">
        <v>71.400000000000006</v>
      </c>
      <c r="G195" s="5">
        <v>0</v>
      </c>
      <c r="H195" s="5">
        <v>1</v>
      </c>
      <c r="I195" s="5">
        <v>0</v>
      </c>
      <c r="J195" s="5">
        <v>1</v>
      </c>
      <c r="K195" s="5">
        <v>69.489999999999995</v>
      </c>
      <c r="L195" s="5">
        <v>70.03</v>
      </c>
      <c r="M195" s="5">
        <v>75.010000000000005</v>
      </c>
    </row>
    <row r="196" spans="1:13" ht="15.75" customHeight="1">
      <c r="A196" s="4">
        <v>195</v>
      </c>
      <c r="B196" s="3" t="s">
        <v>267</v>
      </c>
      <c r="C196" s="5">
        <v>70.14</v>
      </c>
      <c r="D196" s="5">
        <v>17</v>
      </c>
      <c r="E196" s="5">
        <v>11</v>
      </c>
      <c r="F196" s="5">
        <v>68.19</v>
      </c>
      <c r="G196" s="5">
        <v>0</v>
      </c>
      <c r="H196" s="5">
        <v>0</v>
      </c>
      <c r="I196" s="5">
        <v>0</v>
      </c>
      <c r="J196" s="5">
        <v>0</v>
      </c>
      <c r="K196" s="5">
        <v>69.459999999999994</v>
      </c>
      <c r="L196" s="5">
        <v>69.489999999999995</v>
      </c>
      <c r="M196" s="5">
        <v>76.37</v>
      </c>
    </row>
    <row r="197" spans="1:13" ht="15.75" customHeight="1">
      <c r="A197" s="4">
        <v>196</v>
      </c>
      <c r="B197" s="3" t="s">
        <v>91</v>
      </c>
      <c r="C197" s="5">
        <v>70.08</v>
      </c>
      <c r="D197" s="5">
        <v>11</v>
      </c>
      <c r="E197" s="5">
        <v>19</v>
      </c>
      <c r="F197" s="5">
        <v>74.14</v>
      </c>
      <c r="G197" s="5">
        <v>0</v>
      </c>
      <c r="H197" s="5">
        <v>0</v>
      </c>
      <c r="I197" s="5">
        <v>0</v>
      </c>
      <c r="J197" s="5">
        <v>4</v>
      </c>
      <c r="K197" s="5">
        <v>70.19</v>
      </c>
      <c r="L197" s="5">
        <v>70.489999999999995</v>
      </c>
      <c r="M197" s="5">
        <v>65.680000000000007</v>
      </c>
    </row>
    <row r="198" spans="1:13" ht="15.75" customHeight="1">
      <c r="A198" s="4">
        <v>197</v>
      </c>
      <c r="B198" s="3" t="s">
        <v>413</v>
      </c>
      <c r="C198" s="5">
        <v>70.02</v>
      </c>
      <c r="D198" s="5">
        <v>14</v>
      </c>
      <c r="E198" s="5">
        <v>15</v>
      </c>
      <c r="F198" s="5">
        <v>68.52</v>
      </c>
      <c r="G198" s="5">
        <v>0</v>
      </c>
      <c r="H198" s="5">
        <v>0</v>
      </c>
      <c r="I198" s="5">
        <v>0</v>
      </c>
      <c r="J198" s="5">
        <v>1</v>
      </c>
      <c r="K198" s="5">
        <v>69.41</v>
      </c>
      <c r="L198" s="5">
        <v>69.739999999999995</v>
      </c>
      <c r="M198" s="5">
        <v>74.55</v>
      </c>
    </row>
    <row r="199" spans="1:13" ht="15.75" customHeight="1">
      <c r="A199" s="4">
        <v>198</v>
      </c>
      <c r="B199" s="3" t="s">
        <v>229</v>
      </c>
      <c r="C199" s="5">
        <v>69.88</v>
      </c>
      <c r="D199" s="5">
        <v>15</v>
      </c>
      <c r="E199" s="5">
        <v>13</v>
      </c>
      <c r="F199" s="5">
        <v>67.489999999999995</v>
      </c>
      <c r="G199" s="5">
        <v>0</v>
      </c>
      <c r="H199" s="5">
        <v>0</v>
      </c>
      <c r="I199" s="5">
        <v>0</v>
      </c>
      <c r="J199" s="5">
        <v>0</v>
      </c>
      <c r="K199" s="5">
        <v>69.95</v>
      </c>
      <c r="L199" s="5">
        <v>70.5</v>
      </c>
      <c r="M199" s="5">
        <v>65.44</v>
      </c>
    </row>
    <row r="200" spans="1:13" ht="15.75" customHeight="1">
      <c r="A200" s="4">
        <v>199</v>
      </c>
      <c r="B200" s="3" t="s">
        <v>289</v>
      </c>
      <c r="C200" s="5">
        <v>69.77</v>
      </c>
      <c r="D200" s="5">
        <v>14</v>
      </c>
      <c r="E200" s="5">
        <v>17</v>
      </c>
      <c r="F200" s="5">
        <v>71.92</v>
      </c>
      <c r="G200" s="5">
        <v>0</v>
      </c>
      <c r="H200" s="5">
        <v>2</v>
      </c>
      <c r="I200" s="5">
        <v>0</v>
      </c>
      <c r="J200" s="5">
        <v>5</v>
      </c>
      <c r="K200" s="5">
        <v>69.27</v>
      </c>
      <c r="L200" s="5">
        <v>68.84</v>
      </c>
      <c r="M200" s="5">
        <v>74.680000000000007</v>
      </c>
    </row>
    <row r="201" spans="1:13" ht="15.75" customHeight="1">
      <c r="A201" s="4">
        <v>200</v>
      </c>
      <c r="B201" s="3" t="s">
        <v>266</v>
      </c>
      <c r="C201" s="5">
        <v>69.73</v>
      </c>
      <c r="D201" s="5">
        <v>18</v>
      </c>
      <c r="E201" s="5">
        <v>11</v>
      </c>
      <c r="F201" s="5">
        <v>67.599999999999994</v>
      </c>
      <c r="G201" s="5">
        <v>0</v>
      </c>
      <c r="H201" s="5">
        <v>1</v>
      </c>
      <c r="I201" s="5">
        <v>0</v>
      </c>
      <c r="J201" s="5">
        <v>2</v>
      </c>
      <c r="K201" s="5">
        <v>69.12</v>
      </c>
      <c r="L201" s="5">
        <v>69.7</v>
      </c>
      <c r="M201" s="5">
        <v>73.72</v>
      </c>
    </row>
    <row r="202" spans="1:13" ht="15.75" customHeight="1">
      <c r="A202" s="4">
        <v>201</v>
      </c>
      <c r="B202" s="3" t="s">
        <v>241</v>
      </c>
      <c r="C202" s="5">
        <v>69.7</v>
      </c>
      <c r="D202" s="5">
        <v>9</v>
      </c>
      <c r="E202" s="5">
        <v>19</v>
      </c>
      <c r="F202" s="5">
        <v>72.239999999999995</v>
      </c>
      <c r="G202" s="5">
        <v>0</v>
      </c>
      <c r="H202" s="5">
        <v>0</v>
      </c>
      <c r="I202" s="5">
        <v>0</v>
      </c>
      <c r="J202" s="5">
        <v>4</v>
      </c>
      <c r="K202" s="5">
        <v>70.180000000000007</v>
      </c>
      <c r="L202" s="5">
        <v>68.13</v>
      </c>
      <c r="M202" s="5">
        <v>65.98</v>
      </c>
    </row>
    <row r="203" spans="1:13" ht="15.75" customHeight="1">
      <c r="A203" s="4">
        <v>202</v>
      </c>
      <c r="B203" s="3" t="s">
        <v>322</v>
      </c>
      <c r="C203" s="5">
        <v>69.59</v>
      </c>
      <c r="D203" s="5">
        <v>16</v>
      </c>
      <c r="E203" s="5">
        <v>15</v>
      </c>
      <c r="F203" s="5">
        <v>70.67</v>
      </c>
      <c r="G203" s="5">
        <v>0</v>
      </c>
      <c r="H203" s="5">
        <v>2</v>
      </c>
      <c r="I203" s="5">
        <v>0</v>
      </c>
      <c r="J203" s="5">
        <v>3</v>
      </c>
      <c r="K203" s="5">
        <v>69.099999999999994</v>
      </c>
      <c r="L203" s="5">
        <v>69.239999999999995</v>
      </c>
      <c r="M203" s="5">
        <v>73.13</v>
      </c>
    </row>
    <row r="204" spans="1:13" ht="15.75" customHeight="1">
      <c r="A204" s="4">
        <v>203</v>
      </c>
      <c r="B204" s="3" t="s">
        <v>405</v>
      </c>
      <c r="C204" s="5">
        <v>69.58</v>
      </c>
      <c r="D204" s="5">
        <v>15</v>
      </c>
      <c r="E204" s="5">
        <v>15</v>
      </c>
      <c r="F204" s="5">
        <v>71.260000000000005</v>
      </c>
      <c r="G204" s="5">
        <v>0</v>
      </c>
      <c r="H204" s="5">
        <v>1</v>
      </c>
      <c r="I204" s="5">
        <v>0</v>
      </c>
      <c r="J204" s="5">
        <v>4</v>
      </c>
      <c r="K204" s="5">
        <v>69.3</v>
      </c>
      <c r="L204" s="5">
        <v>69.61</v>
      </c>
      <c r="M204" s="5">
        <v>70.25</v>
      </c>
    </row>
    <row r="205" spans="1:13" ht="15.75" customHeight="1">
      <c r="A205" s="4">
        <v>204</v>
      </c>
      <c r="B205" s="3" t="s">
        <v>371</v>
      </c>
      <c r="C205" s="5">
        <v>69.569999999999993</v>
      </c>
      <c r="D205" s="5">
        <v>20</v>
      </c>
      <c r="E205" s="5">
        <v>12</v>
      </c>
      <c r="F205" s="5">
        <v>68.459999999999994</v>
      </c>
      <c r="G205" s="5">
        <v>0</v>
      </c>
      <c r="H205" s="5">
        <v>1</v>
      </c>
      <c r="I205" s="5">
        <v>0</v>
      </c>
      <c r="J205" s="5">
        <v>1</v>
      </c>
      <c r="K205" s="5">
        <v>69.13</v>
      </c>
      <c r="L205" s="5">
        <v>69.739999999999995</v>
      </c>
      <c r="M205" s="5">
        <v>71.55</v>
      </c>
    </row>
    <row r="206" spans="1:13" ht="15.75" customHeight="1">
      <c r="A206" s="4">
        <v>205</v>
      </c>
      <c r="B206" s="3" t="s">
        <v>327</v>
      </c>
      <c r="C206" s="5">
        <v>69.540000000000006</v>
      </c>
      <c r="D206" s="5">
        <v>11</v>
      </c>
      <c r="E206" s="5">
        <v>16</v>
      </c>
      <c r="F206" s="5">
        <v>69.31</v>
      </c>
      <c r="G206" s="5">
        <v>0</v>
      </c>
      <c r="H206" s="5">
        <v>1</v>
      </c>
      <c r="I206" s="5">
        <v>0</v>
      </c>
      <c r="J206" s="5">
        <v>2</v>
      </c>
      <c r="K206" s="5">
        <v>69.180000000000007</v>
      </c>
      <c r="L206" s="5">
        <v>69.12</v>
      </c>
      <c r="M206" s="5">
        <v>72.02</v>
      </c>
    </row>
    <row r="207" spans="1:13" ht="15.75" customHeight="1">
      <c r="A207" s="4">
        <v>206</v>
      </c>
      <c r="B207" s="3" t="s">
        <v>257</v>
      </c>
      <c r="C207" s="5">
        <v>69.400000000000006</v>
      </c>
      <c r="D207" s="5">
        <v>14</v>
      </c>
      <c r="E207" s="5">
        <v>12</v>
      </c>
      <c r="F207" s="5">
        <v>71.25</v>
      </c>
      <c r="G207" s="5">
        <v>0</v>
      </c>
      <c r="H207" s="5">
        <v>0</v>
      </c>
      <c r="I207" s="5">
        <v>0</v>
      </c>
      <c r="J207" s="5">
        <v>0</v>
      </c>
      <c r="K207" s="5">
        <v>68.77</v>
      </c>
      <c r="L207" s="5">
        <v>69.650000000000006</v>
      </c>
      <c r="M207" s="5">
        <v>72.92</v>
      </c>
    </row>
    <row r="208" spans="1:13" ht="15.75" customHeight="1">
      <c r="A208" s="4">
        <v>207</v>
      </c>
      <c r="B208" s="3" t="s">
        <v>310</v>
      </c>
      <c r="C208" s="5">
        <v>69.39</v>
      </c>
      <c r="D208" s="5">
        <v>14</v>
      </c>
      <c r="E208" s="5">
        <v>16</v>
      </c>
      <c r="F208" s="5">
        <v>70.790000000000006</v>
      </c>
      <c r="G208" s="5">
        <v>0</v>
      </c>
      <c r="H208" s="5">
        <v>0</v>
      </c>
      <c r="I208" s="5">
        <v>0</v>
      </c>
      <c r="J208" s="5">
        <v>0</v>
      </c>
      <c r="K208" s="5">
        <v>69.27</v>
      </c>
      <c r="L208" s="5">
        <v>69.489999999999995</v>
      </c>
      <c r="M208" s="5">
        <v>68.38</v>
      </c>
    </row>
    <row r="209" spans="1:13" ht="15.75" customHeight="1">
      <c r="A209" s="4">
        <v>208</v>
      </c>
      <c r="B209" s="3" t="s">
        <v>280</v>
      </c>
      <c r="C209" s="5">
        <v>69.27</v>
      </c>
      <c r="D209" s="5">
        <v>14</v>
      </c>
      <c r="E209" s="5">
        <v>14</v>
      </c>
      <c r="F209" s="5">
        <v>69.47</v>
      </c>
      <c r="G209" s="5">
        <v>0</v>
      </c>
      <c r="H209" s="5">
        <v>0</v>
      </c>
      <c r="I209" s="5">
        <v>0</v>
      </c>
      <c r="J209" s="5">
        <v>1</v>
      </c>
      <c r="K209" s="5">
        <v>69.33</v>
      </c>
      <c r="L209" s="5">
        <v>69.52</v>
      </c>
      <c r="M209" s="5">
        <v>65.86</v>
      </c>
    </row>
    <row r="210" spans="1:13" ht="15.75" customHeight="1">
      <c r="A210" s="4">
        <v>209</v>
      </c>
      <c r="B210" s="3" t="s">
        <v>380</v>
      </c>
      <c r="C210" s="5">
        <v>69.17</v>
      </c>
      <c r="D210" s="5">
        <v>12</v>
      </c>
      <c r="E210" s="5">
        <v>16</v>
      </c>
      <c r="F210" s="5">
        <v>68.58</v>
      </c>
      <c r="G210" s="5">
        <v>0</v>
      </c>
      <c r="H210" s="5">
        <v>0</v>
      </c>
      <c r="I210" s="5">
        <v>0</v>
      </c>
      <c r="J210" s="5">
        <v>1</v>
      </c>
      <c r="K210" s="5">
        <v>68.95</v>
      </c>
      <c r="L210" s="5">
        <v>67.92</v>
      </c>
      <c r="M210" s="5">
        <v>72.05</v>
      </c>
    </row>
    <row r="211" spans="1:13" ht="15.75" customHeight="1">
      <c r="A211" s="4">
        <v>210</v>
      </c>
      <c r="B211" s="3" t="s">
        <v>397</v>
      </c>
      <c r="C211" s="5">
        <v>69.14</v>
      </c>
      <c r="D211" s="5">
        <v>14</v>
      </c>
      <c r="E211" s="5">
        <v>16</v>
      </c>
      <c r="F211" s="5">
        <v>69.489999999999995</v>
      </c>
      <c r="G211" s="5">
        <v>0</v>
      </c>
      <c r="H211" s="5">
        <v>0</v>
      </c>
      <c r="I211" s="5">
        <v>0</v>
      </c>
      <c r="J211" s="5">
        <v>0</v>
      </c>
      <c r="K211" s="5">
        <v>69.23</v>
      </c>
      <c r="L211" s="5">
        <v>68.989999999999995</v>
      </c>
      <c r="M211" s="5">
        <v>66.52</v>
      </c>
    </row>
    <row r="212" spans="1:13" ht="15.75" customHeight="1">
      <c r="A212" s="4">
        <v>211</v>
      </c>
      <c r="B212" s="3" t="s">
        <v>251</v>
      </c>
      <c r="C212" s="5">
        <v>69.14</v>
      </c>
      <c r="D212" s="5">
        <v>13</v>
      </c>
      <c r="E212" s="5">
        <v>15</v>
      </c>
      <c r="F212" s="5">
        <v>70.39</v>
      </c>
      <c r="G212" s="5">
        <v>0</v>
      </c>
      <c r="H212" s="5">
        <v>2</v>
      </c>
      <c r="I212" s="5">
        <v>0</v>
      </c>
      <c r="J212" s="5">
        <v>2</v>
      </c>
      <c r="K212" s="5">
        <v>68.89</v>
      </c>
      <c r="L212" s="5">
        <v>69.33</v>
      </c>
      <c r="M212" s="5">
        <v>69.260000000000005</v>
      </c>
    </row>
    <row r="213" spans="1:13" ht="15.75" customHeight="1">
      <c r="A213" s="4">
        <v>212</v>
      </c>
      <c r="B213" s="3" t="s">
        <v>234</v>
      </c>
      <c r="C213" s="5">
        <v>69.040000000000006</v>
      </c>
      <c r="D213" s="5">
        <v>8</v>
      </c>
      <c r="E213" s="5">
        <v>19</v>
      </c>
      <c r="F213" s="5">
        <v>72.88</v>
      </c>
      <c r="G213" s="5">
        <v>0</v>
      </c>
      <c r="H213" s="5">
        <v>1</v>
      </c>
      <c r="I213" s="5">
        <v>0</v>
      </c>
      <c r="J213" s="5">
        <v>1</v>
      </c>
      <c r="K213" s="5">
        <v>68.680000000000007</v>
      </c>
      <c r="L213" s="5">
        <v>67.790000000000006</v>
      </c>
      <c r="M213" s="5">
        <v>73.209999999999994</v>
      </c>
    </row>
    <row r="214" spans="1:13" ht="15.75" customHeight="1">
      <c r="A214" s="4">
        <v>213</v>
      </c>
      <c r="B214" s="3" t="s">
        <v>231</v>
      </c>
      <c r="C214" s="5">
        <v>68.989999999999995</v>
      </c>
      <c r="D214" s="5">
        <v>9</v>
      </c>
      <c r="E214" s="5">
        <v>20</v>
      </c>
      <c r="F214" s="5">
        <v>73.86</v>
      </c>
      <c r="G214" s="5">
        <v>0</v>
      </c>
      <c r="H214" s="5">
        <v>1</v>
      </c>
      <c r="I214" s="5">
        <v>0</v>
      </c>
      <c r="J214" s="5">
        <v>3</v>
      </c>
      <c r="K214" s="5">
        <v>68.73</v>
      </c>
      <c r="L214" s="5">
        <v>68.569999999999993</v>
      </c>
      <c r="M214" s="5">
        <v>70.540000000000006</v>
      </c>
    </row>
    <row r="215" spans="1:13" ht="15.75" customHeight="1">
      <c r="A215" s="4">
        <v>214</v>
      </c>
      <c r="B215" s="3" t="s">
        <v>283</v>
      </c>
      <c r="C215" s="5">
        <v>68.91</v>
      </c>
      <c r="D215" s="5">
        <v>8</v>
      </c>
      <c r="E215" s="5">
        <v>22</v>
      </c>
      <c r="F215" s="5">
        <v>76.88</v>
      </c>
      <c r="G215" s="5">
        <v>0</v>
      </c>
      <c r="H215" s="5">
        <v>0</v>
      </c>
      <c r="I215" s="5">
        <v>1</v>
      </c>
      <c r="J215" s="5">
        <v>3</v>
      </c>
      <c r="K215" s="5">
        <v>68.430000000000007</v>
      </c>
      <c r="L215" s="5">
        <v>69.11</v>
      </c>
      <c r="M215" s="5">
        <v>71.12</v>
      </c>
    </row>
    <row r="216" spans="1:13" ht="15.75" customHeight="1">
      <c r="A216" s="4">
        <v>215</v>
      </c>
      <c r="B216" s="3" t="s">
        <v>213</v>
      </c>
      <c r="C216" s="5">
        <v>68.83</v>
      </c>
      <c r="D216" s="5">
        <v>12</v>
      </c>
      <c r="E216" s="5">
        <v>16</v>
      </c>
      <c r="F216" s="5">
        <v>72.17</v>
      </c>
      <c r="G216" s="5">
        <v>0</v>
      </c>
      <c r="H216" s="5">
        <v>3</v>
      </c>
      <c r="I216" s="5">
        <v>0</v>
      </c>
      <c r="J216" s="5">
        <v>3</v>
      </c>
      <c r="K216" s="5">
        <v>68.42</v>
      </c>
      <c r="L216" s="5">
        <v>68.88</v>
      </c>
      <c r="M216" s="5">
        <v>70.69</v>
      </c>
    </row>
    <row r="217" spans="1:13" ht="15.75" customHeight="1">
      <c r="A217" s="4">
        <v>216</v>
      </c>
      <c r="B217" s="3" t="s">
        <v>326</v>
      </c>
      <c r="C217" s="5">
        <v>68.72</v>
      </c>
      <c r="D217" s="5">
        <v>17</v>
      </c>
      <c r="E217" s="5">
        <v>11</v>
      </c>
      <c r="F217" s="5">
        <v>66.52</v>
      </c>
      <c r="G217" s="5">
        <v>0</v>
      </c>
      <c r="H217" s="5">
        <v>2</v>
      </c>
      <c r="I217" s="5">
        <v>2</v>
      </c>
      <c r="J217" s="5">
        <v>2</v>
      </c>
      <c r="K217" s="5">
        <v>67.91</v>
      </c>
      <c r="L217" s="5">
        <v>68.95</v>
      </c>
      <c r="M217" s="5">
        <v>73.86</v>
      </c>
    </row>
    <row r="218" spans="1:13" ht="15.75" customHeight="1">
      <c r="A218" s="4">
        <v>217</v>
      </c>
      <c r="B218" s="3" t="s">
        <v>219</v>
      </c>
      <c r="C218" s="5">
        <v>68.680000000000007</v>
      </c>
      <c r="D218" s="5">
        <v>12</v>
      </c>
      <c r="E218" s="5">
        <v>18</v>
      </c>
      <c r="F218" s="5">
        <v>72.11</v>
      </c>
      <c r="G218" s="5">
        <v>0</v>
      </c>
      <c r="H218" s="5">
        <v>1</v>
      </c>
      <c r="I218" s="5">
        <v>0</v>
      </c>
      <c r="J218" s="5">
        <v>1</v>
      </c>
      <c r="K218" s="5">
        <v>68.17</v>
      </c>
      <c r="L218" s="5">
        <v>68.37</v>
      </c>
      <c r="M218" s="5">
        <v>72.260000000000005</v>
      </c>
    </row>
    <row r="219" spans="1:13" ht="15.75" customHeight="1">
      <c r="A219" s="4">
        <v>218</v>
      </c>
      <c r="B219" s="3" t="s">
        <v>388</v>
      </c>
      <c r="C219" s="5">
        <v>68.63</v>
      </c>
      <c r="D219" s="5">
        <v>9</v>
      </c>
      <c r="E219" s="5">
        <v>21</v>
      </c>
      <c r="F219" s="5">
        <v>72.959999999999994</v>
      </c>
      <c r="G219" s="5">
        <v>0</v>
      </c>
      <c r="H219" s="5">
        <v>0</v>
      </c>
      <c r="I219" s="5">
        <v>0</v>
      </c>
      <c r="J219" s="5">
        <v>0</v>
      </c>
      <c r="K219" s="5">
        <v>68.86</v>
      </c>
      <c r="L219" s="5">
        <v>68.510000000000005</v>
      </c>
      <c r="M219" s="5">
        <v>63.9</v>
      </c>
    </row>
    <row r="220" spans="1:13" ht="15.75" customHeight="1">
      <c r="A220" s="4">
        <v>219</v>
      </c>
      <c r="B220" s="3" t="s">
        <v>258</v>
      </c>
      <c r="C220" s="5">
        <v>68.569999999999993</v>
      </c>
      <c r="D220" s="5">
        <v>16</v>
      </c>
      <c r="E220" s="5">
        <v>13</v>
      </c>
      <c r="F220" s="5">
        <v>66.44</v>
      </c>
      <c r="G220" s="5">
        <v>0</v>
      </c>
      <c r="H220" s="5">
        <v>1</v>
      </c>
      <c r="I220" s="5">
        <v>0</v>
      </c>
      <c r="J220" s="5">
        <v>1</v>
      </c>
      <c r="K220" s="5">
        <v>68.48</v>
      </c>
      <c r="L220" s="5">
        <v>68.75</v>
      </c>
      <c r="M220" s="5">
        <v>67.010000000000005</v>
      </c>
    </row>
    <row r="221" spans="1:13" ht="15.75" customHeight="1">
      <c r="A221" s="4">
        <v>220</v>
      </c>
      <c r="B221" s="3" t="s">
        <v>324</v>
      </c>
      <c r="C221" s="5">
        <v>68.55</v>
      </c>
      <c r="D221" s="5">
        <v>15</v>
      </c>
      <c r="E221" s="5">
        <v>15</v>
      </c>
      <c r="F221" s="5">
        <v>66.88</v>
      </c>
      <c r="G221" s="5">
        <v>0</v>
      </c>
      <c r="H221" s="5">
        <v>0</v>
      </c>
      <c r="I221" s="5">
        <v>0</v>
      </c>
      <c r="J221" s="5">
        <v>0</v>
      </c>
      <c r="K221" s="5">
        <v>68.56</v>
      </c>
      <c r="L221" s="5">
        <v>67.88</v>
      </c>
      <c r="M221" s="5">
        <v>68.010000000000005</v>
      </c>
    </row>
    <row r="222" spans="1:13" ht="15.75" customHeight="1">
      <c r="A222" s="4">
        <v>221</v>
      </c>
      <c r="B222" s="3" t="s">
        <v>385</v>
      </c>
      <c r="C222" s="5">
        <v>68.48</v>
      </c>
      <c r="D222" s="5">
        <v>7</v>
      </c>
      <c r="E222" s="5">
        <v>17</v>
      </c>
      <c r="F222" s="5">
        <v>71.569999999999993</v>
      </c>
      <c r="G222" s="5">
        <v>0</v>
      </c>
      <c r="H222" s="5">
        <v>0</v>
      </c>
      <c r="I222" s="5">
        <v>0</v>
      </c>
      <c r="J222" s="5">
        <v>0</v>
      </c>
      <c r="K222" s="5">
        <v>67.88</v>
      </c>
      <c r="L222" s="5">
        <v>66.599999999999994</v>
      </c>
      <c r="M222" s="5">
        <v>76.010000000000005</v>
      </c>
    </row>
    <row r="223" spans="1:13" ht="15.75" customHeight="1">
      <c r="A223" s="4">
        <v>222</v>
      </c>
      <c r="B223" s="3" t="s">
        <v>365</v>
      </c>
      <c r="C223" s="5">
        <v>68.38</v>
      </c>
      <c r="D223" s="5">
        <v>8</v>
      </c>
      <c r="E223" s="5">
        <v>20</v>
      </c>
      <c r="F223" s="5">
        <v>70.680000000000007</v>
      </c>
      <c r="G223" s="5">
        <v>0</v>
      </c>
      <c r="H223" s="5">
        <v>1</v>
      </c>
      <c r="I223" s="5">
        <v>0</v>
      </c>
      <c r="J223" s="5">
        <v>1</v>
      </c>
      <c r="K223" s="5">
        <v>68.48</v>
      </c>
      <c r="L223" s="5">
        <v>67.95</v>
      </c>
      <c r="M223" s="5">
        <v>66.23</v>
      </c>
    </row>
    <row r="224" spans="1:13" ht="15.75" customHeight="1">
      <c r="A224" s="4">
        <v>223</v>
      </c>
      <c r="B224" s="3" t="s">
        <v>142</v>
      </c>
      <c r="C224" s="5">
        <v>68.319999999999993</v>
      </c>
      <c r="D224" s="5">
        <v>12</v>
      </c>
      <c r="E224" s="5">
        <v>16</v>
      </c>
      <c r="F224" s="5">
        <v>69.45</v>
      </c>
      <c r="G224" s="5">
        <v>0</v>
      </c>
      <c r="H224" s="5">
        <v>1</v>
      </c>
      <c r="I224" s="5">
        <v>0</v>
      </c>
      <c r="J224" s="5">
        <v>1</v>
      </c>
      <c r="K224" s="5">
        <v>68.02</v>
      </c>
      <c r="L224" s="5">
        <v>67.849999999999994</v>
      </c>
      <c r="M224" s="5">
        <v>70.28</v>
      </c>
    </row>
    <row r="225" spans="1:13" ht="15.75" customHeight="1">
      <c r="A225" s="4">
        <v>224</v>
      </c>
      <c r="B225" s="3" t="s">
        <v>265</v>
      </c>
      <c r="C225" s="5">
        <v>68.319999999999993</v>
      </c>
      <c r="D225" s="5">
        <v>12</v>
      </c>
      <c r="E225" s="5">
        <v>18</v>
      </c>
      <c r="F225" s="5">
        <v>70.86</v>
      </c>
      <c r="G225" s="5">
        <v>0</v>
      </c>
      <c r="H225" s="5">
        <v>1</v>
      </c>
      <c r="I225" s="5">
        <v>0</v>
      </c>
      <c r="J225" s="5">
        <v>3</v>
      </c>
      <c r="K225" s="5">
        <v>68.02</v>
      </c>
      <c r="L225" s="5">
        <v>68.53</v>
      </c>
      <c r="M225" s="5">
        <v>68.739999999999995</v>
      </c>
    </row>
    <row r="226" spans="1:13" ht="15.75" customHeight="1">
      <c r="A226" s="4">
        <v>225</v>
      </c>
      <c r="B226" s="3" t="s">
        <v>284</v>
      </c>
      <c r="C226" s="5">
        <v>68.31</v>
      </c>
      <c r="D226" s="5">
        <v>16</v>
      </c>
      <c r="E226" s="5">
        <v>12</v>
      </c>
      <c r="F226" s="5">
        <v>67.47</v>
      </c>
      <c r="G226" s="5">
        <v>0</v>
      </c>
      <c r="H226" s="5">
        <v>1</v>
      </c>
      <c r="I226" s="5">
        <v>0</v>
      </c>
      <c r="J226" s="5">
        <v>2</v>
      </c>
      <c r="K226" s="5">
        <v>67.87</v>
      </c>
      <c r="L226" s="5">
        <v>69.19</v>
      </c>
      <c r="M226" s="5">
        <v>68.760000000000005</v>
      </c>
    </row>
    <row r="227" spans="1:13" ht="15.75" customHeight="1">
      <c r="A227" s="4">
        <v>226</v>
      </c>
      <c r="B227" s="3" t="s">
        <v>384</v>
      </c>
      <c r="C227" s="5">
        <v>68.290000000000006</v>
      </c>
      <c r="D227" s="5">
        <v>15</v>
      </c>
      <c r="E227" s="5">
        <v>15</v>
      </c>
      <c r="F227" s="5">
        <v>68</v>
      </c>
      <c r="G227" s="5">
        <v>0</v>
      </c>
      <c r="H227" s="5">
        <v>1</v>
      </c>
      <c r="I227" s="5">
        <v>0</v>
      </c>
      <c r="J227" s="5">
        <v>2</v>
      </c>
      <c r="K227" s="5">
        <v>68.44</v>
      </c>
      <c r="L227" s="5">
        <v>66.83</v>
      </c>
      <c r="M227" s="5">
        <v>68.010000000000005</v>
      </c>
    </row>
    <row r="228" spans="1:13" ht="15.75" customHeight="1">
      <c r="A228" s="4">
        <v>227</v>
      </c>
      <c r="B228" s="3" t="s">
        <v>334</v>
      </c>
      <c r="C228" s="5">
        <v>68.13</v>
      </c>
      <c r="D228" s="5">
        <v>13</v>
      </c>
      <c r="E228" s="5">
        <v>13</v>
      </c>
      <c r="F228" s="5">
        <v>70.06</v>
      </c>
      <c r="G228" s="5">
        <v>0</v>
      </c>
      <c r="H228" s="5">
        <v>1</v>
      </c>
      <c r="I228" s="5">
        <v>0</v>
      </c>
      <c r="J228" s="5">
        <v>2</v>
      </c>
      <c r="K228" s="5">
        <v>68.12</v>
      </c>
      <c r="L228" s="5">
        <v>68.290000000000006</v>
      </c>
      <c r="M228" s="5">
        <v>65.75</v>
      </c>
    </row>
    <row r="229" spans="1:13" ht="15.75" customHeight="1">
      <c r="A229" s="4">
        <v>228</v>
      </c>
      <c r="B229" s="3" t="s">
        <v>164</v>
      </c>
      <c r="C229" s="5">
        <v>68.03</v>
      </c>
      <c r="D229" s="5">
        <v>8</v>
      </c>
      <c r="E229" s="5">
        <v>20</v>
      </c>
      <c r="F229" s="5">
        <v>74.25</v>
      </c>
      <c r="G229" s="5">
        <v>0</v>
      </c>
      <c r="H229" s="5">
        <v>1</v>
      </c>
      <c r="I229" s="5">
        <v>0</v>
      </c>
      <c r="J229" s="5">
        <v>3</v>
      </c>
      <c r="K229" s="5">
        <v>67.59</v>
      </c>
      <c r="L229" s="5">
        <v>67.94</v>
      </c>
      <c r="M229" s="5">
        <v>70.510000000000005</v>
      </c>
    </row>
    <row r="230" spans="1:13" ht="15.75" customHeight="1">
      <c r="A230" s="4">
        <v>229</v>
      </c>
      <c r="B230" s="3" t="s">
        <v>350</v>
      </c>
      <c r="C230" s="5">
        <v>68.010000000000005</v>
      </c>
      <c r="D230" s="5">
        <v>16</v>
      </c>
      <c r="E230" s="5">
        <v>13</v>
      </c>
      <c r="F230" s="5">
        <v>65.72</v>
      </c>
      <c r="G230" s="5">
        <v>0</v>
      </c>
      <c r="H230" s="5">
        <v>0</v>
      </c>
      <c r="I230" s="5">
        <v>0</v>
      </c>
      <c r="J230" s="5">
        <v>0</v>
      </c>
      <c r="K230" s="5">
        <v>67.58</v>
      </c>
      <c r="L230" s="5">
        <v>67.5</v>
      </c>
      <c r="M230" s="5">
        <v>71.239999999999995</v>
      </c>
    </row>
    <row r="231" spans="1:13" ht="15.75" customHeight="1">
      <c r="A231" s="4">
        <v>230</v>
      </c>
      <c r="B231" s="3" t="s">
        <v>400</v>
      </c>
      <c r="C231" s="5">
        <v>67.98</v>
      </c>
      <c r="D231" s="5">
        <v>14</v>
      </c>
      <c r="E231" s="5">
        <v>12</v>
      </c>
      <c r="F231" s="5">
        <v>67.03</v>
      </c>
      <c r="G231" s="5">
        <v>0</v>
      </c>
      <c r="H231" s="5">
        <v>1</v>
      </c>
      <c r="I231" s="5">
        <v>0</v>
      </c>
      <c r="J231" s="5">
        <v>1</v>
      </c>
      <c r="K231" s="5">
        <v>67</v>
      </c>
      <c r="L231" s="5">
        <v>67.53</v>
      </c>
      <c r="M231" s="5">
        <v>75.900000000000006</v>
      </c>
    </row>
    <row r="232" spans="1:13" ht="15.75" customHeight="1">
      <c r="A232" s="4">
        <v>231</v>
      </c>
      <c r="B232" s="3" t="s">
        <v>222</v>
      </c>
      <c r="C232" s="5">
        <v>67.94</v>
      </c>
      <c r="D232" s="5">
        <v>9</v>
      </c>
      <c r="E232" s="5">
        <v>18</v>
      </c>
      <c r="F232" s="5">
        <v>71.849999999999994</v>
      </c>
      <c r="G232" s="5">
        <v>0</v>
      </c>
      <c r="H232" s="5">
        <v>0</v>
      </c>
      <c r="I232" s="5">
        <v>0</v>
      </c>
      <c r="J232" s="5">
        <v>1</v>
      </c>
      <c r="K232" s="5">
        <v>67.900000000000006</v>
      </c>
      <c r="L232" s="5">
        <v>67.67</v>
      </c>
      <c r="M232" s="5">
        <v>66.87</v>
      </c>
    </row>
    <row r="233" spans="1:13" ht="15.75" customHeight="1">
      <c r="A233" s="4">
        <v>232</v>
      </c>
      <c r="B233" s="3" t="s">
        <v>288</v>
      </c>
      <c r="C233" s="5">
        <v>67.930000000000007</v>
      </c>
      <c r="D233" s="5">
        <v>14</v>
      </c>
      <c r="E233" s="5">
        <v>18</v>
      </c>
      <c r="F233" s="5">
        <v>68.709999999999994</v>
      </c>
      <c r="G233" s="5">
        <v>0</v>
      </c>
      <c r="H233" s="5">
        <v>0</v>
      </c>
      <c r="I233" s="5">
        <v>0</v>
      </c>
      <c r="J233" s="5">
        <v>0</v>
      </c>
      <c r="K233" s="5">
        <v>67.709999999999994</v>
      </c>
      <c r="L233" s="5">
        <v>67.34</v>
      </c>
      <c r="M233" s="5">
        <v>69.37</v>
      </c>
    </row>
    <row r="234" spans="1:13" ht="15.75" customHeight="1">
      <c r="A234" s="4">
        <v>233</v>
      </c>
      <c r="B234" s="3" t="s">
        <v>299</v>
      </c>
      <c r="C234" s="5">
        <v>67.650000000000006</v>
      </c>
      <c r="D234" s="5">
        <v>9</v>
      </c>
      <c r="E234" s="5">
        <v>17</v>
      </c>
      <c r="F234" s="5">
        <v>70.989999999999995</v>
      </c>
      <c r="G234" s="5">
        <v>0</v>
      </c>
      <c r="H234" s="5">
        <v>0</v>
      </c>
      <c r="I234" s="5">
        <v>0</v>
      </c>
      <c r="J234" s="5">
        <v>1</v>
      </c>
      <c r="K234" s="5">
        <v>67.709999999999994</v>
      </c>
      <c r="L234" s="5">
        <v>66.89</v>
      </c>
      <c r="M234" s="5">
        <v>66.72</v>
      </c>
    </row>
    <row r="235" spans="1:13" ht="15.75" customHeight="1">
      <c r="A235" s="4">
        <v>234</v>
      </c>
      <c r="B235" s="3" t="s">
        <v>335</v>
      </c>
      <c r="C235" s="5">
        <v>67.53</v>
      </c>
      <c r="D235" s="5">
        <v>14</v>
      </c>
      <c r="E235" s="5">
        <v>14</v>
      </c>
      <c r="F235" s="5">
        <v>66.540000000000006</v>
      </c>
      <c r="G235" s="5">
        <v>0</v>
      </c>
      <c r="H235" s="5">
        <v>2</v>
      </c>
      <c r="I235" s="5">
        <v>0</v>
      </c>
      <c r="J235" s="5">
        <v>4</v>
      </c>
      <c r="K235" s="5">
        <v>66.709999999999994</v>
      </c>
      <c r="L235" s="5">
        <v>67.02</v>
      </c>
      <c r="M235" s="5">
        <v>74</v>
      </c>
    </row>
    <row r="236" spans="1:13" ht="15.75" customHeight="1">
      <c r="A236" s="4">
        <v>235</v>
      </c>
      <c r="B236" s="3" t="s">
        <v>208</v>
      </c>
      <c r="C236" s="5">
        <v>67.44</v>
      </c>
      <c r="D236" s="5">
        <v>11</v>
      </c>
      <c r="E236" s="5">
        <v>15</v>
      </c>
      <c r="F236" s="5">
        <v>72.31</v>
      </c>
      <c r="G236" s="5">
        <v>0</v>
      </c>
      <c r="H236" s="5">
        <v>0</v>
      </c>
      <c r="I236" s="5">
        <v>0</v>
      </c>
      <c r="J236" s="5">
        <v>1</v>
      </c>
      <c r="K236" s="5">
        <v>66.91</v>
      </c>
      <c r="L236" s="5">
        <v>68</v>
      </c>
      <c r="M236" s="5">
        <v>69.28</v>
      </c>
    </row>
    <row r="237" spans="1:13" ht="15.75" customHeight="1">
      <c r="A237" s="4">
        <v>236</v>
      </c>
      <c r="B237" s="3" t="s">
        <v>383</v>
      </c>
      <c r="C237" s="5">
        <v>67.400000000000006</v>
      </c>
      <c r="D237" s="5">
        <v>16</v>
      </c>
      <c r="E237" s="5">
        <v>17</v>
      </c>
      <c r="F237" s="5">
        <v>69.66</v>
      </c>
      <c r="G237" s="5">
        <v>0</v>
      </c>
      <c r="H237" s="5">
        <v>1</v>
      </c>
      <c r="I237" s="5">
        <v>0</v>
      </c>
      <c r="J237" s="5">
        <v>1</v>
      </c>
      <c r="K237" s="5">
        <v>67.42</v>
      </c>
      <c r="L237" s="5">
        <v>67.81</v>
      </c>
      <c r="M237" s="5">
        <v>63.84</v>
      </c>
    </row>
    <row r="238" spans="1:13" ht="15.75" customHeight="1">
      <c r="A238" s="4">
        <v>237</v>
      </c>
      <c r="B238" s="3" t="s">
        <v>290</v>
      </c>
      <c r="C238" s="5">
        <v>67.38</v>
      </c>
      <c r="D238" s="5">
        <v>14</v>
      </c>
      <c r="E238" s="5">
        <v>16</v>
      </c>
      <c r="F238" s="5">
        <v>69.23</v>
      </c>
      <c r="G238" s="5">
        <v>0</v>
      </c>
      <c r="H238" s="5">
        <v>2</v>
      </c>
      <c r="I238" s="5">
        <v>0</v>
      </c>
      <c r="J238" s="5">
        <v>3</v>
      </c>
      <c r="K238" s="5">
        <v>67.31</v>
      </c>
      <c r="L238" s="5">
        <v>67.819999999999993</v>
      </c>
      <c r="M238" s="5">
        <v>64.849999999999994</v>
      </c>
    </row>
    <row r="239" spans="1:13" ht="15.75" customHeight="1">
      <c r="A239" s="4">
        <v>238</v>
      </c>
      <c r="B239" s="3" t="s">
        <v>341</v>
      </c>
      <c r="C239" s="5">
        <v>67.319999999999993</v>
      </c>
      <c r="D239" s="5">
        <v>14</v>
      </c>
      <c r="E239" s="5">
        <v>15</v>
      </c>
      <c r="F239" s="5">
        <v>68.94</v>
      </c>
      <c r="G239" s="5">
        <v>0</v>
      </c>
      <c r="H239" s="5">
        <v>0</v>
      </c>
      <c r="I239" s="5">
        <v>0</v>
      </c>
      <c r="J239" s="5">
        <v>2</v>
      </c>
      <c r="K239" s="5">
        <v>67.150000000000006</v>
      </c>
      <c r="L239" s="5">
        <v>66.97</v>
      </c>
      <c r="M239" s="5">
        <v>67.84</v>
      </c>
    </row>
    <row r="240" spans="1:13" ht="15.75" customHeight="1">
      <c r="A240" s="4">
        <v>239</v>
      </c>
      <c r="B240" s="3" t="s">
        <v>226</v>
      </c>
      <c r="C240" s="5">
        <v>67.13</v>
      </c>
      <c r="D240" s="5">
        <v>12</v>
      </c>
      <c r="E240" s="5">
        <v>18</v>
      </c>
      <c r="F240" s="5">
        <v>70.37</v>
      </c>
      <c r="G240" s="5">
        <v>0</v>
      </c>
      <c r="H240" s="5">
        <v>0</v>
      </c>
      <c r="I240" s="5">
        <v>0</v>
      </c>
      <c r="J240" s="5">
        <v>0</v>
      </c>
      <c r="K240" s="5">
        <v>67.150000000000006</v>
      </c>
      <c r="L240" s="5">
        <v>67</v>
      </c>
      <c r="M240" s="5">
        <v>65.14</v>
      </c>
    </row>
    <row r="241" spans="1:13" ht="15.75" customHeight="1">
      <c r="A241" s="4">
        <v>240</v>
      </c>
      <c r="B241" s="3" t="s">
        <v>347</v>
      </c>
      <c r="C241" s="5">
        <v>67.08</v>
      </c>
      <c r="D241" s="5">
        <v>7</v>
      </c>
      <c r="E241" s="5">
        <v>22</v>
      </c>
      <c r="F241" s="5">
        <v>73.53</v>
      </c>
      <c r="G241" s="5">
        <v>0</v>
      </c>
      <c r="H241" s="5">
        <v>1</v>
      </c>
      <c r="I241" s="5">
        <v>0</v>
      </c>
      <c r="J241" s="5">
        <v>4</v>
      </c>
      <c r="K241" s="5">
        <v>67.069999999999993</v>
      </c>
      <c r="L241" s="5">
        <v>66.67</v>
      </c>
      <c r="M241" s="5">
        <v>66.06</v>
      </c>
    </row>
    <row r="242" spans="1:13" ht="15.75" customHeight="1">
      <c r="A242" s="4">
        <v>241</v>
      </c>
      <c r="B242" s="3" t="s">
        <v>377</v>
      </c>
      <c r="C242" s="5">
        <v>66.930000000000007</v>
      </c>
      <c r="D242" s="5">
        <v>11</v>
      </c>
      <c r="E242" s="5">
        <v>19</v>
      </c>
      <c r="F242" s="5">
        <v>67.58</v>
      </c>
      <c r="G242" s="5">
        <v>0</v>
      </c>
      <c r="H242" s="5">
        <v>0</v>
      </c>
      <c r="I242" s="5">
        <v>0</v>
      </c>
      <c r="J242" s="5">
        <v>0</v>
      </c>
      <c r="K242" s="5">
        <v>66.66</v>
      </c>
      <c r="L242" s="5">
        <v>65.680000000000007</v>
      </c>
      <c r="M242" s="5">
        <v>70.040000000000006</v>
      </c>
    </row>
    <row r="243" spans="1:13" ht="15.75" customHeight="1">
      <c r="A243" s="4">
        <v>242</v>
      </c>
      <c r="B243" s="3" t="s">
        <v>179</v>
      </c>
      <c r="C243" s="5">
        <v>66.900000000000006</v>
      </c>
      <c r="D243" s="5">
        <v>12</v>
      </c>
      <c r="E243" s="5">
        <v>17</v>
      </c>
      <c r="F243" s="5">
        <v>69.040000000000006</v>
      </c>
      <c r="G243" s="5">
        <v>0</v>
      </c>
      <c r="H243" s="5">
        <v>0</v>
      </c>
      <c r="I243" s="5">
        <v>0</v>
      </c>
      <c r="J243" s="5">
        <v>3</v>
      </c>
      <c r="K243" s="5">
        <v>66.25</v>
      </c>
      <c r="L243" s="5">
        <v>67.180000000000007</v>
      </c>
      <c r="M243" s="5">
        <v>70.319999999999993</v>
      </c>
    </row>
    <row r="244" spans="1:13" ht="15.75" customHeight="1">
      <c r="A244" s="4">
        <v>243</v>
      </c>
      <c r="B244" s="3" t="s">
        <v>157</v>
      </c>
      <c r="C244" s="5">
        <v>66.87</v>
      </c>
      <c r="D244" s="5">
        <v>11</v>
      </c>
      <c r="E244" s="5">
        <v>18</v>
      </c>
      <c r="F244" s="5">
        <v>69.900000000000006</v>
      </c>
      <c r="G244" s="5">
        <v>0</v>
      </c>
      <c r="H244" s="5">
        <v>0</v>
      </c>
      <c r="I244" s="5">
        <v>0</v>
      </c>
      <c r="J244" s="5">
        <v>1</v>
      </c>
      <c r="K244" s="5">
        <v>66.84</v>
      </c>
      <c r="L244" s="5">
        <v>66.66</v>
      </c>
      <c r="M244" s="5">
        <v>65.599999999999994</v>
      </c>
    </row>
    <row r="245" spans="1:13" ht="15.75" customHeight="1">
      <c r="A245" s="4">
        <v>244</v>
      </c>
      <c r="B245" s="3" t="s">
        <v>407</v>
      </c>
      <c r="C245" s="5">
        <v>66.790000000000006</v>
      </c>
      <c r="D245" s="5">
        <v>15</v>
      </c>
      <c r="E245" s="5">
        <v>15</v>
      </c>
      <c r="F245" s="5">
        <v>65.739999999999995</v>
      </c>
      <c r="G245" s="5">
        <v>0</v>
      </c>
      <c r="H245" s="5">
        <v>0</v>
      </c>
      <c r="I245" s="5">
        <v>0</v>
      </c>
      <c r="J245" s="5">
        <v>0</v>
      </c>
      <c r="K245" s="5">
        <v>66.180000000000007</v>
      </c>
      <c r="L245" s="5">
        <v>65.87</v>
      </c>
      <c r="M245" s="5">
        <v>72.16</v>
      </c>
    </row>
    <row r="246" spans="1:13" ht="15.75" customHeight="1">
      <c r="A246" s="4">
        <v>245</v>
      </c>
      <c r="B246" s="3" t="s">
        <v>342</v>
      </c>
      <c r="C246" s="5">
        <v>66.760000000000005</v>
      </c>
      <c r="D246" s="5">
        <v>17</v>
      </c>
      <c r="E246" s="5">
        <v>12</v>
      </c>
      <c r="F246" s="5">
        <v>66.34</v>
      </c>
      <c r="G246" s="5">
        <v>0</v>
      </c>
      <c r="H246" s="5">
        <v>0</v>
      </c>
      <c r="I246" s="5">
        <v>0</v>
      </c>
      <c r="J246" s="5">
        <v>1</v>
      </c>
      <c r="K246" s="5">
        <v>65.77</v>
      </c>
      <c r="L246" s="5">
        <v>66.67</v>
      </c>
      <c r="M246" s="5">
        <v>73.650000000000006</v>
      </c>
    </row>
    <row r="247" spans="1:13" ht="15.75" customHeight="1">
      <c r="A247" s="4">
        <v>246</v>
      </c>
      <c r="B247" s="3" t="s">
        <v>262</v>
      </c>
      <c r="C247" s="5">
        <v>66.7</v>
      </c>
      <c r="D247" s="5">
        <v>11</v>
      </c>
      <c r="E247" s="5">
        <v>17</v>
      </c>
      <c r="F247" s="5">
        <v>71.12</v>
      </c>
      <c r="G247" s="5">
        <v>0</v>
      </c>
      <c r="H247" s="5">
        <v>1</v>
      </c>
      <c r="I247" s="5">
        <v>0</v>
      </c>
      <c r="J247" s="5">
        <v>1</v>
      </c>
      <c r="K247" s="5">
        <v>65.92</v>
      </c>
      <c r="L247" s="5">
        <v>66.38</v>
      </c>
      <c r="M247" s="5">
        <v>72.260000000000005</v>
      </c>
    </row>
    <row r="248" spans="1:13" ht="15.75" customHeight="1">
      <c r="A248" s="4">
        <v>247</v>
      </c>
      <c r="B248" s="3" t="s">
        <v>372</v>
      </c>
      <c r="C248" s="5">
        <v>66.67</v>
      </c>
      <c r="D248" s="5">
        <v>15</v>
      </c>
      <c r="E248" s="5">
        <v>13</v>
      </c>
      <c r="F248" s="5">
        <v>66.349999999999994</v>
      </c>
      <c r="G248" s="5">
        <v>0</v>
      </c>
      <c r="H248" s="5">
        <v>2</v>
      </c>
      <c r="I248" s="5">
        <v>0</v>
      </c>
      <c r="J248" s="5">
        <v>3</v>
      </c>
      <c r="K248" s="5">
        <v>65.92</v>
      </c>
      <c r="L248" s="5">
        <v>67.19</v>
      </c>
      <c r="M248" s="5">
        <v>70.42</v>
      </c>
    </row>
    <row r="249" spans="1:13" ht="15.75" customHeight="1">
      <c r="A249" s="4">
        <v>248</v>
      </c>
      <c r="B249" s="3" t="s">
        <v>218</v>
      </c>
      <c r="C249" s="5">
        <v>66.64</v>
      </c>
      <c r="D249" s="5">
        <v>12</v>
      </c>
      <c r="E249" s="5">
        <v>13</v>
      </c>
      <c r="F249" s="5">
        <v>68.89</v>
      </c>
      <c r="G249" s="5">
        <v>0</v>
      </c>
      <c r="H249" s="5">
        <v>1</v>
      </c>
      <c r="I249" s="5">
        <v>0</v>
      </c>
      <c r="J249" s="5">
        <v>1</v>
      </c>
      <c r="K249" s="5">
        <v>65.84</v>
      </c>
      <c r="L249" s="5">
        <v>65.59</v>
      </c>
      <c r="M249" s="5">
        <v>73.64</v>
      </c>
    </row>
    <row r="250" spans="1:13" ht="15.75" customHeight="1">
      <c r="A250" s="4">
        <v>249</v>
      </c>
      <c r="B250" s="3" t="s">
        <v>264</v>
      </c>
      <c r="C250" s="5">
        <v>66.64</v>
      </c>
      <c r="D250" s="5">
        <v>16</v>
      </c>
      <c r="E250" s="5">
        <v>15</v>
      </c>
      <c r="F250" s="5">
        <v>67.900000000000006</v>
      </c>
      <c r="G250" s="5">
        <v>0</v>
      </c>
      <c r="H250" s="5">
        <v>0</v>
      </c>
      <c r="I250" s="5">
        <v>0</v>
      </c>
      <c r="J250" s="5">
        <v>0</v>
      </c>
      <c r="K250" s="5">
        <v>66.52</v>
      </c>
      <c r="L250" s="5">
        <v>66.569999999999993</v>
      </c>
      <c r="M250" s="5">
        <v>66.010000000000005</v>
      </c>
    </row>
    <row r="251" spans="1:13" ht="15.75" customHeight="1">
      <c r="A251" s="4">
        <v>250</v>
      </c>
      <c r="B251" s="3" t="s">
        <v>305</v>
      </c>
      <c r="C251" s="5">
        <v>66.599999999999994</v>
      </c>
      <c r="D251" s="5">
        <v>11</v>
      </c>
      <c r="E251" s="5">
        <v>17</v>
      </c>
      <c r="F251" s="5">
        <v>71.62</v>
      </c>
      <c r="G251" s="5">
        <v>0</v>
      </c>
      <c r="H251" s="5">
        <v>0</v>
      </c>
      <c r="I251" s="5">
        <v>0</v>
      </c>
      <c r="J251" s="5">
        <v>2</v>
      </c>
      <c r="K251" s="5">
        <v>66.11</v>
      </c>
      <c r="L251" s="5">
        <v>66.849999999999994</v>
      </c>
      <c r="M251" s="5">
        <v>68.81</v>
      </c>
    </row>
    <row r="252" spans="1:13" ht="15.75" customHeight="1">
      <c r="A252" s="4">
        <v>251</v>
      </c>
      <c r="B252" s="3" t="s">
        <v>166</v>
      </c>
      <c r="C252" s="5">
        <v>66.56</v>
      </c>
      <c r="D252" s="5">
        <v>13</v>
      </c>
      <c r="E252" s="5">
        <v>15</v>
      </c>
      <c r="F252" s="5">
        <v>68.459999999999994</v>
      </c>
      <c r="G252" s="5">
        <v>0</v>
      </c>
      <c r="H252" s="5">
        <v>0</v>
      </c>
      <c r="I252" s="5">
        <v>0</v>
      </c>
      <c r="J252" s="5">
        <v>1</v>
      </c>
      <c r="K252" s="5">
        <v>66.099999999999994</v>
      </c>
      <c r="L252" s="5">
        <v>67.19</v>
      </c>
      <c r="M252" s="5">
        <v>67.680000000000007</v>
      </c>
    </row>
    <row r="253" spans="1:13" ht="15.75" customHeight="1">
      <c r="A253" s="4">
        <v>252</v>
      </c>
      <c r="B253" s="3" t="s">
        <v>232</v>
      </c>
      <c r="C253" s="5">
        <v>66.52</v>
      </c>
      <c r="D253" s="5">
        <v>11</v>
      </c>
      <c r="E253" s="5">
        <v>18</v>
      </c>
      <c r="F253" s="5">
        <v>70.680000000000007</v>
      </c>
      <c r="G253" s="5">
        <v>0</v>
      </c>
      <c r="H253" s="5">
        <v>2</v>
      </c>
      <c r="I253" s="5">
        <v>0</v>
      </c>
      <c r="J253" s="5">
        <v>2</v>
      </c>
      <c r="K253" s="5">
        <v>66.22</v>
      </c>
      <c r="L253" s="5">
        <v>66.47</v>
      </c>
      <c r="M253" s="5">
        <v>67.66</v>
      </c>
    </row>
    <row r="254" spans="1:13" ht="15.75" customHeight="1">
      <c r="A254" s="4">
        <v>253</v>
      </c>
      <c r="B254" s="3" t="s">
        <v>193</v>
      </c>
      <c r="C254" s="5">
        <v>66.34</v>
      </c>
      <c r="D254" s="5">
        <v>8</v>
      </c>
      <c r="E254" s="5">
        <v>22</v>
      </c>
      <c r="F254" s="5">
        <v>71.260000000000005</v>
      </c>
      <c r="G254" s="5">
        <v>0</v>
      </c>
      <c r="H254" s="5">
        <v>1</v>
      </c>
      <c r="I254" s="5">
        <v>0</v>
      </c>
      <c r="J254" s="5">
        <v>1</v>
      </c>
      <c r="K254" s="5">
        <v>66.36</v>
      </c>
      <c r="L254" s="5">
        <v>66.290000000000006</v>
      </c>
      <c r="M254" s="5">
        <v>64.03</v>
      </c>
    </row>
    <row r="255" spans="1:13" ht="15.75" customHeight="1">
      <c r="A255" s="4">
        <v>254</v>
      </c>
      <c r="B255" s="3" t="s">
        <v>273</v>
      </c>
      <c r="C255" s="5">
        <v>66.290000000000006</v>
      </c>
      <c r="D255" s="5">
        <v>14</v>
      </c>
      <c r="E255" s="5">
        <v>15</v>
      </c>
      <c r="F255" s="5">
        <v>69.28</v>
      </c>
      <c r="G255" s="5">
        <v>0</v>
      </c>
      <c r="H255" s="5">
        <v>1</v>
      </c>
      <c r="I255" s="5">
        <v>0</v>
      </c>
      <c r="J255" s="5">
        <v>1</v>
      </c>
      <c r="K255" s="5">
        <v>66.13</v>
      </c>
      <c r="L255" s="5">
        <v>67.33</v>
      </c>
      <c r="M255" s="5">
        <v>63.08</v>
      </c>
    </row>
    <row r="256" spans="1:13" ht="15.75" customHeight="1">
      <c r="A256" s="4">
        <v>255</v>
      </c>
      <c r="B256" s="3" t="s">
        <v>291</v>
      </c>
      <c r="C256" s="5">
        <v>66.290000000000006</v>
      </c>
      <c r="D256" s="5">
        <v>12</v>
      </c>
      <c r="E256" s="5">
        <v>19</v>
      </c>
      <c r="F256" s="5">
        <v>68.83</v>
      </c>
      <c r="G256" s="5">
        <v>0</v>
      </c>
      <c r="H256" s="5">
        <v>1</v>
      </c>
      <c r="I256" s="5">
        <v>0</v>
      </c>
      <c r="J256" s="5">
        <v>1</v>
      </c>
      <c r="K256" s="5">
        <v>66.41</v>
      </c>
      <c r="L256" s="5">
        <v>66.11</v>
      </c>
      <c r="M256" s="5">
        <v>63.06</v>
      </c>
    </row>
    <row r="257" spans="1:13" ht="15.75" customHeight="1">
      <c r="A257" s="4">
        <v>256</v>
      </c>
      <c r="B257" s="3" t="s">
        <v>277</v>
      </c>
      <c r="C257" s="5">
        <v>66.13</v>
      </c>
      <c r="D257" s="5">
        <v>11</v>
      </c>
      <c r="E257" s="5">
        <v>20</v>
      </c>
      <c r="F257" s="5">
        <v>71.45</v>
      </c>
      <c r="G257" s="5">
        <v>0</v>
      </c>
      <c r="H257" s="5">
        <v>0</v>
      </c>
      <c r="I257" s="5">
        <v>0</v>
      </c>
      <c r="J257" s="5">
        <v>1</v>
      </c>
      <c r="K257" s="5">
        <v>65.77</v>
      </c>
      <c r="L257" s="5">
        <v>65.739999999999995</v>
      </c>
      <c r="M257" s="5">
        <v>68.39</v>
      </c>
    </row>
    <row r="258" spans="1:13" ht="15.75" customHeight="1">
      <c r="A258" s="4">
        <v>257</v>
      </c>
      <c r="B258" s="3" t="s">
        <v>197</v>
      </c>
      <c r="C258" s="5">
        <v>66.12</v>
      </c>
      <c r="D258" s="5">
        <v>10</v>
      </c>
      <c r="E258" s="5">
        <v>19</v>
      </c>
      <c r="F258" s="5">
        <v>72.489999999999995</v>
      </c>
      <c r="G258" s="5">
        <v>0</v>
      </c>
      <c r="H258" s="5">
        <v>2</v>
      </c>
      <c r="I258" s="5">
        <v>1</v>
      </c>
      <c r="J258" s="5">
        <v>3</v>
      </c>
      <c r="K258" s="5">
        <v>65.790000000000006</v>
      </c>
      <c r="L258" s="5">
        <v>66.209999999999994</v>
      </c>
      <c r="M258" s="5">
        <v>67.12</v>
      </c>
    </row>
    <row r="259" spans="1:13" ht="15.75" customHeight="1">
      <c r="A259" s="4">
        <v>258</v>
      </c>
      <c r="B259" s="3" t="s">
        <v>187</v>
      </c>
      <c r="C259" s="5">
        <v>66.06</v>
      </c>
      <c r="D259" s="5">
        <v>9</v>
      </c>
      <c r="E259" s="5">
        <v>18</v>
      </c>
      <c r="F259" s="5">
        <v>71.45</v>
      </c>
      <c r="G259" s="5">
        <v>0</v>
      </c>
      <c r="H259" s="5">
        <v>1</v>
      </c>
      <c r="I259" s="5">
        <v>0</v>
      </c>
      <c r="J259" s="5">
        <v>1</v>
      </c>
      <c r="K259" s="5">
        <v>66.31</v>
      </c>
      <c r="L259" s="5">
        <v>65.91</v>
      </c>
      <c r="M259" s="5">
        <v>60.45</v>
      </c>
    </row>
    <row r="260" spans="1:13" ht="15.75" customHeight="1">
      <c r="A260" s="4">
        <v>259</v>
      </c>
      <c r="B260" s="3" t="s">
        <v>224</v>
      </c>
      <c r="C260" s="5">
        <v>66.02</v>
      </c>
      <c r="D260" s="5">
        <v>8</v>
      </c>
      <c r="E260" s="5">
        <v>22</v>
      </c>
      <c r="F260" s="5">
        <v>73.2</v>
      </c>
      <c r="G260" s="5">
        <v>0</v>
      </c>
      <c r="H260" s="5">
        <v>2</v>
      </c>
      <c r="I260" s="5">
        <v>0</v>
      </c>
      <c r="J260" s="5">
        <v>4</v>
      </c>
      <c r="K260" s="5">
        <v>66.099999999999994</v>
      </c>
      <c r="L260" s="5">
        <v>66.349999999999994</v>
      </c>
      <c r="M260" s="5">
        <v>61.73</v>
      </c>
    </row>
    <row r="261" spans="1:13" ht="15.75" customHeight="1">
      <c r="A261" s="4">
        <v>260</v>
      </c>
      <c r="B261" s="3" t="s">
        <v>376</v>
      </c>
      <c r="C261" s="5">
        <v>66.02</v>
      </c>
      <c r="D261" s="5">
        <v>13</v>
      </c>
      <c r="E261" s="5">
        <v>12</v>
      </c>
      <c r="F261" s="5">
        <v>66.47</v>
      </c>
      <c r="G261" s="5">
        <v>0</v>
      </c>
      <c r="H261" s="5">
        <v>0</v>
      </c>
      <c r="I261" s="5">
        <v>0</v>
      </c>
      <c r="J261" s="5">
        <v>1</v>
      </c>
      <c r="K261" s="5">
        <v>65.260000000000005</v>
      </c>
      <c r="L261" s="5">
        <v>66.819999999999993</v>
      </c>
      <c r="M261" s="5">
        <v>69.239999999999995</v>
      </c>
    </row>
    <row r="262" spans="1:13" ht="15.75" customHeight="1">
      <c r="A262" s="4">
        <v>261</v>
      </c>
      <c r="B262" s="3" t="s">
        <v>364</v>
      </c>
      <c r="C262" s="5">
        <v>65.95</v>
      </c>
      <c r="D262" s="5">
        <v>14</v>
      </c>
      <c r="E262" s="5">
        <v>17</v>
      </c>
      <c r="F262" s="5">
        <v>66.37</v>
      </c>
      <c r="G262" s="5">
        <v>0</v>
      </c>
      <c r="H262" s="5">
        <v>0</v>
      </c>
      <c r="I262" s="5">
        <v>0</v>
      </c>
      <c r="J262" s="5">
        <v>0</v>
      </c>
      <c r="K262" s="5">
        <v>65.81</v>
      </c>
      <c r="L262" s="5">
        <v>64.83</v>
      </c>
      <c r="M262" s="5">
        <v>67.680000000000007</v>
      </c>
    </row>
    <row r="263" spans="1:13" ht="15.75" customHeight="1">
      <c r="A263" s="4">
        <v>262</v>
      </c>
      <c r="B263" s="3" t="s">
        <v>154</v>
      </c>
      <c r="C263" s="5">
        <v>65.91</v>
      </c>
      <c r="D263" s="5">
        <v>11</v>
      </c>
      <c r="E263" s="5">
        <v>18</v>
      </c>
      <c r="F263" s="5">
        <v>69.77</v>
      </c>
      <c r="G263" s="5">
        <v>0</v>
      </c>
      <c r="H263" s="5">
        <v>0</v>
      </c>
      <c r="I263" s="5">
        <v>0</v>
      </c>
      <c r="J263" s="5">
        <v>0</v>
      </c>
      <c r="K263" s="5">
        <v>65.64</v>
      </c>
      <c r="L263" s="5">
        <v>66.349999999999994</v>
      </c>
      <c r="M263" s="5">
        <v>65.62</v>
      </c>
    </row>
    <row r="264" spans="1:13" ht="15.75" customHeight="1">
      <c r="A264" s="4">
        <v>263</v>
      </c>
      <c r="B264" s="3" t="s">
        <v>325</v>
      </c>
      <c r="C264" s="5">
        <v>65.91</v>
      </c>
      <c r="D264" s="5">
        <v>8</v>
      </c>
      <c r="E264" s="5">
        <v>17</v>
      </c>
      <c r="F264" s="5">
        <v>69.88</v>
      </c>
      <c r="G264" s="5">
        <v>0</v>
      </c>
      <c r="H264" s="5">
        <v>2</v>
      </c>
      <c r="I264" s="5">
        <v>0</v>
      </c>
      <c r="J264" s="5">
        <v>2</v>
      </c>
      <c r="K264" s="5">
        <v>65.66</v>
      </c>
      <c r="L264" s="5">
        <v>65.03</v>
      </c>
      <c r="M264" s="5">
        <v>68.12</v>
      </c>
    </row>
    <row r="265" spans="1:13" ht="15.75" customHeight="1">
      <c r="A265" s="4">
        <v>264</v>
      </c>
      <c r="B265" s="3" t="s">
        <v>373</v>
      </c>
      <c r="C265" s="5">
        <v>65.89</v>
      </c>
      <c r="D265" s="5">
        <v>12</v>
      </c>
      <c r="E265" s="5">
        <v>18</v>
      </c>
      <c r="F265" s="5">
        <v>68.930000000000007</v>
      </c>
      <c r="G265" s="5">
        <v>0</v>
      </c>
      <c r="H265" s="5">
        <v>0</v>
      </c>
      <c r="I265" s="5">
        <v>0</v>
      </c>
      <c r="J265" s="5">
        <v>0</v>
      </c>
      <c r="K265" s="5">
        <v>65.48</v>
      </c>
      <c r="L265" s="5">
        <v>65.010000000000005</v>
      </c>
      <c r="M265" s="5">
        <v>69.44</v>
      </c>
    </row>
    <row r="266" spans="1:13" ht="15.75" customHeight="1">
      <c r="A266" s="4">
        <v>265</v>
      </c>
      <c r="B266" s="3" t="s">
        <v>309</v>
      </c>
      <c r="C266" s="5">
        <v>65.849999999999994</v>
      </c>
      <c r="D266" s="5">
        <v>12</v>
      </c>
      <c r="E266" s="5">
        <v>15</v>
      </c>
      <c r="F266" s="5">
        <v>67.45</v>
      </c>
      <c r="G266" s="5">
        <v>0</v>
      </c>
      <c r="H266" s="5">
        <v>0</v>
      </c>
      <c r="I266" s="5">
        <v>0</v>
      </c>
      <c r="J266" s="5">
        <v>1</v>
      </c>
      <c r="K266" s="5">
        <v>64.930000000000007</v>
      </c>
      <c r="L266" s="5">
        <v>65.819999999999993</v>
      </c>
      <c r="M266" s="5">
        <v>71.760000000000005</v>
      </c>
    </row>
    <row r="267" spans="1:13" ht="15.75" customHeight="1">
      <c r="A267" s="4">
        <v>266</v>
      </c>
      <c r="B267" s="3" t="s">
        <v>361</v>
      </c>
      <c r="C267" s="5">
        <v>65.77</v>
      </c>
      <c r="D267" s="5">
        <v>9</v>
      </c>
      <c r="E267" s="5">
        <v>20</v>
      </c>
      <c r="F267" s="5">
        <v>72.27</v>
      </c>
      <c r="G267" s="5">
        <v>0</v>
      </c>
      <c r="H267" s="5">
        <v>0</v>
      </c>
      <c r="I267" s="5">
        <v>0</v>
      </c>
      <c r="J267" s="5">
        <v>2</v>
      </c>
      <c r="K267" s="5">
        <v>65.239999999999995</v>
      </c>
      <c r="L267" s="5">
        <v>65.63</v>
      </c>
      <c r="M267" s="5">
        <v>68.94</v>
      </c>
    </row>
    <row r="268" spans="1:13" ht="15.75" customHeight="1">
      <c r="A268" s="4">
        <v>267</v>
      </c>
      <c r="B268" s="3" t="s">
        <v>363</v>
      </c>
      <c r="C268" s="5">
        <v>65.709999999999994</v>
      </c>
      <c r="D268" s="5">
        <v>9</v>
      </c>
      <c r="E268" s="5">
        <v>17</v>
      </c>
      <c r="F268" s="5">
        <v>72.14</v>
      </c>
      <c r="G268" s="5">
        <v>0</v>
      </c>
      <c r="H268" s="5">
        <v>1</v>
      </c>
      <c r="I268" s="5">
        <v>0</v>
      </c>
      <c r="J268" s="5">
        <v>4</v>
      </c>
      <c r="K268" s="5">
        <v>65.66</v>
      </c>
      <c r="L268" s="5">
        <v>65.89</v>
      </c>
      <c r="M268" s="5">
        <v>63.64</v>
      </c>
    </row>
    <row r="269" spans="1:13" ht="15.75" customHeight="1">
      <c r="A269" s="4">
        <v>268</v>
      </c>
      <c r="B269" s="3" t="s">
        <v>250</v>
      </c>
      <c r="C269" s="5">
        <v>65.61</v>
      </c>
      <c r="D269" s="5">
        <v>11</v>
      </c>
      <c r="E269" s="5">
        <v>20</v>
      </c>
      <c r="F269" s="5">
        <v>72.25</v>
      </c>
      <c r="G269" s="5">
        <v>0</v>
      </c>
      <c r="H269" s="5">
        <v>0</v>
      </c>
      <c r="I269" s="5">
        <v>0</v>
      </c>
      <c r="J269" s="5">
        <v>1</v>
      </c>
      <c r="K269" s="5">
        <v>65.45</v>
      </c>
      <c r="L269" s="5">
        <v>66.569999999999993</v>
      </c>
      <c r="M269" s="5">
        <v>62.62</v>
      </c>
    </row>
    <row r="270" spans="1:13" ht="15.75" customHeight="1">
      <c r="A270" s="4">
        <v>269</v>
      </c>
      <c r="B270" s="3" t="s">
        <v>286</v>
      </c>
      <c r="C270" s="5">
        <v>65.459999999999994</v>
      </c>
      <c r="D270" s="5">
        <v>15</v>
      </c>
      <c r="E270" s="5">
        <v>15</v>
      </c>
      <c r="F270" s="5">
        <v>65.98</v>
      </c>
      <c r="G270" s="5">
        <v>0</v>
      </c>
      <c r="H270" s="5">
        <v>1</v>
      </c>
      <c r="I270" s="5">
        <v>0</v>
      </c>
      <c r="J270" s="5">
        <v>2</v>
      </c>
      <c r="K270" s="5">
        <v>65.05</v>
      </c>
      <c r="L270" s="5">
        <v>65.41</v>
      </c>
      <c r="M270" s="5">
        <v>67.510000000000005</v>
      </c>
    </row>
    <row r="271" spans="1:13" ht="15.75" customHeight="1">
      <c r="A271" s="4">
        <v>270</v>
      </c>
      <c r="B271" s="3" t="s">
        <v>236</v>
      </c>
      <c r="C271" s="5">
        <v>65.44</v>
      </c>
      <c r="D271" s="5">
        <v>16</v>
      </c>
      <c r="E271" s="5">
        <v>12</v>
      </c>
      <c r="F271" s="5">
        <v>64.38</v>
      </c>
      <c r="G271" s="5">
        <v>0</v>
      </c>
      <c r="H271" s="5">
        <v>1</v>
      </c>
      <c r="I271" s="5">
        <v>0</v>
      </c>
      <c r="J271" s="5">
        <v>1</v>
      </c>
      <c r="K271" s="5">
        <v>64.87</v>
      </c>
      <c r="L271" s="5">
        <v>65.3</v>
      </c>
      <c r="M271" s="5">
        <v>68.86</v>
      </c>
    </row>
    <row r="272" spans="1:13" ht="15.75" customHeight="1">
      <c r="A272" s="4">
        <v>271</v>
      </c>
      <c r="B272" s="3" t="s">
        <v>308</v>
      </c>
      <c r="C272" s="5">
        <v>65.41</v>
      </c>
      <c r="D272" s="5">
        <v>12</v>
      </c>
      <c r="E272" s="5">
        <v>19</v>
      </c>
      <c r="F272" s="5">
        <v>67.55</v>
      </c>
      <c r="G272" s="5">
        <v>0</v>
      </c>
      <c r="H272" s="5">
        <v>0</v>
      </c>
      <c r="I272" s="5">
        <v>0</v>
      </c>
      <c r="J272" s="5">
        <v>1</v>
      </c>
      <c r="K272" s="5">
        <v>65.680000000000007</v>
      </c>
      <c r="L272" s="5">
        <v>65.349999999999994</v>
      </c>
      <c r="M272" s="5">
        <v>58.86</v>
      </c>
    </row>
    <row r="273" spans="1:13" ht="15.75" customHeight="1">
      <c r="A273" s="4">
        <v>272</v>
      </c>
      <c r="B273" s="3" t="s">
        <v>201</v>
      </c>
      <c r="C273" s="5">
        <v>65.41</v>
      </c>
      <c r="D273" s="5">
        <v>9</v>
      </c>
      <c r="E273" s="5">
        <v>19</v>
      </c>
      <c r="F273" s="5">
        <v>71.39</v>
      </c>
      <c r="G273" s="5">
        <v>0</v>
      </c>
      <c r="H273" s="5">
        <v>1</v>
      </c>
      <c r="I273" s="5">
        <v>0</v>
      </c>
      <c r="J273" s="5">
        <v>4</v>
      </c>
      <c r="K273" s="5">
        <v>65.28</v>
      </c>
      <c r="L273" s="5">
        <v>64.930000000000007</v>
      </c>
      <c r="M273" s="5">
        <v>65.72</v>
      </c>
    </row>
    <row r="274" spans="1:13" ht="15.75" customHeight="1">
      <c r="A274" s="4">
        <v>273</v>
      </c>
      <c r="B274" s="3" t="s">
        <v>379</v>
      </c>
      <c r="C274" s="5">
        <v>65.37</v>
      </c>
      <c r="D274" s="5">
        <v>12</v>
      </c>
      <c r="E274" s="5">
        <v>20</v>
      </c>
      <c r="F274" s="5">
        <v>69.77</v>
      </c>
      <c r="G274" s="5">
        <v>0</v>
      </c>
      <c r="H274" s="5">
        <v>1</v>
      </c>
      <c r="I274" s="5">
        <v>0</v>
      </c>
      <c r="J274" s="5">
        <v>1</v>
      </c>
      <c r="K274" s="5">
        <v>65.150000000000006</v>
      </c>
      <c r="L274" s="5">
        <v>65.78</v>
      </c>
      <c r="M274" s="5">
        <v>64.58</v>
      </c>
    </row>
    <row r="275" spans="1:13" ht="15.75" customHeight="1">
      <c r="A275" s="4">
        <v>274</v>
      </c>
      <c r="B275" s="3" t="s">
        <v>159</v>
      </c>
      <c r="C275" s="5">
        <v>65.31</v>
      </c>
      <c r="D275" s="5">
        <v>9</v>
      </c>
      <c r="E275" s="5">
        <v>21</v>
      </c>
      <c r="F275" s="5">
        <v>69.63</v>
      </c>
      <c r="G275" s="5">
        <v>0</v>
      </c>
      <c r="H275" s="5">
        <v>1</v>
      </c>
      <c r="I275" s="5">
        <v>0</v>
      </c>
      <c r="J275" s="5">
        <v>1</v>
      </c>
      <c r="K275" s="5">
        <v>65.349999999999994</v>
      </c>
      <c r="L275" s="5">
        <v>64.61</v>
      </c>
      <c r="M275" s="5">
        <v>64.45</v>
      </c>
    </row>
    <row r="276" spans="1:13" ht="15.75" customHeight="1">
      <c r="A276" s="4">
        <v>275</v>
      </c>
      <c r="B276" s="3" t="s">
        <v>173</v>
      </c>
      <c r="C276" s="5">
        <v>65.290000000000006</v>
      </c>
      <c r="D276" s="5">
        <v>13</v>
      </c>
      <c r="E276" s="5">
        <v>16</v>
      </c>
      <c r="F276" s="5">
        <v>67.790000000000006</v>
      </c>
      <c r="G276" s="5">
        <v>0</v>
      </c>
      <c r="H276" s="5">
        <v>0</v>
      </c>
      <c r="I276" s="5">
        <v>0</v>
      </c>
      <c r="J276" s="5">
        <v>0</v>
      </c>
      <c r="K276" s="5">
        <v>65.319999999999993</v>
      </c>
      <c r="L276" s="5">
        <v>64.7</v>
      </c>
      <c r="M276" s="5">
        <v>64.22</v>
      </c>
    </row>
    <row r="277" spans="1:13" ht="15.75" customHeight="1">
      <c r="A277" s="4">
        <v>276</v>
      </c>
      <c r="B277" s="3" t="s">
        <v>100</v>
      </c>
      <c r="C277" s="5">
        <v>65.19</v>
      </c>
      <c r="D277" s="5">
        <v>9</v>
      </c>
      <c r="E277" s="5">
        <v>20</v>
      </c>
      <c r="F277" s="5">
        <v>71.27</v>
      </c>
      <c r="G277" s="5">
        <v>0</v>
      </c>
      <c r="H277" s="5">
        <v>0</v>
      </c>
      <c r="I277" s="5">
        <v>0</v>
      </c>
      <c r="J277" s="5">
        <v>1</v>
      </c>
      <c r="K277" s="5">
        <v>64.91</v>
      </c>
      <c r="L277" s="5">
        <v>65.44</v>
      </c>
      <c r="M277" s="5">
        <v>65.44</v>
      </c>
    </row>
    <row r="278" spans="1:13" ht="15.75" customHeight="1">
      <c r="A278" s="4">
        <v>277</v>
      </c>
      <c r="B278" s="3" t="s">
        <v>227</v>
      </c>
      <c r="C278" s="5">
        <v>65.13</v>
      </c>
      <c r="D278" s="5">
        <v>8</v>
      </c>
      <c r="E278" s="5">
        <v>21</v>
      </c>
      <c r="F278" s="5">
        <v>70.55</v>
      </c>
      <c r="G278" s="5">
        <v>0</v>
      </c>
      <c r="H278" s="5">
        <v>0</v>
      </c>
      <c r="I278" s="5">
        <v>0</v>
      </c>
      <c r="J278" s="5">
        <v>1</v>
      </c>
      <c r="K278" s="5">
        <v>64.099999999999994</v>
      </c>
      <c r="L278" s="5">
        <v>64.400000000000006</v>
      </c>
      <c r="M278" s="5">
        <v>72.72</v>
      </c>
    </row>
    <row r="279" spans="1:13" ht="15.75" customHeight="1">
      <c r="A279" s="4">
        <v>278</v>
      </c>
      <c r="B279" s="3" t="s">
        <v>220</v>
      </c>
      <c r="C279" s="5">
        <v>65.06</v>
      </c>
      <c r="D279" s="5">
        <v>12</v>
      </c>
      <c r="E279" s="5">
        <v>18</v>
      </c>
      <c r="F279" s="5">
        <v>69.52</v>
      </c>
      <c r="G279" s="5">
        <v>0</v>
      </c>
      <c r="H279" s="5">
        <v>1</v>
      </c>
      <c r="I279" s="5">
        <v>0</v>
      </c>
      <c r="J279" s="5">
        <v>1</v>
      </c>
      <c r="K279" s="5">
        <v>63.7</v>
      </c>
      <c r="L279" s="5">
        <v>65.010000000000005</v>
      </c>
      <c r="M279" s="5">
        <v>73.7</v>
      </c>
    </row>
    <row r="280" spans="1:13" ht="15.75" customHeight="1">
      <c r="A280" s="4">
        <v>279</v>
      </c>
      <c r="B280" s="3" t="s">
        <v>176</v>
      </c>
      <c r="C280" s="5">
        <v>65</v>
      </c>
      <c r="D280" s="5">
        <v>10</v>
      </c>
      <c r="E280" s="5">
        <v>20</v>
      </c>
      <c r="F280" s="5">
        <v>70.58</v>
      </c>
      <c r="G280" s="5">
        <v>0</v>
      </c>
      <c r="H280" s="5">
        <v>0</v>
      </c>
      <c r="I280" s="5">
        <v>0</v>
      </c>
      <c r="J280" s="5">
        <v>1</v>
      </c>
      <c r="K280" s="5">
        <v>64.67</v>
      </c>
      <c r="L280" s="5">
        <v>64.69</v>
      </c>
      <c r="M280" s="5">
        <v>66.900000000000006</v>
      </c>
    </row>
    <row r="281" spans="1:13" ht="15.75" customHeight="1">
      <c r="A281" s="4">
        <v>280</v>
      </c>
      <c r="B281" s="3" t="s">
        <v>238</v>
      </c>
      <c r="C281" s="5">
        <v>64.98</v>
      </c>
      <c r="D281" s="5">
        <v>9</v>
      </c>
      <c r="E281" s="5">
        <v>17</v>
      </c>
      <c r="F281" s="5">
        <v>68.17</v>
      </c>
      <c r="G281" s="5">
        <v>0</v>
      </c>
      <c r="H281" s="5">
        <v>1</v>
      </c>
      <c r="I281" s="5">
        <v>0</v>
      </c>
      <c r="J281" s="5">
        <v>1</v>
      </c>
      <c r="K281" s="5">
        <v>64.760000000000005</v>
      </c>
      <c r="L281" s="5">
        <v>64.290000000000006</v>
      </c>
      <c r="M281" s="5">
        <v>66.53</v>
      </c>
    </row>
    <row r="282" spans="1:13" ht="15.75" customHeight="1">
      <c r="A282" s="4">
        <v>281</v>
      </c>
      <c r="B282" s="3" t="s">
        <v>133</v>
      </c>
      <c r="C282" s="5">
        <v>64.89</v>
      </c>
      <c r="D282" s="5">
        <v>4</v>
      </c>
      <c r="E282" s="5">
        <v>25</v>
      </c>
      <c r="F282" s="5">
        <v>74.73</v>
      </c>
      <c r="G282" s="5">
        <v>0</v>
      </c>
      <c r="H282" s="5">
        <v>2</v>
      </c>
      <c r="I282" s="5">
        <v>0</v>
      </c>
      <c r="J282" s="5">
        <v>4</v>
      </c>
      <c r="K282" s="5">
        <v>65.23</v>
      </c>
      <c r="L282" s="5">
        <v>64.459999999999994</v>
      </c>
      <c r="M282" s="5">
        <v>58.2</v>
      </c>
    </row>
    <row r="283" spans="1:13" ht="15.75" customHeight="1">
      <c r="A283" s="4">
        <v>282</v>
      </c>
      <c r="B283" s="3" t="s">
        <v>369</v>
      </c>
      <c r="C283" s="5">
        <v>64.849999999999994</v>
      </c>
      <c r="D283" s="5">
        <v>9</v>
      </c>
      <c r="E283" s="5">
        <v>20</v>
      </c>
      <c r="F283" s="5">
        <v>69.83</v>
      </c>
      <c r="G283" s="5">
        <v>0</v>
      </c>
      <c r="H283" s="5">
        <v>1</v>
      </c>
      <c r="I283" s="5">
        <v>0</v>
      </c>
      <c r="J283" s="5">
        <v>1</v>
      </c>
      <c r="K283" s="5">
        <v>63.47</v>
      </c>
      <c r="L283" s="5">
        <v>64.540000000000006</v>
      </c>
      <c r="M283" s="5">
        <v>73.97</v>
      </c>
    </row>
    <row r="284" spans="1:13" ht="15.75" customHeight="1">
      <c r="A284" s="4">
        <v>283</v>
      </c>
      <c r="B284" s="3" t="s">
        <v>287</v>
      </c>
      <c r="C284" s="5">
        <v>64.84</v>
      </c>
      <c r="D284" s="5">
        <v>11</v>
      </c>
      <c r="E284" s="5">
        <v>14</v>
      </c>
      <c r="F284" s="5">
        <v>66.959999999999994</v>
      </c>
      <c r="G284" s="5">
        <v>0</v>
      </c>
      <c r="H284" s="5">
        <v>0</v>
      </c>
      <c r="I284" s="5">
        <v>0</v>
      </c>
      <c r="J284" s="5">
        <v>1</v>
      </c>
      <c r="K284" s="5">
        <v>64.64</v>
      </c>
      <c r="L284" s="5">
        <v>64.61</v>
      </c>
      <c r="M284" s="5">
        <v>65.38</v>
      </c>
    </row>
    <row r="285" spans="1:13" ht="15.75" customHeight="1">
      <c r="A285" s="4">
        <v>284</v>
      </c>
      <c r="B285" s="3" t="s">
        <v>302</v>
      </c>
      <c r="C285" s="5">
        <v>64.81</v>
      </c>
      <c r="D285" s="5">
        <v>9</v>
      </c>
      <c r="E285" s="5">
        <v>22</v>
      </c>
      <c r="F285" s="5">
        <v>67.150000000000006</v>
      </c>
      <c r="G285" s="5">
        <v>0</v>
      </c>
      <c r="H285" s="5">
        <v>1</v>
      </c>
      <c r="I285" s="5">
        <v>0</v>
      </c>
      <c r="J285" s="5">
        <v>1</v>
      </c>
      <c r="K285" s="5">
        <v>65.13</v>
      </c>
      <c r="L285" s="5">
        <v>63.84</v>
      </c>
      <c r="M285" s="5">
        <v>60.77</v>
      </c>
    </row>
    <row r="286" spans="1:13" ht="15.75" customHeight="1">
      <c r="A286" s="4">
        <v>285</v>
      </c>
      <c r="B286" s="3" t="s">
        <v>203</v>
      </c>
      <c r="C286" s="5">
        <v>64.569999999999993</v>
      </c>
      <c r="D286" s="5">
        <v>6</v>
      </c>
      <c r="E286" s="5">
        <v>23</v>
      </c>
      <c r="F286" s="5">
        <v>72.569999999999993</v>
      </c>
      <c r="G286" s="5">
        <v>0</v>
      </c>
      <c r="H286" s="5">
        <v>1</v>
      </c>
      <c r="I286" s="5">
        <v>0</v>
      </c>
      <c r="J286" s="5">
        <v>1</v>
      </c>
      <c r="K286" s="5">
        <v>64.260000000000005</v>
      </c>
      <c r="L286" s="5">
        <v>64.95</v>
      </c>
      <c r="M286" s="5">
        <v>64.819999999999993</v>
      </c>
    </row>
    <row r="287" spans="1:13" ht="15.75" customHeight="1">
      <c r="A287" s="4">
        <v>286</v>
      </c>
      <c r="B287" s="3" t="s">
        <v>353</v>
      </c>
      <c r="C287" s="5">
        <v>64.540000000000006</v>
      </c>
      <c r="D287" s="5">
        <v>11</v>
      </c>
      <c r="E287" s="5">
        <v>21</v>
      </c>
      <c r="F287" s="5">
        <v>69.349999999999994</v>
      </c>
      <c r="G287" s="5">
        <v>0</v>
      </c>
      <c r="H287" s="5">
        <v>1</v>
      </c>
      <c r="I287" s="5">
        <v>0</v>
      </c>
      <c r="J287" s="5">
        <v>2</v>
      </c>
      <c r="K287" s="5">
        <v>64.209999999999994</v>
      </c>
      <c r="L287" s="5">
        <v>63.86</v>
      </c>
      <c r="M287" s="5">
        <v>67.099999999999994</v>
      </c>
    </row>
    <row r="288" spans="1:13" ht="15.75" customHeight="1">
      <c r="A288" s="4">
        <v>287</v>
      </c>
      <c r="B288" s="3" t="s">
        <v>393</v>
      </c>
      <c r="C288" s="5">
        <v>64.459999999999994</v>
      </c>
      <c r="D288" s="5">
        <v>15</v>
      </c>
      <c r="E288" s="5">
        <v>15</v>
      </c>
      <c r="F288" s="5">
        <v>65.92</v>
      </c>
      <c r="G288" s="5">
        <v>0</v>
      </c>
      <c r="H288" s="5">
        <v>0</v>
      </c>
      <c r="I288" s="5">
        <v>0</v>
      </c>
      <c r="J288" s="5">
        <v>0</v>
      </c>
      <c r="K288" s="5">
        <v>64.209999999999994</v>
      </c>
      <c r="L288" s="5">
        <v>64.8</v>
      </c>
      <c r="M288" s="5">
        <v>64.14</v>
      </c>
    </row>
    <row r="289" spans="1:13" ht="15.75" customHeight="1">
      <c r="A289" s="4">
        <v>288</v>
      </c>
      <c r="B289" s="3" t="s">
        <v>300</v>
      </c>
      <c r="C289" s="5">
        <v>64.41</v>
      </c>
      <c r="D289" s="5">
        <v>10</v>
      </c>
      <c r="E289" s="5">
        <v>20</v>
      </c>
      <c r="F289" s="5">
        <v>68.239999999999995</v>
      </c>
      <c r="G289" s="5">
        <v>0</v>
      </c>
      <c r="H289" s="5">
        <v>0</v>
      </c>
      <c r="I289" s="5">
        <v>0</v>
      </c>
      <c r="J289" s="5">
        <v>1</v>
      </c>
      <c r="K289" s="5">
        <v>64.55</v>
      </c>
      <c r="L289" s="5">
        <v>63.91</v>
      </c>
      <c r="M289" s="5">
        <v>61.68</v>
      </c>
    </row>
    <row r="290" spans="1:13" ht="15.75" customHeight="1">
      <c r="A290" s="4">
        <v>289</v>
      </c>
      <c r="B290" s="3" t="s">
        <v>223</v>
      </c>
      <c r="C290" s="5">
        <v>64.37</v>
      </c>
      <c r="D290" s="5">
        <v>6</v>
      </c>
      <c r="E290" s="5">
        <v>20</v>
      </c>
      <c r="F290" s="5">
        <v>71.17</v>
      </c>
      <c r="G290" s="5">
        <v>0</v>
      </c>
      <c r="H290" s="5">
        <v>1</v>
      </c>
      <c r="I290" s="5">
        <v>0</v>
      </c>
      <c r="J290" s="5">
        <v>1</v>
      </c>
      <c r="K290" s="5">
        <v>64.569999999999993</v>
      </c>
      <c r="L290" s="5">
        <v>63.83</v>
      </c>
      <c r="M290" s="5">
        <v>61.05</v>
      </c>
    </row>
    <row r="291" spans="1:13" ht="15.75" customHeight="1">
      <c r="A291" s="4">
        <v>290</v>
      </c>
      <c r="B291" s="3" t="s">
        <v>275</v>
      </c>
      <c r="C291" s="5">
        <v>64.36</v>
      </c>
      <c r="D291" s="5">
        <v>8</v>
      </c>
      <c r="E291" s="5">
        <v>22</v>
      </c>
      <c r="F291" s="5">
        <v>70.05</v>
      </c>
      <c r="G291" s="5">
        <v>0</v>
      </c>
      <c r="H291" s="5">
        <v>0</v>
      </c>
      <c r="I291" s="5">
        <v>0</v>
      </c>
      <c r="J291" s="5">
        <v>2</v>
      </c>
      <c r="K291" s="5">
        <v>64.8</v>
      </c>
      <c r="L291" s="5">
        <v>63.6</v>
      </c>
      <c r="M291" s="5">
        <v>56.83</v>
      </c>
    </row>
    <row r="292" spans="1:13" ht="15.75" customHeight="1">
      <c r="A292" s="4">
        <v>291</v>
      </c>
      <c r="B292" s="3" t="s">
        <v>175</v>
      </c>
      <c r="C292" s="5">
        <v>64.319999999999993</v>
      </c>
      <c r="D292" s="5">
        <v>12</v>
      </c>
      <c r="E292" s="5">
        <v>15</v>
      </c>
      <c r="F292" s="5">
        <v>67.83</v>
      </c>
      <c r="G292" s="5">
        <v>0</v>
      </c>
      <c r="H292" s="5">
        <v>0</v>
      </c>
      <c r="I292" s="5">
        <v>0</v>
      </c>
      <c r="J292" s="5">
        <v>0</v>
      </c>
      <c r="K292" s="5">
        <v>63.92</v>
      </c>
      <c r="L292" s="5">
        <v>64.84</v>
      </c>
      <c r="M292" s="5">
        <v>65.03</v>
      </c>
    </row>
    <row r="293" spans="1:13" ht="15.75" customHeight="1">
      <c r="A293" s="4">
        <v>292</v>
      </c>
      <c r="B293" s="3" t="s">
        <v>252</v>
      </c>
      <c r="C293" s="5">
        <v>64.17</v>
      </c>
      <c r="D293" s="5">
        <v>12</v>
      </c>
      <c r="E293" s="5">
        <v>15</v>
      </c>
      <c r="F293" s="5">
        <v>64.489999999999995</v>
      </c>
      <c r="G293" s="5">
        <v>0</v>
      </c>
      <c r="H293" s="5">
        <v>2</v>
      </c>
      <c r="I293" s="5">
        <v>0</v>
      </c>
      <c r="J293" s="5">
        <v>3</v>
      </c>
      <c r="K293" s="5">
        <v>64.16</v>
      </c>
      <c r="L293" s="5">
        <v>63.41</v>
      </c>
      <c r="M293" s="5">
        <v>63.94</v>
      </c>
    </row>
    <row r="294" spans="1:13" ht="15.75" customHeight="1">
      <c r="A294" s="4">
        <v>293</v>
      </c>
      <c r="B294" s="3" t="s">
        <v>418</v>
      </c>
      <c r="C294" s="5">
        <v>64.16</v>
      </c>
      <c r="D294" s="5">
        <v>10</v>
      </c>
      <c r="E294" s="5">
        <v>16</v>
      </c>
      <c r="F294" s="5">
        <v>68.09</v>
      </c>
      <c r="G294" s="5">
        <v>0</v>
      </c>
      <c r="H294" s="5">
        <v>1</v>
      </c>
      <c r="I294" s="5">
        <v>0</v>
      </c>
      <c r="J294" s="5">
        <v>1</v>
      </c>
      <c r="K294" s="5">
        <v>63.55</v>
      </c>
      <c r="L294" s="5">
        <v>63.39</v>
      </c>
      <c r="M294" s="5">
        <v>68.849999999999994</v>
      </c>
    </row>
    <row r="295" spans="1:13" ht="15.75" customHeight="1">
      <c r="A295" s="4">
        <v>294</v>
      </c>
      <c r="B295" s="3" t="s">
        <v>185</v>
      </c>
      <c r="C295" s="5">
        <v>64.16</v>
      </c>
      <c r="D295" s="5">
        <v>10</v>
      </c>
      <c r="E295" s="5">
        <v>15</v>
      </c>
      <c r="F295" s="5">
        <v>67.22</v>
      </c>
      <c r="G295" s="5">
        <v>0</v>
      </c>
      <c r="H295" s="5">
        <v>0</v>
      </c>
      <c r="I295" s="5">
        <v>1</v>
      </c>
      <c r="J295" s="5">
        <v>0</v>
      </c>
      <c r="K295" s="5">
        <v>64.25</v>
      </c>
      <c r="L295" s="5">
        <v>65</v>
      </c>
      <c r="M295" s="5">
        <v>55.86</v>
      </c>
    </row>
    <row r="296" spans="1:13" ht="15.75" customHeight="1">
      <c r="A296" s="4">
        <v>295</v>
      </c>
      <c r="B296" s="3" t="s">
        <v>345</v>
      </c>
      <c r="C296" s="5">
        <v>64.06</v>
      </c>
      <c r="D296" s="5">
        <v>10</v>
      </c>
      <c r="E296" s="5">
        <v>19</v>
      </c>
      <c r="F296" s="5">
        <v>69.33</v>
      </c>
      <c r="G296" s="5">
        <v>0</v>
      </c>
      <c r="H296" s="5">
        <v>0</v>
      </c>
      <c r="I296" s="5">
        <v>0</v>
      </c>
      <c r="J296" s="5">
        <v>0</v>
      </c>
      <c r="K296" s="5">
        <v>63.46</v>
      </c>
      <c r="L296" s="5">
        <v>63.47</v>
      </c>
      <c r="M296" s="5">
        <v>68.37</v>
      </c>
    </row>
    <row r="297" spans="1:13" ht="15.75" customHeight="1">
      <c r="A297" s="4">
        <v>296</v>
      </c>
      <c r="B297" s="3" t="s">
        <v>259</v>
      </c>
      <c r="C297" s="5">
        <v>64</v>
      </c>
      <c r="D297" s="5">
        <v>6</v>
      </c>
      <c r="E297" s="5">
        <v>24</v>
      </c>
      <c r="F297" s="5">
        <v>73.56</v>
      </c>
      <c r="G297" s="5">
        <v>0</v>
      </c>
      <c r="H297" s="5">
        <v>0</v>
      </c>
      <c r="I297" s="5">
        <v>0</v>
      </c>
      <c r="J297" s="5">
        <v>4</v>
      </c>
      <c r="K297" s="5">
        <v>64.02</v>
      </c>
      <c r="L297" s="5">
        <v>63.33</v>
      </c>
      <c r="M297" s="5">
        <v>63.32</v>
      </c>
    </row>
    <row r="298" spans="1:13" ht="15.75" customHeight="1">
      <c r="A298" s="4">
        <v>297</v>
      </c>
      <c r="B298" s="3" t="s">
        <v>163</v>
      </c>
      <c r="C298" s="5">
        <v>63.78</v>
      </c>
      <c r="D298" s="5">
        <v>7</v>
      </c>
      <c r="E298" s="5">
        <v>21</v>
      </c>
      <c r="F298" s="5">
        <v>71.73</v>
      </c>
      <c r="G298" s="5">
        <v>0</v>
      </c>
      <c r="H298" s="5">
        <v>0</v>
      </c>
      <c r="I298" s="5">
        <v>0</v>
      </c>
      <c r="J298" s="5">
        <v>1</v>
      </c>
      <c r="K298" s="5">
        <v>63.44</v>
      </c>
      <c r="L298" s="5">
        <v>63.76</v>
      </c>
      <c r="M298" s="5">
        <v>65.180000000000007</v>
      </c>
    </row>
    <row r="299" spans="1:13" ht="15.75" customHeight="1">
      <c r="A299" s="4">
        <v>298</v>
      </c>
      <c r="B299" s="3" t="s">
        <v>351</v>
      </c>
      <c r="C299" s="5">
        <v>63.7</v>
      </c>
      <c r="D299" s="5">
        <v>7</v>
      </c>
      <c r="E299" s="5">
        <v>22</v>
      </c>
      <c r="F299" s="5">
        <v>69.81</v>
      </c>
      <c r="G299" s="5">
        <v>0</v>
      </c>
      <c r="H299" s="5">
        <v>2</v>
      </c>
      <c r="I299" s="5">
        <v>0</v>
      </c>
      <c r="J299" s="5">
        <v>2</v>
      </c>
      <c r="K299" s="5">
        <v>63.49</v>
      </c>
      <c r="L299" s="5">
        <v>63.89</v>
      </c>
      <c r="M299" s="5">
        <v>63.34</v>
      </c>
    </row>
    <row r="300" spans="1:13" ht="15.75" customHeight="1">
      <c r="A300" s="4">
        <v>299</v>
      </c>
      <c r="B300" s="3" t="s">
        <v>298</v>
      </c>
      <c r="C300" s="5">
        <v>63.46</v>
      </c>
      <c r="D300" s="5">
        <v>8</v>
      </c>
      <c r="E300" s="5">
        <v>21</v>
      </c>
      <c r="F300" s="5">
        <v>69</v>
      </c>
      <c r="G300" s="5">
        <v>0</v>
      </c>
      <c r="H300" s="5">
        <v>1</v>
      </c>
      <c r="I300" s="5">
        <v>0</v>
      </c>
      <c r="J300" s="5">
        <v>1</v>
      </c>
      <c r="K300" s="5">
        <v>62.75</v>
      </c>
      <c r="L300" s="5">
        <v>62.91</v>
      </c>
      <c r="M300" s="5">
        <v>68.39</v>
      </c>
    </row>
    <row r="301" spans="1:13" ht="15.75" customHeight="1">
      <c r="A301" s="4">
        <v>300</v>
      </c>
      <c r="B301" s="3" t="s">
        <v>358</v>
      </c>
      <c r="C301" s="5">
        <v>63.32</v>
      </c>
      <c r="D301" s="5">
        <v>16</v>
      </c>
      <c r="E301" s="5">
        <v>12</v>
      </c>
      <c r="F301" s="5">
        <v>63.95</v>
      </c>
      <c r="G301" s="5">
        <v>0</v>
      </c>
      <c r="H301" s="5">
        <v>2</v>
      </c>
      <c r="I301" s="5">
        <v>0</v>
      </c>
      <c r="J301" s="5">
        <v>3</v>
      </c>
      <c r="K301" s="5">
        <v>62.38</v>
      </c>
      <c r="L301" s="5">
        <v>63</v>
      </c>
      <c r="M301" s="5">
        <v>69.290000000000006</v>
      </c>
    </row>
    <row r="302" spans="1:13" ht="15.75" customHeight="1">
      <c r="A302" s="4">
        <v>301</v>
      </c>
      <c r="B302" s="3" t="s">
        <v>333</v>
      </c>
      <c r="C302" s="5">
        <v>63.3</v>
      </c>
      <c r="D302" s="5">
        <v>7</v>
      </c>
      <c r="E302" s="5">
        <v>21</v>
      </c>
      <c r="F302" s="5">
        <v>70.22</v>
      </c>
      <c r="G302" s="5">
        <v>0</v>
      </c>
      <c r="H302" s="5">
        <v>1</v>
      </c>
      <c r="I302" s="5">
        <v>0</v>
      </c>
      <c r="J302" s="5">
        <v>1</v>
      </c>
      <c r="K302" s="5">
        <v>63.13</v>
      </c>
      <c r="L302" s="5">
        <v>63.02</v>
      </c>
      <c r="M302" s="5">
        <v>63.69</v>
      </c>
    </row>
    <row r="303" spans="1:13" ht="15.75" customHeight="1">
      <c r="A303" s="4">
        <v>302</v>
      </c>
      <c r="B303" s="3" t="s">
        <v>395</v>
      </c>
      <c r="C303" s="5">
        <v>63.28</v>
      </c>
      <c r="D303" s="5">
        <v>13</v>
      </c>
      <c r="E303" s="5">
        <v>18</v>
      </c>
      <c r="F303" s="5">
        <v>67.900000000000006</v>
      </c>
      <c r="G303" s="5">
        <v>0</v>
      </c>
      <c r="H303" s="5">
        <v>2</v>
      </c>
      <c r="I303" s="5">
        <v>0</v>
      </c>
      <c r="J303" s="5">
        <v>2</v>
      </c>
      <c r="K303" s="5">
        <v>63.34</v>
      </c>
      <c r="L303" s="5">
        <v>63.73</v>
      </c>
      <c r="M303" s="5">
        <v>58.25</v>
      </c>
    </row>
    <row r="304" spans="1:13" ht="15.75" customHeight="1">
      <c r="A304" s="4">
        <v>303</v>
      </c>
      <c r="B304" s="3" t="s">
        <v>312</v>
      </c>
      <c r="C304" s="5">
        <v>63.28</v>
      </c>
      <c r="D304" s="5">
        <v>9</v>
      </c>
      <c r="E304" s="5">
        <v>20</v>
      </c>
      <c r="F304" s="5">
        <v>68.89</v>
      </c>
      <c r="G304" s="5">
        <v>0</v>
      </c>
      <c r="H304" s="5">
        <v>0</v>
      </c>
      <c r="I304" s="5">
        <v>0</v>
      </c>
      <c r="J304" s="5">
        <v>0</v>
      </c>
      <c r="K304" s="5">
        <v>63.15</v>
      </c>
      <c r="L304" s="5">
        <v>62.97</v>
      </c>
      <c r="M304" s="5">
        <v>63.25</v>
      </c>
    </row>
    <row r="305" spans="1:13" ht="15.75" customHeight="1">
      <c r="A305" s="4">
        <v>304</v>
      </c>
      <c r="B305" s="3" t="s">
        <v>323</v>
      </c>
      <c r="C305" s="5">
        <v>63.22</v>
      </c>
      <c r="D305" s="5">
        <v>11</v>
      </c>
      <c r="E305" s="5">
        <v>20</v>
      </c>
      <c r="F305" s="5">
        <v>67.48</v>
      </c>
      <c r="G305" s="5">
        <v>0</v>
      </c>
      <c r="H305" s="5">
        <v>0</v>
      </c>
      <c r="I305" s="5">
        <v>0</v>
      </c>
      <c r="J305" s="5">
        <v>0</v>
      </c>
      <c r="K305" s="5">
        <v>62.94</v>
      </c>
      <c r="L305" s="5">
        <v>63.23</v>
      </c>
      <c r="M305" s="5">
        <v>64</v>
      </c>
    </row>
    <row r="306" spans="1:13" ht="15.75" customHeight="1">
      <c r="A306" s="4">
        <v>305</v>
      </c>
      <c r="B306" s="3" t="s">
        <v>332</v>
      </c>
      <c r="C306" s="5">
        <v>63.21</v>
      </c>
      <c r="D306" s="5">
        <v>10</v>
      </c>
      <c r="E306" s="5">
        <v>21</v>
      </c>
      <c r="F306" s="5">
        <v>67.2</v>
      </c>
      <c r="G306" s="5">
        <v>0</v>
      </c>
      <c r="H306" s="5">
        <v>1</v>
      </c>
      <c r="I306" s="5">
        <v>0</v>
      </c>
      <c r="J306" s="5">
        <v>3</v>
      </c>
      <c r="K306" s="5">
        <v>62.87</v>
      </c>
      <c r="L306" s="5">
        <v>62.84</v>
      </c>
      <c r="M306" s="5">
        <v>65.22</v>
      </c>
    </row>
    <row r="307" spans="1:13" ht="15.75" customHeight="1">
      <c r="A307" s="4">
        <v>306</v>
      </c>
      <c r="B307" s="3" t="s">
        <v>296</v>
      </c>
      <c r="C307" s="5">
        <v>63.14</v>
      </c>
      <c r="D307" s="5">
        <v>13</v>
      </c>
      <c r="E307" s="5">
        <v>19</v>
      </c>
      <c r="F307" s="5">
        <v>66.819999999999993</v>
      </c>
      <c r="G307" s="5">
        <v>0</v>
      </c>
      <c r="H307" s="5">
        <v>0</v>
      </c>
      <c r="I307" s="5">
        <v>0</v>
      </c>
      <c r="J307" s="5">
        <v>0</v>
      </c>
      <c r="K307" s="5">
        <v>63.15</v>
      </c>
      <c r="L307" s="5">
        <v>63.68</v>
      </c>
      <c r="M307" s="5">
        <v>58.44</v>
      </c>
    </row>
    <row r="308" spans="1:13" ht="15.75" customHeight="1">
      <c r="A308" s="4">
        <v>307</v>
      </c>
      <c r="B308" s="3" t="s">
        <v>356</v>
      </c>
      <c r="C308" s="5">
        <v>63.12</v>
      </c>
      <c r="D308" s="5">
        <v>11</v>
      </c>
      <c r="E308" s="5">
        <v>17</v>
      </c>
      <c r="F308" s="5">
        <v>66.91</v>
      </c>
      <c r="G308" s="5">
        <v>0</v>
      </c>
      <c r="H308" s="5">
        <v>0</v>
      </c>
      <c r="I308" s="5">
        <v>0</v>
      </c>
      <c r="J308" s="5">
        <v>0</v>
      </c>
      <c r="K308" s="5">
        <v>63.05</v>
      </c>
      <c r="L308" s="5">
        <v>63.54</v>
      </c>
      <c r="M308" s="5">
        <v>60.38</v>
      </c>
    </row>
    <row r="309" spans="1:13" ht="15.75" customHeight="1">
      <c r="A309" s="4">
        <v>308</v>
      </c>
      <c r="B309" s="3" t="s">
        <v>387</v>
      </c>
      <c r="C309" s="5">
        <v>62.9</v>
      </c>
      <c r="D309" s="5">
        <v>9</v>
      </c>
      <c r="E309" s="5">
        <v>18</v>
      </c>
      <c r="F309" s="5">
        <v>69.27</v>
      </c>
      <c r="G309" s="5">
        <v>0</v>
      </c>
      <c r="H309" s="5">
        <v>0</v>
      </c>
      <c r="I309" s="5">
        <v>0</v>
      </c>
      <c r="J309" s="5">
        <v>2</v>
      </c>
      <c r="K309" s="5">
        <v>62.56</v>
      </c>
      <c r="L309" s="5">
        <v>62.89</v>
      </c>
      <c r="M309" s="5">
        <v>64.25</v>
      </c>
    </row>
    <row r="310" spans="1:13" ht="15.75" customHeight="1">
      <c r="A310" s="4">
        <v>309</v>
      </c>
      <c r="B310" s="3" t="s">
        <v>254</v>
      </c>
      <c r="C310" s="5">
        <v>62.88</v>
      </c>
      <c r="D310" s="5">
        <v>12</v>
      </c>
      <c r="E310" s="5">
        <v>15</v>
      </c>
      <c r="F310" s="5">
        <v>62.85</v>
      </c>
      <c r="G310" s="5">
        <v>0</v>
      </c>
      <c r="H310" s="5">
        <v>0</v>
      </c>
      <c r="I310" s="5">
        <v>0</v>
      </c>
      <c r="J310" s="5">
        <v>2</v>
      </c>
      <c r="K310" s="5">
        <v>62.76</v>
      </c>
      <c r="L310" s="5">
        <v>61.75</v>
      </c>
      <c r="M310" s="5">
        <v>64.319999999999993</v>
      </c>
    </row>
    <row r="311" spans="1:13" ht="15.75" customHeight="1">
      <c r="A311" s="4">
        <v>310</v>
      </c>
      <c r="B311" s="3" t="s">
        <v>301</v>
      </c>
      <c r="C311" s="5">
        <v>62.87</v>
      </c>
      <c r="D311" s="5">
        <v>7</v>
      </c>
      <c r="E311" s="5">
        <v>20</v>
      </c>
      <c r="F311" s="5">
        <v>68.44</v>
      </c>
      <c r="G311" s="5">
        <v>0</v>
      </c>
      <c r="H311" s="5">
        <v>0</v>
      </c>
      <c r="I311" s="5">
        <v>0</v>
      </c>
      <c r="J311" s="5">
        <v>2</v>
      </c>
      <c r="K311" s="5">
        <v>63.08</v>
      </c>
      <c r="L311" s="5">
        <v>62.54</v>
      </c>
      <c r="M311" s="5">
        <v>58.23</v>
      </c>
    </row>
    <row r="312" spans="1:13" ht="15.75" customHeight="1">
      <c r="A312" s="4">
        <v>311</v>
      </c>
      <c r="B312" s="3" t="s">
        <v>228</v>
      </c>
      <c r="C312" s="5">
        <v>62.7</v>
      </c>
      <c r="D312" s="5">
        <v>12</v>
      </c>
      <c r="E312" s="5">
        <v>17</v>
      </c>
      <c r="F312" s="5">
        <v>67.209999999999994</v>
      </c>
      <c r="G312" s="5">
        <v>0</v>
      </c>
      <c r="H312" s="5">
        <v>0</v>
      </c>
      <c r="I312" s="5">
        <v>0</v>
      </c>
      <c r="J312" s="5">
        <v>0</v>
      </c>
      <c r="K312" s="5">
        <v>62.58</v>
      </c>
      <c r="L312" s="5">
        <v>62.77</v>
      </c>
      <c r="M312" s="5">
        <v>61.73</v>
      </c>
    </row>
    <row r="313" spans="1:13" ht="15.75" customHeight="1">
      <c r="A313" s="4">
        <v>312</v>
      </c>
      <c r="B313" s="3" t="s">
        <v>183</v>
      </c>
      <c r="C313" s="5">
        <v>62.38</v>
      </c>
      <c r="D313" s="5">
        <v>6</v>
      </c>
      <c r="E313" s="5">
        <v>22</v>
      </c>
      <c r="F313" s="5">
        <v>69.94</v>
      </c>
      <c r="G313" s="5">
        <v>0</v>
      </c>
      <c r="H313" s="5">
        <v>0</v>
      </c>
      <c r="I313" s="5">
        <v>0</v>
      </c>
      <c r="J313" s="5">
        <v>0</v>
      </c>
      <c r="K313" s="5">
        <v>62.3</v>
      </c>
      <c r="L313" s="5">
        <v>62.32</v>
      </c>
      <c r="M313" s="5">
        <v>61.16</v>
      </c>
    </row>
    <row r="314" spans="1:13" ht="15.75" customHeight="1">
      <c r="A314" s="4">
        <v>313</v>
      </c>
      <c r="B314" s="3" t="s">
        <v>328</v>
      </c>
      <c r="C314" s="5">
        <v>62.19</v>
      </c>
      <c r="D314" s="5">
        <v>8</v>
      </c>
      <c r="E314" s="5">
        <v>18</v>
      </c>
      <c r="F314" s="5">
        <v>69.3</v>
      </c>
      <c r="G314" s="5">
        <v>0</v>
      </c>
      <c r="H314" s="5">
        <v>1</v>
      </c>
      <c r="I314" s="5">
        <v>0</v>
      </c>
      <c r="J314" s="5">
        <v>1</v>
      </c>
      <c r="K314" s="5">
        <v>62.19</v>
      </c>
      <c r="L314" s="5">
        <v>62.2</v>
      </c>
      <c r="M314" s="5">
        <v>59.88</v>
      </c>
    </row>
    <row r="315" spans="1:13" ht="15.75" customHeight="1">
      <c r="A315" s="4">
        <v>314</v>
      </c>
      <c r="B315" s="3" t="s">
        <v>392</v>
      </c>
      <c r="C315" s="5">
        <v>62.14</v>
      </c>
      <c r="D315" s="5">
        <v>12</v>
      </c>
      <c r="E315" s="5">
        <v>16</v>
      </c>
      <c r="F315" s="5">
        <v>63.76</v>
      </c>
      <c r="G315" s="5">
        <v>0</v>
      </c>
      <c r="H315" s="5">
        <v>1</v>
      </c>
      <c r="I315" s="5">
        <v>0</v>
      </c>
      <c r="J315" s="5">
        <v>2</v>
      </c>
      <c r="K315" s="5">
        <v>61.95</v>
      </c>
      <c r="L315" s="5">
        <v>62.29</v>
      </c>
      <c r="M315" s="5">
        <v>61.73</v>
      </c>
    </row>
    <row r="316" spans="1:13" ht="15.75" customHeight="1">
      <c r="A316" s="4">
        <v>315</v>
      </c>
      <c r="B316" s="3" t="s">
        <v>390</v>
      </c>
      <c r="C316" s="5">
        <v>62.14</v>
      </c>
      <c r="D316" s="5">
        <v>7</v>
      </c>
      <c r="E316" s="5">
        <v>20</v>
      </c>
      <c r="F316" s="5">
        <v>71.78</v>
      </c>
      <c r="G316" s="5">
        <v>0</v>
      </c>
      <c r="H316" s="5">
        <v>2</v>
      </c>
      <c r="I316" s="5">
        <v>0</v>
      </c>
      <c r="J316" s="5">
        <v>4</v>
      </c>
      <c r="K316" s="5">
        <v>61.06</v>
      </c>
      <c r="L316" s="5">
        <v>61.35</v>
      </c>
      <c r="M316" s="5">
        <v>69.13</v>
      </c>
    </row>
    <row r="317" spans="1:13" ht="15.75" customHeight="1">
      <c r="A317" s="4">
        <v>316</v>
      </c>
      <c r="B317" s="3" t="s">
        <v>261</v>
      </c>
      <c r="C317" s="5">
        <v>61.85</v>
      </c>
      <c r="D317" s="5">
        <v>13</v>
      </c>
      <c r="E317" s="5">
        <v>15</v>
      </c>
      <c r="F317" s="5">
        <v>64.489999999999995</v>
      </c>
      <c r="G317" s="5">
        <v>0</v>
      </c>
      <c r="H317" s="5">
        <v>0</v>
      </c>
      <c r="I317" s="5">
        <v>0</v>
      </c>
      <c r="J317" s="5">
        <v>0</v>
      </c>
      <c r="K317" s="5">
        <v>60.84</v>
      </c>
      <c r="L317" s="5">
        <v>61.3</v>
      </c>
      <c r="M317" s="5">
        <v>68.17</v>
      </c>
    </row>
    <row r="318" spans="1:13" ht="15.75" customHeight="1">
      <c r="A318" s="4">
        <v>317</v>
      </c>
      <c r="B318" s="3" t="s">
        <v>272</v>
      </c>
      <c r="C318" s="5">
        <v>61.79</v>
      </c>
      <c r="D318" s="5">
        <v>9</v>
      </c>
      <c r="E318" s="5">
        <v>20</v>
      </c>
      <c r="F318" s="5">
        <v>68.12</v>
      </c>
      <c r="G318" s="5">
        <v>0</v>
      </c>
      <c r="H318" s="5">
        <v>0</v>
      </c>
      <c r="I318" s="5">
        <v>0</v>
      </c>
      <c r="J318" s="5">
        <v>0</v>
      </c>
      <c r="K318" s="5">
        <v>61.54</v>
      </c>
      <c r="L318" s="5">
        <v>62.07</v>
      </c>
      <c r="M318" s="5">
        <v>61.56</v>
      </c>
    </row>
    <row r="319" spans="1:13" ht="15.75" customHeight="1">
      <c r="A319" s="4">
        <v>318</v>
      </c>
      <c r="B319" s="3" t="s">
        <v>343</v>
      </c>
      <c r="C319" s="5">
        <v>61.63</v>
      </c>
      <c r="D319" s="5">
        <v>9</v>
      </c>
      <c r="E319" s="5">
        <v>17</v>
      </c>
      <c r="F319" s="5">
        <v>66.84</v>
      </c>
      <c r="G319" s="5">
        <v>0</v>
      </c>
      <c r="H319" s="5">
        <v>0</v>
      </c>
      <c r="I319" s="5">
        <v>0</v>
      </c>
      <c r="J319" s="5">
        <v>3</v>
      </c>
      <c r="K319" s="5">
        <v>61.41</v>
      </c>
      <c r="L319" s="5">
        <v>61.36</v>
      </c>
      <c r="M319" s="5">
        <v>62.44</v>
      </c>
    </row>
    <row r="320" spans="1:13" ht="15.75" customHeight="1">
      <c r="A320" s="4">
        <v>319</v>
      </c>
      <c r="B320" s="3" t="s">
        <v>319</v>
      </c>
      <c r="C320" s="5">
        <v>61.46</v>
      </c>
      <c r="D320" s="5">
        <v>7</v>
      </c>
      <c r="E320" s="5">
        <v>22</v>
      </c>
      <c r="F320" s="5">
        <v>71.61</v>
      </c>
      <c r="G320" s="5">
        <v>0</v>
      </c>
      <c r="H320" s="5">
        <v>1</v>
      </c>
      <c r="I320" s="5">
        <v>0</v>
      </c>
      <c r="J320" s="5">
        <v>1</v>
      </c>
      <c r="K320" s="5">
        <v>61.07</v>
      </c>
      <c r="L320" s="5">
        <v>60.09</v>
      </c>
      <c r="M320" s="5">
        <v>65.17</v>
      </c>
    </row>
    <row r="321" spans="1:13" ht="15.75" customHeight="1">
      <c r="A321" s="4">
        <v>320</v>
      </c>
      <c r="B321" s="3" t="s">
        <v>200</v>
      </c>
      <c r="C321" s="5">
        <v>61.36</v>
      </c>
      <c r="D321" s="5">
        <v>5</v>
      </c>
      <c r="E321" s="5">
        <v>25</v>
      </c>
      <c r="F321" s="5">
        <v>72.39</v>
      </c>
      <c r="G321" s="5">
        <v>0</v>
      </c>
      <c r="H321" s="5">
        <v>1</v>
      </c>
      <c r="I321" s="5">
        <v>0</v>
      </c>
      <c r="J321" s="5">
        <v>2</v>
      </c>
      <c r="K321" s="5">
        <v>61.53</v>
      </c>
      <c r="L321" s="5">
        <v>60.67</v>
      </c>
      <c r="M321" s="5">
        <v>58.58</v>
      </c>
    </row>
    <row r="322" spans="1:13" ht="15.75" customHeight="1">
      <c r="A322" s="4">
        <v>321</v>
      </c>
      <c r="B322" s="3" t="s">
        <v>349</v>
      </c>
      <c r="C322" s="5">
        <v>61.23</v>
      </c>
      <c r="D322" s="5">
        <v>6</v>
      </c>
      <c r="E322" s="5">
        <v>23</v>
      </c>
      <c r="F322" s="5">
        <v>68.989999999999995</v>
      </c>
      <c r="G322" s="5">
        <v>0</v>
      </c>
      <c r="H322" s="5">
        <v>3</v>
      </c>
      <c r="I322" s="5">
        <v>0</v>
      </c>
      <c r="J322" s="5">
        <v>3</v>
      </c>
      <c r="K322" s="5">
        <v>61.02</v>
      </c>
      <c r="L322" s="5">
        <v>61.09</v>
      </c>
      <c r="M322" s="5">
        <v>61.7</v>
      </c>
    </row>
    <row r="323" spans="1:13" ht="15.75" customHeight="1">
      <c r="A323" s="4">
        <v>322</v>
      </c>
      <c r="B323" s="3" t="s">
        <v>386</v>
      </c>
      <c r="C323" s="5">
        <v>61.02</v>
      </c>
      <c r="D323" s="5">
        <v>9</v>
      </c>
      <c r="E323" s="5">
        <v>20</v>
      </c>
      <c r="F323" s="5">
        <v>67.36</v>
      </c>
      <c r="G323" s="5">
        <v>0</v>
      </c>
      <c r="H323" s="5">
        <v>1</v>
      </c>
      <c r="I323" s="5">
        <v>0</v>
      </c>
      <c r="J323" s="5">
        <v>1</v>
      </c>
      <c r="K323" s="5">
        <v>61.08</v>
      </c>
      <c r="L323" s="5">
        <v>61.19</v>
      </c>
      <c r="M323" s="5">
        <v>56.7</v>
      </c>
    </row>
    <row r="324" spans="1:13" ht="15.75" customHeight="1">
      <c r="A324" s="4">
        <v>323</v>
      </c>
      <c r="B324" s="3" t="s">
        <v>382</v>
      </c>
      <c r="C324" s="5">
        <v>60.83</v>
      </c>
      <c r="D324" s="5">
        <v>6</v>
      </c>
      <c r="E324" s="5">
        <v>20</v>
      </c>
      <c r="F324" s="5">
        <v>66.989999999999995</v>
      </c>
      <c r="G324" s="5">
        <v>0</v>
      </c>
      <c r="H324" s="5">
        <v>1</v>
      </c>
      <c r="I324" s="5">
        <v>0</v>
      </c>
      <c r="J324" s="5">
        <v>2</v>
      </c>
      <c r="K324" s="5">
        <v>60.78</v>
      </c>
      <c r="L324" s="5">
        <v>60.56</v>
      </c>
      <c r="M324" s="5">
        <v>59.92</v>
      </c>
    </row>
    <row r="325" spans="1:13" ht="15.75" customHeight="1">
      <c r="A325" s="4">
        <v>324</v>
      </c>
      <c r="B325" s="3" t="s">
        <v>340</v>
      </c>
      <c r="C325" s="5">
        <v>60.65</v>
      </c>
      <c r="D325" s="5">
        <v>7</v>
      </c>
      <c r="E325" s="5">
        <v>22</v>
      </c>
      <c r="F325" s="5">
        <v>68.239999999999995</v>
      </c>
      <c r="G325" s="5">
        <v>0</v>
      </c>
      <c r="H325" s="5">
        <v>1</v>
      </c>
      <c r="I325" s="5">
        <v>0</v>
      </c>
      <c r="J325" s="5">
        <v>1</v>
      </c>
      <c r="K325" s="5">
        <v>60.28</v>
      </c>
      <c r="L325" s="5">
        <v>60.57</v>
      </c>
      <c r="M325" s="5">
        <v>62.29</v>
      </c>
    </row>
    <row r="326" spans="1:13" ht="15.75" customHeight="1">
      <c r="A326" s="4">
        <v>325</v>
      </c>
      <c r="B326" s="3" t="s">
        <v>336</v>
      </c>
      <c r="C326" s="5">
        <v>60.63</v>
      </c>
      <c r="D326" s="5">
        <v>4</v>
      </c>
      <c r="E326" s="5">
        <v>22</v>
      </c>
      <c r="F326" s="5">
        <v>69.95</v>
      </c>
      <c r="G326" s="5">
        <v>0</v>
      </c>
      <c r="H326" s="5">
        <v>0</v>
      </c>
      <c r="I326" s="5">
        <v>0</v>
      </c>
      <c r="J326" s="5">
        <v>0</v>
      </c>
      <c r="K326" s="5">
        <v>60.39</v>
      </c>
      <c r="L326" s="5">
        <v>60.09</v>
      </c>
      <c r="M326" s="5">
        <v>62.14</v>
      </c>
    </row>
    <row r="327" spans="1:13" ht="15.75" customHeight="1">
      <c r="A327" s="4">
        <v>326</v>
      </c>
      <c r="B327" s="3" t="s">
        <v>314</v>
      </c>
      <c r="C327" s="5">
        <v>60.62</v>
      </c>
      <c r="D327" s="5">
        <v>8</v>
      </c>
      <c r="E327" s="5">
        <v>21</v>
      </c>
      <c r="F327" s="5">
        <v>68.52</v>
      </c>
      <c r="G327" s="5">
        <v>0</v>
      </c>
      <c r="H327" s="5">
        <v>0</v>
      </c>
      <c r="I327" s="5">
        <v>0</v>
      </c>
      <c r="J327" s="5">
        <v>0</v>
      </c>
      <c r="K327" s="5">
        <v>60.26</v>
      </c>
      <c r="L327" s="5">
        <v>60.32</v>
      </c>
      <c r="M327" s="5">
        <v>62.54</v>
      </c>
    </row>
    <row r="328" spans="1:13" ht="15.75" customHeight="1">
      <c r="A328" s="4">
        <v>327</v>
      </c>
      <c r="B328" s="3" t="s">
        <v>313</v>
      </c>
      <c r="C328" s="5">
        <v>60.56</v>
      </c>
      <c r="D328" s="5">
        <v>7</v>
      </c>
      <c r="E328" s="5">
        <v>22</v>
      </c>
      <c r="F328" s="5">
        <v>67.88</v>
      </c>
      <c r="G328" s="5">
        <v>0</v>
      </c>
      <c r="H328" s="5">
        <v>1</v>
      </c>
      <c r="I328" s="5">
        <v>0</v>
      </c>
      <c r="J328" s="5">
        <v>3</v>
      </c>
      <c r="K328" s="5">
        <v>60.07</v>
      </c>
      <c r="L328" s="5">
        <v>59.7</v>
      </c>
      <c r="M328" s="5">
        <v>64.239999999999995</v>
      </c>
    </row>
    <row r="329" spans="1:13" ht="15.75" customHeight="1">
      <c r="A329" s="4">
        <v>328</v>
      </c>
      <c r="B329" s="3" t="s">
        <v>389</v>
      </c>
      <c r="C329" s="5">
        <v>60.56</v>
      </c>
      <c r="D329" s="5">
        <v>11</v>
      </c>
      <c r="E329" s="5">
        <v>18</v>
      </c>
      <c r="F329" s="5">
        <v>66.41</v>
      </c>
      <c r="G329" s="5">
        <v>0</v>
      </c>
      <c r="H329" s="5">
        <v>1</v>
      </c>
      <c r="I329" s="5">
        <v>0</v>
      </c>
      <c r="J329" s="5">
        <v>2</v>
      </c>
      <c r="K329" s="5">
        <v>59.9</v>
      </c>
      <c r="L329" s="5">
        <v>60.92</v>
      </c>
      <c r="M329" s="5">
        <v>63.45</v>
      </c>
    </row>
    <row r="330" spans="1:13" ht="15.75" customHeight="1">
      <c r="A330" s="4">
        <v>329</v>
      </c>
      <c r="B330" s="3" t="s">
        <v>256</v>
      </c>
      <c r="C330" s="5">
        <v>60.16</v>
      </c>
      <c r="D330" s="5">
        <v>10</v>
      </c>
      <c r="E330" s="5">
        <v>20</v>
      </c>
      <c r="F330" s="5">
        <v>66.709999999999994</v>
      </c>
      <c r="G330" s="5">
        <v>0</v>
      </c>
      <c r="H330" s="5">
        <v>0</v>
      </c>
      <c r="I330" s="5">
        <v>0</v>
      </c>
      <c r="J330" s="5">
        <v>1</v>
      </c>
      <c r="K330" s="5">
        <v>59.51</v>
      </c>
      <c r="L330" s="5">
        <v>60.47</v>
      </c>
      <c r="M330" s="5">
        <v>63.11</v>
      </c>
    </row>
    <row r="331" spans="1:13" ht="15.75" customHeight="1">
      <c r="A331" s="4">
        <v>330</v>
      </c>
      <c r="B331" s="3" t="s">
        <v>396</v>
      </c>
      <c r="C331" s="5">
        <v>60.08</v>
      </c>
      <c r="D331" s="5">
        <v>10</v>
      </c>
      <c r="E331" s="5">
        <v>19</v>
      </c>
      <c r="F331" s="5">
        <v>66.06</v>
      </c>
      <c r="G331" s="5">
        <v>0</v>
      </c>
      <c r="H331" s="5">
        <v>0</v>
      </c>
      <c r="I331" s="5">
        <v>0</v>
      </c>
      <c r="J331" s="5">
        <v>1</v>
      </c>
      <c r="K331" s="5">
        <v>59.51</v>
      </c>
      <c r="L331" s="5">
        <v>59.89</v>
      </c>
      <c r="M331" s="5">
        <v>63.32</v>
      </c>
    </row>
    <row r="332" spans="1:13" ht="15.75" customHeight="1">
      <c r="A332" s="4">
        <v>331</v>
      </c>
      <c r="B332" s="3" t="s">
        <v>355</v>
      </c>
      <c r="C332" s="5">
        <v>59.92</v>
      </c>
      <c r="D332" s="5">
        <v>10</v>
      </c>
      <c r="E332" s="5">
        <v>18</v>
      </c>
      <c r="F332" s="5">
        <v>65.52</v>
      </c>
      <c r="G332" s="5">
        <v>0</v>
      </c>
      <c r="H332" s="5">
        <v>0</v>
      </c>
      <c r="I332" s="5">
        <v>0</v>
      </c>
      <c r="J332" s="5">
        <v>0</v>
      </c>
      <c r="K332" s="5">
        <v>59.63</v>
      </c>
      <c r="L332" s="5">
        <v>59.03</v>
      </c>
      <c r="M332" s="5">
        <v>62.26</v>
      </c>
    </row>
    <row r="333" spans="1:13" ht="15.75" customHeight="1">
      <c r="A333" s="4">
        <v>332</v>
      </c>
      <c r="B333" s="3" t="s">
        <v>352</v>
      </c>
      <c r="C333" s="5">
        <v>59.81</v>
      </c>
      <c r="D333" s="5">
        <v>4</v>
      </c>
      <c r="E333" s="5">
        <v>26</v>
      </c>
      <c r="F333" s="5">
        <v>70.150000000000006</v>
      </c>
      <c r="G333" s="5">
        <v>0</v>
      </c>
      <c r="H333" s="5">
        <v>0</v>
      </c>
      <c r="I333" s="5">
        <v>0</v>
      </c>
      <c r="J333" s="5">
        <v>1</v>
      </c>
      <c r="K333" s="5">
        <v>60.09</v>
      </c>
      <c r="L333" s="5">
        <v>59.05</v>
      </c>
      <c r="M333" s="5">
        <v>54.79</v>
      </c>
    </row>
    <row r="334" spans="1:13" ht="15.75" customHeight="1">
      <c r="A334" s="4">
        <v>333</v>
      </c>
      <c r="B334" s="3" t="s">
        <v>399</v>
      </c>
      <c r="C334" s="5">
        <v>59.08</v>
      </c>
      <c r="D334" s="5">
        <v>9</v>
      </c>
      <c r="E334" s="5">
        <v>17</v>
      </c>
      <c r="F334" s="5">
        <v>66.069999999999993</v>
      </c>
      <c r="G334" s="5">
        <v>0</v>
      </c>
      <c r="H334" s="5">
        <v>1</v>
      </c>
      <c r="I334" s="5">
        <v>0</v>
      </c>
      <c r="J334" s="5">
        <v>2</v>
      </c>
      <c r="K334" s="5">
        <v>58.95</v>
      </c>
      <c r="L334" s="5">
        <v>59.25</v>
      </c>
      <c r="M334" s="5">
        <v>57.87</v>
      </c>
    </row>
    <row r="335" spans="1:13" ht="15.75" customHeight="1">
      <c r="A335" s="4">
        <v>334</v>
      </c>
      <c r="B335" s="3" t="s">
        <v>375</v>
      </c>
      <c r="C335" s="5">
        <v>58.89</v>
      </c>
      <c r="D335" s="5">
        <v>8</v>
      </c>
      <c r="E335" s="5">
        <v>19</v>
      </c>
      <c r="F335" s="5">
        <v>62.59</v>
      </c>
      <c r="G335" s="5">
        <v>0</v>
      </c>
      <c r="H335" s="5">
        <v>2</v>
      </c>
      <c r="I335" s="5">
        <v>0</v>
      </c>
      <c r="J335" s="5">
        <v>2</v>
      </c>
      <c r="K335" s="5">
        <v>59.22</v>
      </c>
      <c r="L335" s="5">
        <v>58.13</v>
      </c>
      <c r="M335" s="5">
        <v>51.41</v>
      </c>
    </row>
    <row r="336" spans="1:13" ht="15.75" customHeight="1">
      <c r="A336" s="4">
        <v>335</v>
      </c>
      <c r="B336" s="3" t="s">
        <v>149</v>
      </c>
      <c r="C336" s="5">
        <v>58.89</v>
      </c>
      <c r="D336" s="5">
        <v>3</v>
      </c>
      <c r="E336" s="5">
        <v>25</v>
      </c>
      <c r="F336" s="5">
        <v>72.11</v>
      </c>
      <c r="G336" s="5">
        <v>0</v>
      </c>
      <c r="H336" s="5">
        <v>1</v>
      </c>
      <c r="I336" s="5">
        <v>0</v>
      </c>
      <c r="J336" s="5">
        <v>2</v>
      </c>
      <c r="K336" s="5">
        <v>58.7</v>
      </c>
      <c r="L336" s="5">
        <v>59.14</v>
      </c>
      <c r="M336" s="5">
        <v>58.13</v>
      </c>
    </row>
    <row r="337" spans="1:13" ht="15.75" customHeight="1">
      <c r="A337" s="4">
        <v>336</v>
      </c>
      <c r="B337" s="3" t="s">
        <v>268</v>
      </c>
      <c r="C337" s="5">
        <v>58.85</v>
      </c>
      <c r="D337" s="5">
        <v>5</v>
      </c>
      <c r="E337" s="5">
        <v>24</v>
      </c>
      <c r="F337" s="5">
        <v>68.59</v>
      </c>
      <c r="G337" s="5">
        <v>0</v>
      </c>
      <c r="H337" s="5">
        <v>1</v>
      </c>
      <c r="I337" s="5">
        <v>0</v>
      </c>
      <c r="J337" s="5">
        <v>2</v>
      </c>
      <c r="K337" s="5">
        <v>58.23</v>
      </c>
      <c r="L337" s="5">
        <v>57.7</v>
      </c>
      <c r="M337" s="5">
        <v>63.4</v>
      </c>
    </row>
    <row r="338" spans="1:13" ht="15.75" customHeight="1">
      <c r="A338" s="4">
        <v>337</v>
      </c>
      <c r="B338" s="3" t="s">
        <v>281</v>
      </c>
      <c r="C338" s="5">
        <v>58.35</v>
      </c>
      <c r="D338" s="5">
        <v>8</v>
      </c>
      <c r="E338" s="5">
        <v>19</v>
      </c>
      <c r="F338" s="5">
        <v>67.41</v>
      </c>
      <c r="G338" s="5">
        <v>0</v>
      </c>
      <c r="H338" s="5">
        <v>2</v>
      </c>
      <c r="I338" s="5">
        <v>0</v>
      </c>
      <c r="J338" s="5">
        <v>2</v>
      </c>
      <c r="K338" s="5">
        <v>58.18</v>
      </c>
      <c r="L338" s="5">
        <v>58.5</v>
      </c>
      <c r="M338" s="5">
        <v>57.61</v>
      </c>
    </row>
    <row r="339" spans="1:13" ht="15.75" customHeight="1">
      <c r="A339" s="4">
        <v>338</v>
      </c>
      <c r="B339" s="3" t="s">
        <v>292</v>
      </c>
      <c r="C339" s="5">
        <v>58.11</v>
      </c>
      <c r="D339" s="5">
        <v>3</v>
      </c>
      <c r="E339" s="5">
        <v>26</v>
      </c>
      <c r="F339" s="5">
        <v>69.05</v>
      </c>
      <c r="G339" s="5">
        <v>0</v>
      </c>
      <c r="H339" s="5">
        <v>0</v>
      </c>
      <c r="I339" s="5">
        <v>0</v>
      </c>
      <c r="J339" s="5">
        <v>1</v>
      </c>
      <c r="K339" s="5">
        <v>58.29</v>
      </c>
      <c r="L339" s="5">
        <v>56.79</v>
      </c>
      <c r="M339" s="5">
        <v>56.81</v>
      </c>
    </row>
    <row r="340" spans="1:13" ht="15.75" customHeight="1">
      <c r="A340" s="4">
        <v>339</v>
      </c>
      <c r="B340" s="3" t="s">
        <v>311</v>
      </c>
      <c r="C340" s="5">
        <v>57.8</v>
      </c>
      <c r="D340" s="5">
        <v>3</v>
      </c>
      <c r="E340" s="5">
        <v>24</v>
      </c>
      <c r="F340" s="5">
        <v>68.19</v>
      </c>
      <c r="G340" s="5">
        <v>0</v>
      </c>
      <c r="H340" s="5">
        <v>0</v>
      </c>
      <c r="I340" s="5">
        <v>0</v>
      </c>
      <c r="J340" s="5">
        <v>0</v>
      </c>
      <c r="K340" s="5">
        <v>57.58</v>
      </c>
      <c r="L340" s="5">
        <v>57.12</v>
      </c>
      <c r="M340" s="5">
        <v>59.27</v>
      </c>
    </row>
    <row r="341" spans="1:13" ht="15.75" customHeight="1">
      <c r="A341" s="4">
        <v>340</v>
      </c>
      <c r="B341" s="3" t="s">
        <v>339</v>
      </c>
      <c r="C341" s="5">
        <v>57.33</v>
      </c>
      <c r="D341" s="5">
        <v>5</v>
      </c>
      <c r="E341" s="5">
        <v>24</v>
      </c>
      <c r="F341" s="5">
        <v>65.150000000000006</v>
      </c>
      <c r="G341" s="5">
        <v>0</v>
      </c>
      <c r="H341" s="5">
        <v>2</v>
      </c>
      <c r="I341" s="5">
        <v>0</v>
      </c>
      <c r="J341" s="5">
        <v>4</v>
      </c>
      <c r="K341" s="5">
        <v>57.2</v>
      </c>
      <c r="L341" s="5">
        <v>55.86</v>
      </c>
      <c r="M341" s="5">
        <v>59.22</v>
      </c>
    </row>
    <row r="342" spans="1:13" ht="15.75" customHeight="1">
      <c r="A342" s="4">
        <v>341</v>
      </c>
      <c r="B342" s="3" t="s">
        <v>186</v>
      </c>
      <c r="C342" s="5">
        <v>57.15</v>
      </c>
      <c r="D342" s="5">
        <v>4</v>
      </c>
      <c r="E342" s="5">
        <v>26</v>
      </c>
      <c r="F342" s="5">
        <v>71.86</v>
      </c>
      <c r="G342" s="5">
        <v>0</v>
      </c>
      <c r="H342" s="5">
        <v>1</v>
      </c>
      <c r="I342" s="5">
        <v>0</v>
      </c>
      <c r="J342" s="5">
        <v>1</v>
      </c>
      <c r="K342" s="5">
        <v>56.86</v>
      </c>
      <c r="L342" s="5">
        <v>57.19</v>
      </c>
      <c r="M342" s="5">
        <v>57.95</v>
      </c>
    </row>
    <row r="343" spans="1:13" ht="15.75" customHeight="1">
      <c r="A343" s="4">
        <v>342</v>
      </c>
      <c r="B343" s="3" t="s">
        <v>367</v>
      </c>
      <c r="C343" s="5">
        <v>57.06</v>
      </c>
      <c r="D343" s="5">
        <v>3</v>
      </c>
      <c r="E343" s="5">
        <v>24</v>
      </c>
      <c r="F343" s="5">
        <v>67.73</v>
      </c>
      <c r="G343" s="5">
        <v>0</v>
      </c>
      <c r="H343" s="5">
        <v>0</v>
      </c>
      <c r="I343" s="5">
        <v>0</v>
      </c>
      <c r="J343" s="5">
        <v>0</v>
      </c>
      <c r="K343" s="5">
        <v>56.68</v>
      </c>
      <c r="L343" s="5">
        <v>57.75</v>
      </c>
      <c r="M343" s="5">
        <v>57.11</v>
      </c>
    </row>
    <row r="344" spans="1:13" ht="15.75" customHeight="1">
      <c r="A344" s="4">
        <v>343</v>
      </c>
      <c r="B344" s="3" t="s">
        <v>401</v>
      </c>
      <c r="C344" s="5">
        <v>57.05</v>
      </c>
      <c r="D344" s="5">
        <v>5</v>
      </c>
      <c r="E344" s="5">
        <v>25</v>
      </c>
      <c r="F344" s="5">
        <v>65.86</v>
      </c>
      <c r="G344" s="5">
        <v>0</v>
      </c>
      <c r="H344" s="5">
        <v>1</v>
      </c>
      <c r="I344" s="5">
        <v>0</v>
      </c>
      <c r="J344" s="5">
        <v>3</v>
      </c>
      <c r="K344" s="5">
        <v>57.23</v>
      </c>
      <c r="L344" s="5">
        <v>55.43</v>
      </c>
      <c r="M344" s="5">
        <v>56.29</v>
      </c>
    </row>
    <row r="345" spans="1:13" ht="15.75" customHeight="1">
      <c r="A345" s="4">
        <v>344</v>
      </c>
      <c r="B345" s="3" t="s">
        <v>423</v>
      </c>
      <c r="C345" s="5">
        <v>56.86</v>
      </c>
      <c r="D345" s="5">
        <v>10</v>
      </c>
      <c r="E345" s="5">
        <v>19</v>
      </c>
      <c r="F345" s="5">
        <v>64.67</v>
      </c>
      <c r="G345" s="5">
        <v>0</v>
      </c>
      <c r="H345" s="5">
        <v>1</v>
      </c>
      <c r="I345" s="5">
        <v>0</v>
      </c>
      <c r="J345" s="5">
        <v>2</v>
      </c>
      <c r="K345" s="5">
        <v>55.83</v>
      </c>
      <c r="L345" s="5">
        <v>57.27</v>
      </c>
      <c r="M345" s="5">
        <v>61.29</v>
      </c>
    </row>
    <row r="346" spans="1:13" ht="15.75" customHeight="1">
      <c r="A346" s="4">
        <v>345</v>
      </c>
      <c r="B346" s="3" t="s">
        <v>191</v>
      </c>
      <c r="C346" s="5">
        <v>56.69</v>
      </c>
      <c r="D346" s="5">
        <v>2</v>
      </c>
      <c r="E346" s="5">
        <v>26</v>
      </c>
      <c r="F346" s="5">
        <v>70.38</v>
      </c>
      <c r="G346" s="5">
        <v>0</v>
      </c>
      <c r="H346" s="5">
        <v>1</v>
      </c>
      <c r="I346" s="5">
        <v>0</v>
      </c>
      <c r="J346" s="5">
        <v>3</v>
      </c>
      <c r="K346" s="5">
        <v>56.29</v>
      </c>
      <c r="L346" s="5">
        <v>56.62</v>
      </c>
      <c r="M346" s="5">
        <v>58.54</v>
      </c>
    </row>
    <row r="347" spans="1:13" ht="15.75" customHeight="1">
      <c r="A347" s="4">
        <v>346</v>
      </c>
      <c r="B347" s="3" t="s">
        <v>394</v>
      </c>
      <c r="C347" s="5">
        <v>55.74</v>
      </c>
      <c r="D347" s="5">
        <v>2</v>
      </c>
      <c r="E347" s="5">
        <v>24</v>
      </c>
      <c r="F347" s="5">
        <v>67.930000000000007</v>
      </c>
      <c r="G347" s="5">
        <v>0</v>
      </c>
      <c r="H347" s="5">
        <v>2</v>
      </c>
      <c r="I347" s="5">
        <v>0</v>
      </c>
      <c r="J347" s="5">
        <v>2</v>
      </c>
      <c r="K347" s="5">
        <v>55.94</v>
      </c>
      <c r="L347" s="5">
        <v>54.79</v>
      </c>
      <c r="M347" s="5">
        <v>52.7</v>
      </c>
    </row>
    <row r="348" spans="1:13" ht="15.75" customHeight="1">
      <c r="A348" s="4">
        <v>347</v>
      </c>
      <c r="B348" s="3" t="s">
        <v>391</v>
      </c>
      <c r="C348" s="5">
        <v>55.54</v>
      </c>
      <c r="D348" s="5">
        <v>7</v>
      </c>
      <c r="E348" s="5">
        <v>24</v>
      </c>
      <c r="F348" s="5">
        <v>66.56</v>
      </c>
      <c r="G348" s="5">
        <v>0</v>
      </c>
      <c r="H348" s="5">
        <v>3</v>
      </c>
      <c r="I348" s="5">
        <v>0</v>
      </c>
      <c r="J348" s="5">
        <v>4</v>
      </c>
      <c r="K348" s="5">
        <v>55.14</v>
      </c>
      <c r="L348" s="5">
        <v>55.26</v>
      </c>
      <c r="M348" s="5">
        <v>57.59</v>
      </c>
    </row>
    <row r="349" spans="1:13" ht="15.75" customHeight="1">
      <c r="A349" s="4">
        <v>348</v>
      </c>
      <c r="B349" s="3" t="s">
        <v>307</v>
      </c>
      <c r="C349" s="5">
        <v>54.81</v>
      </c>
      <c r="D349" s="5">
        <v>6</v>
      </c>
      <c r="E349" s="5">
        <v>19</v>
      </c>
      <c r="F349" s="5">
        <v>64.430000000000007</v>
      </c>
      <c r="G349" s="5">
        <v>0</v>
      </c>
      <c r="H349" s="5">
        <v>1</v>
      </c>
      <c r="I349" s="5">
        <v>0</v>
      </c>
      <c r="J349" s="5">
        <v>1</v>
      </c>
      <c r="K349" s="5">
        <v>54.4</v>
      </c>
      <c r="L349" s="5">
        <v>55.12</v>
      </c>
      <c r="M349" s="5">
        <v>56</v>
      </c>
    </row>
    <row r="350" spans="1:13" ht="15.75" customHeight="1">
      <c r="A350" s="4">
        <v>349</v>
      </c>
      <c r="B350" s="3" t="s">
        <v>403</v>
      </c>
      <c r="C350" s="5">
        <v>54.64</v>
      </c>
      <c r="D350" s="5">
        <v>5</v>
      </c>
      <c r="E350" s="5">
        <v>25</v>
      </c>
      <c r="F350" s="5">
        <v>66.78</v>
      </c>
      <c r="G350" s="5">
        <v>0</v>
      </c>
      <c r="H350" s="5">
        <v>1</v>
      </c>
      <c r="I350" s="5">
        <v>0</v>
      </c>
      <c r="J350" s="5">
        <v>2</v>
      </c>
      <c r="K350" s="5">
        <v>54.06</v>
      </c>
      <c r="L350" s="5">
        <v>53.89</v>
      </c>
      <c r="M350" s="5">
        <v>58.21</v>
      </c>
    </row>
    <row r="351" spans="1:13" ht="15.75" customHeight="1">
      <c r="A351" s="4">
        <v>350</v>
      </c>
      <c r="B351" s="3" t="s">
        <v>368</v>
      </c>
      <c r="C351" s="5">
        <v>54.55</v>
      </c>
      <c r="D351" s="5">
        <v>5</v>
      </c>
      <c r="E351" s="5">
        <v>26</v>
      </c>
      <c r="F351" s="5">
        <v>65.41</v>
      </c>
      <c r="G351" s="5">
        <v>0</v>
      </c>
      <c r="H351" s="5">
        <v>1</v>
      </c>
      <c r="I351" s="5">
        <v>0</v>
      </c>
      <c r="J351" s="5">
        <v>1</v>
      </c>
      <c r="K351" s="5">
        <v>54.64</v>
      </c>
      <c r="L351" s="5">
        <v>53.61</v>
      </c>
      <c r="M351" s="5">
        <v>53.43</v>
      </c>
    </row>
    <row r="352" spans="1:13" ht="15.75" customHeight="1">
      <c r="A352" s="4">
        <v>351</v>
      </c>
      <c r="B352" s="3" t="s">
        <v>329</v>
      </c>
      <c r="C352" s="5">
        <v>52.38</v>
      </c>
      <c r="D352" s="5">
        <v>5</v>
      </c>
      <c r="E352" s="5">
        <v>24</v>
      </c>
      <c r="F352" s="5">
        <v>66.150000000000006</v>
      </c>
      <c r="G352" s="5">
        <v>0</v>
      </c>
      <c r="H352" s="5">
        <v>1</v>
      </c>
      <c r="I352" s="5">
        <v>0</v>
      </c>
      <c r="J352" s="5">
        <v>2</v>
      </c>
      <c r="K352" s="5">
        <v>51.44</v>
      </c>
      <c r="L352" s="5">
        <v>51.86</v>
      </c>
      <c r="M352" s="5">
        <v>56.93</v>
      </c>
    </row>
    <row r="353" spans="1:13" ht="15.75" customHeight="1">
      <c r="A353" s="4">
        <v>352</v>
      </c>
      <c r="B353" s="3" t="s">
        <v>359</v>
      </c>
      <c r="C353" s="5">
        <v>50.73</v>
      </c>
      <c r="D353" s="5">
        <v>1</v>
      </c>
      <c r="E353" s="5">
        <v>27</v>
      </c>
      <c r="F353" s="5">
        <v>74.03</v>
      </c>
      <c r="G353" s="5">
        <v>0</v>
      </c>
      <c r="H353" s="5">
        <v>0</v>
      </c>
      <c r="I353" s="5">
        <v>0</v>
      </c>
      <c r="J353" s="5">
        <v>1</v>
      </c>
      <c r="K353" s="5">
        <v>49.93</v>
      </c>
      <c r="L353" s="5">
        <v>50.9</v>
      </c>
      <c r="M353" s="5">
        <v>54.05</v>
      </c>
    </row>
    <row r="354" spans="1:13" ht="15.75" customHeight="1">
      <c r="A354" s="4">
        <v>353</v>
      </c>
      <c r="B354" s="3" t="s">
        <v>404</v>
      </c>
      <c r="C354" s="5">
        <v>49.44</v>
      </c>
      <c r="D354" s="5">
        <v>3</v>
      </c>
      <c r="E354" s="5">
        <v>24</v>
      </c>
      <c r="F354" s="5">
        <v>65.069999999999993</v>
      </c>
      <c r="G354" s="5">
        <v>0</v>
      </c>
      <c r="H354" s="5">
        <v>0</v>
      </c>
      <c r="I354" s="5">
        <v>0</v>
      </c>
      <c r="J354" s="5">
        <v>0</v>
      </c>
      <c r="K354" s="5">
        <v>49.1</v>
      </c>
      <c r="L354" s="5">
        <v>49.68</v>
      </c>
      <c r="M354" s="5">
        <v>50.21</v>
      </c>
    </row>
    <row r="355" spans="1:13" ht="15.75" customHeight="1"/>
    <row r="356" spans="1:13" ht="15.75" customHeight="1"/>
    <row r="357" spans="1:13" ht="15.75" customHeight="1"/>
    <row r="358" spans="1:13" ht="15.75" customHeight="1"/>
    <row r="359" spans="1:13" ht="15.75" customHeight="1"/>
    <row r="360" spans="1:13" ht="15.75" customHeight="1"/>
    <row r="361" spans="1:13" ht="15.75" customHeight="1"/>
    <row r="362" spans="1:13" ht="15.75" customHeight="1"/>
    <row r="363" spans="1:13" ht="15.75" customHeight="1"/>
    <row r="364" spans="1:13" ht="15.75" customHeight="1"/>
    <row r="365" spans="1:13" ht="15.75" customHeight="1"/>
    <row r="366" spans="1:13" ht="15.75" customHeight="1"/>
    <row r="367" spans="1:13" ht="15.75" customHeight="1"/>
    <row r="368" spans="1:1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topLeftCell="A105" workbookViewId="0">
      <selection activeCell="L125" sqref="L125"/>
    </sheetView>
  </sheetViews>
  <sheetFormatPr baseColWidth="10" defaultColWidth="14.5" defaultRowHeight="15" customHeight="1"/>
  <cols>
    <col min="1" max="26" width="8.83203125" customWidth="1"/>
  </cols>
  <sheetData>
    <row r="1" spans="1:13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4">
        <v>1</v>
      </c>
      <c r="B2" s="3" t="s">
        <v>69</v>
      </c>
      <c r="C2" s="5">
        <v>94.73</v>
      </c>
      <c r="D2" s="5">
        <v>30</v>
      </c>
      <c r="E2" s="5">
        <v>4</v>
      </c>
      <c r="F2" s="5">
        <v>80.37</v>
      </c>
      <c r="G2" s="5">
        <v>5</v>
      </c>
      <c r="H2" s="5">
        <v>1</v>
      </c>
      <c r="I2" s="5">
        <v>9</v>
      </c>
      <c r="J2" s="5">
        <v>2</v>
      </c>
      <c r="K2" s="5">
        <v>94.67</v>
      </c>
      <c r="L2" s="5">
        <v>94.64</v>
      </c>
      <c r="M2" s="5">
        <v>92.81</v>
      </c>
    </row>
    <row r="3" spans="1:13">
      <c r="A3" s="4">
        <v>2</v>
      </c>
      <c r="B3" s="3" t="s">
        <v>49</v>
      </c>
      <c r="C3" s="5">
        <v>93.65</v>
      </c>
      <c r="D3" s="5">
        <v>31</v>
      </c>
      <c r="E3" s="5">
        <v>2</v>
      </c>
      <c r="F3" s="5">
        <v>80.59</v>
      </c>
      <c r="G3" s="5">
        <v>9</v>
      </c>
      <c r="H3" s="5">
        <v>1</v>
      </c>
      <c r="I3" s="5">
        <v>16</v>
      </c>
      <c r="J3" s="5">
        <v>2</v>
      </c>
      <c r="K3" s="5">
        <v>93.24</v>
      </c>
      <c r="L3" s="5">
        <v>94.41</v>
      </c>
      <c r="M3" s="5">
        <v>94.01</v>
      </c>
    </row>
    <row r="4" spans="1:13">
      <c r="A4" s="4">
        <v>3</v>
      </c>
      <c r="B4" s="3" t="s">
        <v>32</v>
      </c>
      <c r="C4" s="5">
        <v>93.35</v>
      </c>
      <c r="D4" s="5">
        <v>26</v>
      </c>
      <c r="E4" s="5">
        <v>7</v>
      </c>
      <c r="F4" s="5">
        <v>80.790000000000006</v>
      </c>
      <c r="G4" s="5">
        <v>7</v>
      </c>
      <c r="H4" s="5">
        <v>3</v>
      </c>
      <c r="I4" s="5">
        <v>12</v>
      </c>
      <c r="J4" s="5">
        <v>5</v>
      </c>
      <c r="K4" s="5">
        <v>94.29</v>
      </c>
      <c r="L4" s="5">
        <v>93.48</v>
      </c>
      <c r="M4" s="5">
        <v>86.51</v>
      </c>
    </row>
    <row r="5" spans="1:13">
      <c r="A5" s="4">
        <v>4</v>
      </c>
      <c r="B5" s="3" t="s">
        <v>50</v>
      </c>
      <c r="C5" s="5">
        <v>92.11</v>
      </c>
      <c r="D5" s="5">
        <v>29</v>
      </c>
      <c r="E5" s="5">
        <v>4</v>
      </c>
      <c r="F5" s="5">
        <v>78.41</v>
      </c>
      <c r="G5" s="5">
        <v>3</v>
      </c>
      <c r="H5" s="5">
        <v>4</v>
      </c>
      <c r="I5" s="5">
        <v>6</v>
      </c>
      <c r="J5" s="5">
        <v>4</v>
      </c>
      <c r="K5" s="5">
        <v>92.34</v>
      </c>
      <c r="L5" s="5">
        <v>92.08</v>
      </c>
      <c r="M5" s="5">
        <v>87.97</v>
      </c>
    </row>
    <row r="6" spans="1:13">
      <c r="A6" s="4">
        <v>5</v>
      </c>
      <c r="B6" s="3" t="s">
        <v>27</v>
      </c>
      <c r="C6" s="5">
        <v>92.08</v>
      </c>
      <c r="D6" s="5">
        <v>28</v>
      </c>
      <c r="E6" s="5">
        <v>6</v>
      </c>
      <c r="F6" s="5">
        <v>79.62</v>
      </c>
      <c r="G6" s="5">
        <v>4</v>
      </c>
      <c r="H6" s="5">
        <v>4</v>
      </c>
      <c r="I6" s="5">
        <v>9</v>
      </c>
      <c r="J6" s="5">
        <v>4</v>
      </c>
      <c r="K6" s="5">
        <v>92.59</v>
      </c>
      <c r="L6" s="5">
        <v>91.96</v>
      </c>
      <c r="M6" s="5">
        <v>86.66</v>
      </c>
    </row>
    <row r="7" spans="1:13">
      <c r="A7" s="4">
        <v>6</v>
      </c>
      <c r="B7" s="3" t="s">
        <v>24</v>
      </c>
      <c r="C7" s="5">
        <v>91.68</v>
      </c>
      <c r="D7" s="5">
        <v>27</v>
      </c>
      <c r="E7" s="5">
        <v>7</v>
      </c>
      <c r="F7" s="5">
        <v>82.01</v>
      </c>
      <c r="G7" s="5">
        <v>7</v>
      </c>
      <c r="H7" s="5">
        <v>1</v>
      </c>
      <c r="I7" s="5">
        <v>17</v>
      </c>
      <c r="J7" s="5">
        <v>6</v>
      </c>
      <c r="K7" s="5">
        <v>91.54</v>
      </c>
      <c r="L7" s="5">
        <v>91.02</v>
      </c>
      <c r="M7" s="5">
        <v>92.98</v>
      </c>
    </row>
    <row r="8" spans="1:13">
      <c r="A8" s="4">
        <v>7</v>
      </c>
      <c r="B8" s="3" t="s">
        <v>72</v>
      </c>
      <c r="C8" s="5">
        <v>91.39</v>
      </c>
      <c r="D8" s="5">
        <v>30</v>
      </c>
      <c r="E8" s="5">
        <v>4</v>
      </c>
      <c r="F8" s="5">
        <v>75.78</v>
      </c>
      <c r="G8" s="5">
        <v>3</v>
      </c>
      <c r="H8" s="5">
        <v>4</v>
      </c>
      <c r="I8" s="5">
        <v>4</v>
      </c>
      <c r="J8" s="5">
        <v>4</v>
      </c>
      <c r="K8" s="5">
        <v>91.4</v>
      </c>
      <c r="L8" s="5">
        <v>91.33</v>
      </c>
      <c r="M8" s="5">
        <v>88.73</v>
      </c>
    </row>
    <row r="9" spans="1:13">
      <c r="A9" s="4">
        <v>8</v>
      </c>
      <c r="B9" s="3" t="s">
        <v>53</v>
      </c>
      <c r="C9" s="5">
        <v>91.02</v>
      </c>
      <c r="D9" s="5">
        <v>25</v>
      </c>
      <c r="E9" s="5">
        <v>10</v>
      </c>
      <c r="F9" s="5">
        <v>83.01</v>
      </c>
      <c r="G9" s="5">
        <v>9</v>
      </c>
      <c r="H9" s="5">
        <v>5</v>
      </c>
      <c r="I9" s="5">
        <v>14</v>
      </c>
      <c r="J9" s="5">
        <v>9</v>
      </c>
      <c r="K9" s="5">
        <v>90.98</v>
      </c>
      <c r="L9" s="5">
        <v>91.27</v>
      </c>
      <c r="M9" s="5">
        <v>88.1</v>
      </c>
    </row>
    <row r="10" spans="1:13">
      <c r="A10" s="4">
        <v>9</v>
      </c>
      <c r="B10" s="3" t="s">
        <v>41</v>
      </c>
      <c r="C10" s="5">
        <v>89.98</v>
      </c>
      <c r="D10" s="5">
        <v>24</v>
      </c>
      <c r="E10" s="5">
        <v>10</v>
      </c>
      <c r="F10" s="5">
        <v>81.58</v>
      </c>
      <c r="G10" s="5">
        <v>4</v>
      </c>
      <c r="H10" s="5">
        <v>6</v>
      </c>
      <c r="I10" s="5">
        <v>14</v>
      </c>
      <c r="J10" s="5">
        <v>9</v>
      </c>
      <c r="K10" s="5">
        <v>90.17</v>
      </c>
      <c r="L10" s="5">
        <v>89.5</v>
      </c>
      <c r="M10" s="5">
        <v>86.59</v>
      </c>
    </row>
    <row r="11" spans="1:13">
      <c r="A11" s="4">
        <v>10</v>
      </c>
      <c r="B11" s="3" t="s">
        <v>18</v>
      </c>
      <c r="C11" s="5">
        <v>89.76</v>
      </c>
      <c r="D11" s="5">
        <v>30</v>
      </c>
      <c r="E11" s="5">
        <v>4</v>
      </c>
      <c r="F11" s="5">
        <v>72.81</v>
      </c>
      <c r="G11" s="5">
        <v>2</v>
      </c>
      <c r="H11" s="5">
        <v>2</v>
      </c>
      <c r="I11" s="5">
        <v>4</v>
      </c>
      <c r="J11" s="5">
        <v>3</v>
      </c>
      <c r="K11" s="5">
        <v>89.36</v>
      </c>
      <c r="L11" s="5">
        <v>89.89</v>
      </c>
      <c r="M11" s="5">
        <v>93.18</v>
      </c>
    </row>
    <row r="12" spans="1:13">
      <c r="A12" s="4">
        <v>11</v>
      </c>
      <c r="B12" s="3" t="s">
        <v>54</v>
      </c>
      <c r="C12" s="5">
        <v>88.91</v>
      </c>
      <c r="D12" s="5">
        <v>27</v>
      </c>
      <c r="E12" s="5">
        <v>7</v>
      </c>
      <c r="F12" s="5">
        <v>79.88</v>
      </c>
      <c r="G12" s="5">
        <v>4</v>
      </c>
      <c r="H12" s="5">
        <v>4</v>
      </c>
      <c r="I12" s="5">
        <v>9</v>
      </c>
      <c r="J12" s="5">
        <v>4</v>
      </c>
      <c r="K12" s="5">
        <v>88.39</v>
      </c>
      <c r="L12" s="5">
        <v>89.41</v>
      </c>
      <c r="M12" s="5">
        <v>94.77</v>
      </c>
    </row>
    <row r="13" spans="1:13">
      <c r="A13" s="4">
        <v>12</v>
      </c>
      <c r="B13" s="3" t="s">
        <v>35</v>
      </c>
      <c r="C13" s="5">
        <v>88.62</v>
      </c>
      <c r="D13" s="5">
        <v>28</v>
      </c>
      <c r="E13" s="5">
        <v>5</v>
      </c>
      <c r="F13" s="5">
        <v>79.959999999999994</v>
      </c>
      <c r="G13" s="5">
        <v>3</v>
      </c>
      <c r="H13" s="5">
        <v>2</v>
      </c>
      <c r="I13" s="5">
        <v>8</v>
      </c>
      <c r="J13" s="5">
        <v>3</v>
      </c>
      <c r="K13" s="5">
        <v>88.54</v>
      </c>
      <c r="L13" s="5">
        <v>89.46</v>
      </c>
      <c r="M13" s="5">
        <v>84.95</v>
      </c>
    </row>
    <row r="14" spans="1:13">
      <c r="A14" s="4">
        <v>13</v>
      </c>
      <c r="B14" s="3" t="s">
        <v>64</v>
      </c>
      <c r="C14" s="5">
        <v>88.34</v>
      </c>
      <c r="D14" s="5">
        <v>24</v>
      </c>
      <c r="E14" s="5">
        <v>9</v>
      </c>
      <c r="F14" s="5">
        <v>80.78</v>
      </c>
      <c r="G14" s="5">
        <v>4</v>
      </c>
      <c r="H14" s="5">
        <v>3</v>
      </c>
      <c r="I14" s="5">
        <v>12</v>
      </c>
      <c r="J14" s="5">
        <v>8</v>
      </c>
      <c r="K14" s="5">
        <v>88.51</v>
      </c>
      <c r="L14" s="5">
        <v>87.93</v>
      </c>
      <c r="M14" s="5">
        <v>84.93</v>
      </c>
    </row>
    <row r="15" spans="1:13">
      <c r="A15" s="4">
        <v>14</v>
      </c>
      <c r="B15" s="3" t="s">
        <v>39</v>
      </c>
      <c r="C15" s="5">
        <v>88.16</v>
      </c>
      <c r="D15" s="5">
        <v>24</v>
      </c>
      <c r="E15" s="5">
        <v>10</v>
      </c>
      <c r="F15" s="5">
        <v>80.91</v>
      </c>
      <c r="G15" s="5">
        <v>3</v>
      </c>
      <c r="H15" s="5">
        <v>5</v>
      </c>
      <c r="I15" s="5">
        <v>9</v>
      </c>
      <c r="J15" s="5">
        <v>9</v>
      </c>
      <c r="K15" s="5">
        <v>87.65</v>
      </c>
      <c r="L15" s="5">
        <v>88.47</v>
      </c>
      <c r="M15" s="5">
        <v>95.12</v>
      </c>
    </row>
    <row r="16" spans="1:13">
      <c r="A16" s="4">
        <v>15</v>
      </c>
      <c r="B16" s="3" t="s">
        <v>123</v>
      </c>
      <c r="C16" s="5">
        <v>87.92</v>
      </c>
      <c r="D16" s="5">
        <v>25</v>
      </c>
      <c r="E16" s="5">
        <v>7</v>
      </c>
      <c r="F16" s="5">
        <v>77.28</v>
      </c>
      <c r="G16" s="5">
        <v>2</v>
      </c>
      <c r="H16" s="5">
        <v>4</v>
      </c>
      <c r="I16" s="5">
        <v>4</v>
      </c>
      <c r="J16" s="5">
        <v>5</v>
      </c>
      <c r="K16" s="5">
        <v>87.97</v>
      </c>
      <c r="L16" s="5">
        <v>88.4</v>
      </c>
      <c r="M16" s="5">
        <v>83.77</v>
      </c>
    </row>
    <row r="17" spans="1:13">
      <c r="A17" s="4">
        <v>16</v>
      </c>
      <c r="B17" s="3" t="s">
        <v>25</v>
      </c>
      <c r="C17" s="5">
        <v>87.73</v>
      </c>
      <c r="D17" s="5">
        <v>27</v>
      </c>
      <c r="E17" s="5">
        <v>7</v>
      </c>
      <c r="F17" s="5">
        <v>77.88</v>
      </c>
      <c r="G17" s="5">
        <v>0</v>
      </c>
      <c r="H17" s="5">
        <v>1</v>
      </c>
      <c r="I17" s="5">
        <v>7</v>
      </c>
      <c r="J17" s="5">
        <v>3</v>
      </c>
      <c r="K17" s="5">
        <v>87.26</v>
      </c>
      <c r="L17" s="5">
        <v>87.92</v>
      </c>
      <c r="M17" s="5">
        <v>93.31</v>
      </c>
    </row>
    <row r="18" spans="1:13">
      <c r="A18" s="4">
        <v>17</v>
      </c>
      <c r="B18" s="3" t="s">
        <v>26</v>
      </c>
      <c r="C18" s="5">
        <v>86.74</v>
      </c>
      <c r="D18" s="5">
        <v>25</v>
      </c>
      <c r="E18" s="5">
        <v>8</v>
      </c>
      <c r="F18" s="5">
        <v>81.31</v>
      </c>
      <c r="G18" s="5">
        <v>4</v>
      </c>
      <c r="H18" s="5">
        <v>3</v>
      </c>
      <c r="I18" s="5">
        <v>7</v>
      </c>
      <c r="J18" s="5">
        <v>7</v>
      </c>
      <c r="K18" s="5">
        <v>86.46</v>
      </c>
      <c r="L18" s="5">
        <v>86.24</v>
      </c>
      <c r="M18" s="5">
        <v>90.68</v>
      </c>
    </row>
    <row r="19" spans="1:13">
      <c r="A19" s="4">
        <v>18</v>
      </c>
      <c r="B19" s="3" t="s">
        <v>83</v>
      </c>
      <c r="C19" s="5">
        <v>86.61</v>
      </c>
      <c r="D19" s="5">
        <v>20</v>
      </c>
      <c r="E19" s="5">
        <v>12</v>
      </c>
      <c r="F19" s="5">
        <v>80.83</v>
      </c>
      <c r="G19" s="5">
        <v>4</v>
      </c>
      <c r="H19" s="5">
        <v>3</v>
      </c>
      <c r="I19" s="5">
        <v>10</v>
      </c>
      <c r="J19" s="5">
        <v>6</v>
      </c>
      <c r="K19" s="5">
        <v>86.59</v>
      </c>
      <c r="L19" s="5">
        <v>86.5</v>
      </c>
      <c r="M19" s="5">
        <v>84.14</v>
      </c>
    </row>
    <row r="20" spans="1:13">
      <c r="A20" s="4">
        <v>19</v>
      </c>
      <c r="B20" s="3" t="s">
        <v>40</v>
      </c>
      <c r="C20" s="5">
        <v>86.41</v>
      </c>
      <c r="D20" s="5">
        <v>21</v>
      </c>
      <c r="E20" s="5">
        <v>11</v>
      </c>
      <c r="F20" s="5">
        <v>80.81</v>
      </c>
      <c r="G20" s="5">
        <v>1</v>
      </c>
      <c r="H20" s="5">
        <v>5</v>
      </c>
      <c r="I20" s="5">
        <v>8</v>
      </c>
      <c r="J20" s="5">
        <v>10</v>
      </c>
      <c r="K20" s="5">
        <v>86.67</v>
      </c>
      <c r="L20" s="5">
        <v>86.81</v>
      </c>
      <c r="M20" s="5">
        <v>80.59</v>
      </c>
    </row>
    <row r="21" spans="1:13" ht="15.75" customHeight="1">
      <c r="A21" s="4">
        <v>20</v>
      </c>
      <c r="B21" s="3" t="s">
        <v>14</v>
      </c>
      <c r="C21" s="5">
        <v>86.17</v>
      </c>
      <c r="D21" s="5">
        <v>26</v>
      </c>
      <c r="E21" s="5">
        <v>7</v>
      </c>
      <c r="F21" s="5">
        <v>75.489999999999995</v>
      </c>
      <c r="G21" s="5">
        <v>3</v>
      </c>
      <c r="H21" s="5">
        <v>3</v>
      </c>
      <c r="I21" s="5">
        <v>4</v>
      </c>
      <c r="J21" s="5">
        <v>3</v>
      </c>
      <c r="K21" s="5">
        <v>86.09</v>
      </c>
      <c r="L21" s="5">
        <v>85.6</v>
      </c>
      <c r="M21" s="5">
        <v>85.9</v>
      </c>
    </row>
    <row r="22" spans="1:13" ht="15.75" customHeight="1">
      <c r="A22" s="4">
        <v>21</v>
      </c>
      <c r="B22" s="3" t="s">
        <v>29</v>
      </c>
      <c r="C22" s="5">
        <v>85.96</v>
      </c>
      <c r="D22" s="5">
        <v>20</v>
      </c>
      <c r="E22" s="5">
        <v>11</v>
      </c>
      <c r="F22" s="5">
        <v>79.87</v>
      </c>
      <c r="G22" s="5">
        <v>1</v>
      </c>
      <c r="H22" s="5">
        <v>4</v>
      </c>
      <c r="I22" s="5">
        <v>4</v>
      </c>
      <c r="J22" s="5">
        <v>7</v>
      </c>
      <c r="K22" s="5">
        <v>86.27</v>
      </c>
      <c r="L22" s="5">
        <v>85.55</v>
      </c>
      <c r="M22" s="5">
        <v>81.17</v>
      </c>
    </row>
    <row r="23" spans="1:13" ht="15.75" customHeight="1">
      <c r="A23" s="4">
        <v>22</v>
      </c>
      <c r="B23" s="3" t="s">
        <v>71</v>
      </c>
      <c r="C23" s="5">
        <v>85.93</v>
      </c>
      <c r="D23" s="5">
        <v>24</v>
      </c>
      <c r="E23" s="5">
        <v>8</v>
      </c>
      <c r="F23" s="5">
        <v>79.16</v>
      </c>
      <c r="G23" s="5">
        <v>3</v>
      </c>
      <c r="H23" s="5">
        <v>4</v>
      </c>
      <c r="I23" s="5">
        <v>4</v>
      </c>
      <c r="J23" s="5">
        <v>8</v>
      </c>
      <c r="K23" s="5">
        <v>86.31</v>
      </c>
      <c r="L23" s="5">
        <v>86.16</v>
      </c>
      <c r="M23" s="5">
        <v>79.53</v>
      </c>
    </row>
    <row r="24" spans="1:13" ht="15.75" customHeight="1">
      <c r="A24" s="4">
        <v>23</v>
      </c>
      <c r="B24" s="3" t="s">
        <v>263</v>
      </c>
      <c r="C24" s="5">
        <v>85.82</v>
      </c>
      <c r="D24" s="5">
        <v>20</v>
      </c>
      <c r="E24" s="5">
        <v>13</v>
      </c>
      <c r="F24" s="5">
        <v>79.97</v>
      </c>
      <c r="G24" s="5">
        <v>1</v>
      </c>
      <c r="H24" s="5">
        <v>8</v>
      </c>
      <c r="I24" s="5">
        <v>5</v>
      </c>
      <c r="J24" s="5">
        <v>13</v>
      </c>
      <c r="K24" s="5">
        <v>85.88</v>
      </c>
      <c r="L24" s="5">
        <v>85.98</v>
      </c>
      <c r="M24" s="5">
        <v>81.94</v>
      </c>
    </row>
    <row r="25" spans="1:13" ht="15.75" customHeight="1">
      <c r="A25" s="4">
        <v>24</v>
      </c>
      <c r="B25" s="3" t="s">
        <v>73</v>
      </c>
      <c r="C25" s="5">
        <v>85.56</v>
      </c>
      <c r="D25" s="5">
        <v>23</v>
      </c>
      <c r="E25" s="5">
        <v>9</v>
      </c>
      <c r="F25" s="5">
        <v>80.05</v>
      </c>
      <c r="G25" s="5">
        <v>5</v>
      </c>
      <c r="H25" s="5">
        <v>4</v>
      </c>
      <c r="I25" s="5">
        <v>8</v>
      </c>
      <c r="J25" s="5">
        <v>8</v>
      </c>
      <c r="K25" s="5">
        <v>85.53</v>
      </c>
      <c r="L25" s="5">
        <v>85.93</v>
      </c>
      <c r="M25" s="5">
        <v>82.06</v>
      </c>
    </row>
    <row r="26" spans="1:13" ht="15.75" customHeight="1">
      <c r="A26" s="4">
        <v>25</v>
      </c>
      <c r="B26" s="3" t="s">
        <v>156</v>
      </c>
      <c r="C26" s="5">
        <v>85.37</v>
      </c>
      <c r="D26" s="5">
        <v>19</v>
      </c>
      <c r="E26" s="5">
        <v>14</v>
      </c>
      <c r="F26" s="5">
        <v>79.97</v>
      </c>
      <c r="G26" s="5">
        <v>1</v>
      </c>
      <c r="H26" s="5">
        <v>8</v>
      </c>
      <c r="I26" s="5">
        <v>5</v>
      </c>
      <c r="J26" s="5">
        <v>11</v>
      </c>
      <c r="K26" s="5">
        <v>85.5</v>
      </c>
      <c r="L26" s="5">
        <v>85.37</v>
      </c>
      <c r="M26" s="5">
        <v>81.209999999999994</v>
      </c>
    </row>
    <row r="27" spans="1:13" ht="15.75" customHeight="1">
      <c r="A27" s="4">
        <v>26</v>
      </c>
      <c r="B27" s="3" t="s">
        <v>84</v>
      </c>
      <c r="C27" s="5">
        <v>85.37</v>
      </c>
      <c r="D27" s="5">
        <v>21</v>
      </c>
      <c r="E27" s="5">
        <v>11</v>
      </c>
      <c r="F27" s="5">
        <v>79.97</v>
      </c>
      <c r="G27" s="5">
        <v>3</v>
      </c>
      <c r="H27" s="5">
        <v>5</v>
      </c>
      <c r="I27" s="5">
        <v>5</v>
      </c>
      <c r="J27" s="5">
        <v>7</v>
      </c>
      <c r="K27" s="5">
        <v>85.34</v>
      </c>
      <c r="L27" s="5">
        <v>85.76</v>
      </c>
      <c r="M27" s="5">
        <v>81.77</v>
      </c>
    </row>
    <row r="28" spans="1:13" ht="15.75" customHeight="1">
      <c r="A28" s="4">
        <v>27</v>
      </c>
      <c r="B28" s="3" t="s">
        <v>38</v>
      </c>
      <c r="C28" s="5">
        <v>85.1</v>
      </c>
      <c r="D28" s="5">
        <v>20</v>
      </c>
      <c r="E28" s="5">
        <v>12</v>
      </c>
      <c r="F28" s="5">
        <v>81.260000000000005</v>
      </c>
      <c r="G28" s="5">
        <v>2</v>
      </c>
      <c r="H28" s="5">
        <v>5</v>
      </c>
      <c r="I28" s="5">
        <v>9</v>
      </c>
      <c r="J28" s="5">
        <v>9</v>
      </c>
      <c r="K28" s="5">
        <v>85.19</v>
      </c>
      <c r="L28" s="5">
        <v>85.39</v>
      </c>
      <c r="M28" s="5">
        <v>80.59</v>
      </c>
    </row>
    <row r="29" spans="1:13" ht="15.75" customHeight="1">
      <c r="A29" s="4">
        <v>28</v>
      </c>
      <c r="B29" s="3" t="s">
        <v>146</v>
      </c>
      <c r="C29" s="5">
        <v>85.1</v>
      </c>
      <c r="D29" s="5">
        <v>20</v>
      </c>
      <c r="E29" s="5">
        <v>13</v>
      </c>
      <c r="F29" s="5">
        <v>80.67</v>
      </c>
      <c r="G29" s="5">
        <v>3</v>
      </c>
      <c r="H29" s="5">
        <v>6</v>
      </c>
      <c r="I29" s="5">
        <v>4</v>
      </c>
      <c r="J29" s="5">
        <v>10</v>
      </c>
      <c r="K29" s="5">
        <v>85.36</v>
      </c>
      <c r="L29" s="5">
        <v>84.5</v>
      </c>
      <c r="M29" s="5">
        <v>81.05</v>
      </c>
    </row>
    <row r="30" spans="1:13" ht="15.75" customHeight="1">
      <c r="A30" s="4">
        <v>29</v>
      </c>
      <c r="B30" s="3" t="s">
        <v>20</v>
      </c>
      <c r="C30" s="5">
        <v>84.99</v>
      </c>
      <c r="D30" s="5">
        <v>19</v>
      </c>
      <c r="E30" s="5">
        <v>14</v>
      </c>
      <c r="F30" s="5">
        <v>82.43</v>
      </c>
      <c r="G30" s="5">
        <v>3</v>
      </c>
      <c r="H30" s="5">
        <v>9</v>
      </c>
      <c r="I30" s="5">
        <v>8</v>
      </c>
      <c r="J30" s="5">
        <v>14</v>
      </c>
      <c r="K30" s="5">
        <v>84.72</v>
      </c>
      <c r="L30" s="5">
        <v>85.33</v>
      </c>
      <c r="M30" s="5">
        <v>84.41</v>
      </c>
    </row>
    <row r="31" spans="1:13" ht="15.75" customHeight="1">
      <c r="A31" s="4">
        <v>30</v>
      </c>
      <c r="B31" s="3" t="s">
        <v>31</v>
      </c>
      <c r="C31" s="5">
        <v>84.96</v>
      </c>
      <c r="D31" s="5">
        <v>17</v>
      </c>
      <c r="E31" s="5">
        <v>14</v>
      </c>
      <c r="F31" s="5">
        <v>82.31</v>
      </c>
      <c r="G31" s="5">
        <v>3</v>
      </c>
      <c r="H31" s="5">
        <v>10</v>
      </c>
      <c r="I31" s="5">
        <v>8</v>
      </c>
      <c r="J31" s="5">
        <v>13</v>
      </c>
      <c r="K31" s="5">
        <v>85.55</v>
      </c>
      <c r="L31" s="5">
        <v>85.16</v>
      </c>
      <c r="M31" s="5">
        <v>77.12</v>
      </c>
    </row>
    <row r="32" spans="1:13" ht="15.75" customHeight="1">
      <c r="A32" s="4">
        <v>31</v>
      </c>
      <c r="B32" s="3" t="s">
        <v>42</v>
      </c>
      <c r="C32" s="5">
        <v>84.84</v>
      </c>
      <c r="D32" s="5">
        <v>23</v>
      </c>
      <c r="E32" s="5">
        <v>11</v>
      </c>
      <c r="F32" s="5">
        <v>80.180000000000007</v>
      </c>
      <c r="G32" s="5">
        <v>2</v>
      </c>
      <c r="H32" s="5">
        <v>5</v>
      </c>
      <c r="I32" s="5">
        <v>8</v>
      </c>
      <c r="J32" s="5">
        <v>8</v>
      </c>
      <c r="K32" s="5">
        <v>84.63</v>
      </c>
      <c r="L32" s="5">
        <v>84.28</v>
      </c>
      <c r="M32" s="5">
        <v>87.08</v>
      </c>
    </row>
    <row r="33" spans="1:13" ht="15.75" customHeight="1">
      <c r="A33" s="4">
        <v>32</v>
      </c>
      <c r="B33" s="3" t="s">
        <v>412</v>
      </c>
      <c r="C33" s="5">
        <v>84.8</v>
      </c>
      <c r="D33" s="5">
        <v>22</v>
      </c>
      <c r="E33" s="5">
        <v>9</v>
      </c>
      <c r="F33" s="5">
        <v>78.81</v>
      </c>
      <c r="G33" s="5">
        <v>3</v>
      </c>
      <c r="H33" s="5">
        <v>4</v>
      </c>
      <c r="I33" s="5">
        <v>7</v>
      </c>
      <c r="J33" s="5">
        <v>6</v>
      </c>
      <c r="K33" s="5">
        <v>84.84</v>
      </c>
      <c r="L33" s="5">
        <v>85.43</v>
      </c>
      <c r="M33" s="5">
        <v>80.02</v>
      </c>
    </row>
    <row r="34" spans="1:13" ht="15.75" customHeight="1">
      <c r="A34" s="4">
        <v>33</v>
      </c>
      <c r="B34" s="3" t="s">
        <v>45</v>
      </c>
      <c r="C34" s="5">
        <v>84.76</v>
      </c>
      <c r="D34" s="5">
        <v>25</v>
      </c>
      <c r="E34" s="5">
        <v>7</v>
      </c>
      <c r="F34" s="5">
        <v>78.209999999999994</v>
      </c>
      <c r="G34" s="5">
        <v>2</v>
      </c>
      <c r="H34" s="5">
        <v>1</v>
      </c>
      <c r="I34" s="5">
        <v>5</v>
      </c>
      <c r="J34" s="5">
        <v>5</v>
      </c>
      <c r="K34" s="5">
        <v>85.68</v>
      </c>
      <c r="L34" s="5">
        <v>85.58</v>
      </c>
      <c r="M34" s="5">
        <v>74.17</v>
      </c>
    </row>
    <row r="35" spans="1:13" ht="15.75" customHeight="1">
      <c r="A35" s="4">
        <v>34</v>
      </c>
      <c r="B35" s="3" t="s">
        <v>184</v>
      </c>
      <c r="C35" s="5">
        <v>84.52</v>
      </c>
      <c r="D35" s="5">
        <v>20</v>
      </c>
      <c r="E35" s="5">
        <v>11</v>
      </c>
      <c r="F35" s="5">
        <v>79.02</v>
      </c>
      <c r="G35" s="5">
        <v>4</v>
      </c>
      <c r="H35" s="5">
        <v>6</v>
      </c>
      <c r="I35" s="5">
        <v>7</v>
      </c>
      <c r="J35" s="5">
        <v>9</v>
      </c>
      <c r="K35" s="5">
        <v>85.07</v>
      </c>
      <c r="L35" s="5">
        <v>84.94</v>
      </c>
      <c r="M35" s="5">
        <v>76.45</v>
      </c>
    </row>
    <row r="36" spans="1:13" ht="15.75" customHeight="1">
      <c r="A36" s="4">
        <v>35</v>
      </c>
      <c r="B36" s="3" t="s">
        <v>411</v>
      </c>
      <c r="C36" s="5">
        <v>84.37</v>
      </c>
      <c r="D36" s="5">
        <v>23</v>
      </c>
      <c r="E36" s="5">
        <v>11</v>
      </c>
      <c r="F36" s="5">
        <v>77.56</v>
      </c>
      <c r="G36" s="5">
        <v>0</v>
      </c>
      <c r="H36" s="5">
        <v>2</v>
      </c>
      <c r="I36" s="5">
        <v>0</v>
      </c>
      <c r="J36" s="5">
        <v>7</v>
      </c>
      <c r="K36" s="5">
        <v>84.19</v>
      </c>
      <c r="L36" s="5">
        <v>83.73</v>
      </c>
      <c r="M36" s="5">
        <v>86.3</v>
      </c>
    </row>
    <row r="37" spans="1:13" ht="15.75" customHeight="1">
      <c r="A37" s="4">
        <v>36</v>
      </c>
      <c r="B37" s="3" t="s">
        <v>76</v>
      </c>
      <c r="C37" s="5">
        <v>84.35</v>
      </c>
      <c r="D37" s="5">
        <v>18</v>
      </c>
      <c r="E37" s="5">
        <v>13</v>
      </c>
      <c r="F37" s="5">
        <v>82.47</v>
      </c>
      <c r="G37" s="5">
        <v>5</v>
      </c>
      <c r="H37" s="5">
        <v>4</v>
      </c>
      <c r="I37" s="5">
        <v>9</v>
      </c>
      <c r="J37" s="5">
        <v>12</v>
      </c>
      <c r="K37" s="5">
        <v>84.55</v>
      </c>
      <c r="L37" s="5">
        <v>84.52</v>
      </c>
      <c r="M37" s="5">
        <v>79.03</v>
      </c>
    </row>
    <row r="38" spans="1:13" ht="15.75" customHeight="1">
      <c r="A38" s="4">
        <v>37</v>
      </c>
      <c r="B38" s="3" t="s">
        <v>96</v>
      </c>
      <c r="C38" s="5">
        <v>84.33</v>
      </c>
      <c r="D38" s="5">
        <v>21</v>
      </c>
      <c r="E38" s="5">
        <v>11</v>
      </c>
      <c r="F38" s="5">
        <v>79.260000000000005</v>
      </c>
      <c r="G38" s="5">
        <v>5</v>
      </c>
      <c r="H38" s="5">
        <v>6</v>
      </c>
      <c r="I38" s="5">
        <v>6</v>
      </c>
      <c r="J38" s="5">
        <v>10</v>
      </c>
      <c r="K38" s="5">
        <v>84.77</v>
      </c>
      <c r="L38" s="5">
        <v>84.48</v>
      </c>
      <c r="M38" s="5">
        <v>77.349999999999994</v>
      </c>
    </row>
    <row r="39" spans="1:13" ht="15.75" customHeight="1">
      <c r="A39" s="4">
        <v>38</v>
      </c>
      <c r="B39" s="3" t="s">
        <v>61</v>
      </c>
      <c r="C39" s="5">
        <v>84.05</v>
      </c>
      <c r="D39" s="5">
        <v>21</v>
      </c>
      <c r="E39" s="5">
        <v>13</v>
      </c>
      <c r="F39" s="5">
        <v>78.180000000000007</v>
      </c>
      <c r="G39" s="5">
        <v>3</v>
      </c>
      <c r="H39" s="5">
        <v>4</v>
      </c>
      <c r="I39" s="5">
        <v>4</v>
      </c>
      <c r="J39" s="5">
        <v>7</v>
      </c>
      <c r="K39" s="5">
        <v>84.4</v>
      </c>
      <c r="L39" s="5">
        <v>83.02</v>
      </c>
      <c r="M39" s="5">
        <v>80.25</v>
      </c>
    </row>
    <row r="40" spans="1:13" ht="15.75" customHeight="1">
      <c r="A40" s="4">
        <v>39</v>
      </c>
      <c r="B40" s="3" t="s">
        <v>113</v>
      </c>
      <c r="C40" s="5">
        <v>83.95</v>
      </c>
      <c r="D40" s="5">
        <v>27</v>
      </c>
      <c r="E40" s="5">
        <v>7</v>
      </c>
      <c r="F40" s="5">
        <v>74.819999999999993</v>
      </c>
      <c r="G40" s="5">
        <v>0</v>
      </c>
      <c r="H40" s="5">
        <v>2</v>
      </c>
      <c r="I40" s="5">
        <v>1</v>
      </c>
      <c r="J40" s="5">
        <v>2</v>
      </c>
      <c r="K40" s="5">
        <v>84.06</v>
      </c>
      <c r="L40" s="5">
        <v>84.19</v>
      </c>
      <c r="M40" s="5">
        <v>79.260000000000005</v>
      </c>
    </row>
    <row r="41" spans="1:13" ht="15.75" customHeight="1">
      <c r="A41" s="4">
        <v>40</v>
      </c>
      <c r="B41" s="3" t="s">
        <v>43</v>
      </c>
      <c r="C41" s="5">
        <v>83.95</v>
      </c>
      <c r="D41" s="5">
        <v>18</v>
      </c>
      <c r="E41" s="5">
        <v>13</v>
      </c>
      <c r="F41" s="5">
        <v>79.319999999999993</v>
      </c>
      <c r="G41" s="5">
        <v>0</v>
      </c>
      <c r="H41" s="5">
        <v>7</v>
      </c>
      <c r="I41" s="5">
        <v>2</v>
      </c>
      <c r="J41" s="5">
        <v>9</v>
      </c>
      <c r="K41" s="5">
        <v>84.24</v>
      </c>
      <c r="L41" s="5">
        <v>83.64</v>
      </c>
      <c r="M41" s="5">
        <v>78.819999999999993</v>
      </c>
    </row>
    <row r="42" spans="1:13" ht="15.75" customHeight="1">
      <c r="A42" s="4">
        <v>41</v>
      </c>
      <c r="B42" s="3" t="s">
        <v>44</v>
      </c>
      <c r="C42" s="5">
        <v>83.94</v>
      </c>
      <c r="D42" s="5">
        <v>22</v>
      </c>
      <c r="E42" s="5">
        <v>11</v>
      </c>
      <c r="F42" s="5">
        <v>80.510000000000005</v>
      </c>
      <c r="G42" s="5">
        <v>2</v>
      </c>
      <c r="H42" s="5">
        <v>8</v>
      </c>
      <c r="I42" s="5">
        <v>9</v>
      </c>
      <c r="J42" s="5">
        <v>10</v>
      </c>
      <c r="K42" s="5">
        <v>83.59</v>
      </c>
      <c r="L42" s="5">
        <v>84.5</v>
      </c>
      <c r="M42" s="5">
        <v>83.79</v>
      </c>
    </row>
    <row r="43" spans="1:13" ht="15.75" customHeight="1">
      <c r="A43" s="4">
        <v>42</v>
      </c>
      <c r="B43" s="3" t="s">
        <v>410</v>
      </c>
      <c r="C43" s="5">
        <v>83.88</v>
      </c>
      <c r="D43" s="5">
        <v>28</v>
      </c>
      <c r="E43" s="5">
        <v>5</v>
      </c>
      <c r="F43" s="5">
        <v>71.069999999999993</v>
      </c>
      <c r="G43" s="5">
        <v>1</v>
      </c>
      <c r="H43" s="5">
        <v>1</v>
      </c>
      <c r="I43" s="5">
        <v>1</v>
      </c>
      <c r="J43" s="5">
        <v>1</v>
      </c>
      <c r="K43" s="5">
        <v>84.51</v>
      </c>
      <c r="L43" s="5">
        <v>85.06</v>
      </c>
      <c r="M43" s="5">
        <v>73.88</v>
      </c>
    </row>
    <row r="44" spans="1:13" ht="15.75" customHeight="1">
      <c r="A44" s="4">
        <v>43</v>
      </c>
      <c r="B44" s="3" t="s">
        <v>74</v>
      </c>
      <c r="C44" s="5">
        <v>83.73</v>
      </c>
      <c r="D44" s="5">
        <v>19</v>
      </c>
      <c r="E44" s="5">
        <v>12</v>
      </c>
      <c r="F44" s="5">
        <v>80</v>
      </c>
      <c r="G44" s="5">
        <v>2</v>
      </c>
      <c r="H44" s="5">
        <v>3</v>
      </c>
      <c r="I44" s="5">
        <v>5</v>
      </c>
      <c r="J44" s="5">
        <v>6</v>
      </c>
      <c r="K44" s="5">
        <v>83.66</v>
      </c>
      <c r="L44" s="5">
        <v>83.13</v>
      </c>
      <c r="M44" s="5">
        <v>83.39</v>
      </c>
    </row>
    <row r="45" spans="1:13" ht="15.75" customHeight="1">
      <c r="A45" s="4">
        <v>44</v>
      </c>
      <c r="B45" s="3" t="s">
        <v>16</v>
      </c>
      <c r="C45" s="5">
        <v>83.67</v>
      </c>
      <c r="D45" s="5">
        <v>21</v>
      </c>
      <c r="E45" s="5">
        <v>11</v>
      </c>
      <c r="F45" s="5">
        <v>78.3</v>
      </c>
      <c r="G45" s="5">
        <v>2</v>
      </c>
      <c r="H45" s="5">
        <v>4</v>
      </c>
      <c r="I45" s="5">
        <v>4</v>
      </c>
      <c r="J45" s="5">
        <v>5</v>
      </c>
      <c r="K45" s="5">
        <v>83.4</v>
      </c>
      <c r="L45" s="5">
        <v>83.92</v>
      </c>
      <c r="M45" s="5">
        <v>83.36</v>
      </c>
    </row>
    <row r="46" spans="1:13" ht="15.75" customHeight="1">
      <c r="A46" s="4">
        <v>45</v>
      </c>
      <c r="B46" s="3" t="s">
        <v>270</v>
      </c>
      <c r="C46" s="5">
        <v>83.43</v>
      </c>
      <c r="D46" s="5">
        <v>25</v>
      </c>
      <c r="E46" s="5">
        <v>7</v>
      </c>
      <c r="F46" s="5">
        <v>75.12</v>
      </c>
      <c r="G46" s="5">
        <v>0</v>
      </c>
      <c r="H46" s="5">
        <v>1</v>
      </c>
      <c r="I46" s="5">
        <v>1</v>
      </c>
      <c r="J46" s="5">
        <v>3</v>
      </c>
      <c r="K46" s="5">
        <v>83.31</v>
      </c>
      <c r="L46" s="5">
        <v>83.7</v>
      </c>
      <c r="M46" s="5">
        <v>80.97</v>
      </c>
    </row>
    <row r="47" spans="1:13" ht="15.75" customHeight="1">
      <c r="A47" s="4">
        <v>46</v>
      </c>
      <c r="B47" s="3" t="s">
        <v>12</v>
      </c>
      <c r="C47" s="5">
        <v>82.95</v>
      </c>
      <c r="D47" s="5">
        <v>19</v>
      </c>
      <c r="E47" s="5">
        <v>15</v>
      </c>
      <c r="F47" s="5">
        <v>80.819999999999993</v>
      </c>
      <c r="G47" s="5">
        <v>2</v>
      </c>
      <c r="H47" s="5">
        <v>4</v>
      </c>
      <c r="I47" s="5">
        <v>8</v>
      </c>
      <c r="J47" s="5">
        <v>9</v>
      </c>
      <c r="K47" s="5">
        <v>82.62</v>
      </c>
      <c r="L47" s="5">
        <v>83.18</v>
      </c>
      <c r="M47" s="5">
        <v>83.79</v>
      </c>
    </row>
    <row r="48" spans="1:13" ht="15.75" customHeight="1">
      <c r="A48" s="4">
        <v>47</v>
      </c>
      <c r="B48" s="3" t="s">
        <v>65</v>
      </c>
      <c r="C48" s="5">
        <v>82.95</v>
      </c>
      <c r="D48" s="5">
        <v>19</v>
      </c>
      <c r="E48" s="5">
        <v>14</v>
      </c>
      <c r="F48" s="5">
        <v>81.62</v>
      </c>
      <c r="G48" s="5">
        <v>4</v>
      </c>
      <c r="H48" s="5">
        <v>6</v>
      </c>
      <c r="I48" s="5">
        <v>8</v>
      </c>
      <c r="J48" s="5">
        <v>14</v>
      </c>
      <c r="K48" s="5">
        <v>82.86</v>
      </c>
      <c r="L48" s="5">
        <v>82.91</v>
      </c>
      <c r="M48" s="5">
        <v>80.97</v>
      </c>
    </row>
    <row r="49" spans="1:13" ht="15.75" customHeight="1">
      <c r="A49" s="4">
        <v>48</v>
      </c>
      <c r="B49" s="3" t="s">
        <v>68</v>
      </c>
      <c r="C49" s="5">
        <v>82.63</v>
      </c>
      <c r="D49" s="5">
        <v>21</v>
      </c>
      <c r="E49" s="5">
        <v>11</v>
      </c>
      <c r="F49" s="5">
        <v>78.55</v>
      </c>
      <c r="G49" s="5">
        <v>6</v>
      </c>
      <c r="H49" s="5">
        <v>5</v>
      </c>
      <c r="I49" s="5">
        <v>9</v>
      </c>
      <c r="J49" s="5">
        <v>7</v>
      </c>
      <c r="K49" s="5">
        <v>82.59</v>
      </c>
      <c r="L49" s="5">
        <v>83.01</v>
      </c>
      <c r="M49" s="5">
        <v>78.930000000000007</v>
      </c>
    </row>
    <row r="50" spans="1:13" ht="15.75" customHeight="1">
      <c r="A50" s="4">
        <v>49</v>
      </c>
      <c r="B50" s="3" t="s">
        <v>90</v>
      </c>
      <c r="C50" s="5">
        <v>82.57</v>
      </c>
      <c r="D50" s="5">
        <v>20</v>
      </c>
      <c r="E50" s="5">
        <v>11</v>
      </c>
      <c r="F50" s="5">
        <v>77.510000000000005</v>
      </c>
      <c r="G50" s="5">
        <v>2</v>
      </c>
      <c r="H50" s="5">
        <v>2</v>
      </c>
      <c r="I50" s="5">
        <v>5</v>
      </c>
      <c r="J50" s="5">
        <v>2</v>
      </c>
      <c r="K50" s="5">
        <v>83.63</v>
      </c>
      <c r="L50" s="5">
        <v>82.73</v>
      </c>
      <c r="M50" s="5">
        <v>70.489999999999995</v>
      </c>
    </row>
    <row r="51" spans="1:13" ht="15.75" customHeight="1">
      <c r="A51" s="4">
        <v>50</v>
      </c>
      <c r="B51" s="3" t="s">
        <v>122</v>
      </c>
      <c r="C51" s="5">
        <v>82.51</v>
      </c>
      <c r="D51" s="5">
        <v>20</v>
      </c>
      <c r="E51" s="5">
        <v>13</v>
      </c>
      <c r="F51" s="5">
        <v>79.47</v>
      </c>
      <c r="G51" s="5">
        <v>2</v>
      </c>
      <c r="H51" s="5">
        <v>7</v>
      </c>
      <c r="I51" s="5">
        <v>5</v>
      </c>
      <c r="J51" s="5">
        <v>9</v>
      </c>
      <c r="K51" s="5">
        <v>82.68</v>
      </c>
      <c r="L51" s="5">
        <v>83.03</v>
      </c>
      <c r="M51" s="5">
        <v>76.39</v>
      </c>
    </row>
    <row r="52" spans="1:13" ht="15.75" customHeight="1">
      <c r="A52" s="4">
        <v>51</v>
      </c>
      <c r="B52" s="3" t="s">
        <v>30</v>
      </c>
      <c r="C52" s="5">
        <v>82.47</v>
      </c>
      <c r="D52" s="5">
        <v>19</v>
      </c>
      <c r="E52" s="5">
        <v>13</v>
      </c>
      <c r="F52" s="5">
        <v>80.69</v>
      </c>
      <c r="G52" s="5">
        <v>2</v>
      </c>
      <c r="H52" s="5">
        <v>7</v>
      </c>
      <c r="I52" s="5">
        <v>4</v>
      </c>
      <c r="J52" s="5">
        <v>9</v>
      </c>
      <c r="K52" s="5">
        <v>82.22</v>
      </c>
      <c r="L52" s="5">
        <v>82.69</v>
      </c>
      <c r="M52" s="5">
        <v>81.99</v>
      </c>
    </row>
    <row r="53" spans="1:13" ht="15.75" customHeight="1">
      <c r="A53" s="4">
        <v>52</v>
      </c>
      <c r="B53" s="3" t="s">
        <v>47</v>
      </c>
      <c r="C53" s="5">
        <v>82.47</v>
      </c>
      <c r="D53" s="5">
        <v>21</v>
      </c>
      <c r="E53" s="5">
        <v>10</v>
      </c>
      <c r="F53" s="5">
        <v>74.34</v>
      </c>
      <c r="G53" s="5">
        <v>1</v>
      </c>
      <c r="H53" s="5">
        <v>0</v>
      </c>
      <c r="I53" s="5">
        <v>3</v>
      </c>
      <c r="J53" s="5">
        <v>2</v>
      </c>
      <c r="K53" s="5">
        <v>82.27</v>
      </c>
      <c r="L53" s="5">
        <v>81.27</v>
      </c>
      <c r="M53" s="5">
        <v>89.68</v>
      </c>
    </row>
    <row r="54" spans="1:13" ht="15.75" customHeight="1">
      <c r="A54" s="4">
        <v>53</v>
      </c>
      <c r="B54" s="3" t="s">
        <v>148</v>
      </c>
      <c r="C54" s="5">
        <v>82.13</v>
      </c>
      <c r="D54" s="5">
        <v>21</v>
      </c>
      <c r="E54" s="5">
        <v>11</v>
      </c>
      <c r="F54" s="5">
        <v>74.16</v>
      </c>
      <c r="G54" s="5">
        <v>0</v>
      </c>
      <c r="H54" s="5">
        <v>2</v>
      </c>
      <c r="I54" s="5">
        <v>2</v>
      </c>
      <c r="J54" s="5">
        <v>4</v>
      </c>
      <c r="K54" s="5">
        <v>82.09</v>
      </c>
      <c r="L54" s="5">
        <v>80.45</v>
      </c>
      <c r="M54" s="5">
        <v>88.07</v>
      </c>
    </row>
    <row r="55" spans="1:13" ht="15.75" customHeight="1">
      <c r="A55" s="4">
        <v>54</v>
      </c>
      <c r="B55" s="3" t="s">
        <v>70</v>
      </c>
      <c r="C55" s="5">
        <v>82.03</v>
      </c>
      <c r="D55" s="5">
        <v>22</v>
      </c>
      <c r="E55" s="5">
        <v>12</v>
      </c>
      <c r="F55" s="5">
        <v>76.02</v>
      </c>
      <c r="G55" s="5">
        <v>1</v>
      </c>
      <c r="H55" s="5">
        <v>1</v>
      </c>
      <c r="I55" s="5">
        <v>4</v>
      </c>
      <c r="J55" s="5">
        <v>6</v>
      </c>
      <c r="K55" s="5">
        <v>81.900000000000006</v>
      </c>
      <c r="L55" s="5">
        <v>81.81</v>
      </c>
      <c r="M55" s="5">
        <v>81.12</v>
      </c>
    </row>
    <row r="56" spans="1:13" ht="15.75" customHeight="1">
      <c r="A56" s="4">
        <v>55</v>
      </c>
      <c r="B56" s="3" t="s">
        <v>58</v>
      </c>
      <c r="C56" s="5">
        <v>82.02</v>
      </c>
      <c r="D56" s="5">
        <v>21</v>
      </c>
      <c r="E56" s="5">
        <v>13</v>
      </c>
      <c r="F56" s="5">
        <v>80.48</v>
      </c>
      <c r="G56" s="5">
        <v>5</v>
      </c>
      <c r="H56" s="5">
        <v>5</v>
      </c>
      <c r="I56" s="5">
        <v>6</v>
      </c>
      <c r="J56" s="5">
        <v>9</v>
      </c>
      <c r="K56" s="5">
        <v>81.459999999999994</v>
      </c>
      <c r="L56" s="5">
        <v>82.62</v>
      </c>
      <c r="M56" s="5">
        <v>86.52</v>
      </c>
    </row>
    <row r="57" spans="1:13" ht="15.75" customHeight="1">
      <c r="A57" s="4">
        <v>56</v>
      </c>
      <c r="B57" s="3" t="s">
        <v>80</v>
      </c>
      <c r="C57" s="5">
        <v>81.56</v>
      </c>
      <c r="D57" s="5">
        <v>15</v>
      </c>
      <c r="E57" s="5">
        <v>18</v>
      </c>
      <c r="F57" s="5">
        <v>80.849999999999994</v>
      </c>
      <c r="G57" s="5">
        <v>1</v>
      </c>
      <c r="H57" s="5">
        <v>8</v>
      </c>
      <c r="I57" s="5">
        <v>3</v>
      </c>
      <c r="J57" s="5">
        <v>11</v>
      </c>
      <c r="K57" s="5">
        <v>81.44</v>
      </c>
      <c r="L57" s="5">
        <v>80.77</v>
      </c>
      <c r="M57" s="5">
        <v>83.1</v>
      </c>
    </row>
    <row r="58" spans="1:13" ht="15.75" customHeight="1">
      <c r="A58" s="4">
        <v>57</v>
      </c>
      <c r="B58" s="3" t="s">
        <v>111</v>
      </c>
      <c r="C58" s="5">
        <v>81.25</v>
      </c>
      <c r="D58" s="5">
        <v>19</v>
      </c>
      <c r="E58" s="5">
        <v>11</v>
      </c>
      <c r="F58" s="5">
        <v>77.47</v>
      </c>
      <c r="G58" s="5">
        <v>0</v>
      </c>
      <c r="H58" s="5">
        <v>2</v>
      </c>
      <c r="I58" s="5">
        <v>3</v>
      </c>
      <c r="J58" s="5">
        <v>7</v>
      </c>
      <c r="K58" s="5">
        <v>81.209999999999994</v>
      </c>
      <c r="L58" s="5">
        <v>81.209999999999994</v>
      </c>
      <c r="M58" s="5">
        <v>78.540000000000006</v>
      </c>
    </row>
    <row r="59" spans="1:13" ht="15.75" customHeight="1">
      <c r="A59" s="4">
        <v>58</v>
      </c>
      <c r="B59" s="3" t="s">
        <v>119</v>
      </c>
      <c r="C59" s="5">
        <v>81.17</v>
      </c>
      <c r="D59" s="5">
        <v>22</v>
      </c>
      <c r="E59" s="5">
        <v>10</v>
      </c>
      <c r="F59" s="5">
        <v>78.290000000000006</v>
      </c>
      <c r="G59" s="5">
        <v>1</v>
      </c>
      <c r="H59" s="5">
        <v>6</v>
      </c>
      <c r="I59" s="5">
        <v>3</v>
      </c>
      <c r="J59" s="5">
        <v>7</v>
      </c>
      <c r="K59" s="5">
        <v>80.63</v>
      </c>
      <c r="L59" s="5">
        <v>82.03</v>
      </c>
      <c r="M59" s="5">
        <v>83.5</v>
      </c>
    </row>
    <row r="60" spans="1:13" ht="15.75" customHeight="1">
      <c r="A60" s="4">
        <v>59</v>
      </c>
      <c r="B60" s="3" t="s">
        <v>190</v>
      </c>
      <c r="C60" s="5">
        <v>81.099999999999994</v>
      </c>
      <c r="D60" s="5">
        <v>18</v>
      </c>
      <c r="E60" s="5">
        <v>15</v>
      </c>
      <c r="F60" s="5">
        <v>80.540000000000006</v>
      </c>
      <c r="G60" s="5">
        <v>3</v>
      </c>
      <c r="H60" s="5">
        <v>3</v>
      </c>
      <c r="I60" s="5">
        <v>6</v>
      </c>
      <c r="J60" s="5">
        <v>9</v>
      </c>
      <c r="K60" s="5">
        <v>80.84</v>
      </c>
      <c r="L60" s="5">
        <v>81.25</v>
      </c>
      <c r="M60" s="5">
        <v>80.930000000000007</v>
      </c>
    </row>
    <row r="61" spans="1:13" ht="15.75" customHeight="1">
      <c r="A61" s="4">
        <v>60</v>
      </c>
      <c r="B61" s="3" t="s">
        <v>207</v>
      </c>
      <c r="C61" s="5">
        <v>81.010000000000005</v>
      </c>
      <c r="D61" s="5">
        <v>25</v>
      </c>
      <c r="E61" s="5">
        <v>7</v>
      </c>
      <c r="F61" s="5">
        <v>74.56</v>
      </c>
      <c r="G61" s="5">
        <v>0</v>
      </c>
      <c r="H61" s="5">
        <v>1</v>
      </c>
      <c r="I61" s="5">
        <v>3</v>
      </c>
      <c r="J61" s="5">
        <v>2</v>
      </c>
      <c r="K61" s="5">
        <v>80.72</v>
      </c>
      <c r="L61" s="5">
        <v>81.73</v>
      </c>
      <c r="M61" s="5">
        <v>79.39</v>
      </c>
    </row>
    <row r="62" spans="1:13" ht="15.75" customHeight="1">
      <c r="A62" s="4">
        <v>61</v>
      </c>
      <c r="B62" s="3" t="s">
        <v>79</v>
      </c>
      <c r="C62" s="5">
        <v>80.95</v>
      </c>
      <c r="D62" s="5">
        <v>22</v>
      </c>
      <c r="E62" s="5">
        <v>8</v>
      </c>
      <c r="F62" s="5">
        <v>73.77</v>
      </c>
      <c r="G62" s="5">
        <v>0</v>
      </c>
      <c r="H62" s="5">
        <v>0</v>
      </c>
      <c r="I62" s="5">
        <v>0</v>
      </c>
      <c r="J62" s="5">
        <v>2</v>
      </c>
      <c r="K62" s="5">
        <v>81.17</v>
      </c>
      <c r="L62" s="5">
        <v>80.94</v>
      </c>
      <c r="M62" s="5">
        <v>75.25</v>
      </c>
    </row>
    <row r="63" spans="1:13" ht="15.75" customHeight="1">
      <c r="A63" s="4">
        <v>62</v>
      </c>
      <c r="B63" s="3" t="s">
        <v>249</v>
      </c>
      <c r="C63" s="5">
        <v>80.760000000000005</v>
      </c>
      <c r="D63" s="5">
        <v>27</v>
      </c>
      <c r="E63" s="5">
        <v>5</v>
      </c>
      <c r="F63" s="5">
        <v>71.930000000000007</v>
      </c>
      <c r="G63" s="5">
        <v>1</v>
      </c>
      <c r="H63" s="5">
        <v>0</v>
      </c>
      <c r="I63" s="5">
        <v>1</v>
      </c>
      <c r="J63" s="5">
        <v>0</v>
      </c>
      <c r="K63" s="5">
        <v>80.3</v>
      </c>
      <c r="L63" s="5">
        <v>80.900000000000006</v>
      </c>
      <c r="M63" s="5">
        <v>85.06</v>
      </c>
    </row>
    <row r="64" spans="1:13" ht="15.75" customHeight="1">
      <c r="A64" s="4">
        <v>63</v>
      </c>
      <c r="B64" s="3" t="s">
        <v>195</v>
      </c>
      <c r="C64" s="5">
        <v>80.739999999999995</v>
      </c>
      <c r="D64" s="5">
        <v>17</v>
      </c>
      <c r="E64" s="5">
        <v>16</v>
      </c>
      <c r="F64" s="5">
        <v>75.11</v>
      </c>
      <c r="G64" s="5">
        <v>2</v>
      </c>
      <c r="H64" s="5">
        <v>7</v>
      </c>
      <c r="I64" s="5">
        <v>3</v>
      </c>
      <c r="J64" s="5">
        <v>7</v>
      </c>
      <c r="K64" s="5">
        <v>80.87</v>
      </c>
      <c r="L64" s="5">
        <v>79.790000000000006</v>
      </c>
      <c r="M64" s="5">
        <v>78.900000000000006</v>
      </c>
    </row>
    <row r="65" spans="1:13" ht="15.75" customHeight="1">
      <c r="A65" s="4">
        <v>64</v>
      </c>
      <c r="B65" s="3" t="s">
        <v>164</v>
      </c>
      <c r="C65" s="5">
        <v>80.59</v>
      </c>
      <c r="D65" s="5">
        <v>23</v>
      </c>
      <c r="E65" s="5">
        <v>7</v>
      </c>
      <c r="F65" s="5">
        <v>73.47</v>
      </c>
      <c r="G65" s="5">
        <v>0</v>
      </c>
      <c r="H65" s="5">
        <v>0</v>
      </c>
      <c r="I65" s="5">
        <v>0</v>
      </c>
      <c r="J65" s="5">
        <v>3</v>
      </c>
      <c r="K65" s="5">
        <v>80.73</v>
      </c>
      <c r="L65" s="5">
        <v>81.11</v>
      </c>
      <c r="M65" s="5">
        <v>74.459999999999994</v>
      </c>
    </row>
    <row r="66" spans="1:13" ht="15.75" customHeight="1">
      <c r="A66" s="4">
        <v>65</v>
      </c>
      <c r="B66" s="3" t="s">
        <v>75</v>
      </c>
      <c r="C66" s="5">
        <v>80.47</v>
      </c>
      <c r="D66" s="5">
        <v>21</v>
      </c>
      <c r="E66" s="5">
        <v>11</v>
      </c>
      <c r="F66" s="5">
        <v>77.3</v>
      </c>
      <c r="G66" s="5">
        <v>0</v>
      </c>
      <c r="H66" s="5">
        <v>5</v>
      </c>
      <c r="I66" s="5">
        <v>4</v>
      </c>
      <c r="J66" s="5">
        <v>8</v>
      </c>
      <c r="K66" s="5">
        <v>80.33</v>
      </c>
      <c r="L66" s="5">
        <v>80.819999999999993</v>
      </c>
      <c r="M66" s="5">
        <v>78.02</v>
      </c>
    </row>
    <row r="67" spans="1:13" ht="15.75" customHeight="1">
      <c r="A67" s="4">
        <v>66</v>
      </c>
      <c r="B67" s="3" t="s">
        <v>37</v>
      </c>
      <c r="C67" s="5">
        <v>80.44</v>
      </c>
      <c r="D67" s="5">
        <v>16</v>
      </c>
      <c r="E67" s="5">
        <v>15</v>
      </c>
      <c r="F67" s="5">
        <v>79.33</v>
      </c>
      <c r="G67" s="5">
        <v>1</v>
      </c>
      <c r="H67" s="5">
        <v>8</v>
      </c>
      <c r="I67" s="5">
        <v>3</v>
      </c>
      <c r="J67" s="5">
        <v>9</v>
      </c>
      <c r="K67" s="5">
        <v>80.83</v>
      </c>
      <c r="L67" s="5">
        <v>80.13</v>
      </c>
      <c r="M67" s="5">
        <v>73.69</v>
      </c>
    </row>
    <row r="68" spans="1:13" ht="15.75" customHeight="1">
      <c r="A68" s="4">
        <v>67</v>
      </c>
      <c r="B68" s="3" t="s">
        <v>210</v>
      </c>
      <c r="C68" s="5">
        <v>80.36</v>
      </c>
      <c r="D68" s="5">
        <v>25</v>
      </c>
      <c r="E68" s="5">
        <v>5</v>
      </c>
      <c r="F68" s="5">
        <v>70.540000000000006</v>
      </c>
      <c r="G68" s="5">
        <v>0</v>
      </c>
      <c r="H68" s="5">
        <v>0</v>
      </c>
      <c r="I68" s="5">
        <v>1</v>
      </c>
      <c r="J68" s="5">
        <v>2</v>
      </c>
      <c r="K68" s="5">
        <v>79.930000000000007</v>
      </c>
      <c r="L68" s="5">
        <v>80.22</v>
      </c>
      <c r="M68" s="5">
        <v>85.78</v>
      </c>
    </row>
    <row r="69" spans="1:13" ht="15.75" customHeight="1">
      <c r="A69" s="4">
        <v>68</v>
      </c>
      <c r="B69" s="3" t="s">
        <v>99</v>
      </c>
      <c r="C69" s="5">
        <v>80.23</v>
      </c>
      <c r="D69" s="5">
        <v>15</v>
      </c>
      <c r="E69" s="5">
        <v>17</v>
      </c>
      <c r="F69" s="5">
        <v>81.12</v>
      </c>
      <c r="G69" s="5">
        <v>2</v>
      </c>
      <c r="H69" s="5">
        <v>6</v>
      </c>
      <c r="I69" s="5">
        <v>3</v>
      </c>
      <c r="J69" s="5">
        <v>11</v>
      </c>
      <c r="K69" s="5">
        <v>80.180000000000007</v>
      </c>
      <c r="L69" s="5">
        <v>79.73</v>
      </c>
      <c r="M69" s="5">
        <v>79.22</v>
      </c>
    </row>
    <row r="70" spans="1:13" ht="15.75" customHeight="1">
      <c r="A70" s="4">
        <v>69</v>
      </c>
      <c r="B70" s="3" t="s">
        <v>92</v>
      </c>
      <c r="C70" s="5">
        <v>80.14</v>
      </c>
      <c r="D70" s="5">
        <v>24</v>
      </c>
      <c r="E70" s="5">
        <v>10</v>
      </c>
      <c r="F70" s="5">
        <v>72.62</v>
      </c>
      <c r="G70" s="5">
        <v>0</v>
      </c>
      <c r="H70" s="5">
        <v>3</v>
      </c>
      <c r="I70" s="5">
        <v>1</v>
      </c>
      <c r="J70" s="5">
        <v>6</v>
      </c>
      <c r="K70" s="5">
        <v>79.790000000000006</v>
      </c>
      <c r="L70" s="5">
        <v>80.16</v>
      </c>
      <c r="M70" s="5">
        <v>82.02</v>
      </c>
    </row>
    <row r="71" spans="1:13" ht="15.75" customHeight="1">
      <c r="A71" s="4">
        <v>70</v>
      </c>
      <c r="B71" s="3" t="s">
        <v>158</v>
      </c>
      <c r="C71" s="5">
        <v>80.11</v>
      </c>
      <c r="D71" s="5">
        <v>17</v>
      </c>
      <c r="E71" s="5">
        <v>14</v>
      </c>
      <c r="F71" s="5">
        <v>79.58</v>
      </c>
      <c r="G71" s="5">
        <v>2</v>
      </c>
      <c r="H71" s="5">
        <v>4</v>
      </c>
      <c r="I71" s="5">
        <v>7</v>
      </c>
      <c r="J71" s="5">
        <v>7</v>
      </c>
      <c r="K71" s="5">
        <v>80.27</v>
      </c>
      <c r="L71" s="5">
        <v>79.63</v>
      </c>
      <c r="M71" s="5">
        <v>76.31</v>
      </c>
    </row>
    <row r="72" spans="1:13" ht="15.75" customHeight="1">
      <c r="A72" s="4">
        <v>71</v>
      </c>
      <c r="B72" s="3" t="s">
        <v>60</v>
      </c>
      <c r="C72" s="5">
        <v>80.069999999999993</v>
      </c>
      <c r="D72" s="5">
        <v>14</v>
      </c>
      <c r="E72" s="5">
        <v>17</v>
      </c>
      <c r="F72" s="5">
        <v>79.930000000000007</v>
      </c>
      <c r="G72" s="5">
        <v>1</v>
      </c>
      <c r="H72" s="5">
        <v>6</v>
      </c>
      <c r="I72" s="5">
        <v>2</v>
      </c>
      <c r="J72" s="5">
        <v>11</v>
      </c>
      <c r="K72" s="5">
        <v>80.86</v>
      </c>
      <c r="L72" s="5">
        <v>80.19</v>
      </c>
      <c r="M72" s="5">
        <v>67.930000000000007</v>
      </c>
    </row>
    <row r="73" spans="1:13" ht="15.75" customHeight="1">
      <c r="A73" s="4">
        <v>72</v>
      </c>
      <c r="B73" s="3" t="s">
        <v>199</v>
      </c>
      <c r="C73" s="5">
        <v>79.819999999999993</v>
      </c>
      <c r="D73" s="5">
        <v>16</v>
      </c>
      <c r="E73" s="5">
        <v>16</v>
      </c>
      <c r="F73" s="5">
        <v>79.75</v>
      </c>
      <c r="G73" s="5">
        <v>2</v>
      </c>
      <c r="H73" s="5">
        <v>5</v>
      </c>
      <c r="I73" s="5">
        <v>3</v>
      </c>
      <c r="J73" s="5">
        <v>11</v>
      </c>
      <c r="K73" s="5">
        <v>79.77</v>
      </c>
      <c r="L73" s="5">
        <v>79.94</v>
      </c>
      <c r="M73" s="5">
        <v>76.67</v>
      </c>
    </row>
    <row r="74" spans="1:13" ht="15.75" customHeight="1">
      <c r="A74" s="4">
        <v>73</v>
      </c>
      <c r="B74" s="3" t="s">
        <v>230</v>
      </c>
      <c r="C74" s="5">
        <v>79.63</v>
      </c>
      <c r="D74" s="5">
        <v>25</v>
      </c>
      <c r="E74" s="5">
        <v>8</v>
      </c>
      <c r="F74" s="5">
        <v>71.64</v>
      </c>
      <c r="G74" s="5">
        <v>0</v>
      </c>
      <c r="H74" s="5">
        <v>1</v>
      </c>
      <c r="I74" s="5">
        <v>0</v>
      </c>
      <c r="J74" s="5">
        <v>3</v>
      </c>
      <c r="K74" s="5">
        <v>79.180000000000007</v>
      </c>
      <c r="L74" s="5">
        <v>79.55</v>
      </c>
      <c r="M74" s="5">
        <v>84.9</v>
      </c>
    </row>
    <row r="75" spans="1:13" ht="15.75" customHeight="1">
      <c r="A75" s="4">
        <v>74</v>
      </c>
      <c r="B75" s="3" t="s">
        <v>198</v>
      </c>
      <c r="C75" s="5">
        <v>79.569999999999993</v>
      </c>
      <c r="D75" s="5">
        <v>25</v>
      </c>
      <c r="E75" s="5">
        <v>7</v>
      </c>
      <c r="F75" s="5">
        <v>70.61</v>
      </c>
      <c r="G75" s="5">
        <v>0</v>
      </c>
      <c r="H75" s="5">
        <v>0</v>
      </c>
      <c r="I75" s="5">
        <v>0</v>
      </c>
      <c r="J75" s="5">
        <v>0</v>
      </c>
      <c r="K75" s="5">
        <v>79.59</v>
      </c>
      <c r="L75" s="5">
        <v>78.680000000000007</v>
      </c>
      <c r="M75" s="5">
        <v>78.94</v>
      </c>
    </row>
    <row r="76" spans="1:13" ht="15.75" customHeight="1">
      <c r="A76" s="4">
        <v>75</v>
      </c>
      <c r="B76" s="3" t="s">
        <v>169</v>
      </c>
      <c r="C76" s="5">
        <v>79.5</v>
      </c>
      <c r="D76" s="5">
        <v>19</v>
      </c>
      <c r="E76" s="5">
        <v>15</v>
      </c>
      <c r="F76" s="5">
        <v>79.11</v>
      </c>
      <c r="G76" s="5">
        <v>1</v>
      </c>
      <c r="H76" s="5">
        <v>8</v>
      </c>
      <c r="I76" s="5">
        <v>5</v>
      </c>
      <c r="J76" s="5">
        <v>13</v>
      </c>
      <c r="K76" s="5">
        <v>79.489999999999995</v>
      </c>
      <c r="L76" s="5">
        <v>79.430000000000007</v>
      </c>
      <c r="M76" s="5">
        <v>76.510000000000005</v>
      </c>
    </row>
    <row r="77" spans="1:13" ht="15.75" customHeight="1">
      <c r="A77" s="4">
        <v>76</v>
      </c>
      <c r="B77" s="3" t="s">
        <v>205</v>
      </c>
      <c r="C77" s="5">
        <v>79.41</v>
      </c>
      <c r="D77" s="5">
        <v>23</v>
      </c>
      <c r="E77" s="5">
        <v>10</v>
      </c>
      <c r="F77" s="5">
        <v>73.150000000000006</v>
      </c>
      <c r="G77" s="5">
        <v>1</v>
      </c>
      <c r="H77" s="5">
        <v>1</v>
      </c>
      <c r="I77" s="5">
        <v>1</v>
      </c>
      <c r="J77" s="5">
        <v>1</v>
      </c>
      <c r="K77" s="5">
        <v>79.12</v>
      </c>
      <c r="L77" s="5">
        <v>78.36</v>
      </c>
      <c r="M77" s="5">
        <v>87.73</v>
      </c>
    </row>
    <row r="78" spans="1:13" ht="15.75" customHeight="1">
      <c r="A78" s="4">
        <v>77</v>
      </c>
      <c r="B78" s="3" t="s">
        <v>51</v>
      </c>
      <c r="C78" s="5">
        <v>79.39</v>
      </c>
      <c r="D78" s="5">
        <v>14</v>
      </c>
      <c r="E78" s="5">
        <v>19</v>
      </c>
      <c r="F78" s="5">
        <v>79.209999999999994</v>
      </c>
      <c r="G78" s="5">
        <v>0</v>
      </c>
      <c r="H78" s="5">
        <v>7</v>
      </c>
      <c r="I78" s="5">
        <v>0</v>
      </c>
      <c r="J78" s="5">
        <v>11</v>
      </c>
      <c r="K78" s="5">
        <v>79.290000000000006</v>
      </c>
      <c r="L78" s="5">
        <v>78.819999999999993</v>
      </c>
      <c r="M78" s="5">
        <v>79.36</v>
      </c>
    </row>
    <row r="79" spans="1:13" ht="15.75" customHeight="1">
      <c r="A79" s="4">
        <v>78</v>
      </c>
      <c r="B79" s="3" t="s">
        <v>85</v>
      </c>
      <c r="C79" s="5">
        <v>79.13</v>
      </c>
      <c r="D79" s="5">
        <v>12</v>
      </c>
      <c r="E79" s="5">
        <v>20</v>
      </c>
      <c r="F79" s="5">
        <v>81.099999999999994</v>
      </c>
      <c r="G79" s="5">
        <v>2</v>
      </c>
      <c r="H79" s="5">
        <v>6</v>
      </c>
      <c r="I79" s="5">
        <v>3</v>
      </c>
      <c r="J79" s="5">
        <v>14</v>
      </c>
      <c r="K79" s="5">
        <v>79.17</v>
      </c>
      <c r="L79" s="5">
        <v>78.59</v>
      </c>
      <c r="M79" s="5">
        <v>76.83</v>
      </c>
    </row>
    <row r="80" spans="1:13" ht="15.75" customHeight="1">
      <c r="A80" s="4">
        <v>79</v>
      </c>
      <c r="B80" s="3" t="s">
        <v>98</v>
      </c>
      <c r="C80" s="5">
        <v>79.11</v>
      </c>
      <c r="D80" s="5">
        <v>18</v>
      </c>
      <c r="E80" s="5">
        <v>15</v>
      </c>
      <c r="F80" s="5">
        <v>77.52</v>
      </c>
      <c r="G80" s="5">
        <v>0</v>
      </c>
      <c r="H80" s="5">
        <v>6</v>
      </c>
      <c r="I80" s="5">
        <v>4</v>
      </c>
      <c r="J80" s="5">
        <v>9</v>
      </c>
      <c r="K80" s="5">
        <v>78.84</v>
      </c>
      <c r="L80" s="5">
        <v>79.17</v>
      </c>
      <c r="M80" s="5">
        <v>79.47</v>
      </c>
    </row>
    <row r="81" spans="1:13" ht="15.75" customHeight="1">
      <c r="A81" s="4">
        <v>80</v>
      </c>
      <c r="B81" s="3" t="s">
        <v>52</v>
      </c>
      <c r="C81" s="5">
        <v>78.78</v>
      </c>
      <c r="D81" s="5">
        <v>13</v>
      </c>
      <c r="E81" s="5">
        <v>18</v>
      </c>
      <c r="F81" s="5">
        <v>81.739999999999995</v>
      </c>
      <c r="G81" s="5">
        <v>2</v>
      </c>
      <c r="H81" s="5">
        <v>7</v>
      </c>
      <c r="I81" s="5">
        <v>4</v>
      </c>
      <c r="J81" s="5">
        <v>17</v>
      </c>
      <c r="K81" s="5">
        <v>78.760000000000005</v>
      </c>
      <c r="L81" s="5">
        <v>79.7</v>
      </c>
      <c r="M81" s="5">
        <v>73.09</v>
      </c>
    </row>
    <row r="82" spans="1:13" ht="15.75" customHeight="1">
      <c r="A82" s="4">
        <v>81</v>
      </c>
      <c r="B82" s="3" t="s">
        <v>202</v>
      </c>
      <c r="C82" s="5">
        <v>78.760000000000005</v>
      </c>
      <c r="D82" s="5">
        <v>24</v>
      </c>
      <c r="E82" s="5">
        <v>6</v>
      </c>
      <c r="F82" s="5">
        <v>71.39</v>
      </c>
      <c r="G82" s="5">
        <v>0</v>
      </c>
      <c r="H82" s="5">
        <v>2</v>
      </c>
      <c r="I82" s="5">
        <v>0</v>
      </c>
      <c r="J82" s="5">
        <v>2</v>
      </c>
      <c r="K82" s="5">
        <v>78.239999999999995</v>
      </c>
      <c r="L82" s="5">
        <v>78.7</v>
      </c>
      <c r="M82" s="5">
        <v>85.97</v>
      </c>
    </row>
    <row r="83" spans="1:13" ht="15.75" customHeight="1">
      <c r="A83" s="4">
        <v>82</v>
      </c>
      <c r="B83" s="3" t="s">
        <v>233</v>
      </c>
      <c r="C83" s="5">
        <v>78.67</v>
      </c>
      <c r="D83" s="5">
        <v>24</v>
      </c>
      <c r="E83" s="5">
        <v>5</v>
      </c>
      <c r="F83" s="5">
        <v>68.510000000000005</v>
      </c>
      <c r="G83" s="5">
        <v>0</v>
      </c>
      <c r="H83" s="5">
        <v>0</v>
      </c>
      <c r="I83" s="5">
        <v>0</v>
      </c>
      <c r="J83" s="5">
        <v>1</v>
      </c>
      <c r="K83" s="5">
        <v>78.260000000000005</v>
      </c>
      <c r="L83" s="5">
        <v>78.48</v>
      </c>
      <c r="M83" s="5">
        <v>83.17</v>
      </c>
    </row>
    <row r="84" spans="1:13" ht="15.75" customHeight="1">
      <c r="A84" s="4">
        <v>83</v>
      </c>
      <c r="B84" s="3" t="s">
        <v>136</v>
      </c>
      <c r="C84" s="5">
        <v>78.63</v>
      </c>
      <c r="D84" s="5">
        <v>26</v>
      </c>
      <c r="E84" s="5">
        <v>7</v>
      </c>
      <c r="F84" s="5">
        <v>69.17</v>
      </c>
      <c r="G84" s="5">
        <v>0</v>
      </c>
      <c r="H84" s="5">
        <v>1</v>
      </c>
      <c r="I84" s="5">
        <v>0</v>
      </c>
      <c r="J84" s="5">
        <v>1</v>
      </c>
      <c r="K84" s="5">
        <v>78.319999999999993</v>
      </c>
      <c r="L84" s="5">
        <v>79.23</v>
      </c>
      <c r="M84" s="5">
        <v>77.61</v>
      </c>
    </row>
    <row r="85" spans="1:13" ht="15.75" customHeight="1">
      <c r="A85" s="4">
        <v>84</v>
      </c>
      <c r="B85" s="3" t="s">
        <v>424</v>
      </c>
      <c r="C85" s="5">
        <v>78.58</v>
      </c>
      <c r="D85" s="5">
        <v>25</v>
      </c>
      <c r="E85" s="5">
        <v>6</v>
      </c>
      <c r="F85" s="5">
        <v>69.75</v>
      </c>
      <c r="G85" s="5">
        <v>0</v>
      </c>
      <c r="H85" s="5">
        <v>1</v>
      </c>
      <c r="I85" s="5">
        <v>0</v>
      </c>
      <c r="J85" s="5">
        <v>1</v>
      </c>
      <c r="K85" s="5">
        <v>78.989999999999995</v>
      </c>
      <c r="L85" s="5">
        <v>78.36</v>
      </c>
      <c r="M85" s="5">
        <v>70.81</v>
      </c>
    </row>
    <row r="86" spans="1:13" ht="15.75" customHeight="1">
      <c r="A86" s="4">
        <v>85</v>
      </c>
      <c r="B86" s="3" t="s">
        <v>134</v>
      </c>
      <c r="C86" s="5">
        <v>78.41</v>
      </c>
      <c r="D86" s="5">
        <v>17</v>
      </c>
      <c r="E86" s="5">
        <v>15</v>
      </c>
      <c r="F86" s="5">
        <v>79.069999999999993</v>
      </c>
      <c r="G86" s="5">
        <v>2</v>
      </c>
      <c r="H86" s="5">
        <v>7</v>
      </c>
      <c r="I86" s="5">
        <v>3</v>
      </c>
      <c r="J86" s="5">
        <v>7</v>
      </c>
      <c r="K86" s="5">
        <v>78.290000000000006</v>
      </c>
      <c r="L86" s="5">
        <v>78.849999999999994</v>
      </c>
      <c r="M86" s="5">
        <v>75.28</v>
      </c>
    </row>
    <row r="87" spans="1:13" ht="15.75" customHeight="1">
      <c r="A87" s="4">
        <v>86</v>
      </c>
      <c r="B87" s="3" t="s">
        <v>174</v>
      </c>
      <c r="C87" s="5">
        <v>78.38</v>
      </c>
      <c r="D87" s="5">
        <v>19</v>
      </c>
      <c r="E87" s="5">
        <v>11</v>
      </c>
      <c r="F87" s="5">
        <v>72.95</v>
      </c>
      <c r="G87" s="5">
        <v>0</v>
      </c>
      <c r="H87" s="5">
        <v>0</v>
      </c>
      <c r="I87" s="5">
        <v>0</v>
      </c>
      <c r="J87" s="5">
        <v>3</v>
      </c>
      <c r="K87" s="5">
        <v>78.510000000000005</v>
      </c>
      <c r="L87" s="5">
        <v>78.180000000000007</v>
      </c>
      <c r="M87" s="5">
        <v>73.83</v>
      </c>
    </row>
    <row r="88" spans="1:13" ht="15.75" customHeight="1">
      <c r="A88" s="4">
        <v>87</v>
      </c>
      <c r="B88" s="3" t="s">
        <v>182</v>
      </c>
      <c r="C88" s="5">
        <v>78.349999999999994</v>
      </c>
      <c r="D88" s="5">
        <v>15</v>
      </c>
      <c r="E88" s="5">
        <v>17</v>
      </c>
      <c r="F88" s="5">
        <v>78.5</v>
      </c>
      <c r="G88" s="5">
        <v>0</v>
      </c>
      <c r="H88" s="5">
        <v>5</v>
      </c>
      <c r="I88" s="5">
        <v>2</v>
      </c>
      <c r="J88" s="5">
        <v>8</v>
      </c>
      <c r="K88" s="5">
        <v>78.64</v>
      </c>
      <c r="L88" s="5">
        <v>79.02</v>
      </c>
      <c r="M88" s="5">
        <v>69.069999999999993</v>
      </c>
    </row>
    <row r="89" spans="1:13" ht="15.75" customHeight="1">
      <c r="A89" s="4">
        <v>88</v>
      </c>
      <c r="B89" s="3" t="s">
        <v>327</v>
      </c>
      <c r="C89" s="5">
        <v>78.33</v>
      </c>
      <c r="D89" s="5">
        <v>22</v>
      </c>
      <c r="E89" s="5">
        <v>8</v>
      </c>
      <c r="F89" s="5">
        <v>69.430000000000007</v>
      </c>
      <c r="G89" s="5">
        <v>0</v>
      </c>
      <c r="H89" s="5">
        <v>2</v>
      </c>
      <c r="I89" s="5">
        <v>0</v>
      </c>
      <c r="J89" s="5">
        <v>3</v>
      </c>
      <c r="K89" s="5">
        <v>78.239999999999995</v>
      </c>
      <c r="L89" s="5">
        <v>77.42</v>
      </c>
      <c r="M89" s="5">
        <v>79.84</v>
      </c>
    </row>
    <row r="90" spans="1:13" ht="15.75" customHeight="1">
      <c r="A90" s="4">
        <v>89</v>
      </c>
      <c r="B90" s="3" t="s">
        <v>46</v>
      </c>
      <c r="C90" s="5">
        <v>78.319999999999993</v>
      </c>
      <c r="D90" s="5">
        <v>13</v>
      </c>
      <c r="E90" s="5">
        <v>18</v>
      </c>
      <c r="F90" s="5">
        <v>78.63</v>
      </c>
      <c r="G90" s="5">
        <v>0</v>
      </c>
      <c r="H90" s="5">
        <v>5</v>
      </c>
      <c r="I90" s="5">
        <v>1</v>
      </c>
      <c r="J90" s="5">
        <v>7</v>
      </c>
      <c r="K90" s="5">
        <v>78.67</v>
      </c>
      <c r="L90" s="5">
        <v>77.400000000000006</v>
      </c>
      <c r="M90" s="5">
        <v>73.27</v>
      </c>
    </row>
    <row r="91" spans="1:13" ht="15.75" customHeight="1">
      <c r="A91" s="4">
        <v>90</v>
      </c>
      <c r="B91" s="3" t="s">
        <v>105</v>
      </c>
      <c r="C91" s="5">
        <v>78.290000000000006</v>
      </c>
      <c r="D91" s="5">
        <v>11</v>
      </c>
      <c r="E91" s="5">
        <v>20</v>
      </c>
      <c r="F91" s="5">
        <v>79.48</v>
      </c>
      <c r="G91" s="5">
        <v>0</v>
      </c>
      <c r="H91" s="5">
        <v>9</v>
      </c>
      <c r="I91" s="5">
        <v>2</v>
      </c>
      <c r="J91" s="5">
        <v>15</v>
      </c>
      <c r="K91" s="5">
        <v>78.849999999999994</v>
      </c>
      <c r="L91" s="5">
        <v>77.33</v>
      </c>
      <c r="M91" s="5">
        <v>70.87</v>
      </c>
    </row>
    <row r="92" spans="1:13" ht="15.75" customHeight="1">
      <c r="A92" s="4">
        <v>91</v>
      </c>
      <c r="B92" s="3" t="s">
        <v>354</v>
      </c>
      <c r="C92" s="5">
        <v>77.8</v>
      </c>
      <c r="D92" s="5">
        <v>25</v>
      </c>
      <c r="E92" s="5">
        <v>9</v>
      </c>
      <c r="F92" s="5">
        <v>69.150000000000006</v>
      </c>
      <c r="G92" s="5">
        <v>0</v>
      </c>
      <c r="H92" s="5">
        <v>1</v>
      </c>
      <c r="I92" s="5">
        <v>0</v>
      </c>
      <c r="J92" s="5">
        <v>3</v>
      </c>
      <c r="K92" s="5">
        <v>77.42</v>
      </c>
      <c r="L92" s="5">
        <v>77.28</v>
      </c>
      <c r="M92" s="5">
        <v>83.64</v>
      </c>
    </row>
    <row r="93" spans="1:13" ht="15.75" customHeight="1">
      <c r="A93" s="4">
        <v>92</v>
      </c>
      <c r="B93" s="3" t="s">
        <v>211</v>
      </c>
      <c r="C93" s="5">
        <v>77.540000000000006</v>
      </c>
      <c r="D93" s="5">
        <v>16</v>
      </c>
      <c r="E93" s="5">
        <v>16</v>
      </c>
      <c r="F93" s="5">
        <v>75.739999999999995</v>
      </c>
      <c r="G93" s="5">
        <v>0</v>
      </c>
      <c r="H93" s="5">
        <v>2</v>
      </c>
      <c r="I93" s="5">
        <v>2</v>
      </c>
      <c r="J93" s="5">
        <v>7</v>
      </c>
      <c r="K93" s="5">
        <v>77.52</v>
      </c>
      <c r="L93" s="5">
        <v>76.84</v>
      </c>
      <c r="M93" s="5">
        <v>76.69</v>
      </c>
    </row>
    <row r="94" spans="1:13" ht="15.75" customHeight="1">
      <c r="A94" s="4">
        <v>93</v>
      </c>
      <c r="B94" s="3" t="s">
        <v>97</v>
      </c>
      <c r="C94" s="5">
        <v>77.489999999999995</v>
      </c>
      <c r="D94" s="5">
        <v>19</v>
      </c>
      <c r="E94" s="5">
        <v>13</v>
      </c>
      <c r="F94" s="5">
        <v>75.64</v>
      </c>
      <c r="G94" s="5">
        <v>0</v>
      </c>
      <c r="H94" s="5">
        <v>7</v>
      </c>
      <c r="I94" s="5">
        <v>1</v>
      </c>
      <c r="J94" s="5">
        <v>8</v>
      </c>
      <c r="K94" s="5">
        <v>77.13</v>
      </c>
      <c r="L94" s="5">
        <v>78.75</v>
      </c>
      <c r="M94" s="5">
        <v>75.16</v>
      </c>
    </row>
    <row r="95" spans="1:13" ht="15.75" customHeight="1">
      <c r="A95" s="4">
        <v>94</v>
      </c>
      <c r="B95" s="3" t="s">
        <v>131</v>
      </c>
      <c r="C95" s="5">
        <v>77.489999999999995</v>
      </c>
      <c r="D95" s="5">
        <v>20</v>
      </c>
      <c r="E95" s="5">
        <v>12</v>
      </c>
      <c r="F95" s="5">
        <v>76.349999999999994</v>
      </c>
      <c r="G95" s="5">
        <v>2</v>
      </c>
      <c r="H95" s="5">
        <v>1</v>
      </c>
      <c r="I95" s="5">
        <v>4</v>
      </c>
      <c r="J95" s="5">
        <v>3</v>
      </c>
      <c r="K95" s="5">
        <v>77.23</v>
      </c>
      <c r="L95" s="5">
        <v>78.17</v>
      </c>
      <c r="M95" s="5">
        <v>75.41</v>
      </c>
    </row>
    <row r="96" spans="1:13" ht="15.75" customHeight="1">
      <c r="A96" s="4">
        <v>95</v>
      </c>
      <c r="B96" s="3" t="s">
        <v>215</v>
      </c>
      <c r="C96" s="5">
        <v>77.38</v>
      </c>
      <c r="D96" s="5">
        <v>15</v>
      </c>
      <c r="E96" s="5">
        <v>15</v>
      </c>
      <c r="F96" s="5">
        <v>77.569999999999993</v>
      </c>
      <c r="G96" s="5">
        <v>0</v>
      </c>
      <c r="H96" s="5">
        <v>6</v>
      </c>
      <c r="I96" s="5">
        <v>2</v>
      </c>
      <c r="J96" s="5">
        <v>9</v>
      </c>
      <c r="K96" s="5">
        <v>77.47</v>
      </c>
      <c r="L96" s="5">
        <v>77.66</v>
      </c>
      <c r="M96" s="5">
        <v>71.7</v>
      </c>
    </row>
    <row r="97" spans="1:13" ht="15.75" customHeight="1">
      <c r="A97" s="4">
        <v>96</v>
      </c>
      <c r="B97" s="3" t="s">
        <v>138</v>
      </c>
      <c r="C97" s="5">
        <v>77.3</v>
      </c>
      <c r="D97" s="5">
        <v>24</v>
      </c>
      <c r="E97" s="5">
        <v>9</v>
      </c>
      <c r="F97" s="5">
        <v>69.28</v>
      </c>
      <c r="G97" s="5">
        <v>0</v>
      </c>
      <c r="H97" s="5">
        <v>1</v>
      </c>
      <c r="I97" s="5">
        <v>0</v>
      </c>
      <c r="J97" s="5">
        <v>1</v>
      </c>
      <c r="K97" s="5">
        <v>77.349999999999994</v>
      </c>
      <c r="L97" s="5">
        <v>77.03</v>
      </c>
      <c r="M97" s="5">
        <v>73.83</v>
      </c>
    </row>
    <row r="98" spans="1:13" ht="15.75" customHeight="1">
      <c r="A98" s="4">
        <v>97</v>
      </c>
      <c r="B98" s="3" t="s">
        <v>87</v>
      </c>
      <c r="C98" s="5">
        <v>77.290000000000006</v>
      </c>
      <c r="D98" s="5">
        <v>17</v>
      </c>
      <c r="E98" s="5">
        <v>15</v>
      </c>
      <c r="F98" s="5">
        <v>77.739999999999995</v>
      </c>
      <c r="G98" s="5">
        <v>1</v>
      </c>
      <c r="H98" s="5">
        <v>3</v>
      </c>
      <c r="I98" s="5">
        <v>5</v>
      </c>
      <c r="J98" s="5">
        <v>6</v>
      </c>
      <c r="K98" s="5">
        <v>76.930000000000007</v>
      </c>
      <c r="L98" s="5">
        <v>77.739999999999995</v>
      </c>
      <c r="M98" s="5">
        <v>77.5</v>
      </c>
    </row>
    <row r="99" spans="1:13" ht="15.75" customHeight="1">
      <c r="A99" s="4">
        <v>98</v>
      </c>
      <c r="B99" s="3" t="s">
        <v>225</v>
      </c>
      <c r="C99" s="5">
        <v>77.02</v>
      </c>
      <c r="D99" s="5">
        <v>24</v>
      </c>
      <c r="E99" s="5">
        <v>7</v>
      </c>
      <c r="F99" s="5">
        <v>68.88</v>
      </c>
      <c r="G99" s="5">
        <v>0</v>
      </c>
      <c r="H99" s="5">
        <v>0</v>
      </c>
      <c r="I99" s="5">
        <v>0</v>
      </c>
      <c r="J99" s="5">
        <v>1</v>
      </c>
      <c r="K99" s="5">
        <v>76.540000000000006</v>
      </c>
      <c r="L99" s="5">
        <v>76.489999999999995</v>
      </c>
      <c r="M99" s="5">
        <v>86.73</v>
      </c>
    </row>
    <row r="100" spans="1:13" ht="15.75" customHeight="1">
      <c r="A100" s="4">
        <v>99</v>
      </c>
      <c r="B100" s="3" t="s">
        <v>132</v>
      </c>
      <c r="C100" s="5">
        <v>76.97</v>
      </c>
      <c r="D100" s="5">
        <v>12</v>
      </c>
      <c r="E100" s="5">
        <v>20</v>
      </c>
      <c r="F100" s="5">
        <v>79.8</v>
      </c>
      <c r="G100" s="5">
        <v>1</v>
      </c>
      <c r="H100" s="5">
        <v>3</v>
      </c>
      <c r="I100" s="5">
        <v>3</v>
      </c>
      <c r="J100" s="5">
        <v>11</v>
      </c>
      <c r="K100" s="5">
        <v>77.260000000000005</v>
      </c>
      <c r="L100" s="5">
        <v>77.099999999999994</v>
      </c>
      <c r="M100" s="5">
        <v>68.84</v>
      </c>
    </row>
    <row r="101" spans="1:13" ht="15.75" customHeight="1">
      <c r="A101" s="4">
        <v>100</v>
      </c>
      <c r="B101" s="3" t="s">
        <v>155</v>
      </c>
      <c r="C101" s="5">
        <v>76.89</v>
      </c>
      <c r="D101" s="5">
        <v>13</v>
      </c>
      <c r="E101" s="5">
        <v>19</v>
      </c>
      <c r="F101" s="5">
        <v>79.290000000000006</v>
      </c>
      <c r="G101" s="5">
        <v>1</v>
      </c>
      <c r="H101" s="5">
        <v>9</v>
      </c>
      <c r="I101" s="5">
        <v>4</v>
      </c>
      <c r="J101" s="5">
        <v>12</v>
      </c>
      <c r="K101" s="5">
        <v>76.849999999999994</v>
      </c>
      <c r="L101" s="5">
        <v>77.31</v>
      </c>
      <c r="M101" s="5">
        <v>72.53</v>
      </c>
    </row>
    <row r="102" spans="1:13" ht="15.75" customHeight="1">
      <c r="A102" s="4">
        <v>101</v>
      </c>
      <c r="B102" s="3" t="s">
        <v>337</v>
      </c>
      <c r="C102" s="5">
        <v>76.77</v>
      </c>
      <c r="D102" s="5">
        <v>19</v>
      </c>
      <c r="E102" s="5">
        <v>12</v>
      </c>
      <c r="F102" s="5">
        <v>73.8</v>
      </c>
      <c r="G102" s="5">
        <v>0</v>
      </c>
      <c r="H102" s="5">
        <v>4</v>
      </c>
      <c r="I102" s="5">
        <v>1</v>
      </c>
      <c r="J102" s="5">
        <v>5</v>
      </c>
      <c r="K102" s="5">
        <v>76.52</v>
      </c>
      <c r="L102" s="5">
        <v>77.03</v>
      </c>
      <c r="M102" s="5">
        <v>76.069999999999993</v>
      </c>
    </row>
    <row r="103" spans="1:13" ht="15.75" customHeight="1">
      <c r="A103" s="4">
        <v>102</v>
      </c>
      <c r="B103" s="3" t="s">
        <v>189</v>
      </c>
      <c r="C103" s="5">
        <v>76.77</v>
      </c>
      <c r="D103" s="5">
        <v>16</v>
      </c>
      <c r="E103" s="5">
        <v>16</v>
      </c>
      <c r="F103" s="5">
        <v>73.84</v>
      </c>
      <c r="G103" s="5">
        <v>0</v>
      </c>
      <c r="H103" s="5">
        <v>1</v>
      </c>
      <c r="I103" s="5">
        <v>1</v>
      </c>
      <c r="J103" s="5">
        <v>2</v>
      </c>
      <c r="K103" s="5">
        <v>76.260000000000005</v>
      </c>
      <c r="L103" s="5">
        <v>76.62</v>
      </c>
      <c r="M103" s="5">
        <v>83.66</v>
      </c>
    </row>
    <row r="104" spans="1:13" ht="15.75" customHeight="1">
      <c r="A104" s="4">
        <v>103</v>
      </c>
      <c r="B104" s="3" t="s">
        <v>151</v>
      </c>
      <c r="C104" s="5">
        <v>76.69</v>
      </c>
      <c r="D104" s="5">
        <v>24</v>
      </c>
      <c r="E104" s="5">
        <v>7</v>
      </c>
      <c r="F104" s="5">
        <v>68.319999999999993</v>
      </c>
      <c r="G104" s="5">
        <v>0</v>
      </c>
      <c r="H104" s="5">
        <v>1</v>
      </c>
      <c r="I104" s="5">
        <v>1</v>
      </c>
      <c r="J104" s="5">
        <v>1</v>
      </c>
      <c r="K104" s="5">
        <v>76.150000000000006</v>
      </c>
      <c r="L104" s="5">
        <v>76.430000000000007</v>
      </c>
      <c r="M104" s="5">
        <v>85.79</v>
      </c>
    </row>
    <row r="105" spans="1:13" ht="15.75" customHeight="1">
      <c r="A105" s="4">
        <v>104</v>
      </c>
      <c r="B105" s="3" t="s">
        <v>331</v>
      </c>
      <c r="C105" s="5">
        <v>76.650000000000006</v>
      </c>
      <c r="D105" s="5">
        <v>22</v>
      </c>
      <c r="E105" s="5">
        <v>10</v>
      </c>
      <c r="F105" s="5">
        <v>71.959999999999994</v>
      </c>
      <c r="G105" s="5">
        <v>0</v>
      </c>
      <c r="H105" s="5">
        <v>1</v>
      </c>
      <c r="I105" s="5">
        <v>0</v>
      </c>
      <c r="J105" s="5">
        <v>1</v>
      </c>
      <c r="K105" s="5">
        <v>76.260000000000005</v>
      </c>
      <c r="L105" s="5">
        <v>76.760000000000005</v>
      </c>
      <c r="M105" s="5">
        <v>79</v>
      </c>
    </row>
    <row r="106" spans="1:13" ht="15.75" customHeight="1">
      <c r="A106" s="4">
        <v>105</v>
      </c>
      <c r="B106" s="3" t="s">
        <v>196</v>
      </c>
      <c r="C106" s="5">
        <v>76.58</v>
      </c>
      <c r="D106" s="5">
        <v>20</v>
      </c>
      <c r="E106" s="5">
        <v>9</v>
      </c>
      <c r="F106" s="5">
        <v>68.680000000000007</v>
      </c>
      <c r="G106" s="5">
        <v>0</v>
      </c>
      <c r="H106" s="5">
        <v>0</v>
      </c>
      <c r="I106" s="5">
        <v>0</v>
      </c>
      <c r="J106" s="5">
        <v>1</v>
      </c>
      <c r="K106" s="5">
        <v>76.959999999999994</v>
      </c>
      <c r="L106" s="5">
        <v>75.650000000000006</v>
      </c>
      <c r="M106" s="5">
        <v>70.81</v>
      </c>
    </row>
    <row r="107" spans="1:13" ht="15.75" customHeight="1">
      <c r="A107" s="4">
        <v>106</v>
      </c>
      <c r="B107" s="3" t="s">
        <v>274</v>
      </c>
      <c r="C107" s="5">
        <v>76.42</v>
      </c>
      <c r="D107" s="5">
        <v>23</v>
      </c>
      <c r="E107" s="5">
        <v>9</v>
      </c>
      <c r="F107" s="5">
        <v>69.08</v>
      </c>
      <c r="G107" s="5">
        <v>0</v>
      </c>
      <c r="H107" s="5">
        <v>2</v>
      </c>
      <c r="I107" s="5">
        <v>0</v>
      </c>
      <c r="J107" s="5">
        <v>2</v>
      </c>
      <c r="K107" s="5">
        <v>76.16</v>
      </c>
      <c r="L107" s="5">
        <v>76.099999999999994</v>
      </c>
      <c r="M107" s="5">
        <v>78.38</v>
      </c>
    </row>
    <row r="108" spans="1:13" ht="15.75" customHeight="1">
      <c r="A108" s="4">
        <v>107</v>
      </c>
      <c r="B108" s="3" t="s">
        <v>135</v>
      </c>
      <c r="C108" s="5">
        <v>76.34</v>
      </c>
      <c r="D108" s="5">
        <v>20</v>
      </c>
      <c r="E108" s="5">
        <v>13</v>
      </c>
      <c r="F108" s="5">
        <v>72.84</v>
      </c>
      <c r="G108" s="5">
        <v>0</v>
      </c>
      <c r="H108" s="5">
        <v>1</v>
      </c>
      <c r="I108" s="5">
        <v>1</v>
      </c>
      <c r="J108" s="5">
        <v>3</v>
      </c>
      <c r="K108" s="5">
        <v>76.66</v>
      </c>
      <c r="L108" s="5">
        <v>76.34</v>
      </c>
      <c r="M108" s="5">
        <v>67.91</v>
      </c>
    </row>
    <row r="109" spans="1:13" ht="15.75" customHeight="1">
      <c r="A109" s="4">
        <v>108</v>
      </c>
      <c r="B109" s="3" t="s">
        <v>160</v>
      </c>
      <c r="C109" s="5">
        <v>76.33</v>
      </c>
      <c r="D109" s="5">
        <v>11</v>
      </c>
      <c r="E109" s="5">
        <v>20</v>
      </c>
      <c r="F109" s="5">
        <v>80.37</v>
      </c>
      <c r="G109" s="5">
        <v>0</v>
      </c>
      <c r="H109" s="5">
        <v>8</v>
      </c>
      <c r="I109" s="5">
        <v>0</v>
      </c>
      <c r="J109" s="5">
        <v>12</v>
      </c>
      <c r="K109" s="5">
        <v>76.08</v>
      </c>
      <c r="L109" s="5">
        <v>75.569999999999993</v>
      </c>
      <c r="M109" s="5">
        <v>80</v>
      </c>
    </row>
    <row r="110" spans="1:13" ht="15.75" customHeight="1">
      <c r="A110" s="4">
        <v>109</v>
      </c>
      <c r="B110" s="3" t="s">
        <v>114</v>
      </c>
      <c r="C110" s="5">
        <v>76.180000000000007</v>
      </c>
      <c r="D110" s="5">
        <v>18</v>
      </c>
      <c r="E110" s="5">
        <v>15</v>
      </c>
      <c r="F110" s="5">
        <v>74.34</v>
      </c>
      <c r="G110" s="5">
        <v>0</v>
      </c>
      <c r="H110" s="5">
        <v>2</v>
      </c>
      <c r="I110" s="5">
        <v>0</v>
      </c>
      <c r="J110" s="5">
        <v>4</v>
      </c>
      <c r="K110" s="5">
        <v>75.91</v>
      </c>
      <c r="L110" s="5">
        <v>75.27</v>
      </c>
      <c r="M110" s="5">
        <v>81.099999999999994</v>
      </c>
    </row>
    <row r="111" spans="1:13" ht="15.75" customHeight="1">
      <c r="A111" s="4">
        <v>110</v>
      </c>
      <c r="B111" s="3" t="s">
        <v>318</v>
      </c>
      <c r="C111" s="5">
        <v>76.150000000000006</v>
      </c>
      <c r="D111" s="5">
        <v>22</v>
      </c>
      <c r="E111" s="5">
        <v>10</v>
      </c>
      <c r="F111" s="5">
        <v>69.78</v>
      </c>
      <c r="G111" s="5">
        <v>0</v>
      </c>
      <c r="H111" s="5">
        <v>0</v>
      </c>
      <c r="I111" s="5">
        <v>0</v>
      </c>
      <c r="J111" s="5">
        <v>0</v>
      </c>
      <c r="K111" s="5">
        <v>75.78</v>
      </c>
      <c r="L111" s="5">
        <v>75.13</v>
      </c>
      <c r="M111" s="5">
        <v>85.39</v>
      </c>
    </row>
    <row r="112" spans="1:13" ht="15.75" customHeight="1">
      <c r="A112" s="4">
        <v>111</v>
      </c>
      <c r="B112" s="3" t="s">
        <v>108</v>
      </c>
      <c r="C112" s="5">
        <v>76.069999999999993</v>
      </c>
      <c r="D112" s="5">
        <v>21</v>
      </c>
      <c r="E112" s="5">
        <v>10</v>
      </c>
      <c r="F112" s="5">
        <v>68.91</v>
      </c>
      <c r="G112" s="5">
        <v>0</v>
      </c>
      <c r="H112" s="5">
        <v>2</v>
      </c>
      <c r="I112" s="5">
        <v>0</v>
      </c>
      <c r="J112" s="5">
        <v>3</v>
      </c>
      <c r="K112" s="5">
        <v>76.37</v>
      </c>
      <c r="L112" s="5">
        <v>75.069999999999993</v>
      </c>
      <c r="M112" s="5">
        <v>71.45</v>
      </c>
    </row>
    <row r="113" spans="1:13" ht="15.75" customHeight="1">
      <c r="A113" s="4">
        <v>112</v>
      </c>
      <c r="B113" s="3" t="s">
        <v>94</v>
      </c>
      <c r="C113" s="5">
        <v>75.75</v>
      </c>
      <c r="D113" s="5">
        <v>24</v>
      </c>
      <c r="E113" s="5">
        <v>7</v>
      </c>
      <c r="F113" s="5">
        <v>69.19</v>
      </c>
      <c r="G113" s="5">
        <v>0</v>
      </c>
      <c r="H113" s="5">
        <v>1</v>
      </c>
      <c r="I113" s="5">
        <v>0</v>
      </c>
      <c r="J113" s="5">
        <v>2</v>
      </c>
      <c r="K113" s="5">
        <v>75.02</v>
      </c>
      <c r="L113" s="5">
        <v>76.489999999999995</v>
      </c>
      <c r="M113" s="5">
        <v>83.07</v>
      </c>
    </row>
    <row r="114" spans="1:13" ht="15.75" customHeight="1">
      <c r="A114" s="4">
        <v>113</v>
      </c>
      <c r="B114" s="3" t="s">
        <v>212</v>
      </c>
      <c r="C114" s="5">
        <v>75.64</v>
      </c>
      <c r="D114" s="5">
        <v>14</v>
      </c>
      <c r="E114" s="5">
        <v>16</v>
      </c>
      <c r="F114" s="5">
        <v>75.06</v>
      </c>
      <c r="G114" s="5">
        <v>0</v>
      </c>
      <c r="H114" s="5">
        <v>3</v>
      </c>
      <c r="I114" s="5">
        <v>1</v>
      </c>
      <c r="J114" s="5">
        <v>3</v>
      </c>
      <c r="K114" s="5">
        <v>75.36</v>
      </c>
      <c r="L114" s="5">
        <v>75.02</v>
      </c>
      <c r="M114" s="5">
        <v>79.2</v>
      </c>
    </row>
    <row r="115" spans="1:13" ht="15.75" customHeight="1">
      <c r="A115" s="4">
        <v>114</v>
      </c>
      <c r="B115" s="3" t="s">
        <v>147</v>
      </c>
      <c r="C115" s="5">
        <v>75.64</v>
      </c>
      <c r="D115" s="5">
        <v>21</v>
      </c>
      <c r="E115" s="5">
        <v>11</v>
      </c>
      <c r="F115" s="5">
        <v>66.489999999999995</v>
      </c>
      <c r="G115" s="5">
        <v>0</v>
      </c>
      <c r="H115" s="5">
        <v>1</v>
      </c>
      <c r="I115" s="5">
        <v>0</v>
      </c>
      <c r="J115" s="5">
        <v>1</v>
      </c>
      <c r="K115" s="5">
        <v>75.58</v>
      </c>
      <c r="L115" s="5">
        <v>74.67</v>
      </c>
      <c r="M115" s="5">
        <v>76.47</v>
      </c>
    </row>
    <row r="116" spans="1:13" ht="15.75" customHeight="1">
      <c r="A116" s="4">
        <v>115</v>
      </c>
      <c r="B116" s="3" t="s">
        <v>66</v>
      </c>
      <c r="C116" s="5">
        <v>75.569999999999993</v>
      </c>
      <c r="D116" s="5">
        <v>18</v>
      </c>
      <c r="E116" s="5">
        <v>15</v>
      </c>
      <c r="F116" s="5">
        <v>73.87</v>
      </c>
      <c r="G116" s="5">
        <v>0</v>
      </c>
      <c r="H116" s="5">
        <v>2</v>
      </c>
      <c r="I116" s="5">
        <v>0</v>
      </c>
      <c r="J116" s="5">
        <v>6</v>
      </c>
      <c r="K116" s="5">
        <v>75.680000000000007</v>
      </c>
      <c r="L116" s="5">
        <v>75.98</v>
      </c>
      <c r="M116" s="5">
        <v>68.569999999999993</v>
      </c>
    </row>
    <row r="117" spans="1:13" ht="15.75" customHeight="1">
      <c r="A117" s="4">
        <v>116</v>
      </c>
      <c r="B117" s="3" t="s">
        <v>126</v>
      </c>
      <c r="C117" s="5">
        <v>75.47</v>
      </c>
      <c r="D117" s="5">
        <v>19</v>
      </c>
      <c r="E117" s="5">
        <v>10</v>
      </c>
      <c r="F117" s="5">
        <v>70.010000000000005</v>
      </c>
      <c r="G117" s="5">
        <v>0</v>
      </c>
      <c r="H117" s="5">
        <v>2</v>
      </c>
      <c r="I117" s="5">
        <v>0</v>
      </c>
      <c r="J117" s="5">
        <v>2</v>
      </c>
      <c r="K117" s="5">
        <v>75.48</v>
      </c>
      <c r="L117" s="5">
        <v>74.59</v>
      </c>
      <c r="M117" s="5">
        <v>74.83</v>
      </c>
    </row>
    <row r="118" spans="1:13" ht="15.75" customHeight="1">
      <c r="A118" s="4">
        <v>117</v>
      </c>
      <c r="B118" s="3" t="s">
        <v>102</v>
      </c>
      <c r="C118" s="5">
        <v>75.400000000000006</v>
      </c>
      <c r="D118" s="5">
        <v>22</v>
      </c>
      <c r="E118" s="5">
        <v>11</v>
      </c>
      <c r="F118" s="5">
        <v>71.040000000000006</v>
      </c>
      <c r="G118" s="5">
        <v>0</v>
      </c>
      <c r="H118" s="5">
        <v>1</v>
      </c>
      <c r="I118" s="5">
        <v>0</v>
      </c>
      <c r="J118" s="5">
        <v>2</v>
      </c>
      <c r="K118" s="5">
        <v>74.989999999999995</v>
      </c>
      <c r="L118" s="5">
        <v>75.38</v>
      </c>
      <c r="M118" s="5">
        <v>78.64</v>
      </c>
    </row>
    <row r="119" spans="1:13" ht="15.75" customHeight="1">
      <c r="A119" s="4">
        <v>118</v>
      </c>
      <c r="B119" s="3" t="s">
        <v>168</v>
      </c>
      <c r="C119" s="5">
        <v>75.37</v>
      </c>
      <c r="D119" s="5">
        <v>23</v>
      </c>
      <c r="E119" s="5">
        <v>8</v>
      </c>
      <c r="F119" s="5">
        <v>69.67</v>
      </c>
      <c r="G119" s="5">
        <v>0</v>
      </c>
      <c r="H119" s="5">
        <v>1</v>
      </c>
      <c r="I119" s="5">
        <v>0</v>
      </c>
      <c r="J119" s="5">
        <v>1</v>
      </c>
      <c r="K119" s="5">
        <v>74.89</v>
      </c>
      <c r="L119" s="5">
        <v>75.09</v>
      </c>
      <c r="M119" s="5">
        <v>81.59</v>
      </c>
    </row>
    <row r="120" spans="1:13" ht="15.75" customHeight="1">
      <c r="A120" s="4">
        <v>119</v>
      </c>
      <c r="B120" s="3" t="s">
        <v>81</v>
      </c>
      <c r="C120" s="5">
        <v>75.34</v>
      </c>
      <c r="D120" s="5">
        <v>18</v>
      </c>
      <c r="E120" s="5">
        <v>13</v>
      </c>
      <c r="F120" s="5">
        <v>70.58</v>
      </c>
      <c r="G120" s="5">
        <v>0</v>
      </c>
      <c r="H120" s="5">
        <v>0</v>
      </c>
      <c r="I120" s="5">
        <v>0</v>
      </c>
      <c r="J120" s="5">
        <v>1</v>
      </c>
      <c r="K120" s="5">
        <v>75.430000000000007</v>
      </c>
      <c r="L120" s="5">
        <v>74.66</v>
      </c>
      <c r="M120" s="5">
        <v>72.849999999999994</v>
      </c>
    </row>
    <row r="121" spans="1:13" ht="15.75" customHeight="1">
      <c r="A121" s="4">
        <v>120</v>
      </c>
      <c r="B121" s="3" t="s">
        <v>185</v>
      </c>
      <c r="C121" s="5">
        <v>75.34</v>
      </c>
      <c r="D121" s="5">
        <v>24</v>
      </c>
      <c r="E121" s="5">
        <v>6</v>
      </c>
      <c r="F121" s="5">
        <v>65.8</v>
      </c>
      <c r="G121" s="5">
        <v>0</v>
      </c>
      <c r="H121" s="5">
        <v>0</v>
      </c>
      <c r="I121" s="5">
        <v>0</v>
      </c>
      <c r="J121" s="5">
        <v>1</v>
      </c>
      <c r="K121" s="5">
        <v>74.91</v>
      </c>
      <c r="L121" s="5">
        <v>74.77</v>
      </c>
      <c r="M121" s="5">
        <v>82.34</v>
      </c>
    </row>
    <row r="122" spans="1:13" ht="15.75" customHeight="1">
      <c r="A122" s="4">
        <v>121</v>
      </c>
      <c r="B122" s="3" t="s">
        <v>59</v>
      </c>
      <c r="C122" s="5">
        <v>75.2</v>
      </c>
      <c r="D122" s="5">
        <v>14</v>
      </c>
      <c r="E122" s="5">
        <v>19</v>
      </c>
      <c r="F122" s="5">
        <v>77.86</v>
      </c>
      <c r="G122" s="5">
        <v>0</v>
      </c>
      <c r="H122" s="5">
        <v>8</v>
      </c>
      <c r="I122" s="5">
        <v>1</v>
      </c>
      <c r="J122" s="5">
        <v>11</v>
      </c>
      <c r="K122" s="5">
        <v>74.95</v>
      </c>
      <c r="L122" s="5">
        <v>74.47</v>
      </c>
      <c r="M122" s="5">
        <v>78.69</v>
      </c>
    </row>
    <row r="123" spans="1:13" ht="15.75" customHeight="1">
      <c r="A123" s="4">
        <v>122</v>
      </c>
      <c r="B123" s="3" t="s">
        <v>203</v>
      </c>
      <c r="C123" s="5">
        <v>75.13</v>
      </c>
      <c r="D123" s="5">
        <v>19</v>
      </c>
      <c r="E123" s="5">
        <v>13</v>
      </c>
      <c r="F123" s="5">
        <v>74.489999999999995</v>
      </c>
      <c r="G123" s="5">
        <v>0</v>
      </c>
      <c r="H123" s="5">
        <v>1</v>
      </c>
      <c r="I123" s="5">
        <v>1</v>
      </c>
      <c r="J123" s="5">
        <v>2</v>
      </c>
      <c r="K123" s="5">
        <v>74.83</v>
      </c>
      <c r="L123" s="5">
        <v>75.650000000000006</v>
      </c>
      <c r="M123" s="5">
        <v>74.209999999999994</v>
      </c>
    </row>
    <row r="124" spans="1:13" ht="15.75" customHeight="1">
      <c r="A124" s="4">
        <v>123</v>
      </c>
      <c r="B124" s="3" t="s">
        <v>425</v>
      </c>
      <c r="C124" s="5">
        <v>75.06</v>
      </c>
      <c r="D124" s="5">
        <v>20</v>
      </c>
      <c r="E124" s="5">
        <v>13</v>
      </c>
      <c r="F124" s="5">
        <v>70.73</v>
      </c>
      <c r="G124" s="5">
        <v>0</v>
      </c>
      <c r="H124" s="5">
        <v>1</v>
      </c>
      <c r="I124" s="5">
        <v>0</v>
      </c>
      <c r="J124" s="5">
        <v>2</v>
      </c>
      <c r="K124" s="5">
        <v>74.87</v>
      </c>
      <c r="L124" s="5">
        <v>74.5</v>
      </c>
      <c r="M124" s="5">
        <v>76.650000000000006</v>
      </c>
    </row>
    <row r="125" spans="1:13" ht="15.75" customHeight="1">
      <c r="A125" s="4">
        <v>124</v>
      </c>
      <c r="B125" s="3" t="s">
        <v>171</v>
      </c>
      <c r="C125" s="5">
        <v>75.02</v>
      </c>
      <c r="D125" s="5">
        <v>17</v>
      </c>
      <c r="E125" s="5">
        <v>15</v>
      </c>
      <c r="F125" s="5">
        <v>72.42</v>
      </c>
      <c r="G125" s="5">
        <v>0</v>
      </c>
      <c r="H125" s="5">
        <v>0</v>
      </c>
      <c r="I125" s="5">
        <v>0</v>
      </c>
      <c r="J125" s="5">
        <v>0</v>
      </c>
      <c r="K125" s="5">
        <v>75.23</v>
      </c>
      <c r="L125" s="5">
        <v>75.45</v>
      </c>
      <c r="M125" s="5">
        <v>65.83</v>
      </c>
    </row>
    <row r="126" spans="1:13" ht="15.75" customHeight="1">
      <c r="A126" s="4">
        <v>125</v>
      </c>
      <c r="B126" s="3" t="s">
        <v>127</v>
      </c>
      <c r="C126" s="5">
        <v>75</v>
      </c>
      <c r="D126" s="5">
        <v>23</v>
      </c>
      <c r="E126" s="5">
        <v>10</v>
      </c>
      <c r="F126" s="5">
        <v>70.53</v>
      </c>
      <c r="G126" s="5">
        <v>0</v>
      </c>
      <c r="H126" s="5">
        <v>1</v>
      </c>
      <c r="I126" s="5">
        <v>0</v>
      </c>
      <c r="J126" s="5">
        <v>1</v>
      </c>
      <c r="K126" s="5">
        <v>74.3</v>
      </c>
      <c r="L126" s="5">
        <v>74.97</v>
      </c>
      <c r="M126" s="5">
        <v>88.86</v>
      </c>
    </row>
    <row r="127" spans="1:13" ht="15.75" customHeight="1">
      <c r="A127" s="4">
        <v>126</v>
      </c>
      <c r="B127" s="3" t="s">
        <v>413</v>
      </c>
      <c r="C127" s="5">
        <v>75</v>
      </c>
      <c r="D127" s="5">
        <v>20</v>
      </c>
      <c r="E127" s="5">
        <v>13</v>
      </c>
      <c r="F127" s="5">
        <v>70.44</v>
      </c>
      <c r="G127" s="5">
        <v>0</v>
      </c>
      <c r="H127" s="5">
        <v>0</v>
      </c>
      <c r="I127" s="5">
        <v>0</v>
      </c>
      <c r="J127" s="5">
        <v>2</v>
      </c>
      <c r="K127" s="5">
        <v>74.510000000000005</v>
      </c>
      <c r="L127" s="5">
        <v>74.58</v>
      </c>
      <c r="M127" s="5">
        <v>82.4</v>
      </c>
    </row>
    <row r="128" spans="1:13" ht="15.75" customHeight="1">
      <c r="A128" s="4">
        <v>127</v>
      </c>
      <c r="B128" s="3" t="s">
        <v>206</v>
      </c>
      <c r="C128" s="5">
        <v>74.63</v>
      </c>
      <c r="D128" s="5">
        <v>17</v>
      </c>
      <c r="E128" s="5">
        <v>13</v>
      </c>
      <c r="F128" s="5">
        <v>71.760000000000005</v>
      </c>
      <c r="G128" s="5">
        <v>0</v>
      </c>
      <c r="H128" s="5">
        <v>1</v>
      </c>
      <c r="I128" s="5">
        <v>0</v>
      </c>
      <c r="J128" s="5">
        <v>2</v>
      </c>
      <c r="K128" s="5">
        <v>74.27</v>
      </c>
      <c r="L128" s="5">
        <v>74.64</v>
      </c>
      <c r="M128" s="5">
        <v>76.72</v>
      </c>
    </row>
    <row r="129" spans="1:13" ht="15.75" customHeight="1">
      <c r="A129" s="4">
        <v>128</v>
      </c>
      <c r="B129" s="3" t="s">
        <v>22</v>
      </c>
      <c r="C129" s="5">
        <v>74.42</v>
      </c>
      <c r="D129" s="5">
        <v>14</v>
      </c>
      <c r="E129" s="5">
        <v>18</v>
      </c>
      <c r="F129" s="5">
        <v>77.98</v>
      </c>
      <c r="G129" s="5">
        <v>0</v>
      </c>
      <c r="H129" s="5">
        <v>8</v>
      </c>
      <c r="I129" s="5">
        <v>0</v>
      </c>
      <c r="J129" s="5">
        <v>11</v>
      </c>
      <c r="K129" s="5">
        <v>73.930000000000007</v>
      </c>
      <c r="L129" s="5">
        <v>75.7</v>
      </c>
      <c r="M129" s="5">
        <v>73.75</v>
      </c>
    </row>
    <row r="130" spans="1:13" ht="15.75" customHeight="1">
      <c r="A130" s="4">
        <v>129</v>
      </c>
      <c r="B130" s="3" t="s">
        <v>265</v>
      </c>
      <c r="C130" s="5">
        <v>74.3</v>
      </c>
      <c r="D130" s="5">
        <v>20</v>
      </c>
      <c r="E130" s="5">
        <v>11</v>
      </c>
      <c r="F130" s="5">
        <v>66.459999999999994</v>
      </c>
      <c r="G130" s="5">
        <v>0</v>
      </c>
      <c r="H130" s="5">
        <v>1</v>
      </c>
      <c r="I130" s="5">
        <v>0</v>
      </c>
      <c r="J130" s="5">
        <v>2</v>
      </c>
      <c r="K130" s="5">
        <v>74.56</v>
      </c>
      <c r="L130" s="5">
        <v>73.260000000000005</v>
      </c>
      <c r="M130" s="5">
        <v>70.34</v>
      </c>
    </row>
    <row r="131" spans="1:13" ht="15.75" customHeight="1">
      <c r="A131" s="4">
        <v>130</v>
      </c>
      <c r="B131" s="3" t="s">
        <v>93</v>
      </c>
      <c r="C131" s="5">
        <v>74.16</v>
      </c>
      <c r="D131" s="5">
        <v>14</v>
      </c>
      <c r="E131" s="5">
        <v>17</v>
      </c>
      <c r="F131" s="5">
        <v>74.08</v>
      </c>
      <c r="G131" s="5">
        <v>0</v>
      </c>
      <c r="H131" s="5">
        <v>0</v>
      </c>
      <c r="I131" s="5">
        <v>0</v>
      </c>
      <c r="J131" s="5">
        <v>4</v>
      </c>
      <c r="K131" s="5">
        <v>74.099999999999994</v>
      </c>
      <c r="L131" s="5">
        <v>74.349999999999994</v>
      </c>
      <c r="M131" s="5">
        <v>70.55</v>
      </c>
    </row>
    <row r="132" spans="1:13" ht="15.75" customHeight="1">
      <c r="A132" s="4">
        <v>131</v>
      </c>
      <c r="B132" s="3" t="s">
        <v>34</v>
      </c>
      <c r="C132" s="5">
        <v>74.069999999999993</v>
      </c>
      <c r="D132" s="5">
        <v>21</v>
      </c>
      <c r="E132" s="5">
        <v>13</v>
      </c>
      <c r="F132" s="5">
        <v>73.72</v>
      </c>
      <c r="G132" s="5">
        <v>1</v>
      </c>
      <c r="H132" s="5">
        <v>5</v>
      </c>
      <c r="I132" s="5">
        <v>1</v>
      </c>
      <c r="J132" s="5">
        <v>6</v>
      </c>
      <c r="K132" s="5">
        <v>73.47</v>
      </c>
      <c r="L132" s="5">
        <v>74.87</v>
      </c>
      <c r="M132" s="5">
        <v>77.19</v>
      </c>
    </row>
    <row r="133" spans="1:13" ht="15.75" customHeight="1">
      <c r="A133" s="4">
        <v>132</v>
      </c>
      <c r="B133" s="3" t="s">
        <v>269</v>
      </c>
      <c r="C133" s="5">
        <v>73.989999999999995</v>
      </c>
      <c r="D133" s="5">
        <v>17</v>
      </c>
      <c r="E133" s="5">
        <v>13</v>
      </c>
      <c r="F133" s="5">
        <v>72.209999999999994</v>
      </c>
      <c r="G133" s="5">
        <v>0</v>
      </c>
      <c r="H133" s="5">
        <v>2</v>
      </c>
      <c r="I133" s="5">
        <v>0</v>
      </c>
      <c r="J133" s="5">
        <v>4</v>
      </c>
      <c r="K133" s="5">
        <v>73.91</v>
      </c>
      <c r="L133" s="5">
        <v>73.72</v>
      </c>
      <c r="M133" s="5">
        <v>72.56</v>
      </c>
    </row>
    <row r="134" spans="1:13" ht="15.75" customHeight="1">
      <c r="A134" s="4">
        <v>133</v>
      </c>
      <c r="B134" s="3" t="s">
        <v>217</v>
      </c>
      <c r="C134" s="5">
        <v>73.91</v>
      </c>
      <c r="D134" s="5">
        <v>23</v>
      </c>
      <c r="E134" s="5">
        <v>9</v>
      </c>
      <c r="F134" s="5">
        <v>68.75</v>
      </c>
      <c r="G134" s="5">
        <v>0</v>
      </c>
      <c r="H134" s="5">
        <v>0</v>
      </c>
      <c r="I134" s="5">
        <v>0</v>
      </c>
      <c r="J134" s="5">
        <v>0</v>
      </c>
      <c r="K134" s="5">
        <v>73.38</v>
      </c>
      <c r="L134" s="5">
        <v>73.86</v>
      </c>
      <c r="M134" s="5">
        <v>79.77</v>
      </c>
    </row>
    <row r="135" spans="1:13" ht="15.75" customHeight="1">
      <c r="A135" s="4">
        <v>134</v>
      </c>
      <c r="B135" s="3" t="s">
        <v>57</v>
      </c>
      <c r="C135" s="5">
        <v>73.66</v>
      </c>
      <c r="D135" s="5">
        <v>16</v>
      </c>
      <c r="E135" s="5">
        <v>17</v>
      </c>
      <c r="F135" s="5">
        <v>74.31</v>
      </c>
      <c r="G135" s="5">
        <v>0</v>
      </c>
      <c r="H135" s="5">
        <v>1</v>
      </c>
      <c r="I135" s="5">
        <v>0</v>
      </c>
      <c r="J135" s="5">
        <v>3</v>
      </c>
      <c r="K135" s="5">
        <v>73.489999999999995</v>
      </c>
      <c r="L135" s="5">
        <v>73.25</v>
      </c>
      <c r="M135" s="5">
        <v>74.08</v>
      </c>
    </row>
    <row r="136" spans="1:13" ht="15.75" customHeight="1">
      <c r="A136" s="4">
        <v>135</v>
      </c>
      <c r="B136" s="3" t="s">
        <v>121</v>
      </c>
      <c r="C136" s="5">
        <v>73.650000000000006</v>
      </c>
      <c r="D136" s="5">
        <v>17</v>
      </c>
      <c r="E136" s="5">
        <v>15</v>
      </c>
      <c r="F136" s="5">
        <v>72.3</v>
      </c>
      <c r="G136" s="5">
        <v>0</v>
      </c>
      <c r="H136" s="5">
        <v>3</v>
      </c>
      <c r="I136" s="5">
        <v>2</v>
      </c>
      <c r="J136" s="5">
        <v>5</v>
      </c>
      <c r="K136" s="5">
        <v>73.2</v>
      </c>
      <c r="L136" s="5">
        <v>74</v>
      </c>
      <c r="M136" s="5">
        <v>76.03</v>
      </c>
    </row>
    <row r="137" spans="1:13" ht="15.75" customHeight="1">
      <c r="A137" s="4">
        <v>136</v>
      </c>
      <c r="B137" s="3" t="s">
        <v>297</v>
      </c>
      <c r="C137" s="5">
        <v>73.650000000000006</v>
      </c>
      <c r="D137" s="5">
        <v>17</v>
      </c>
      <c r="E137" s="5">
        <v>15</v>
      </c>
      <c r="F137" s="5">
        <v>75.03</v>
      </c>
      <c r="G137" s="5">
        <v>0</v>
      </c>
      <c r="H137" s="5">
        <v>0</v>
      </c>
      <c r="I137" s="5">
        <v>0</v>
      </c>
      <c r="J137" s="5">
        <v>1</v>
      </c>
      <c r="K137" s="5">
        <v>73.06</v>
      </c>
      <c r="L137" s="5">
        <v>74.78</v>
      </c>
      <c r="M137" s="5">
        <v>75.239999999999995</v>
      </c>
    </row>
    <row r="138" spans="1:13" ht="15.75" customHeight="1">
      <c r="A138" s="4">
        <v>137</v>
      </c>
      <c r="B138" s="3" t="s">
        <v>118</v>
      </c>
      <c r="C138" s="5">
        <v>73.64</v>
      </c>
      <c r="D138" s="5">
        <v>16</v>
      </c>
      <c r="E138" s="5">
        <v>16</v>
      </c>
      <c r="F138" s="5">
        <v>74.099999999999994</v>
      </c>
      <c r="G138" s="5">
        <v>0</v>
      </c>
      <c r="H138" s="5">
        <v>1</v>
      </c>
      <c r="I138" s="5">
        <v>1</v>
      </c>
      <c r="J138" s="5">
        <v>3</v>
      </c>
      <c r="K138" s="5">
        <v>73.5</v>
      </c>
      <c r="L138" s="5">
        <v>73.67</v>
      </c>
      <c r="M138" s="5">
        <v>72.069999999999993</v>
      </c>
    </row>
    <row r="139" spans="1:13" ht="15.75" customHeight="1">
      <c r="A139" s="4">
        <v>138</v>
      </c>
      <c r="B139" s="3" t="s">
        <v>231</v>
      </c>
      <c r="C139" s="5">
        <v>73.56</v>
      </c>
      <c r="D139" s="5">
        <v>13</v>
      </c>
      <c r="E139" s="5">
        <v>19</v>
      </c>
      <c r="F139" s="5">
        <v>74.180000000000007</v>
      </c>
      <c r="G139" s="5">
        <v>0</v>
      </c>
      <c r="H139" s="5">
        <v>1</v>
      </c>
      <c r="I139" s="5">
        <v>0</v>
      </c>
      <c r="J139" s="5">
        <v>4</v>
      </c>
      <c r="K139" s="5">
        <v>73.540000000000006</v>
      </c>
      <c r="L139" s="5">
        <v>72.650000000000006</v>
      </c>
      <c r="M139" s="5">
        <v>73.569999999999993</v>
      </c>
    </row>
    <row r="140" spans="1:13" ht="15.75" customHeight="1">
      <c r="A140" s="4">
        <v>139</v>
      </c>
      <c r="B140" s="3" t="s">
        <v>159</v>
      </c>
      <c r="C140" s="5">
        <v>73.39</v>
      </c>
      <c r="D140" s="5">
        <v>16</v>
      </c>
      <c r="E140" s="5">
        <v>14</v>
      </c>
      <c r="F140" s="5">
        <v>70.75</v>
      </c>
      <c r="G140" s="5">
        <v>0</v>
      </c>
      <c r="H140" s="5">
        <v>0</v>
      </c>
      <c r="I140" s="5">
        <v>0</v>
      </c>
      <c r="J140" s="5">
        <v>0</v>
      </c>
      <c r="K140" s="5">
        <v>73.540000000000006</v>
      </c>
      <c r="L140" s="5">
        <v>73.290000000000006</v>
      </c>
      <c r="M140" s="5">
        <v>67.25</v>
      </c>
    </row>
    <row r="141" spans="1:13" ht="15.75" customHeight="1">
      <c r="A141" s="4">
        <v>140</v>
      </c>
      <c r="B141" s="3" t="s">
        <v>344</v>
      </c>
      <c r="C141" s="5">
        <v>73.38</v>
      </c>
      <c r="D141" s="5">
        <v>17</v>
      </c>
      <c r="E141" s="5">
        <v>12</v>
      </c>
      <c r="F141" s="5">
        <v>70.760000000000005</v>
      </c>
      <c r="G141" s="5">
        <v>0</v>
      </c>
      <c r="H141" s="5">
        <v>0</v>
      </c>
      <c r="I141" s="5">
        <v>0</v>
      </c>
      <c r="J141" s="5">
        <v>1</v>
      </c>
      <c r="K141" s="5">
        <v>72.849999999999994</v>
      </c>
      <c r="L141" s="5">
        <v>72.930000000000007</v>
      </c>
      <c r="M141" s="5">
        <v>81.64</v>
      </c>
    </row>
    <row r="142" spans="1:13" ht="15.75" customHeight="1">
      <c r="A142" s="4">
        <v>141</v>
      </c>
      <c r="B142" s="3" t="s">
        <v>248</v>
      </c>
      <c r="C142" s="5">
        <v>73.31</v>
      </c>
      <c r="D142" s="5">
        <v>22</v>
      </c>
      <c r="E142" s="5">
        <v>9</v>
      </c>
      <c r="F142" s="5">
        <v>70</v>
      </c>
      <c r="G142" s="5">
        <v>0</v>
      </c>
      <c r="H142" s="5">
        <v>1</v>
      </c>
      <c r="I142" s="5">
        <v>1</v>
      </c>
      <c r="J142" s="5">
        <v>1</v>
      </c>
      <c r="K142" s="5">
        <v>73.19</v>
      </c>
      <c r="L142" s="5">
        <v>73.349999999999994</v>
      </c>
      <c r="M142" s="5">
        <v>71.290000000000006</v>
      </c>
    </row>
    <row r="143" spans="1:13" ht="15.75" customHeight="1">
      <c r="A143" s="4">
        <v>142</v>
      </c>
      <c r="B143" s="3" t="s">
        <v>222</v>
      </c>
      <c r="C143" s="5">
        <v>73.31</v>
      </c>
      <c r="D143" s="5">
        <v>20</v>
      </c>
      <c r="E143" s="5">
        <v>10</v>
      </c>
      <c r="F143" s="5">
        <v>70.150000000000006</v>
      </c>
      <c r="G143" s="5">
        <v>0</v>
      </c>
      <c r="H143" s="5">
        <v>0</v>
      </c>
      <c r="I143" s="5">
        <v>0</v>
      </c>
      <c r="J143" s="5">
        <v>1</v>
      </c>
      <c r="K143" s="5">
        <v>72.73</v>
      </c>
      <c r="L143" s="5">
        <v>73.760000000000005</v>
      </c>
      <c r="M143" s="5">
        <v>77.569999999999993</v>
      </c>
    </row>
    <row r="144" spans="1:13" ht="15.75" customHeight="1">
      <c r="A144" s="4">
        <v>143</v>
      </c>
      <c r="B144" s="3" t="s">
        <v>241</v>
      </c>
      <c r="C144" s="5">
        <v>73.31</v>
      </c>
      <c r="D144" s="5">
        <v>16</v>
      </c>
      <c r="E144" s="5">
        <v>14</v>
      </c>
      <c r="F144" s="5">
        <v>69.7</v>
      </c>
      <c r="G144" s="5">
        <v>0</v>
      </c>
      <c r="H144" s="5">
        <v>1</v>
      </c>
      <c r="I144" s="5">
        <v>0</v>
      </c>
      <c r="J144" s="5">
        <v>2</v>
      </c>
      <c r="K144" s="5">
        <v>73.319999999999993</v>
      </c>
      <c r="L144" s="5">
        <v>72.650000000000006</v>
      </c>
      <c r="M144" s="5">
        <v>71.75</v>
      </c>
    </row>
    <row r="145" spans="1:13" ht="15.75" customHeight="1">
      <c r="A145" s="4">
        <v>144</v>
      </c>
      <c r="B145" s="3" t="s">
        <v>139</v>
      </c>
      <c r="C145" s="5">
        <v>73.260000000000005</v>
      </c>
      <c r="D145" s="5">
        <v>21</v>
      </c>
      <c r="E145" s="5">
        <v>9</v>
      </c>
      <c r="F145" s="5">
        <v>69.22</v>
      </c>
      <c r="G145" s="5">
        <v>0</v>
      </c>
      <c r="H145" s="5">
        <v>0</v>
      </c>
      <c r="I145" s="5">
        <v>0</v>
      </c>
      <c r="J145" s="5">
        <v>2</v>
      </c>
      <c r="K145" s="5">
        <v>73.239999999999995</v>
      </c>
      <c r="L145" s="5">
        <v>73.63</v>
      </c>
      <c r="M145" s="5">
        <v>68.2</v>
      </c>
    </row>
    <row r="146" spans="1:13" ht="15.75" customHeight="1">
      <c r="A146" s="4">
        <v>145</v>
      </c>
      <c r="B146" s="3" t="s">
        <v>110</v>
      </c>
      <c r="C146" s="5">
        <v>73.16</v>
      </c>
      <c r="D146" s="5">
        <v>19</v>
      </c>
      <c r="E146" s="5">
        <v>13</v>
      </c>
      <c r="F146" s="5">
        <v>72.38</v>
      </c>
      <c r="G146" s="5">
        <v>0</v>
      </c>
      <c r="H146" s="5">
        <v>0</v>
      </c>
      <c r="I146" s="5">
        <v>0</v>
      </c>
      <c r="J146" s="5">
        <v>0</v>
      </c>
      <c r="K146" s="5">
        <v>73.069999999999993</v>
      </c>
      <c r="L146" s="5">
        <v>73.3</v>
      </c>
      <c r="M146" s="5">
        <v>70.19</v>
      </c>
    </row>
    <row r="147" spans="1:13" ht="15.75" customHeight="1">
      <c r="A147" s="4">
        <v>146</v>
      </c>
      <c r="B147" s="3" t="s">
        <v>276</v>
      </c>
      <c r="C147" s="5">
        <v>73.11</v>
      </c>
      <c r="D147" s="5">
        <v>19</v>
      </c>
      <c r="E147" s="5">
        <v>12</v>
      </c>
      <c r="F147" s="5">
        <v>69.95</v>
      </c>
      <c r="G147" s="5">
        <v>0</v>
      </c>
      <c r="H147" s="5">
        <v>0</v>
      </c>
      <c r="I147" s="5">
        <v>0</v>
      </c>
      <c r="J147" s="5">
        <v>0</v>
      </c>
      <c r="K147" s="5">
        <v>73.040000000000006</v>
      </c>
      <c r="L147" s="5">
        <v>72.099999999999994</v>
      </c>
      <c r="M147" s="5">
        <v>74.37</v>
      </c>
    </row>
    <row r="148" spans="1:13" ht="15.75" customHeight="1">
      <c r="A148" s="4">
        <v>147</v>
      </c>
      <c r="B148" s="3" t="s">
        <v>290</v>
      </c>
      <c r="C148" s="5">
        <v>73.099999999999994</v>
      </c>
      <c r="D148" s="5">
        <v>21</v>
      </c>
      <c r="E148" s="5">
        <v>11</v>
      </c>
      <c r="F148" s="5">
        <v>68.95</v>
      </c>
      <c r="G148" s="5">
        <v>0</v>
      </c>
      <c r="H148" s="5">
        <v>0</v>
      </c>
      <c r="I148" s="5">
        <v>0</v>
      </c>
      <c r="J148" s="5">
        <v>0</v>
      </c>
      <c r="K148" s="5">
        <v>72.959999999999994</v>
      </c>
      <c r="L148" s="5">
        <v>72.400000000000006</v>
      </c>
      <c r="M148" s="5">
        <v>74.260000000000005</v>
      </c>
    </row>
    <row r="149" spans="1:13" ht="15.75" customHeight="1">
      <c r="A149" s="4">
        <v>148</v>
      </c>
      <c r="B149" s="3" t="s">
        <v>165</v>
      </c>
      <c r="C149" s="5">
        <v>73.02</v>
      </c>
      <c r="D149" s="5">
        <v>19</v>
      </c>
      <c r="E149" s="5">
        <v>13</v>
      </c>
      <c r="F149" s="5">
        <v>72.72</v>
      </c>
      <c r="G149" s="5">
        <v>0</v>
      </c>
      <c r="H149" s="5">
        <v>1</v>
      </c>
      <c r="I149" s="5">
        <v>0</v>
      </c>
      <c r="J149" s="5">
        <v>2</v>
      </c>
      <c r="K149" s="5">
        <v>73</v>
      </c>
      <c r="L149" s="5">
        <v>73.86</v>
      </c>
      <c r="M149" s="5">
        <v>65.64</v>
      </c>
    </row>
    <row r="150" spans="1:13" ht="15.75" customHeight="1">
      <c r="A150" s="4">
        <v>149</v>
      </c>
      <c r="B150" s="3" t="s">
        <v>117</v>
      </c>
      <c r="C150" s="5">
        <v>73.02</v>
      </c>
      <c r="D150" s="5">
        <v>18</v>
      </c>
      <c r="E150" s="5">
        <v>12</v>
      </c>
      <c r="F150" s="5">
        <v>71.37</v>
      </c>
      <c r="G150" s="5">
        <v>0</v>
      </c>
      <c r="H150" s="5">
        <v>2</v>
      </c>
      <c r="I150" s="5">
        <v>0</v>
      </c>
      <c r="J150" s="5">
        <v>3</v>
      </c>
      <c r="K150" s="5">
        <v>72.790000000000006</v>
      </c>
      <c r="L150" s="5">
        <v>72.959999999999994</v>
      </c>
      <c r="M150" s="5">
        <v>73.12</v>
      </c>
    </row>
    <row r="151" spans="1:13" ht="15.75" customHeight="1">
      <c r="A151" s="4">
        <v>150</v>
      </c>
      <c r="B151" s="3" t="s">
        <v>295</v>
      </c>
      <c r="C151" s="5">
        <v>73</v>
      </c>
      <c r="D151" s="5">
        <v>13</v>
      </c>
      <c r="E151" s="5">
        <v>17</v>
      </c>
      <c r="F151" s="5">
        <v>72.89</v>
      </c>
      <c r="G151" s="5">
        <v>0</v>
      </c>
      <c r="H151" s="5">
        <v>1</v>
      </c>
      <c r="I151" s="5">
        <v>0</v>
      </c>
      <c r="J151" s="5">
        <v>1</v>
      </c>
      <c r="K151" s="5">
        <v>73.069999999999993</v>
      </c>
      <c r="L151" s="5">
        <v>72.569999999999993</v>
      </c>
      <c r="M151" s="5">
        <v>69.45</v>
      </c>
    </row>
    <row r="152" spans="1:13" ht="15.75" customHeight="1">
      <c r="A152" s="4">
        <v>151</v>
      </c>
      <c r="B152" s="3" t="s">
        <v>240</v>
      </c>
      <c r="C152" s="5">
        <v>72.87</v>
      </c>
      <c r="D152" s="5">
        <v>19</v>
      </c>
      <c r="E152" s="5">
        <v>12</v>
      </c>
      <c r="F152" s="5">
        <v>70.25</v>
      </c>
      <c r="G152" s="5">
        <v>0</v>
      </c>
      <c r="H152" s="5">
        <v>0</v>
      </c>
      <c r="I152" s="5">
        <v>0</v>
      </c>
      <c r="J152" s="5">
        <v>0</v>
      </c>
      <c r="K152" s="5">
        <v>72.52</v>
      </c>
      <c r="L152" s="5">
        <v>73.06</v>
      </c>
      <c r="M152" s="5">
        <v>74.14</v>
      </c>
    </row>
    <row r="153" spans="1:13" ht="15.75" customHeight="1">
      <c r="A153" s="4">
        <v>152</v>
      </c>
      <c r="B153" s="3" t="s">
        <v>377</v>
      </c>
      <c r="C153" s="5">
        <v>72.84</v>
      </c>
      <c r="D153" s="5">
        <v>21</v>
      </c>
      <c r="E153" s="5">
        <v>10</v>
      </c>
      <c r="F153" s="5">
        <v>67.540000000000006</v>
      </c>
      <c r="G153" s="5">
        <v>0</v>
      </c>
      <c r="H153" s="5">
        <v>1</v>
      </c>
      <c r="I153" s="5">
        <v>0</v>
      </c>
      <c r="J153" s="5">
        <v>1</v>
      </c>
      <c r="K153" s="5">
        <v>72.89</v>
      </c>
      <c r="L153" s="5">
        <v>72.8</v>
      </c>
      <c r="M153" s="5">
        <v>68.209999999999994</v>
      </c>
    </row>
    <row r="154" spans="1:13" ht="15.75" customHeight="1">
      <c r="A154" s="4">
        <v>153</v>
      </c>
      <c r="B154" s="3" t="s">
        <v>150</v>
      </c>
      <c r="C154" s="5">
        <v>72.790000000000006</v>
      </c>
      <c r="D154" s="5">
        <v>16</v>
      </c>
      <c r="E154" s="5">
        <v>17</v>
      </c>
      <c r="F154" s="5">
        <v>72.22</v>
      </c>
      <c r="G154" s="5">
        <v>0</v>
      </c>
      <c r="H154" s="5">
        <v>0</v>
      </c>
      <c r="I154" s="5">
        <v>0</v>
      </c>
      <c r="J154" s="5">
        <v>5</v>
      </c>
      <c r="K154" s="5">
        <v>72.62</v>
      </c>
      <c r="L154" s="5">
        <v>72.760000000000005</v>
      </c>
      <c r="M154" s="5">
        <v>71.72</v>
      </c>
    </row>
    <row r="155" spans="1:13" ht="15.75" customHeight="1">
      <c r="A155" s="4">
        <v>154</v>
      </c>
      <c r="B155" s="3" t="s">
        <v>209</v>
      </c>
      <c r="C155" s="5">
        <v>72.599999999999994</v>
      </c>
      <c r="D155" s="5">
        <v>15</v>
      </c>
      <c r="E155" s="5">
        <v>16</v>
      </c>
      <c r="F155" s="5">
        <v>70.819999999999993</v>
      </c>
      <c r="G155" s="5">
        <v>0</v>
      </c>
      <c r="H155" s="5">
        <v>0</v>
      </c>
      <c r="I155" s="5">
        <v>0</v>
      </c>
      <c r="J155" s="5">
        <v>2</v>
      </c>
      <c r="K155" s="5">
        <v>72.650000000000006</v>
      </c>
      <c r="L155" s="5">
        <v>72.38</v>
      </c>
      <c r="M155" s="5">
        <v>68.73</v>
      </c>
    </row>
    <row r="156" spans="1:13" ht="15.75" customHeight="1">
      <c r="A156" s="4">
        <v>155</v>
      </c>
      <c r="B156" s="3" t="s">
        <v>367</v>
      </c>
      <c r="C156" s="5">
        <v>72.599999999999994</v>
      </c>
      <c r="D156" s="5">
        <v>20</v>
      </c>
      <c r="E156" s="5">
        <v>9</v>
      </c>
      <c r="F156" s="5">
        <v>68.16</v>
      </c>
      <c r="G156" s="5">
        <v>0</v>
      </c>
      <c r="H156" s="5">
        <v>0</v>
      </c>
      <c r="I156" s="5">
        <v>0</v>
      </c>
      <c r="J156" s="5">
        <v>1</v>
      </c>
      <c r="K156" s="5">
        <v>72.400000000000006</v>
      </c>
      <c r="L156" s="5">
        <v>73.17</v>
      </c>
      <c r="M156" s="5">
        <v>69.650000000000006</v>
      </c>
    </row>
    <row r="157" spans="1:13" ht="15.75" customHeight="1">
      <c r="A157" s="4">
        <v>156</v>
      </c>
      <c r="B157" s="3" t="s">
        <v>178</v>
      </c>
      <c r="C157" s="5">
        <v>72.599999999999994</v>
      </c>
      <c r="D157" s="5">
        <v>12</v>
      </c>
      <c r="E157" s="5">
        <v>20</v>
      </c>
      <c r="F157" s="5">
        <v>74.900000000000006</v>
      </c>
      <c r="G157" s="5">
        <v>0</v>
      </c>
      <c r="H157" s="5">
        <v>1</v>
      </c>
      <c r="I157" s="5">
        <v>0</v>
      </c>
      <c r="J157" s="5">
        <v>2</v>
      </c>
      <c r="K157" s="5">
        <v>72.17</v>
      </c>
      <c r="L157" s="5">
        <v>72.260000000000005</v>
      </c>
      <c r="M157" s="5">
        <v>77.34</v>
      </c>
    </row>
    <row r="158" spans="1:13" ht="15.75" customHeight="1">
      <c r="A158" s="4">
        <v>157</v>
      </c>
      <c r="B158" s="3" t="s">
        <v>271</v>
      </c>
      <c r="C158" s="5">
        <v>72.36</v>
      </c>
      <c r="D158" s="5">
        <v>20</v>
      </c>
      <c r="E158" s="5">
        <v>12</v>
      </c>
      <c r="F158" s="5">
        <v>67.67</v>
      </c>
      <c r="G158" s="5">
        <v>0</v>
      </c>
      <c r="H158" s="5">
        <v>0</v>
      </c>
      <c r="I158" s="5">
        <v>0</v>
      </c>
      <c r="J158" s="5">
        <v>0</v>
      </c>
      <c r="K158" s="5">
        <v>72.17</v>
      </c>
      <c r="L158" s="5">
        <v>71.819999999999993</v>
      </c>
      <c r="M158" s="5">
        <v>73.760000000000005</v>
      </c>
    </row>
    <row r="159" spans="1:13" ht="15.75" customHeight="1">
      <c r="A159" s="4">
        <v>158</v>
      </c>
      <c r="B159" s="3" t="s">
        <v>242</v>
      </c>
      <c r="C159" s="5">
        <v>72.349999999999994</v>
      </c>
      <c r="D159" s="5">
        <v>18</v>
      </c>
      <c r="E159" s="5">
        <v>12</v>
      </c>
      <c r="F159" s="5">
        <v>70.61</v>
      </c>
      <c r="G159" s="5">
        <v>1</v>
      </c>
      <c r="H159" s="5">
        <v>1</v>
      </c>
      <c r="I159" s="5">
        <v>1</v>
      </c>
      <c r="J159" s="5">
        <v>1</v>
      </c>
      <c r="K159" s="5">
        <v>71.680000000000007</v>
      </c>
      <c r="L159" s="5">
        <v>72.06</v>
      </c>
      <c r="M159" s="5">
        <v>83.06</v>
      </c>
    </row>
    <row r="160" spans="1:13" ht="15.75" customHeight="1">
      <c r="A160" s="4">
        <v>159</v>
      </c>
      <c r="B160" s="3" t="s">
        <v>120</v>
      </c>
      <c r="C160" s="5">
        <v>72.319999999999993</v>
      </c>
      <c r="D160" s="5">
        <v>11</v>
      </c>
      <c r="E160" s="5">
        <v>18</v>
      </c>
      <c r="F160" s="5">
        <v>73.75</v>
      </c>
      <c r="G160" s="5">
        <v>0</v>
      </c>
      <c r="H160" s="5">
        <v>0</v>
      </c>
      <c r="I160" s="5">
        <v>0</v>
      </c>
      <c r="J160" s="5">
        <v>1</v>
      </c>
      <c r="K160" s="5">
        <v>72.430000000000007</v>
      </c>
      <c r="L160" s="5">
        <v>71.78</v>
      </c>
      <c r="M160" s="5">
        <v>68.55</v>
      </c>
    </row>
    <row r="161" spans="1:13" ht="15.75" customHeight="1">
      <c r="A161" s="4">
        <v>160</v>
      </c>
      <c r="B161" s="3" t="s">
        <v>133</v>
      </c>
      <c r="C161" s="5">
        <v>72.290000000000006</v>
      </c>
      <c r="D161" s="5">
        <v>14</v>
      </c>
      <c r="E161" s="5">
        <v>17</v>
      </c>
      <c r="F161" s="5">
        <v>73.69</v>
      </c>
      <c r="G161" s="5">
        <v>1</v>
      </c>
      <c r="H161" s="5">
        <v>4</v>
      </c>
      <c r="I161" s="5">
        <v>1</v>
      </c>
      <c r="J161" s="5">
        <v>5</v>
      </c>
      <c r="K161" s="5">
        <v>72.239999999999995</v>
      </c>
      <c r="L161" s="5">
        <v>72.19</v>
      </c>
      <c r="M161" s="5">
        <v>69.680000000000007</v>
      </c>
    </row>
    <row r="162" spans="1:13" ht="15.75" customHeight="1">
      <c r="A162" s="4">
        <v>161</v>
      </c>
      <c r="B162" s="3" t="s">
        <v>346</v>
      </c>
      <c r="C162" s="5">
        <v>72.239999999999995</v>
      </c>
      <c r="D162" s="5">
        <v>17</v>
      </c>
      <c r="E162" s="5">
        <v>12</v>
      </c>
      <c r="F162" s="5">
        <v>71.98</v>
      </c>
      <c r="G162" s="5">
        <v>0</v>
      </c>
      <c r="H162" s="5">
        <v>2</v>
      </c>
      <c r="I162" s="5">
        <v>0</v>
      </c>
      <c r="J162" s="5">
        <v>2</v>
      </c>
      <c r="K162" s="5">
        <v>71.83</v>
      </c>
      <c r="L162" s="5">
        <v>72.319999999999993</v>
      </c>
      <c r="M162" s="5">
        <v>74.97</v>
      </c>
    </row>
    <row r="163" spans="1:13" ht="15.75" customHeight="1">
      <c r="A163" s="4">
        <v>162</v>
      </c>
      <c r="B163" s="3" t="s">
        <v>304</v>
      </c>
      <c r="C163" s="5">
        <v>72.180000000000007</v>
      </c>
      <c r="D163" s="5">
        <v>19</v>
      </c>
      <c r="E163" s="5">
        <v>14</v>
      </c>
      <c r="F163" s="5">
        <v>68.88</v>
      </c>
      <c r="G163" s="5">
        <v>0</v>
      </c>
      <c r="H163" s="5">
        <v>2</v>
      </c>
      <c r="I163" s="5">
        <v>0</v>
      </c>
      <c r="J163" s="5">
        <v>3</v>
      </c>
      <c r="K163" s="5">
        <v>71.900000000000006</v>
      </c>
      <c r="L163" s="5">
        <v>72.83</v>
      </c>
      <c r="M163" s="5">
        <v>70.34</v>
      </c>
    </row>
    <row r="164" spans="1:13" ht="15.75" customHeight="1">
      <c r="A164" s="4">
        <v>163</v>
      </c>
      <c r="B164" s="3" t="s">
        <v>388</v>
      </c>
      <c r="C164" s="5">
        <v>72.17</v>
      </c>
      <c r="D164" s="5">
        <v>15</v>
      </c>
      <c r="E164" s="5">
        <v>15</v>
      </c>
      <c r="F164" s="5">
        <v>72.680000000000007</v>
      </c>
      <c r="G164" s="5">
        <v>0</v>
      </c>
      <c r="H164" s="5">
        <v>1</v>
      </c>
      <c r="I164" s="5">
        <v>0</v>
      </c>
      <c r="J164" s="5">
        <v>1</v>
      </c>
      <c r="K164" s="5">
        <v>71.89</v>
      </c>
      <c r="L164" s="5">
        <v>72.45</v>
      </c>
      <c r="M164" s="5">
        <v>71.709999999999994</v>
      </c>
    </row>
    <row r="165" spans="1:13" ht="15.75" customHeight="1">
      <c r="A165" s="4">
        <v>164</v>
      </c>
      <c r="B165" s="3" t="s">
        <v>179</v>
      </c>
      <c r="C165" s="5">
        <v>71.959999999999994</v>
      </c>
      <c r="D165" s="5">
        <v>18</v>
      </c>
      <c r="E165" s="5">
        <v>14</v>
      </c>
      <c r="F165" s="5">
        <v>70.67</v>
      </c>
      <c r="G165" s="5">
        <v>0</v>
      </c>
      <c r="H165" s="5">
        <v>0</v>
      </c>
      <c r="I165" s="5">
        <v>0</v>
      </c>
      <c r="J165" s="5">
        <v>0</v>
      </c>
      <c r="K165" s="5">
        <v>71.64</v>
      </c>
      <c r="L165" s="5">
        <v>71.400000000000006</v>
      </c>
      <c r="M165" s="5">
        <v>75.66</v>
      </c>
    </row>
    <row r="166" spans="1:13" ht="15.75" customHeight="1">
      <c r="A166" s="4">
        <v>165</v>
      </c>
      <c r="B166" s="3" t="s">
        <v>141</v>
      </c>
      <c r="C166" s="5">
        <v>71.94</v>
      </c>
      <c r="D166" s="5">
        <v>12</v>
      </c>
      <c r="E166" s="5">
        <v>16</v>
      </c>
      <c r="F166" s="5">
        <v>71.36</v>
      </c>
      <c r="G166" s="5">
        <v>0</v>
      </c>
      <c r="H166" s="5">
        <v>0</v>
      </c>
      <c r="I166" s="5">
        <v>1</v>
      </c>
      <c r="J166" s="5">
        <v>2</v>
      </c>
      <c r="K166" s="5">
        <v>72.069999999999993</v>
      </c>
      <c r="L166" s="5">
        <v>71.36</v>
      </c>
      <c r="M166" s="5">
        <v>67.91</v>
      </c>
    </row>
    <row r="167" spans="1:13" ht="15.75" customHeight="1">
      <c r="A167" s="4">
        <v>166</v>
      </c>
      <c r="B167" s="3" t="s">
        <v>426</v>
      </c>
      <c r="C167" s="5">
        <v>71.91</v>
      </c>
      <c r="D167" s="5">
        <v>14</v>
      </c>
      <c r="E167" s="5">
        <v>14</v>
      </c>
      <c r="F167" s="5">
        <v>70.37</v>
      </c>
      <c r="G167" s="5">
        <v>0</v>
      </c>
      <c r="H167" s="5">
        <v>1</v>
      </c>
      <c r="I167" s="5">
        <v>0</v>
      </c>
      <c r="J167" s="5">
        <v>1</v>
      </c>
      <c r="K167" s="5">
        <v>71.83</v>
      </c>
      <c r="L167" s="5">
        <v>71.98</v>
      </c>
      <c r="M167" s="5">
        <v>68.91</v>
      </c>
    </row>
    <row r="168" spans="1:13" ht="15.75" customHeight="1">
      <c r="A168" s="4">
        <v>167</v>
      </c>
      <c r="B168" s="3" t="s">
        <v>379</v>
      </c>
      <c r="C168" s="5">
        <v>71.88</v>
      </c>
      <c r="D168" s="5">
        <v>11</v>
      </c>
      <c r="E168" s="5">
        <v>20</v>
      </c>
      <c r="F168" s="5">
        <v>72.12</v>
      </c>
      <c r="G168" s="5">
        <v>0</v>
      </c>
      <c r="H168" s="5">
        <v>2</v>
      </c>
      <c r="I168" s="5">
        <v>0</v>
      </c>
      <c r="J168" s="5">
        <v>3</v>
      </c>
      <c r="K168" s="5">
        <v>71.77</v>
      </c>
      <c r="L168" s="5">
        <v>71.11</v>
      </c>
      <c r="M168" s="5">
        <v>72.92</v>
      </c>
    </row>
    <row r="169" spans="1:13" ht="15.75" customHeight="1">
      <c r="A169" s="4">
        <v>168</v>
      </c>
      <c r="B169" s="3" t="s">
        <v>214</v>
      </c>
      <c r="C169" s="5">
        <v>71.77</v>
      </c>
      <c r="D169" s="5">
        <v>20</v>
      </c>
      <c r="E169" s="5">
        <v>9</v>
      </c>
      <c r="F169" s="5">
        <v>68.03</v>
      </c>
      <c r="G169" s="5">
        <v>0</v>
      </c>
      <c r="H169" s="5">
        <v>2</v>
      </c>
      <c r="I169" s="5">
        <v>0</v>
      </c>
      <c r="J169" s="5">
        <v>4</v>
      </c>
      <c r="K169" s="5">
        <v>70.98</v>
      </c>
      <c r="L169" s="5">
        <v>72.430000000000007</v>
      </c>
      <c r="M169" s="5">
        <v>79.2</v>
      </c>
    </row>
    <row r="170" spans="1:13" ht="15.75" customHeight="1">
      <c r="A170" s="4">
        <v>169</v>
      </c>
      <c r="B170" s="3" t="s">
        <v>194</v>
      </c>
      <c r="C170" s="5">
        <v>71.7</v>
      </c>
      <c r="D170" s="5">
        <v>18</v>
      </c>
      <c r="E170" s="5">
        <v>13</v>
      </c>
      <c r="F170" s="5">
        <v>71.239999999999995</v>
      </c>
      <c r="G170" s="5">
        <v>1</v>
      </c>
      <c r="H170" s="5">
        <v>0</v>
      </c>
      <c r="I170" s="5">
        <v>1</v>
      </c>
      <c r="J170" s="5">
        <v>1</v>
      </c>
      <c r="K170" s="5">
        <v>71.67</v>
      </c>
      <c r="L170" s="5">
        <v>72.63</v>
      </c>
      <c r="M170" s="5">
        <v>63.63</v>
      </c>
    </row>
    <row r="171" spans="1:13" ht="15.75" customHeight="1">
      <c r="A171" s="4">
        <v>170</v>
      </c>
      <c r="B171" s="3" t="s">
        <v>279</v>
      </c>
      <c r="C171" s="5">
        <v>71.69</v>
      </c>
      <c r="D171" s="5">
        <v>16</v>
      </c>
      <c r="E171" s="5">
        <v>12</v>
      </c>
      <c r="F171" s="5">
        <v>67.27</v>
      </c>
      <c r="G171" s="5">
        <v>0</v>
      </c>
      <c r="H171" s="5">
        <v>0</v>
      </c>
      <c r="I171" s="5">
        <v>0</v>
      </c>
      <c r="J171" s="5">
        <v>1</v>
      </c>
      <c r="K171" s="5">
        <v>71.47</v>
      </c>
      <c r="L171" s="5">
        <v>71.3</v>
      </c>
      <c r="M171" s="5">
        <v>73.05</v>
      </c>
    </row>
    <row r="172" spans="1:13" ht="15.75" customHeight="1">
      <c r="A172" s="4">
        <v>171</v>
      </c>
      <c r="B172" s="3" t="s">
        <v>181</v>
      </c>
      <c r="C172" s="5">
        <v>71.510000000000005</v>
      </c>
      <c r="D172" s="5">
        <v>18</v>
      </c>
      <c r="E172" s="5">
        <v>11</v>
      </c>
      <c r="F172" s="5">
        <v>70.53</v>
      </c>
      <c r="G172" s="5">
        <v>0</v>
      </c>
      <c r="H172" s="5">
        <v>0</v>
      </c>
      <c r="I172" s="5">
        <v>0</v>
      </c>
      <c r="J172" s="5">
        <v>2</v>
      </c>
      <c r="K172" s="5">
        <v>70.739999999999995</v>
      </c>
      <c r="L172" s="5">
        <v>71.73</v>
      </c>
      <c r="M172" s="5">
        <v>80.7</v>
      </c>
    </row>
    <row r="173" spans="1:13" ht="15.75" customHeight="1">
      <c r="A173" s="4">
        <v>172</v>
      </c>
      <c r="B173" s="3" t="s">
        <v>91</v>
      </c>
      <c r="C173" s="5">
        <v>71.47</v>
      </c>
      <c r="D173" s="5">
        <v>12</v>
      </c>
      <c r="E173" s="5">
        <v>19</v>
      </c>
      <c r="F173" s="5">
        <v>76.69</v>
      </c>
      <c r="G173" s="5">
        <v>0</v>
      </c>
      <c r="H173" s="5">
        <v>1</v>
      </c>
      <c r="I173" s="5">
        <v>1</v>
      </c>
      <c r="J173" s="5">
        <v>5</v>
      </c>
      <c r="K173" s="5">
        <v>71.39</v>
      </c>
      <c r="L173" s="5">
        <v>71.25</v>
      </c>
      <c r="M173" s="5">
        <v>69.58</v>
      </c>
    </row>
    <row r="174" spans="1:13" ht="15.75" customHeight="1">
      <c r="A174" s="4">
        <v>173</v>
      </c>
      <c r="B174" s="3" t="s">
        <v>103</v>
      </c>
      <c r="C174" s="5">
        <v>71.430000000000007</v>
      </c>
      <c r="D174" s="5">
        <v>15</v>
      </c>
      <c r="E174" s="5">
        <v>15</v>
      </c>
      <c r="F174" s="5">
        <v>71.58</v>
      </c>
      <c r="G174" s="5">
        <v>0</v>
      </c>
      <c r="H174" s="5">
        <v>2</v>
      </c>
      <c r="I174" s="5">
        <v>0</v>
      </c>
      <c r="J174" s="5">
        <v>2</v>
      </c>
      <c r="K174" s="5">
        <v>71.06</v>
      </c>
      <c r="L174" s="5">
        <v>71.73</v>
      </c>
      <c r="M174" s="5">
        <v>72.53</v>
      </c>
    </row>
    <row r="175" spans="1:13" ht="15.75" customHeight="1">
      <c r="A175" s="4">
        <v>174</v>
      </c>
      <c r="B175" s="3" t="s">
        <v>251</v>
      </c>
      <c r="C175" s="5">
        <v>71.42</v>
      </c>
      <c r="D175" s="5">
        <v>12</v>
      </c>
      <c r="E175" s="5">
        <v>17</v>
      </c>
      <c r="F175" s="5">
        <v>71.73</v>
      </c>
      <c r="G175" s="5">
        <v>0</v>
      </c>
      <c r="H175" s="5">
        <v>1</v>
      </c>
      <c r="I175" s="5">
        <v>0</v>
      </c>
      <c r="J175" s="5">
        <v>2</v>
      </c>
      <c r="K175" s="5">
        <v>71.34</v>
      </c>
      <c r="L175" s="5">
        <v>70.599999999999994</v>
      </c>
      <c r="M175" s="5">
        <v>71.97</v>
      </c>
    </row>
    <row r="176" spans="1:13" ht="15.75" customHeight="1">
      <c r="A176" s="4">
        <v>175</v>
      </c>
      <c r="B176" s="3" t="s">
        <v>370</v>
      </c>
      <c r="C176" s="5">
        <v>71.37</v>
      </c>
      <c r="D176" s="5">
        <v>16</v>
      </c>
      <c r="E176" s="5">
        <v>14</v>
      </c>
      <c r="F176" s="5">
        <v>69.45</v>
      </c>
      <c r="G176" s="5">
        <v>0</v>
      </c>
      <c r="H176" s="5">
        <v>1</v>
      </c>
      <c r="I176" s="5">
        <v>0</v>
      </c>
      <c r="J176" s="5">
        <v>1</v>
      </c>
      <c r="K176" s="5">
        <v>71.14</v>
      </c>
      <c r="L176" s="5">
        <v>70.599999999999994</v>
      </c>
      <c r="M176" s="5">
        <v>74.489999999999995</v>
      </c>
    </row>
    <row r="177" spans="1:13" ht="15.75" customHeight="1">
      <c r="A177" s="4">
        <v>176</v>
      </c>
      <c r="B177" s="3" t="s">
        <v>224</v>
      </c>
      <c r="C177" s="5">
        <v>71.27</v>
      </c>
      <c r="D177" s="5">
        <v>15</v>
      </c>
      <c r="E177" s="5">
        <v>18</v>
      </c>
      <c r="F177" s="5">
        <v>73.64</v>
      </c>
      <c r="G177" s="5">
        <v>0</v>
      </c>
      <c r="H177" s="5">
        <v>1</v>
      </c>
      <c r="I177" s="5">
        <v>0</v>
      </c>
      <c r="J177" s="5">
        <v>6</v>
      </c>
      <c r="K177" s="5">
        <v>71.08</v>
      </c>
      <c r="L177" s="5">
        <v>72.12</v>
      </c>
      <c r="M177" s="5">
        <v>67.09</v>
      </c>
    </row>
    <row r="178" spans="1:13" ht="15.75" customHeight="1">
      <c r="A178" s="4">
        <v>177</v>
      </c>
      <c r="B178" s="3" t="s">
        <v>229</v>
      </c>
      <c r="C178" s="5">
        <v>71</v>
      </c>
      <c r="D178" s="5">
        <v>17</v>
      </c>
      <c r="E178" s="5">
        <v>11</v>
      </c>
      <c r="F178" s="5">
        <v>68.72</v>
      </c>
      <c r="G178" s="5">
        <v>0</v>
      </c>
      <c r="H178" s="5">
        <v>0</v>
      </c>
      <c r="I178" s="5">
        <v>0</v>
      </c>
      <c r="J178" s="5">
        <v>0</v>
      </c>
      <c r="K178" s="5">
        <v>71.11</v>
      </c>
      <c r="L178" s="5">
        <v>71.349999999999994</v>
      </c>
      <c r="M178" s="5">
        <v>62.31</v>
      </c>
    </row>
    <row r="179" spans="1:13" ht="15.75" customHeight="1">
      <c r="A179" s="4">
        <v>178</v>
      </c>
      <c r="B179" s="3" t="s">
        <v>347</v>
      </c>
      <c r="C179" s="5">
        <v>70.98</v>
      </c>
      <c r="D179" s="5">
        <v>15</v>
      </c>
      <c r="E179" s="5">
        <v>15</v>
      </c>
      <c r="F179" s="5">
        <v>70.930000000000007</v>
      </c>
      <c r="G179" s="5">
        <v>0</v>
      </c>
      <c r="H179" s="5">
        <v>0</v>
      </c>
      <c r="I179" s="5">
        <v>0</v>
      </c>
      <c r="J179" s="5">
        <v>0</v>
      </c>
      <c r="K179" s="5">
        <v>70.72</v>
      </c>
      <c r="L179" s="5">
        <v>71.42</v>
      </c>
      <c r="M179" s="5">
        <v>69.650000000000006</v>
      </c>
    </row>
    <row r="180" spans="1:13" ht="15.75" customHeight="1">
      <c r="A180" s="4">
        <v>179</v>
      </c>
      <c r="B180" s="3" t="s">
        <v>187</v>
      </c>
      <c r="C180" s="5">
        <v>70.92</v>
      </c>
      <c r="D180" s="5">
        <v>14</v>
      </c>
      <c r="E180" s="5">
        <v>17</v>
      </c>
      <c r="F180" s="5">
        <v>70.75</v>
      </c>
      <c r="G180" s="5">
        <v>0</v>
      </c>
      <c r="H180" s="5">
        <v>1</v>
      </c>
      <c r="I180" s="5">
        <v>0</v>
      </c>
      <c r="J180" s="5">
        <v>2</v>
      </c>
      <c r="K180" s="5">
        <v>71.06</v>
      </c>
      <c r="L180" s="5">
        <v>70.540000000000006</v>
      </c>
      <c r="M180" s="5">
        <v>65.510000000000005</v>
      </c>
    </row>
    <row r="181" spans="1:13" ht="15.75" customHeight="1">
      <c r="A181" s="4">
        <v>180</v>
      </c>
      <c r="B181" s="3" t="s">
        <v>247</v>
      </c>
      <c r="C181" s="5">
        <v>70.81</v>
      </c>
      <c r="D181" s="5">
        <v>13</v>
      </c>
      <c r="E181" s="5">
        <v>18</v>
      </c>
      <c r="F181" s="5">
        <v>73.28</v>
      </c>
      <c r="G181" s="5">
        <v>0</v>
      </c>
      <c r="H181" s="5">
        <v>2</v>
      </c>
      <c r="I181" s="5">
        <v>0</v>
      </c>
      <c r="J181" s="5">
        <v>6</v>
      </c>
      <c r="K181" s="5">
        <v>70.62</v>
      </c>
      <c r="L181" s="5">
        <v>70.62</v>
      </c>
      <c r="M181" s="5">
        <v>70.69</v>
      </c>
    </row>
    <row r="182" spans="1:13" ht="15.75" customHeight="1">
      <c r="A182" s="4">
        <v>181</v>
      </c>
      <c r="B182" s="3" t="s">
        <v>77</v>
      </c>
      <c r="C182" s="5">
        <v>70.77</v>
      </c>
      <c r="D182" s="5">
        <v>15</v>
      </c>
      <c r="E182" s="5">
        <v>16</v>
      </c>
      <c r="F182" s="5">
        <v>73.72</v>
      </c>
      <c r="G182" s="5">
        <v>0</v>
      </c>
      <c r="H182" s="5">
        <v>0</v>
      </c>
      <c r="I182" s="5">
        <v>0</v>
      </c>
      <c r="J182" s="5">
        <v>0</v>
      </c>
      <c r="K182" s="5">
        <v>70.72</v>
      </c>
      <c r="L182" s="5">
        <v>70.98</v>
      </c>
      <c r="M182" s="5">
        <v>66.5</v>
      </c>
    </row>
    <row r="183" spans="1:13" ht="15.75" customHeight="1">
      <c r="A183" s="4">
        <v>182</v>
      </c>
      <c r="B183" s="3" t="s">
        <v>309</v>
      </c>
      <c r="C183" s="5">
        <v>70.61</v>
      </c>
      <c r="D183" s="5">
        <v>17</v>
      </c>
      <c r="E183" s="5">
        <v>13</v>
      </c>
      <c r="F183" s="5">
        <v>70.33</v>
      </c>
      <c r="G183" s="5">
        <v>0</v>
      </c>
      <c r="H183" s="5">
        <v>1</v>
      </c>
      <c r="I183" s="5">
        <v>0</v>
      </c>
      <c r="J183" s="5">
        <v>2</v>
      </c>
      <c r="K183" s="5">
        <v>70.34</v>
      </c>
      <c r="L183" s="5">
        <v>70.069999999999993</v>
      </c>
      <c r="M183" s="5">
        <v>73.33</v>
      </c>
    </row>
    <row r="184" spans="1:13" ht="15.75" customHeight="1">
      <c r="A184" s="4">
        <v>183</v>
      </c>
      <c r="B184" s="3" t="s">
        <v>153</v>
      </c>
      <c r="C184" s="5">
        <v>70.39</v>
      </c>
      <c r="D184" s="5">
        <v>13</v>
      </c>
      <c r="E184" s="5">
        <v>17</v>
      </c>
      <c r="F184" s="5">
        <v>71.25</v>
      </c>
      <c r="G184" s="5">
        <v>0</v>
      </c>
      <c r="H184" s="5">
        <v>1</v>
      </c>
      <c r="I184" s="5">
        <v>0</v>
      </c>
      <c r="J184" s="5">
        <v>2</v>
      </c>
      <c r="K184" s="5">
        <v>70.349999999999994</v>
      </c>
      <c r="L184" s="5">
        <v>70.27</v>
      </c>
      <c r="M184" s="5">
        <v>67.430000000000007</v>
      </c>
    </row>
    <row r="185" spans="1:13" ht="15.75" customHeight="1">
      <c r="A185" s="4">
        <v>184</v>
      </c>
      <c r="B185" s="3" t="s">
        <v>221</v>
      </c>
      <c r="C185" s="5">
        <v>70.349999999999994</v>
      </c>
      <c r="D185" s="5">
        <v>13</v>
      </c>
      <c r="E185" s="5">
        <v>20</v>
      </c>
      <c r="F185" s="5">
        <v>73.2</v>
      </c>
      <c r="G185" s="5">
        <v>0</v>
      </c>
      <c r="H185" s="5">
        <v>0</v>
      </c>
      <c r="I185" s="5">
        <v>0</v>
      </c>
      <c r="J185" s="5">
        <v>2</v>
      </c>
      <c r="K185" s="5">
        <v>70.3</v>
      </c>
      <c r="L185" s="5">
        <v>70.040000000000006</v>
      </c>
      <c r="M185" s="5">
        <v>68.52</v>
      </c>
    </row>
    <row r="186" spans="1:13" ht="15.75" customHeight="1">
      <c r="A186" s="4">
        <v>185</v>
      </c>
      <c r="B186" s="3" t="s">
        <v>321</v>
      </c>
      <c r="C186" s="5">
        <v>70.28</v>
      </c>
      <c r="D186" s="5">
        <v>16</v>
      </c>
      <c r="E186" s="5">
        <v>14</v>
      </c>
      <c r="F186" s="5">
        <v>70.64</v>
      </c>
      <c r="G186" s="5">
        <v>0</v>
      </c>
      <c r="H186" s="5">
        <v>0</v>
      </c>
      <c r="I186" s="5">
        <v>0</v>
      </c>
      <c r="J186" s="5">
        <v>1</v>
      </c>
      <c r="K186" s="5">
        <v>69.77</v>
      </c>
      <c r="L186" s="5">
        <v>70.11</v>
      </c>
      <c r="M186" s="5">
        <v>75.430000000000007</v>
      </c>
    </row>
    <row r="187" spans="1:13" ht="15.75" customHeight="1">
      <c r="A187" s="4">
        <v>186</v>
      </c>
      <c r="B187" s="3" t="s">
        <v>82</v>
      </c>
      <c r="C187" s="5">
        <v>70.099999999999994</v>
      </c>
      <c r="D187" s="5">
        <v>8</v>
      </c>
      <c r="E187" s="5">
        <v>24</v>
      </c>
      <c r="F187" s="5">
        <v>80</v>
      </c>
      <c r="G187" s="5">
        <v>0</v>
      </c>
      <c r="H187" s="5">
        <v>10</v>
      </c>
      <c r="I187" s="5">
        <v>0</v>
      </c>
      <c r="J187" s="5">
        <v>19</v>
      </c>
      <c r="K187" s="5">
        <v>69.97</v>
      </c>
      <c r="L187" s="5">
        <v>70.66</v>
      </c>
      <c r="M187" s="5">
        <v>65.66</v>
      </c>
    </row>
    <row r="188" spans="1:13" ht="15.75" customHeight="1">
      <c r="A188" s="4">
        <v>187</v>
      </c>
      <c r="B188" s="3" t="s">
        <v>191</v>
      </c>
      <c r="C188" s="5">
        <v>70.010000000000005</v>
      </c>
      <c r="D188" s="5">
        <v>19</v>
      </c>
      <c r="E188" s="5">
        <v>12</v>
      </c>
      <c r="F188" s="5">
        <v>68.290000000000006</v>
      </c>
      <c r="G188" s="5">
        <v>0</v>
      </c>
      <c r="H188" s="5">
        <v>1</v>
      </c>
      <c r="I188" s="5">
        <v>0</v>
      </c>
      <c r="J188" s="5">
        <v>3</v>
      </c>
      <c r="K188" s="5">
        <v>69.33</v>
      </c>
      <c r="L188" s="5">
        <v>71.14</v>
      </c>
      <c r="M188" s="5">
        <v>72.900000000000006</v>
      </c>
    </row>
    <row r="189" spans="1:13" ht="15.75" customHeight="1">
      <c r="A189" s="4">
        <v>188</v>
      </c>
      <c r="B189" s="3" t="s">
        <v>88</v>
      </c>
      <c r="C189" s="5">
        <v>70</v>
      </c>
      <c r="D189" s="5">
        <v>16</v>
      </c>
      <c r="E189" s="5">
        <v>17</v>
      </c>
      <c r="F189" s="5">
        <v>71.09</v>
      </c>
      <c r="G189" s="5">
        <v>0</v>
      </c>
      <c r="H189" s="5">
        <v>1</v>
      </c>
      <c r="I189" s="5">
        <v>0</v>
      </c>
      <c r="J189" s="5">
        <v>1</v>
      </c>
      <c r="K189" s="5">
        <v>69.62</v>
      </c>
      <c r="L189" s="5">
        <v>70.3</v>
      </c>
      <c r="M189" s="5">
        <v>71.17</v>
      </c>
    </row>
    <row r="190" spans="1:13" ht="15.75" customHeight="1">
      <c r="A190" s="4">
        <v>189</v>
      </c>
      <c r="B190" s="3" t="s">
        <v>284</v>
      </c>
      <c r="C190" s="5">
        <v>69.97</v>
      </c>
      <c r="D190" s="5">
        <v>21</v>
      </c>
      <c r="E190" s="5">
        <v>10</v>
      </c>
      <c r="F190" s="5">
        <v>67.56</v>
      </c>
      <c r="G190" s="5">
        <v>0</v>
      </c>
      <c r="H190" s="5">
        <v>1</v>
      </c>
      <c r="I190" s="5">
        <v>0</v>
      </c>
      <c r="J190" s="5">
        <v>2</v>
      </c>
      <c r="K190" s="5">
        <v>69.010000000000005</v>
      </c>
      <c r="L190" s="5">
        <v>70.5</v>
      </c>
      <c r="M190" s="5">
        <v>81.040000000000006</v>
      </c>
    </row>
    <row r="191" spans="1:13" ht="15.75" customHeight="1">
      <c r="A191" s="4">
        <v>190</v>
      </c>
      <c r="B191" s="3" t="s">
        <v>115</v>
      </c>
      <c r="C191" s="5">
        <v>69.83</v>
      </c>
      <c r="D191" s="5">
        <v>17</v>
      </c>
      <c r="E191" s="5">
        <v>14</v>
      </c>
      <c r="F191" s="5">
        <v>66.83</v>
      </c>
      <c r="G191" s="5">
        <v>0</v>
      </c>
      <c r="H191" s="5">
        <v>1</v>
      </c>
      <c r="I191" s="5">
        <v>0</v>
      </c>
      <c r="J191" s="5">
        <v>1</v>
      </c>
      <c r="K191" s="5">
        <v>69.45</v>
      </c>
      <c r="L191" s="5">
        <v>68.59</v>
      </c>
      <c r="M191" s="5">
        <v>77.17</v>
      </c>
    </row>
    <row r="192" spans="1:13" ht="15.75" customHeight="1">
      <c r="A192" s="4">
        <v>191</v>
      </c>
      <c r="B192" s="3" t="s">
        <v>243</v>
      </c>
      <c r="C192" s="5">
        <v>69.83</v>
      </c>
      <c r="D192" s="5">
        <v>20</v>
      </c>
      <c r="E192" s="5">
        <v>12</v>
      </c>
      <c r="F192" s="5">
        <v>67.91</v>
      </c>
      <c r="G192" s="5">
        <v>0</v>
      </c>
      <c r="H192" s="5">
        <v>1</v>
      </c>
      <c r="I192" s="5">
        <v>0</v>
      </c>
      <c r="J192" s="5">
        <v>3</v>
      </c>
      <c r="K192" s="5">
        <v>69.040000000000006</v>
      </c>
      <c r="L192" s="5">
        <v>69.72</v>
      </c>
      <c r="M192" s="5">
        <v>80.48</v>
      </c>
    </row>
    <row r="193" spans="1:13" ht="15.75" customHeight="1">
      <c r="A193" s="4">
        <v>192</v>
      </c>
      <c r="B193" s="3" t="s">
        <v>170</v>
      </c>
      <c r="C193" s="5">
        <v>69.81</v>
      </c>
      <c r="D193" s="5">
        <v>16</v>
      </c>
      <c r="E193" s="5">
        <v>16</v>
      </c>
      <c r="F193" s="5">
        <v>69.09</v>
      </c>
      <c r="G193" s="5">
        <v>0</v>
      </c>
      <c r="H193" s="5">
        <v>0</v>
      </c>
      <c r="I193" s="5">
        <v>0</v>
      </c>
      <c r="J193" s="5">
        <v>1</v>
      </c>
      <c r="K193" s="5">
        <v>70.099999999999994</v>
      </c>
      <c r="L193" s="5">
        <v>68.72</v>
      </c>
      <c r="M193" s="5">
        <v>64.55</v>
      </c>
    </row>
    <row r="194" spans="1:13" ht="15.75" customHeight="1">
      <c r="A194" s="4">
        <v>193</v>
      </c>
      <c r="B194" s="3" t="s">
        <v>161</v>
      </c>
      <c r="C194" s="5">
        <v>69.8</v>
      </c>
      <c r="D194" s="5">
        <v>16</v>
      </c>
      <c r="E194" s="5">
        <v>17</v>
      </c>
      <c r="F194" s="5">
        <v>72.67</v>
      </c>
      <c r="G194" s="5">
        <v>0</v>
      </c>
      <c r="H194" s="5">
        <v>1</v>
      </c>
      <c r="I194" s="5">
        <v>0</v>
      </c>
      <c r="J194" s="5">
        <v>4</v>
      </c>
      <c r="K194" s="5">
        <v>69.33</v>
      </c>
      <c r="L194" s="5">
        <v>70.28</v>
      </c>
      <c r="M194" s="5">
        <v>71.88</v>
      </c>
    </row>
    <row r="195" spans="1:13" ht="15.75" customHeight="1">
      <c r="A195" s="4">
        <v>194</v>
      </c>
      <c r="B195" s="3" t="s">
        <v>356</v>
      </c>
      <c r="C195" s="5">
        <v>69.72</v>
      </c>
      <c r="D195" s="5">
        <v>21</v>
      </c>
      <c r="E195" s="5">
        <v>9</v>
      </c>
      <c r="F195" s="5">
        <v>65.239999999999995</v>
      </c>
      <c r="G195" s="5">
        <v>0</v>
      </c>
      <c r="H195" s="5">
        <v>0</v>
      </c>
      <c r="I195" s="5">
        <v>0</v>
      </c>
      <c r="J195" s="5">
        <v>2</v>
      </c>
      <c r="K195" s="5">
        <v>69.47</v>
      </c>
      <c r="L195" s="5">
        <v>70.34</v>
      </c>
      <c r="M195" s="5">
        <v>67.459999999999994</v>
      </c>
    </row>
    <row r="196" spans="1:13" ht="15.75" customHeight="1">
      <c r="A196" s="4">
        <v>195</v>
      </c>
      <c r="B196" s="3" t="s">
        <v>416</v>
      </c>
      <c r="C196" s="5">
        <v>69.39</v>
      </c>
      <c r="D196" s="5">
        <v>14</v>
      </c>
      <c r="E196" s="5">
        <v>17</v>
      </c>
      <c r="F196" s="5">
        <v>71.69</v>
      </c>
      <c r="G196" s="5">
        <v>0</v>
      </c>
      <c r="H196" s="5">
        <v>1</v>
      </c>
      <c r="I196" s="5">
        <v>0</v>
      </c>
      <c r="J196" s="5">
        <v>2</v>
      </c>
      <c r="K196" s="5">
        <v>68.97</v>
      </c>
      <c r="L196" s="5">
        <v>68.88</v>
      </c>
      <c r="M196" s="5">
        <v>74.37</v>
      </c>
    </row>
    <row r="197" spans="1:13" ht="15.75" customHeight="1">
      <c r="A197" s="4">
        <v>196</v>
      </c>
      <c r="B197" s="3" t="s">
        <v>180</v>
      </c>
      <c r="C197" s="5">
        <v>69.37</v>
      </c>
      <c r="D197" s="5">
        <v>15</v>
      </c>
      <c r="E197" s="5">
        <v>13</v>
      </c>
      <c r="F197" s="5">
        <v>69.069999999999993</v>
      </c>
      <c r="G197" s="5">
        <v>0</v>
      </c>
      <c r="H197" s="5">
        <v>0</v>
      </c>
      <c r="I197" s="5">
        <v>0</v>
      </c>
      <c r="J197" s="5">
        <v>2</v>
      </c>
      <c r="K197" s="5">
        <v>69</v>
      </c>
      <c r="L197" s="5">
        <v>69.06</v>
      </c>
      <c r="M197" s="5">
        <v>72.83</v>
      </c>
    </row>
    <row r="198" spans="1:13" ht="15.75" customHeight="1">
      <c r="A198" s="4">
        <v>197</v>
      </c>
      <c r="B198" s="3" t="s">
        <v>296</v>
      </c>
      <c r="C198" s="5">
        <v>69.37</v>
      </c>
      <c r="D198" s="5">
        <v>19</v>
      </c>
      <c r="E198" s="5">
        <v>13</v>
      </c>
      <c r="F198" s="5">
        <v>69.48</v>
      </c>
      <c r="G198" s="5">
        <v>0</v>
      </c>
      <c r="H198" s="5">
        <v>0</v>
      </c>
      <c r="I198" s="5">
        <v>0</v>
      </c>
      <c r="J198" s="5">
        <v>0</v>
      </c>
      <c r="K198" s="5">
        <v>68.91</v>
      </c>
      <c r="L198" s="5">
        <v>69.55</v>
      </c>
      <c r="M198" s="5">
        <v>72.260000000000005</v>
      </c>
    </row>
    <row r="199" spans="1:13" ht="15.75" customHeight="1">
      <c r="A199" s="4">
        <v>198</v>
      </c>
      <c r="B199" s="3" t="s">
        <v>302</v>
      </c>
      <c r="C199" s="5">
        <v>69.22</v>
      </c>
      <c r="D199" s="5">
        <v>17</v>
      </c>
      <c r="E199" s="5">
        <v>16</v>
      </c>
      <c r="F199" s="5">
        <v>69.33</v>
      </c>
      <c r="G199" s="5">
        <v>0</v>
      </c>
      <c r="H199" s="5">
        <v>2</v>
      </c>
      <c r="I199" s="5">
        <v>0</v>
      </c>
      <c r="J199" s="5">
        <v>2</v>
      </c>
      <c r="K199" s="5">
        <v>68.66</v>
      </c>
      <c r="L199" s="5">
        <v>69.180000000000007</v>
      </c>
      <c r="M199" s="5">
        <v>74.75</v>
      </c>
    </row>
    <row r="200" spans="1:13" ht="15.75" customHeight="1">
      <c r="A200" s="4">
        <v>199</v>
      </c>
      <c r="B200" s="3" t="s">
        <v>219</v>
      </c>
      <c r="C200" s="5">
        <v>69.16</v>
      </c>
      <c r="D200" s="5">
        <v>13</v>
      </c>
      <c r="E200" s="5">
        <v>18</v>
      </c>
      <c r="F200" s="5">
        <v>72.84</v>
      </c>
      <c r="G200" s="5">
        <v>0</v>
      </c>
      <c r="H200" s="5">
        <v>3</v>
      </c>
      <c r="I200" s="5">
        <v>0</v>
      </c>
      <c r="J200" s="5">
        <v>4</v>
      </c>
      <c r="K200" s="5">
        <v>68.819999999999993</v>
      </c>
      <c r="L200" s="5">
        <v>69.77</v>
      </c>
      <c r="M200" s="5">
        <v>68.33</v>
      </c>
    </row>
    <row r="201" spans="1:13" ht="15.75" customHeight="1">
      <c r="A201" s="4">
        <v>200</v>
      </c>
      <c r="B201" s="3" t="s">
        <v>143</v>
      </c>
      <c r="C201" s="5">
        <v>69.099999999999994</v>
      </c>
      <c r="D201" s="5">
        <v>18</v>
      </c>
      <c r="E201" s="5">
        <v>13</v>
      </c>
      <c r="F201" s="5">
        <v>67.45</v>
      </c>
      <c r="G201" s="5">
        <v>0</v>
      </c>
      <c r="H201" s="5">
        <v>0</v>
      </c>
      <c r="I201" s="5">
        <v>0</v>
      </c>
      <c r="J201" s="5">
        <v>1</v>
      </c>
      <c r="K201" s="5">
        <v>68.569999999999993</v>
      </c>
      <c r="L201" s="5">
        <v>68.760000000000005</v>
      </c>
      <c r="M201" s="5">
        <v>75.19</v>
      </c>
    </row>
    <row r="202" spans="1:13" ht="15.75" customHeight="1">
      <c r="A202" s="4">
        <v>201</v>
      </c>
      <c r="B202" s="3" t="s">
        <v>323</v>
      </c>
      <c r="C202" s="5">
        <v>69.040000000000006</v>
      </c>
      <c r="D202" s="5">
        <v>14</v>
      </c>
      <c r="E202" s="5">
        <v>17</v>
      </c>
      <c r="F202" s="5">
        <v>69.680000000000007</v>
      </c>
      <c r="G202" s="5">
        <v>0</v>
      </c>
      <c r="H202" s="5">
        <v>0</v>
      </c>
      <c r="I202" s="5">
        <v>0</v>
      </c>
      <c r="J202" s="5">
        <v>1</v>
      </c>
      <c r="K202" s="5">
        <v>68.930000000000007</v>
      </c>
      <c r="L202" s="5">
        <v>68.91</v>
      </c>
      <c r="M202" s="5">
        <v>67.239999999999995</v>
      </c>
    </row>
    <row r="203" spans="1:13" ht="15.75" customHeight="1">
      <c r="A203" s="4">
        <v>202</v>
      </c>
      <c r="B203" s="3" t="s">
        <v>332</v>
      </c>
      <c r="C203" s="5">
        <v>68.930000000000007</v>
      </c>
      <c r="D203" s="5">
        <v>14</v>
      </c>
      <c r="E203" s="5">
        <v>18</v>
      </c>
      <c r="F203" s="5">
        <v>69.45</v>
      </c>
      <c r="G203" s="5">
        <v>0</v>
      </c>
      <c r="H203" s="5">
        <v>0</v>
      </c>
      <c r="I203" s="5">
        <v>0</v>
      </c>
      <c r="J203" s="5">
        <v>1</v>
      </c>
      <c r="K203" s="5">
        <v>68.510000000000005</v>
      </c>
      <c r="L203" s="5">
        <v>68.08</v>
      </c>
      <c r="M203" s="5">
        <v>75.2</v>
      </c>
    </row>
    <row r="204" spans="1:13" ht="15.75" customHeight="1">
      <c r="A204" s="4">
        <v>203</v>
      </c>
      <c r="B204" s="3" t="s">
        <v>204</v>
      </c>
      <c r="C204" s="5">
        <v>68.930000000000007</v>
      </c>
      <c r="D204" s="5">
        <v>17</v>
      </c>
      <c r="E204" s="5">
        <v>13</v>
      </c>
      <c r="F204" s="5">
        <v>68.680000000000007</v>
      </c>
      <c r="G204" s="5">
        <v>0</v>
      </c>
      <c r="H204" s="5">
        <v>0</v>
      </c>
      <c r="I204" s="5">
        <v>0</v>
      </c>
      <c r="J204" s="5">
        <v>1</v>
      </c>
      <c r="K204" s="5">
        <v>68.67</v>
      </c>
      <c r="L204" s="5">
        <v>68.849999999999994</v>
      </c>
      <c r="M204" s="5">
        <v>69.69</v>
      </c>
    </row>
    <row r="205" spans="1:13" ht="15.75" customHeight="1">
      <c r="A205" s="4">
        <v>204</v>
      </c>
      <c r="B205" s="3" t="s">
        <v>275</v>
      </c>
      <c r="C205" s="5">
        <v>68.900000000000006</v>
      </c>
      <c r="D205" s="5">
        <v>15</v>
      </c>
      <c r="E205" s="5">
        <v>16</v>
      </c>
      <c r="F205" s="5">
        <v>68.760000000000005</v>
      </c>
      <c r="G205" s="5">
        <v>0</v>
      </c>
      <c r="H205" s="5">
        <v>0</v>
      </c>
      <c r="I205" s="5">
        <v>0</v>
      </c>
      <c r="J205" s="5">
        <v>0</v>
      </c>
      <c r="K205" s="5">
        <v>68.75</v>
      </c>
      <c r="L205" s="5">
        <v>68.540000000000006</v>
      </c>
      <c r="M205" s="5">
        <v>68.88</v>
      </c>
    </row>
    <row r="206" spans="1:13" ht="15.75" customHeight="1">
      <c r="A206" s="4">
        <v>205</v>
      </c>
      <c r="B206" s="3" t="s">
        <v>283</v>
      </c>
      <c r="C206" s="5">
        <v>68.89</v>
      </c>
      <c r="D206" s="5">
        <v>8</v>
      </c>
      <c r="E206" s="5">
        <v>23</v>
      </c>
      <c r="F206" s="5">
        <v>77.3</v>
      </c>
      <c r="G206" s="5">
        <v>0</v>
      </c>
      <c r="H206" s="5">
        <v>3</v>
      </c>
      <c r="I206" s="5">
        <v>0</v>
      </c>
      <c r="J206" s="5">
        <v>10</v>
      </c>
      <c r="K206" s="5">
        <v>68.790000000000006</v>
      </c>
      <c r="L206" s="5">
        <v>69.17</v>
      </c>
      <c r="M206" s="5">
        <v>65.17</v>
      </c>
    </row>
    <row r="207" spans="1:13" ht="15.75" customHeight="1">
      <c r="A207" s="4">
        <v>206</v>
      </c>
      <c r="B207" s="3" t="s">
        <v>145</v>
      </c>
      <c r="C207" s="5">
        <v>68.88</v>
      </c>
      <c r="D207" s="5">
        <v>10</v>
      </c>
      <c r="E207" s="5">
        <v>21</v>
      </c>
      <c r="F207" s="5">
        <v>75.150000000000006</v>
      </c>
      <c r="G207" s="5">
        <v>0</v>
      </c>
      <c r="H207" s="5">
        <v>0</v>
      </c>
      <c r="I207" s="5">
        <v>0</v>
      </c>
      <c r="J207" s="5">
        <v>4</v>
      </c>
      <c r="K207" s="5">
        <v>68.75</v>
      </c>
      <c r="L207" s="5">
        <v>69.77</v>
      </c>
      <c r="M207" s="5">
        <v>62.31</v>
      </c>
    </row>
    <row r="208" spans="1:13" ht="15.75" customHeight="1">
      <c r="A208" s="4">
        <v>207</v>
      </c>
      <c r="B208" s="3" t="s">
        <v>335</v>
      </c>
      <c r="C208" s="5">
        <v>68.86</v>
      </c>
      <c r="D208" s="5">
        <v>19</v>
      </c>
      <c r="E208" s="5">
        <v>11</v>
      </c>
      <c r="F208" s="5">
        <v>67.349999999999994</v>
      </c>
      <c r="G208" s="5">
        <v>0</v>
      </c>
      <c r="H208" s="5">
        <v>1</v>
      </c>
      <c r="I208" s="5">
        <v>0</v>
      </c>
      <c r="J208" s="5">
        <v>1</v>
      </c>
      <c r="K208" s="5">
        <v>68.06</v>
      </c>
      <c r="L208" s="5">
        <v>68.94</v>
      </c>
      <c r="M208" s="5">
        <v>77.8</v>
      </c>
    </row>
    <row r="209" spans="1:13" ht="15.75" customHeight="1">
      <c r="A209" s="4">
        <v>208</v>
      </c>
      <c r="B209" s="3" t="s">
        <v>310</v>
      </c>
      <c r="C209" s="5">
        <v>68.8</v>
      </c>
      <c r="D209" s="5">
        <v>15</v>
      </c>
      <c r="E209" s="5">
        <v>15</v>
      </c>
      <c r="F209" s="5">
        <v>68.790000000000006</v>
      </c>
      <c r="G209" s="5">
        <v>0</v>
      </c>
      <c r="H209" s="5">
        <v>1</v>
      </c>
      <c r="I209" s="5">
        <v>0</v>
      </c>
      <c r="J209" s="5">
        <v>1</v>
      </c>
      <c r="K209" s="5">
        <v>68.8</v>
      </c>
      <c r="L209" s="5">
        <v>68.790000000000006</v>
      </c>
      <c r="M209" s="5">
        <v>64.540000000000006</v>
      </c>
    </row>
    <row r="210" spans="1:13" ht="15.75" customHeight="1">
      <c r="A210" s="4">
        <v>209</v>
      </c>
      <c r="B210" s="3" t="s">
        <v>330</v>
      </c>
      <c r="C210" s="5">
        <v>68.739999999999995</v>
      </c>
      <c r="D210" s="5">
        <v>11</v>
      </c>
      <c r="E210" s="5">
        <v>18</v>
      </c>
      <c r="F210" s="5">
        <v>70.41</v>
      </c>
      <c r="G210" s="5">
        <v>0</v>
      </c>
      <c r="H210" s="5">
        <v>0</v>
      </c>
      <c r="I210" s="5">
        <v>0</v>
      </c>
      <c r="J210" s="5">
        <v>0</v>
      </c>
      <c r="K210" s="5">
        <v>69</v>
      </c>
      <c r="L210" s="5">
        <v>68.2</v>
      </c>
      <c r="M210" s="5">
        <v>60.12</v>
      </c>
    </row>
    <row r="211" spans="1:13" ht="15.75" customHeight="1">
      <c r="A211" s="4">
        <v>210</v>
      </c>
      <c r="B211" s="3" t="s">
        <v>351</v>
      </c>
      <c r="C211" s="5">
        <v>68.709999999999994</v>
      </c>
      <c r="D211" s="5">
        <v>13</v>
      </c>
      <c r="E211" s="5">
        <v>15</v>
      </c>
      <c r="F211" s="5">
        <v>70.37</v>
      </c>
      <c r="G211" s="5">
        <v>0</v>
      </c>
      <c r="H211" s="5">
        <v>0</v>
      </c>
      <c r="I211" s="5">
        <v>0</v>
      </c>
      <c r="J211" s="5">
        <v>0</v>
      </c>
      <c r="K211" s="5">
        <v>68.010000000000005</v>
      </c>
      <c r="L211" s="5">
        <v>68.91</v>
      </c>
      <c r="M211" s="5">
        <v>75.25</v>
      </c>
    </row>
    <row r="212" spans="1:13" ht="15.75" customHeight="1">
      <c r="A212" s="4">
        <v>211</v>
      </c>
      <c r="B212" s="3" t="s">
        <v>306</v>
      </c>
      <c r="C212" s="5">
        <v>68.599999999999994</v>
      </c>
      <c r="D212" s="5">
        <v>15</v>
      </c>
      <c r="E212" s="5">
        <v>14</v>
      </c>
      <c r="F212" s="5">
        <v>67.88</v>
      </c>
      <c r="G212" s="5">
        <v>0</v>
      </c>
      <c r="H212" s="5">
        <v>1</v>
      </c>
      <c r="I212" s="5">
        <v>0</v>
      </c>
      <c r="J212" s="5">
        <v>2</v>
      </c>
      <c r="K212" s="5">
        <v>68.27</v>
      </c>
      <c r="L212" s="5">
        <v>68.58</v>
      </c>
      <c r="M212" s="5">
        <v>70.33</v>
      </c>
    </row>
    <row r="213" spans="1:13" ht="15.75" customHeight="1">
      <c r="A213" s="4">
        <v>212</v>
      </c>
      <c r="B213" s="3" t="s">
        <v>86</v>
      </c>
      <c r="C213" s="5">
        <v>68.599999999999994</v>
      </c>
      <c r="D213" s="5">
        <v>13</v>
      </c>
      <c r="E213" s="5">
        <v>17</v>
      </c>
      <c r="F213" s="5">
        <v>70.63</v>
      </c>
      <c r="G213" s="5">
        <v>0</v>
      </c>
      <c r="H213" s="5">
        <v>0</v>
      </c>
      <c r="I213" s="5">
        <v>0</v>
      </c>
      <c r="J213" s="5">
        <v>1</v>
      </c>
      <c r="K213" s="5">
        <v>68.78</v>
      </c>
      <c r="L213" s="5">
        <v>67.75</v>
      </c>
      <c r="M213" s="5">
        <v>64.37</v>
      </c>
    </row>
    <row r="214" spans="1:13" ht="15.75" customHeight="1">
      <c r="A214" s="4">
        <v>213</v>
      </c>
      <c r="B214" s="3" t="s">
        <v>348</v>
      </c>
      <c r="C214" s="5">
        <v>68.52</v>
      </c>
      <c r="D214" s="5">
        <v>12</v>
      </c>
      <c r="E214" s="5">
        <v>19</v>
      </c>
      <c r="F214" s="5">
        <v>70.430000000000007</v>
      </c>
      <c r="G214" s="5">
        <v>0</v>
      </c>
      <c r="H214" s="5">
        <v>1</v>
      </c>
      <c r="I214" s="5">
        <v>0</v>
      </c>
      <c r="J214" s="5">
        <v>2</v>
      </c>
      <c r="K214" s="5">
        <v>68.06</v>
      </c>
      <c r="L214" s="5">
        <v>67.64</v>
      </c>
      <c r="M214" s="5">
        <v>75.349999999999994</v>
      </c>
    </row>
    <row r="215" spans="1:13" ht="15.75" customHeight="1">
      <c r="A215" s="4">
        <v>214</v>
      </c>
      <c r="B215" s="3" t="s">
        <v>343</v>
      </c>
      <c r="C215" s="5">
        <v>68.48</v>
      </c>
      <c r="D215" s="5">
        <v>17</v>
      </c>
      <c r="E215" s="5">
        <v>11</v>
      </c>
      <c r="F215" s="5">
        <v>67.319999999999993</v>
      </c>
      <c r="G215" s="5">
        <v>0</v>
      </c>
      <c r="H215" s="5">
        <v>1</v>
      </c>
      <c r="I215" s="5">
        <v>0</v>
      </c>
      <c r="J215" s="5">
        <v>1</v>
      </c>
      <c r="K215" s="5">
        <v>68.12</v>
      </c>
      <c r="L215" s="5">
        <v>67.87</v>
      </c>
      <c r="M215" s="5">
        <v>72.77</v>
      </c>
    </row>
    <row r="216" spans="1:13" ht="15.75" customHeight="1">
      <c r="A216" s="4">
        <v>215</v>
      </c>
      <c r="B216" s="3" t="s">
        <v>372</v>
      </c>
      <c r="C216" s="5">
        <v>68.28</v>
      </c>
      <c r="D216" s="5">
        <v>16</v>
      </c>
      <c r="E216" s="5">
        <v>12</v>
      </c>
      <c r="F216" s="5">
        <v>66.09</v>
      </c>
      <c r="G216" s="5">
        <v>0</v>
      </c>
      <c r="H216" s="5">
        <v>2</v>
      </c>
      <c r="I216" s="5">
        <v>0</v>
      </c>
      <c r="J216" s="5">
        <v>3</v>
      </c>
      <c r="K216" s="5">
        <v>68.239999999999995</v>
      </c>
      <c r="L216" s="5">
        <v>68.37</v>
      </c>
      <c r="M216" s="5">
        <v>64.2</v>
      </c>
    </row>
    <row r="217" spans="1:13" ht="15.75" customHeight="1">
      <c r="A217" s="4">
        <v>216</v>
      </c>
      <c r="B217" s="3" t="s">
        <v>333</v>
      </c>
      <c r="C217" s="5">
        <v>68.28</v>
      </c>
      <c r="D217" s="5">
        <v>13</v>
      </c>
      <c r="E217" s="5">
        <v>15</v>
      </c>
      <c r="F217" s="5">
        <v>69.040000000000006</v>
      </c>
      <c r="G217" s="5">
        <v>0</v>
      </c>
      <c r="H217" s="5">
        <v>2</v>
      </c>
      <c r="I217" s="5">
        <v>0</v>
      </c>
      <c r="J217" s="5">
        <v>3</v>
      </c>
      <c r="K217" s="5">
        <v>68.27</v>
      </c>
      <c r="L217" s="5">
        <v>68.77</v>
      </c>
      <c r="M217" s="5">
        <v>60.56</v>
      </c>
    </row>
    <row r="218" spans="1:13" ht="15.75" customHeight="1">
      <c r="A218" s="4">
        <v>217</v>
      </c>
      <c r="B218" s="3" t="s">
        <v>400</v>
      </c>
      <c r="C218" s="5">
        <v>68.209999999999994</v>
      </c>
      <c r="D218" s="5">
        <v>15</v>
      </c>
      <c r="E218" s="5">
        <v>13</v>
      </c>
      <c r="F218" s="5">
        <v>66.36</v>
      </c>
      <c r="G218" s="5">
        <v>0</v>
      </c>
      <c r="H218" s="5">
        <v>0</v>
      </c>
      <c r="I218" s="5">
        <v>0</v>
      </c>
      <c r="J218" s="5">
        <v>0</v>
      </c>
      <c r="K218" s="5">
        <v>68.209999999999994</v>
      </c>
      <c r="L218" s="5">
        <v>67.91</v>
      </c>
      <c r="M218" s="5">
        <v>65.14</v>
      </c>
    </row>
    <row r="219" spans="1:13" ht="15.75" customHeight="1">
      <c r="A219" s="4">
        <v>218</v>
      </c>
      <c r="B219" s="3" t="s">
        <v>385</v>
      </c>
      <c r="C219" s="5">
        <v>68.150000000000006</v>
      </c>
      <c r="D219" s="5">
        <v>7</v>
      </c>
      <c r="E219" s="5">
        <v>19</v>
      </c>
      <c r="F219" s="5">
        <v>70.39</v>
      </c>
      <c r="G219" s="5">
        <v>0</v>
      </c>
      <c r="H219" s="5">
        <v>1</v>
      </c>
      <c r="I219" s="5">
        <v>0</v>
      </c>
      <c r="J219" s="5">
        <v>2</v>
      </c>
      <c r="K219" s="5">
        <v>68.52</v>
      </c>
      <c r="L219" s="5">
        <v>66.88</v>
      </c>
      <c r="M219" s="5">
        <v>61.33</v>
      </c>
    </row>
    <row r="220" spans="1:13" ht="15.75" customHeight="1">
      <c r="A220" s="4">
        <v>219</v>
      </c>
      <c r="B220" s="3" t="s">
        <v>234</v>
      </c>
      <c r="C220" s="5">
        <v>68.14</v>
      </c>
      <c r="D220" s="5">
        <v>13</v>
      </c>
      <c r="E220" s="5">
        <v>18</v>
      </c>
      <c r="F220" s="5">
        <v>70.349999999999994</v>
      </c>
      <c r="G220" s="5">
        <v>0</v>
      </c>
      <c r="H220" s="5">
        <v>1</v>
      </c>
      <c r="I220" s="5">
        <v>0</v>
      </c>
      <c r="J220" s="5">
        <v>1</v>
      </c>
      <c r="K220" s="5">
        <v>67.75</v>
      </c>
      <c r="L220" s="5">
        <v>67.48</v>
      </c>
      <c r="M220" s="5">
        <v>72.849999999999994</v>
      </c>
    </row>
    <row r="221" spans="1:13" ht="15.75" customHeight="1">
      <c r="A221" s="4">
        <v>220</v>
      </c>
      <c r="B221" s="3" t="s">
        <v>378</v>
      </c>
      <c r="C221" s="5">
        <v>68.11</v>
      </c>
      <c r="D221" s="5">
        <v>16</v>
      </c>
      <c r="E221" s="5">
        <v>14</v>
      </c>
      <c r="F221" s="5">
        <v>69.819999999999993</v>
      </c>
      <c r="G221" s="5">
        <v>0</v>
      </c>
      <c r="H221" s="5">
        <v>1</v>
      </c>
      <c r="I221" s="5">
        <v>0</v>
      </c>
      <c r="J221" s="5">
        <v>2</v>
      </c>
      <c r="K221" s="5">
        <v>67.95</v>
      </c>
      <c r="L221" s="5">
        <v>68.73</v>
      </c>
      <c r="M221" s="5">
        <v>63.97</v>
      </c>
    </row>
    <row r="222" spans="1:13" ht="15.75" customHeight="1">
      <c r="A222" s="4">
        <v>221</v>
      </c>
      <c r="B222" s="3" t="s">
        <v>124</v>
      </c>
      <c r="C222" s="5">
        <v>68.05</v>
      </c>
      <c r="D222" s="5">
        <v>15</v>
      </c>
      <c r="E222" s="5">
        <v>14</v>
      </c>
      <c r="F222" s="5">
        <v>67.88</v>
      </c>
      <c r="G222" s="5">
        <v>0</v>
      </c>
      <c r="H222" s="5">
        <v>0</v>
      </c>
      <c r="I222" s="5">
        <v>0</v>
      </c>
      <c r="J222" s="5">
        <v>1</v>
      </c>
      <c r="K222" s="5">
        <v>67.540000000000006</v>
      </c>
      <c r="L222" s="5">
        <v>67.89</v>
      </c>
      <c r="M222" s="5">
        <v>72.819999999999993</v>
      </c>
    </row>
    <row r="223" spans="1:13" ht="15.75" customHeight="1">
      <c r="A223" s="4">
        <v>222</v>
      </c>
      <c r="B223" s="3" t="s">
        <v>220</v>
      </c>
      <c r="C223" s="5">
        <v>67.88</v>
      </c>
      <c r="D223" s="5">
        <v>19</v>
      </c>
      <c r="E223" s="5">
        <v>12</v>
      </c>
      <c r="F223" s="5">
        <v>66.680000000000007</v>
      </c>
      <c r="G223" s="5">
        <v>0</v>
      </c>
      <c r="H223" s="5">
        <v>0</v>
      </c>
      <c r="I223" s="5">
        <v>0</v>
      </c>
      <c r="J223" s="5">
        <v>1</v>
      </c>
      <c r="K223" s="5">
        <v>67.62</v>
      </c>
      <c r="L223" s="5">
        <v>68.91</v>
      </c>
      <c r="M223" s="5">
        <v>63.41</v>
      </c>
    </row>
    <row r="224" spans="1:13" ht="15.75" customHeight="1">
      <c r="A224" s="4">
        <v>223</v>
      </c>
      <c r="B224" s="3" t="s">
        <v>193</v>
      </c>
      <c r="C224" s="5">
        <v>67.86</v>
      </c>
      <c r="D224" s="5">
        <v>9</v>
      </c>
      <c r="E224" s="5">
        <v>21</v>
      </c>
      <c r="F224" s="5">
        <v>72.16</v>
      </c>
      <c r="G224" s="5">
        <v>0</v>
      </c>
      <c r="H224" s="5">
        <v>0</v>
      </c>
      <c r="I224" s="5">
        <v>0</v>
      </c>
      <c r="J224" s="5">
        <v>0</v>
      </c>
      <c r="K224" s="5">
        <v>67.349999999999994</v>
      </c>
      <c r="L224" s="5">
        <v>67.73</v>
      </c>
      <c r="M224" s="5">
        <v>72.61</v>
      </c>
    </row>
    <row r="225" spans="1:13" ht="15.75" customHeight="1">
      <c r="A225" s="4">
        <v>224</v>
      </c>
      <c r="B225" s="3" t="s">
        <v>369</v>
      </c>
      <c r="C225" s="5">
        <v>67.77</v>
      </c>
      <c r="D225" s="5">
        <v>12</v>
      </c>
      <c r="E225" s="5">
        <v>18</v>
      </c>
      <c r="F225" s="5">
        <v>71.53</v>
      </c>
      <c r="G225" s="5">
        <v>0</v>
      </c>
      <c r="H225" s="5">
        <v>1</v>
      </c>
      <c r="I225" s="5">
        <v>0</v>
      </c>
      <c r="J225" s="5">
        <v>1</v>
      </c>
      <c r="K225" s="5">
        <v>67.64</v>
      </c>
      <c r="L225" s="5">
        <v>68.819999999999993</v>
      </c>
      <c r="M225" s="5">
        <v>59.33</v>
      </c>
    </row>
    <row r="226" spans="1:13" ht="15.75" customHeight="1">
      <c r="A226" s="4">
        <v>225</v>
      </c>
      <c r="B226" s="3" t="s">
        <v>130</v>
      </c>
      <c r="C226" s="5">
        <v>67.67</v>
      </c>
      <c r="D226" s="5">
        <v>13</v>
      </c>
      <c r="E226" s="5">
        <v>18</v>
      </c>
      <c r="F226" s="5">
        <v>71.13</v>
      </c>
      <c r="G226" s="5">
        <v>0</v>
      </c>
      <c r="H226" s="5">
        <v>0</v>
      </c>
      <c r="I226" s="5">
        <v>0</v>
      </c>
      <c r="J226" s="5">
        <v>1</v>
      </c>
      <c r="K226" s="5">
        <v>67.03</v>
      </c>
      <c r="L226" s="5">
        <v>67.97</v>
      </c>
      <c r="M226" s="5">
        <v>72.650000000000006</v>
      </c>
    </row>
    <row r="227" spans="1:13" ht="15.75" customHeight="1">
      <c r="A227" s="4">
        <v>226</v>
      </c>
      <c r="B227" s="3" t="s">
        <v>288</v>
      </c>
      <c r="C227" s="5">
        <v>67.67</v>
      </c>
      <c r="D227" s="5">
        <v>14</v>
      </c>
      <c r="E227" s="5">
        <v>16</v>
      </c>
      <c r="F227" s="5">
        <v>68.45</v>
      </c>
      <c r="G227" s="5">
        <v>0</v>
      </c>
      <c r="H227" s="5">
        <v>0</v>
      </c>
      <c r="I227" s="5">
        <v>0</v>
      </c>
      <c r="J227" s="5">
        <v>1</v>
      </c>
      <c r="K227" s="5">
        <v>67.02</v>
      </c>
      <c r="L227" s="5">
        <v>67.44</v>
      </c>
      <c r="M227" s="5">
        <v>74.7</v>
      </c>
    </row>
    <row r="228" spans="1:13" ht="15.75" customHeight="1">
      <c r="A228" s="4">
        <v>227</v>
      </c>
      <c r="B228" s="3" t="s">
        <v>315</v>
      </c>
      <c r="C228" s="5">
        <v>67.55</v>
      </c>
      <c r="D228" s="5">
        <v>14</v>
      </c>
      <c r="E228" s="5">
        <v>16</v>
      </c>
      <c r="F228" s="5">
        <v>70.38</v>
      </c>
      <c r="G228" s="5">
        <v>0</v>
      </c>
      <c r="H228" s="5">
        <v>0</v>
      </c>
      <c r="I228" s="5">
        <v>0</v>
      </c>
      <c r="J228" s="5">
        <v>0</v>
      </c>
      <c r="K228" s="5">
        <v>67.150000000000006</v>
      </c>
      <c r="L228" s="5">
        <v>68.31</v>
      </c>
      <c r="M228" s="5">
        <v>67.17</v>
      </c>
    </row>
    <row r="229" spans="1:13" ht="15.75" customHeight="1">
      <c r="A229" s="4">
        <v>228</v>
      </c>
      <c r="B229" s="3" t="s">
        <v>349</v>
      </c>
      <c r="C229" s="5">
        <v>67.55</v>
      </c>
      <c r="D229" s="5">
        <v>17</v>
      </c>
      <c r="E229" s="5">
        <v>14</v>
      </c>
      <c r="F229" s="5">
        <v>69.510000000000005</v>
      </c>
      <c r="G229" s="5">
        <v>0</v>
      </c>
      <c r="H229" s="5">
        <v>1</v>
      </c>
      <c r="I229" s="5">
        <v>0</v>
      </c>
      <c r="J229" s="5">
        <v>1</v>
      </c>
      <c r="K229" s="5">
        <v>67.150000000000006</v>
      </c>
      <c r="L229" s="5">
        <v>68.41</v>
      </c>
      <c r="M229" s="5">
        <v>66.62</v>
      </c>
    </row>
    <row r="230" spans="1:13" ht="15.75" customHeight="1">
      <c r="A230" s="4">
        <v>229</v>
      </c>
      <c r="B230" s="3" t="s">
        <v>235</v>
      </c>
      <c r="C230" s="5">
        <v>67.400000000000006</v>
      </c>
      <c r="D230" s="5">
        <v>13</v>
      </c>
      <c r="E230" s="5">
        <v>18</v>
      </c>
      <c r="F230" s="5">
        <v>69.64</v>
      </c>
      <c r="G230" s="5">
        <v>0</v>
      </c>
      <c r="H230" s="5">
        <v>0</v>
      </c>
      <c r="I230" s="5">
        <v>0</v>
      </c>
      <c r="J230" s="5">
        <v>0</v>
      </c>
      <c r="K230" s="5">
        <v>67.52</v>
      </c>
      <c r="L230" s="5">
        <v>67.41</v>
      </c>
      <c r="M230" s="5">
        <v>58.38</v>
      </c>
    </row>
    <row r="231" spans="1:13" ht="15.75" customHeight="1">
      <c r="A231" s="4">
        <v>230</v>
      </c>
      <c r="B231" s="3" t="s">
        <v>427</v>
      </c>
      <c r="C231" s="5">
        <v>67.349999999999994</v>
      </c>
      <c r="D231" s="5">
        <v>13</v>
      </c>
      <c r="E231" s="5">
        <v>15</v>
      </c>
      <c r="F231" s="5">
        <v>69.790000000000006</v>
      </c>
      <c r="G231" s="5">
        <v>0</v>
      </c>
      <c r="H231" s="5">
        <v>1</v>
      </c>
      <c r="I231" s="5">
        <v>0</v>
      </c>
      <c r="J231" s="5">
        <v>1</v>
      </c>
      <c r="K231" s="5">
        <v>66.97</v>
      </c>
      <c r="L231" s="5">
        <v>67.16</v>
      </c>
      <c r="M231" s="5">
        <v>70.25</v>
      </c>
    </row>
    <row r="232" spans="1:13" ht="15.75" customHeight="1">
      <c r="A232" s="4">
        <v>231</v>
      </c>
      <c r="B232" s="3" t="s">
        <v>142</v>
      </c>
      <c r="C232" s="5">
        <v>67.349999999999994</v>
      </c>
      <c r="D232" s="5">
        <v>12</v>
      </c>
      <c r="E232" s="5">
        <v>18</v>
      </c>
      <c r="F232" s="5">
        <v>69.69</v>
      </c>
      <c r="G232" s="5">
        <v>0</v>
      </c>
      <c r="H232" s="5">
        <v>1</v>
      </c>
      <c r="I232" s="5">
        <v>0</v>
      </c>
      <c r="J232" s="5">
        <v>1</v>
      </c>
      <c r="K232" s="5">
        <v>67.33</v>
      </c>
      <c r="L232" s="5">
        <v>67.150000000000006</v>
      </c>
      <c r="M232" s="5">
        <v>64.16</v>
      </c>
    </row>
    <row r="233" spans="1:13" ht="15.75" customHeight="1">
      <c r="A233" s="4">
        <v>232</v>
      </c>
      <c r="B233" s="3" t="s">
        <v>154</v>
      </c>
      <c r="C233" s="5">
        <v>67.349999999999994</v>
      </c>
      <c r="D233" s="5">
        <v>9</v>
      </c>
      <c r="E233" s="5">
        <v>22</v>
      </c>
      <c r="F233" s="5">
        <v>70.959999999999994</v>
      </c>
      <c r="G233" s="5">
        <v>0</v>
      </c>
      <c r="H233" s="5">
        <v>1</v>
      </c>
      <c r="I233" s="5">
        <v>0</v>
      </c>
      <c r="J233" s="5">
        <v>1</v>
      </c>
      <c r="K233" s="5">
        <v>67.489999999999995</v>
      </c>
      <c r="L233" s="5">
        <v>66.41</v>
      </c>
      <c r="M233" s="5">
        <v>64.180000000000007</v>
      </c>
    </row>
    <row r="234" spans="1:13" ht="15.75" customHeight="1">
      <c r="A234" s="4">
        <v>233</v>
      </c>
      <c r="B234" s="3" t="s">
        <v>334</v>
      </c>
      <c r="C234" s="5">
        <v>67.33</v>
      </c>
      <c r="D234" s="5">
        <v>9</v>
      </c>
      <c r="E234" s="5">
        <v>18</v>
      </c>
      <c r="F234" s="5">
        <v>72.09</v>
      </c>
      <c r="G234" s="5">
        <v>0</v>
      </c>
      <c r="H234" s="5">
        <v>1</v>
      </c>
      <c r="I234" s="5">
        <v>0</v>
      </c>
      <c r="J234" s="5">
        <v>3</v>
      </c>
      <c r="K234" s="5">
        <v>66.790000000000006</v>
      </c>
      <c r="L234" s="5">
        <v>67.41</v>
      </c>
      <c r="M234" s="5">
        <v>71.64</v>
      </c>
    </row>
    <row r="235" spans="1:13" ht="15.75" customHeight="1">
      <c r="A235" s="4">
        <v>234</v>
      </c>
      <c r="B235" s="3" t="s">
        <v>152</v>
      </c>
      <c r="C235" s="5">
        <v>67.28</v>
      </c>
      <c r="D235" s="5">
        <v>10</v>
      </c>
      <c r="E235" s="5">
        <v>20</v>
      </c>
      <c r="F235" s="5">
        <v>72.8</v>
      </c>
      <c r="G235" s="5">
        <v>0</v>
      </c>
      <c r="H235" s="5">
        <v>3</v>
      </c>
      <c r="I235" s="5">
        <v>0</v>
      </c>
      <c r="J235" s="5">
        <v>5</v>
      </c>
      <c r="K235" s="5">
        <v>66.87</v>
      </c>
      <c r="L235" s="5">
        <v>65.849999999999994</v>
      </c>
      <c r="M235" s="5">
        <v>74.739999999999995</v>
      </c>
    </row>
    <row r="236" spans="1:13" ht="15.75" customHeight="1">
      <c r="A236" s="4">
        <v>235</v>
      </c>
      <c r="B236" s="3" t="s">
        <v>100</v>
      </c>
      <c r="C236" s="5">
        <v>67.260000000000005</v>
      </c>
      <c r="D236" s="5">
        <v>8</v>
      </c>
      <c r="E236" s="5">
        <v>20</v>
      </c>
      <c r="F236" s="5">
        <v>74.260000000000005</v>
      </c>
      <c r="G236" s="5">
        <v>0</v>
      </c>
      <c r="H236" s="5">
        <v>0</v>
      </c>
      <c r="I236" s="5">
        <v>0</v>
      </c>
      <c r="J236" s="5">
        <v>4</v>
      </c>
      <c r="K236" s="5">
        <v>66.86</v>
      </c>
      <c r="L236" s="5">
        <v>67.38</v>
      </c>
      <c r="M236" s="5">
        <v>69.38</v>
      </c>
    </row>
    <row r="237" spans="1:13" ht="15.75" customHeight="1">
      <c r="A237" s="4">
        <v>236</v>
      </c>
      <c r="B237" s="3" t="s">
        <v>387</v>
      </c>
      <c r="C237" s="5">
        <v>67.16</v>
      </c>
      <c r="D237" s="5">
        <v>16</v>
      </c>
      <c r="E237" s="5">
        <v>16</v>
      </c>
      <c r="F237" s="5">
        <v>67.64</v>
      </c>
      <c r="G237" s="5">
        <v>0</v>
      </c>
      <c r="H237" s="5">
        <v>0</v>
      </c>
      <c r="I237" s="5">
        <v>0</v>
      </c>
      <c r="J237" s="5">
        <v>2</v>
      </c>
      <c r="K237" s="5">
        <v>67.010000000000005</v>
      </c>
      <c r="L237" s="5">
        <v>66.709999999999994</v>
      </c>
      <c r="M237" s="5">
        <v>67.459999999999994</v>
      </c>
    </row>
    <row r="238" spans="1:13" ht="15.75" customHeight="1">
      <c r="A238" s="4">
        <v>237</v>
      </c>
      <c r="B238" s="3" t="s">
        <v>162</v>
      </c>
      <c r="C238" s="5">
        <v>67.150000000000006</v>
      </c>
      <c r="D238" s="5">
        <v>12</v>
      </c>
      <c r="E238" s="5">
        <v>18</v>
      </c>
      <c r="F238" s="5">
        <v>72.599999999999994</v>
      </c>
      <c r="G238" s="5">
        <v>0</v>
      </c>
      <c r="H238" s="5">
        <v>1</v>
      </c>
      <c r="I238" s="5">
        <v>0</v>
      </c>
      <c r="J238" s="5">
        <v>2</v>
      </c>
      <c r="K238" s="5">
        <v>66.459999999999994</v>
      </c>
      <c r="L238" s="5">
        <v>67</v>
      </c>
      <c r="M238" s="5">
        <v>74.55</v>
      </c>
    </row>
    <row r="239" spans="1:13" ht="15.75" customHeight="1">
      <c r="A239" s="4">
        <v>238</v>
      </c>
      <c r="B239" s="3" t="s">
        <v>273</v>
      </c>
      <c r="C239" s="5">
        <v>67.099999999999994</v>
      </c>
      <c r="D239" s="5">
        <v>12</v>
      </c>
      <c r="E239" s="5">
        <v>19</v>
      </c>
      <c r="F239" s="5">
        <v>70.989999999999995</v>
      </c>
      <c r="G239" s="5">
        <v>0</v>
      </c>
      <c r="H239" s="5">
        <v>1</v>
      </c>
      <c r="I239" s="5">
        <v>0</v>
      </c>
      <c r="J239" s="5">
        <v>1</v>
      </c>
      <c r="K239" s="5">
        <v>66.760000000000005</v>
      </c>
      <c r="L239" s="5">
        <v>67.13</v>
      </c>
      <c r="M239" s="5">
        <v>68.53</v>
      </c>
    </row>
    <row r="240" spans="1:13" ht="15.75" customHeight="1">
      <c r="A240" s="4">
        <v>239</v>
      </c>
      <c r="B240" s="3" t="s">
        <v>282</v>
      </c>
      <c r="C240" s="5">
        <v>66.989999999999995</v>
      </c>
      <c r="D240" s="5">
        <v>11</v>
      </c>
      <c r="E240" s="5">
        <v>19</v>
      </c>
      <c r="F240" s="5">
        <v>71.28</v>
      </c>
      <c r="G240" s="5">
        <v>0</v>
      </c>
      <c r="H240" s="5">
        <v>0</v>
      </c>
      <c r="I240" s="5">
        <v>0</v>
      </c>
      <c r="J240" s="5">
        <v>0</v>
      </c>
      <c r="K240" s="5">
        <v>66.8</v>
      </c>
      <c r="L240" s="5">
        <v>66.92</v>
      </c>
      <c r="M240" s="5">
        <v>66.58</v>
      </c>
    </row>
    <row r="241" spans="1:13" ht="15.75" customHeight="1">
      <c r="A241" s="4">
        <v>240</v>
      </c>
      <c r="B241" s="3" t="s">
        <v>213</v>
      </c>
      <c r="C241" s="5">
        <v>66.989999999999995</v>
      </c>
      <c r="D241" s="5">
        <v>10</v>
      </c>
      <c r="E241" s="5">
        <v>19</v>
      </c>
      <c r="F241" s="5">
        <v>73.28</v>
      </c>
      <c r="G241" s="5">
        <v>0</v>
      </c>
      <c r="H241" s="5">
        <v>0</v>
      </c>
      <c r="I241" s="5">
        <v>0</v>
      </c>
      <c r="J241" s="5">
        <v>1</v>
      </c>
      <c r="K241" s="5">
        <v>66.91</v>
      </c>
      <c r="L241" s="5">
        <v>67.19</v>
      </c>
      <c r="M241" s="5">
        <v>62.94</v>
      </c>
    </row>
    <row r="242" spans="1:13" ht="15.75" customHeight="1">
      <c r="A242" s="4">
        <v>241</v>
      </c>
      <c r="B242" s="3" t="s">
        <v>226</v>
      </c>
      <c r="C242" s="5">
        <v>66.77</v>
      </c>
      <c r="D242" s="5">
        <v>12</v>
      </c>
      <c r="E242" s="5">
        <v>20</v>
      </c>
      <c r="F242" s="5">
        <v>70.930000000000007</v>
      </c>
      <c r="G242" s="5">
        <v>1</v>
      </c>
      <c r="H242" s="5">
        <v>0</v>
      </c>
      <c r="I242" s="5">
        <v>1</v>
      </c>
      <c r="J242" s="5">
        <v>0</v>
      </c>
      <c r="K242" s="5">
        <v>66.41</v>
      </c>
      <c r="L242" s="5">
        <v>66.569999999999993</v>
      </c>
      <c r="M242" s="5">
        <v>69.55</v>
      </c>
    </row>
    <row r="243" spans="1:13" ht="15.75" customHeight="1">
      <c r="A243" s="4">
        <v>242</v>
      </c>
      <c r="B243" s="3" t="s">
        <v>326</v>
      </c>
      <c r="C243" s="5">
        <v>66.7</v>
      </c>
      <c r="D243" s="5">
        <v>15</v>
      </c>
      <c r="E243" s="5">
        <v>19</v>
      </c>
      <c r="F243" s="5">
        <v>66.239999999999995</v>
      </c>
      <c r="G243" s="5">
        <v>0</v>
      </c>
      <c r="H243" s="5">
        <v>5</v>
      </c>
      <c r="I243" s="5">
        <v>0</v>
      </c>
      <c r="J243" s="5">
        <v>7</v>
      </c>
      <c r="K243" s="5">
        <v>66.180000000000007</v>
      </c>
      <c r="L243" s="5">
        <v>65.55</v>
      </c>
      <c r="M243" s="5">
        <v>74.61</v>
      </c>
    </row>
    <row r="244" spans="1:13" ht="15.75" customHeight="1">
      <c r="A244" s="4">
        <v>243</v>
      </c>
      <c r="B244" s="3" t="s">
        <v>223</v>
      </c>
      <c r="C244" s="5">
        <v>66.44</v>
      </c>
      <c r="D244" s="5">
        <v>10</v>
      </c>
      <c r="E244" s="5">
        <v>20</v>
      </c>
      <c r="F244" s="5">
        <v>70.34</v>
      </c>
      <c r="G244" s="5">
        <v>0</v>
      </c>
      <c r="H244" s="5">
        <v>0</v>
      </c>
      <c r="I244" s="5">
        <v>0</v>
      </c>
      <c r="J244" s="5">
        <v>0</v>
      </c>
      <c r="K244" s="5">
        <v>66.08</v>
      </c>
      <c r="L244" s="5">
        <v>66.319999999999993</v>
      </c>
      <c r="M244" s="5">
        <v>68.87</v>
      </c>
    </row>
    <row r="245" spans="1:13" ht="15.75" customHeight="1">
      <c r="A245" s="4">
        <v>244</v>
      </c>
      <c r="B245" s="3" t="s">
        <v>267</v>
      </c>
      <c r="C245" s="5">
        <v>66.42</v>
      </c>
      <c r="D245" s="5">
        <v>13</v>
      </c>
      <c r="E245" s="5">
        <v>15</v>
      </c>
      <c r="F245" s="5">
        <v>66.209999999999994</v>
      </c>
      <c r="G245" s="5">
        <v>0</v>
      </c>
      <c r="H245" s="5">
        <v>0</v>
      </c>
      <c r="I245" s="5">
        <v>0</v>
      </c>
      <c r="J245" s="5">
        <v>1</v>
      </c>
      <c r="K245" s="5">
        <v>66.38</v>
      </c>
      <c r="L245" s="5">
        <v>65.62</v>
      </c>
      <c r="M245" s="5">
        <v>66.17</v>
      </c>
    </row>
    <row r="246" spans="1:13" ht="15.75" customHeight="1">
      <c r="A246" s="4">
        <v>245</v>
      </c>
      <c r="B246" s="3" t="s">
        <v>313</v>
      </c>
      <c r="C246" s="5">
        <v>66.38</v>
      </c>
      <c r="D246" s="5">
        <v>16</v>
      </c>
      <c r="E246" s="5">
        <v>14</v>
      </c>
      <c r="F246" s="5">
        <v>65.599999999999994</v>
      </c>
      <c r="G246" s="5">
        <v>0</v>
      </c>
      <c r="H246" s="5">
        <v>1</v>
      </c>
      <c r="I246" s="5">
        <v>0</v>
      </c>
      <c r="J246" s="5">
        <v>1</v>
      </c>
      <c r="K246" s="5">
        <v>65.95</v>
      </c>
      <c r="L246" s="5">
        <v>66.599999999999994</v>
      </c>
      <c r="M246" s="5">
        <v>68.55</v>
      </c>
    </row>
    <row r="247" spans="1:13" ht="15.75" customHeight="1">
      <c r="A247" s="4">
        <v>246</v>
      </c>
      <c r="B247" s="3" t="s">
        <v>112</v>
      </c>
      <c r="C247" s="5">
        <v>66.16</v>
      </c>
      <c r="D247" s="5">
        <v>10</v>
      </c>
      <c r="E247" s="5">
        <v>19</v>
      </c>
      <c r="F247" s="5">
        <v>71.41</v>
      </c>
      <c r="G247" s="5">
        <v>0</v>
      </c>
      <c r="H247" s="5">
        <v>2</v>
      </c>
      <c r="I247" s="5">
        <v>0</v>
      </c>
      <c r="J247" s="5">
        <v>6</v>
      </c>
      <c r="K247" s="5">
        <v>65.88</v>
      </c>
      <c r="L247" s="5">
        <v>67.11</v>
      </c>
      <c r="M247" s="5">
        <v>62.32</v>
      </c>
    </row>
    <row r="248" spans="1:13" ht="15.75" customHeight="1">
      <c r="A248" s="4">
        <v>247</v>
      </c>
      <c r="B248" s="3" t="s">
        <v>245</v>
      </c>
      <c r="C248" s="5">
        <v>66.13</v>
      </c>
      <c r="D248" s="5">
        <v>5</v>
      </c>
      <c r="E248" s="5">
        <v>26</v>
      </c>
      <c r="F248" s="5">
        <v>72.89</v>
      </c>
      <c r="G248" s="5">
        <v>0</v>
      </c>
      <c r="H248" s="5">
        <v>2</v>
      </c>
      <c r="I248" s="5">
        <v>0</v>
      </c>
      <c r="J248" s="5">
        <v>7</v>
      </c>
      <c r="K248" s="5">
        <v>65.849999999999994</v>
      </c>
      <c r="L248" s="5">
        <v>64.27</v>
      </c>
      <c r="M248" s="5">
        <v>72.680000000000007</v>
      </c>
    </row>
    <row r="249" spans="1:13" ht="15.75" customHeight="1">
      <c r="A249" s="4">
        <v>248</v>
      </c>
      <c r="B249" s="3" t="s">
        <v>406</v>
      </c>
      <c r="C249" s="5">
        <v>66.09</v>
      </c>
      <c r="D249" s="5">
        <v>18</v>
      </c>
      <c r="E249" s="5">
        <v>13</v>
      </c>
      <c r="F249" s="5">
        <v>67.150000000000006</v>
      </c>
      <c r="G249" s="5">
        <v>0</v>
      </c>
      <c r="H249" s="5">
        <v>0</v>
      </c>
      <c r="I249" s="5">
        <v>0</v>
      </c>
      <c r="J249" s="5">
        <v>0</v>
      </c>
      <c r="K249" s="5">
        <v>65.650000000000006</v>
      </c>
      <c r="L249" s="5">
        <v>66.319999999999993</v>
      </c>
      <c r="M249" s="5">
        <v>68.3</v>
      </c>
    </row>
    <row r="250" spans="1:13" ht="15.75" customHeight="1">
      <c r="A250" s="4">
        <v>249</v>
      </c>
      <c r="B250" s="3" t="s">
        <v>257</v>
      </c>
      <c r="C250" s="5">
        <v>65.900000000000006</v>
      </c>
      <c r="D250" s="5">
        <v>11</v>
      </c>
      <c r="E250" s="5">
        <v>18</v>
      </c>
      <c r="F250" s="5">
        <v>68.98</v>
      </c>
      <c r="G250" s="5">
        <v>0</v>
      </c>
      <c r="H250" s="5">
        <v>0</v>
      </c>
      <c r="I250" s="5">
        <v>0</v>
      </c>
      <c r="J250" s="5">
        <v>0</v>
      </c>
      <c r="K250" s="5">
        <v>65.78</v>
      </c>
      <c r="L250" s="5">
        <v>64.78</v>
      </c>
      <c r="M250" s="5">
        <v>68.14</v>
      </c>
    </row>
    <row r="251" spans="1:13" ht="15.75" customHeight="1">
      <c r="A251" s="4">
        <v>250</v>
      </c>
      <c r="B251" s="3" t="s">
        <v>405</v>
      </c>
      <c r="C251" s="5">
        <v>65.86</v>
      </c>
      <c r="D251" s="5">
        <v>10</v>
      </c>
      <c r="E251" s="5">
        <v>20</v>
      </c>
      <c r="F251" s="5">
        <v>69.06</v>
      </c>
      <c r="G251" s="5">
        <v>0</v>
      </c>
      <c r="H251" s="5">
        <v>0</v>
      </c>
      <c r="I251" s="5">
        <v>0</v>
      </c>
      <c r="J251" s="5">
        <v>1</v>
      </c>
      <c r="K251" s="5">
        <v>65.72</v>
      </c>
      <c r="L251" s="5">
        <v>65.23</v>
      </c>
      <c r="M251" s="5">
        <v>66.72</v>
      </c>
    </row>
    <row r="252" spans="1:13" ht="15.75" customHeight="1">
      <c r="A252" s="4">
        <v>251</v>
      </c>
      <c r="B252" s="3" t="s">
        <v>208</v>
      </c>
      <c r="C252" s="5">
        <v>65.84</v>
      </c>
      <c r="D252" s="5">
        <v>11</v>
      </c>
      <c r="E252" s="5">
        <v>16</v>
      </c>
      <c r="F252" s="5">
        <v>70.53</v>
      </c>
      <c r="G252" s="5">
        <v>0</v>
      </c>
      <c r="H252" s="5">
        <v>0</v>
      </c>
      <c r="I252" s="5">
        <v>0</v>
      </c>
      <c r="J252" s="5">
        <v>2</v>
      </c>
      <c r="K252" s="5">
        <v>65.36</v>
      </c>
      <c r="L252" s="5">
        <v>66.31</v>
      </c>
      <c r="M252" s="5">
        <v>67.78</v>
      </c>
    </row>
    <row r="253" spans="1:13" ht="15.75" customHeight="1">
      <c r="A253" s="4">
        <v>252</v>
      </c>
      <c r="B253" s="3" t="s">
        <v>291</v>
      </c>
      <c r="C253" s="5">
        <v>65.8</v>
      </c>
      <c r="D253" s="5">
        <v>12</v>
      </c>
      <c r="E253" s="5">
        <v>17</v>
      </c>
      <c r="F253" s="5">
        <v>67.23</v>
      </c>
      <c r="G253" s="5">
        <v>0</v>
      </c>
      <c r="H253" s="5">
        <v>0</v>
      </c>
      <c r="I253" s="5">
        <v>0</v>
      </c>
      <c r="J253" s="5">
        <v>0</v>
      </c>
      <c r="K253" s="5">
        <v>65.87</v>
      </c>
      <c r="L253" s="5">
        <v>65.7</v>
      </c>
      <c r="M253" s="5">
        <v>59.19</v>
      </c>
    </row>
    <row r="254" spans="1:13" ht="15.75" customHeight="1">
      <c r="A254" s="4">
        <v>253</v>
      </c>
      <c r="B254" s="3" t="s">
        <v>286</v>
      </c>
      <c r="C254" s="5">
        <v>65.7</v>
      </c>
      <c r="D254" s="5">
        <v>16</v>
      </c>
      <c r="E254" s="5">
        <v>17</v>
      </c>
      <c r="F254" s="5">
        <v>67.540000000000006</v>
      </c>
      <c r="G254" s="5">
        <v>0</v>
      </c>
      <c r="H254" s="5">
        <v>1</v>
      </c>
      <c r="I254" s="5">
        <v>0</v>
      </c>
      <c r="J254" s="5">
        <v>2</v>
      </c>
      <c r="K254" s="5">
        <v>65.38</v>
      </c>
      <c r="L254" s="5">
        <v>65.58</v>
      </c>
      <c r="M254" s="5">
        <v>67.569999999999993</v>
      </c>
    </row>
    <row r="255" spans="1:13" ht="15.75" customHeight="1">
      <c r="A255" s="4">
        <v>254</v>
      </c>
      <c r="B255" s="3" t="s">
        <v>62</v>
      </c>
      <c r="C255" s="5">
        <v>65.58</v>
      </c>
      <c r="D255" s="5">
        <v>9</v>
      </c>
      <c r="E255" s="5">
        <v>19</v>
      </c>
      <c r="F255" s="5">
        <v>70.95</v>
      </c>
      <c r="G255" s="5">
        <v>0</v>
      </c>
      <c r="H255" s="5">
        <v>1</v>
      </c>
      <c r="I255" s="5">
        <v>0</v>
      </c>
      <c r="J255" s="5">
        <v>1</v>
      </c>
      <c r="K255" s="5">
        <v>65.5</v>
      </c>
      <c r="L255" s="5">
        <v>65.180000000000007</v>
      </c>
      <c r="M255" s="5">
        <v>64.489999999999995</v>
      </c>
    </row>
    <row r="256" spans="1:13" ht="15.75" customHeight="1">
      <c r="A256" s="4">
        <v>255</v>
      </c>
      <c r="B256" s="3" t="s">
        <v>341</v>
      </c>
      <c r="C256" s="5">
        <v>65.56</v>
      </c>
      <c r="D256" s="5">
        <v>11</v>
      </c>
      <c r="E256" s="5">
        <v>16</v>
      </c>
      <c r="F256" s="5">
        <v>66.930000000000007</v>
      </c>
      <c r="G256" s="5">
        <v>0</v>
      </c>
      <c r="H256" s="5">
        <v>1</v>
      </c>
      <c r="I256" s="5">
        <v>0</v>
      </c>
      <c r="J256" s="5">
        <v>1</v>
      </c>
      <c r="K256" s="5">
        <v>65.790000000000006</v>
      </c>
      <c r="L256" s="5">
        <v>65.099999999999994</v>
      </c>
      <c r="M256" s="5">
        <v>55.05</v>
      </c>
    </row>
    <row r="257" spans="1:13" ht="15.75" customHeight="1">
      <c r="A257" s="4">
        <v>256</v>
      </c>
      <c r="B257" s="3" t="s">
        <v>407</v>
      </c>
      <c r="C257" s="5">
        <v>65.52</v>
      </c>
      <c r="D257" s="5">
        <v>17</v>
      </c>
      <c r="E257" s="5">
        <v>16</v>
      </c>
      <c r="F257" s="5">
        <v>65.349999999999994</v>
      </c>
      <c r="G257" s="5">
        <v>0</v>
      </c>
      <c r="H257" s="5">
        <v>0</v>
      </c>
      <c r="I257" s="5">
        <v>0</v>
      </c>
      <c r="J257" s="5">
        <v>0</v>
      </c>
      <c r="K257" s="5">
        <v>64.67</v>
      </c>
      <c r="L257" s="5">
        <v>64.8</v>
      </c>
      <c r="M257" s="5">
        <v>76.209999999999994</v>
      </c>
    </row>
    <row r="258" spans="1:13" ht="15.75" customHeight="1">
      <c r="A258" s="4">
        <v>257</v>
      </c>
      <c r="B258" s="3" t="s">
        <v>188</v>
      </c>
      <c r="C258" s="5">
        <v>65.52</v>
      </c>
      <c r="D258" s="5">
        <v>10</v>
      </c>
      <c r="E258" s="5">
        <v>22</v>
      </c>
      <c r="F258" s="5">
        <v>72.02</v>
      </c>
      <c r="G258" s="5">
        <v>0</v>
      </c>
      <c r="H258" s="5">
        <v>4</v>
      </c>
      <c r="I258" s="5">
        <v>0</v>
      </c>
      <c r="J258" s="5">
        <v>4</v>
      </c>
      <c r="K258" s="5">
        <v>64.47</v>
      </c>
      <c r="L258" s="5">
        <v>64.819999999999993</v>
      </c>
      <c r="M258" s="5">
        <v>79.11</v>
      </c>
    </row>
    <row r="259" spans="1:13" ht="15.75" customHeight="1">
      <c r="A259" s="4">
        <v>258</v>
      </c>
      <c r="B259" s="3" t="s">
        <v>157</v>
      </c>
      <c r="C259" s="5">
        <v>65.459999999999994</v>
      </c>
      <c r="D259" s="5">
        <v>9</v>
      </c>
      <c r="E259" s="5">
        <v>22</v>
      </c>
      <c r="F259" s="5">
        <v>72.989999999999995</v>
      </c>
      <c r="G259" s="5">
        <v>0</v>
      </c>
      <c r="H259" s="5">
        <v>1</v>
      </c>
      <c r="I259" s="5">
        <v>0</v>
      </c>
      <c r="J259" s="5">
        <v>3</v>
      </c>
      <c r="K259" s="5">
        <v>65.27</v>
      </c>
      <c r="L259" s="5">
        <v>66.08</v>
      </c>
      <c r="M259" s="5">
        <v>61.41</v>
      </c>
    </row>
    <row r="260" spans="1:13" ht="15.75" customHeight="1">
      <c r="A260" s="4">
        <v>259</v>
      </c>
      <c r="B260" s="3" t="s">
        <v>395</v>
      </c>
      <c r="C260" s="5">
        <v>65.44</v>
      </c>
      <c r="D260" s="5">
        <v>10</v>
      </c>
      <c r="E260" s="5">
        <v>19</v>
      </c>
      <c r="F260" s="5">
        <v>69.62</v>
      </c>
      <c r="G260" s="5">
        <v>0</v>
      </c>
      <c r="H260" s="5">
        <v>0</v>
      </c>
      <c r="I260" s="5">
        <v>0</v>
      </c>
      <c r="J260" s="5">
        <v>0</v>
      </c>
      <c r="K260" s="5">
        <v>65.27</v>
      </c>
      <c r="L260" s="5">
        <v>65</v>
      </c>
      <c r="M260" s="5">
        <v>66.19</v>
      </c>
    </row>
    <row r="261" spans="1:13" ht="15.75" customHeight="1">
      <c r="A261" s="4">
        <v>260</v>
      </c>
      <c r="B261" s="3" t="s">
        <v>325</v>
      </c>
      <c r="C261" s="5">
        <v>65.38</v>
      </c>
      <c r="D261" s="5">
        <v>10</v>
      </c>
      <c r="E261" s="5">
        <v>20</v>
      </c>
      <c r="F261" s="5">
        <v>71.55</v>
      </c>
      <c r="G261" s="5">
        <v>0</v>
      </c>
      <c r="H261" s="5">
        <v>2</v>
      </c>
      <c r="I261" s="5">
        <v>0</v>
      </c>
      <c r="J261" s="5">
        <v>2</v>
      </c>
      <c r="K261" s="5">
        <v>64.98</v>
      </c>
      <c r="L261" s="5">
        <v>65.69</v>
      </c>
      <c r="M261" s="5">
        <v>66.75</v>
      </c>
    </row>
    <row r="262" spans="1:13" ht="15.75" customHeight="1">
      <c r="A262" s="4">
        <v>261</v>
      </c>
      <c r="B262" s="3" t="s">
        <v>380</v>
      </c>
      <c r="C262" s="5">
        <v>65.37</v>
      </c>
      <c r="D262" s="5">
        <v>16</v>
      </c>
      <c r="E262" s="5">
        <v>15</v>
      </c>
      <c r="F262" s="5">
        <v>63.14</v>
      </c>
      <c r="G262" s="5">
        <v>0</v>
      </c>
      <c r="H262" s="5">
        <v>2</v>
      </c>
      <c r="I262" s="5">
        <v>0</v>
      </c>
      <c r="J262" s="5">
        <v>2</v>
      </c>
      <c r="K262" s="5">
        <v>64.95</v>
      </c>
      <c r="L262" s="5">
        <v>64.680000000000007</v>
      </c>
      <c r="M262" s="5">
        <v>70.31</v>
      </c>
    </row>
    <row r="263" spans="1:13" ht="15.75" customHeight="1">
      <c r="A263" s="4">
        <v>262</v>
      </c>
      <c r="B263" s="3" t="s">
        <v>328</v>
      </c>
      <c r="C263" s="5">
        <v>65.23</v>
      </c>
      <c r="D263" s="5">
        <v>12</v>
      </c>
      <c r="E263" s="5">
        <v>16</v>
      </c>
      <c r="F263" s="5">
        <v>68.2</v>
      </c>
      <c r="G263" s="5">
        <v>0</v>
      </c>
      <c r="H263" s="5">
        <v>0</v>
      </c>
      <c r="I263" s="5">
        <v>0</v>
      </c>
      <c r="J263" s="5">
        <v>1</v>
      </c>
      <c r="K263" s="5">
        <v>65.13</v>
      </c>
      <c r="L263" s="5">
        <v>64.7</v>
      </c>
      <c r="M263" s="5">
        <v>65.09</v>
      </c>
    </row>
    <row r="264" spans="1:13" ht="15.75" customHeight="1">
      <c r="A264" s="4">
        <v>263</v>
      </c>
      <c r="B264" s="3" t="s">
        <v>216</v>
      </c>
      <c r="C264" s="5">
        <v>65.209999999999994</v>
      </c>
      <c r="D264" s="5">
        <v>10</v>
      </c>
      <c r="E264" s="5">
        <v>16</v>
      </c>
      <c r="F264" s="5">
        <v>68.89</v>
      </c>
      <c r="G264" s="5">
        <v>0</v>
      </c>
      <c r="H264" s="5">
        <v>0</v>
      </c>
      <c r="I264" s="5">
        <v>0</v>
      </c>
      <c r="J264" s="5">
        <v>1</v>
      </c>
      <c r="K264" s="5">
        <v>65.45</v>
      </c>
      <c r="L264" s="5">
        <v>64.209999999999994</v>
      </c>
      <c r="M264" s="5">
        <v>59.55</v>
      </c>
    </row>
    <row r="265" spans="1:13" ht="15.75" customHeight="1">
      <c r="A265" s="4">
        <v>264</v>
      </c>
      <c r="B265" s="3" t="s">
        <v>266</v>
      </c>
      <c r="C265" s="5">
        <v>65</v>
      </c>
      <c r="D265" s="5">
        <v>11</v>
      </c>
      <c r="E265" s="5">
        <v>18</v>
      </c>
      <c r="F265" s="5">
        <v>69.12</v>
      </c>
      <c r="G265" s="5">
        <v>0</v>
      </c>
      <c r="H265" s="5">
        <v>1</v>
      </c>
      <c r="I265" s="5">
        <v>0</v>
      </c>
      <c r="J265" s="5">
        <v>4</v>
      </c>
      <c r="K265" s="5">
        <v>64.209999999999994</v>
      </c>
      <c r="L265" s="5">
        <v>64.58</v>
      </c>
      <c r="M265" s="5">
        <v>73.650000000000006</v>
      </c>
    </row>
    <row r="266" spans="1:13" ht="15.75" customHeight="1">
      <c r="A266" s="4">
        <v>265</v>
      </c>
      <c r="B266" s="3" t="s">
        <v>371</v>
      </c>
      <c r="C266" s="5">
        <v>64.98</v>
      </c>
      <c r="D266" s="5">
        <v>12</v>
      </c>
      <c r="E266" s="5">
        <v>16</v>
      </c>
      <c r="F266" s="5">
        <v>66.84</v>
      </c>
      <c r="G266" s="5">
        <v>0</v>
      </c>
      <c r="H266" s="5">
        <v>1</v>
      </c>
      <c r="I266" s="5">
        <v>0</v>
      </c>
      <c r="J266" s="5">
        <v>2</v>
      </c>
      <c r="K266" s="5">
        <v>65.11</v>
      </c>
      <c r="L266" s="5">
        <v>64.47</v>
      </c>
      <c r="M266" s="5">
        <v>59.08</v>
      </c>
    </row>
    <row r="267" spans="1:13" ht="15.75" customHeight="1">
      <c r="A267" s="4">
        <v>266</v>
      </c>
      <c r="B267" s="3" t="s">
        <v>298</v>
      </c>
      <c r="C267" s="5">
        <v>64.959999999999994</v>
      </c>
      <c r="D267" s="5">
        <v>12</v>
      </c>
      <c r="E267" s="5">
        <v>17</v>
      </c>
      <c r="F267" s="5">
        <v>68.28</v>
      </c>
      <c r="G267" s="5">
        <v>0</v>
      </c>
      <c r="H267" s="5">
        <v>0</v>
      </c>
      <c r="I267" s="5">
        <v>0</v>
      </c>
      <c r="J267" s="5">
        <v>1</v>
      </c>
      <c r="K267" s="5">
        <v>64.88</v>
      </c>
      <c r="L267" s="5">
        <v>65.16</v>
      </c>
      <c r="M267" s="5">
        <v>60.8</v>
      </c>
    </row>
    <row r="268" spans="1:13" ht="15.75" customHeight="1">
      <c r="A268" s="4">
        <v>267</v>
      </c>
      <c r="B268" s="3" t="s">
        <v>376</v>
      </c>
      <c r="C268" s="5">
        <v>64.95</v>
      </c>
      <c r="D268" s="5">
        <v>12</v>
      </c>
      <c r="E268" s="5">
        <v>16</v>
      </c>
      <c r="F268" s="5">
        <v>68.17</v>
      </c>
      <c r="G268" s="5">
        <v>0</v>
      </c>
      <c r="H268" s="5">
        <v>1</v>
      </c>
      <c r="I268" s="5">
        <v>0</v>
      </c>
      <c r="J268" s="5">
        <v>1</v>
      </c>
      <c r="K268" s="5">
        <v>64.95</v>
      </c>
      <c r="L268" s="5">
        <v>64.91</v>
      </c>
      <c r="M268" s="5">
        <v>60.08</v>
      </c>
    </row>
    <row r="269" spans="1:13" ht="15.75" customHeight="1">
      <c r="A269" s="4">
        <v>268</v>
      </c>
      <c r="B269" s="3" t="s">
        <v>383</v>
      </c>
      <c r="C269" s="5">
        <v>64.930000000000007</v>
      </c>
      <c r="D269" s="5">
        <v>12</v>
      </c>
      <c r="E269" s="5">
        <v>19</v>
      </c>
      <c r="F269" s="5">
        <v>68.47</v>
      </c>
      <c r="G269" s="5">
        <v>0</v>
      </c>
      <c r="H269" s="5">
        <v>0</v>
      </c>
      <c r="I269" s="5">
        <v>0</v>
      </c>
      <c r="J269" s="5">
        <v>1</v>
      </c>
      <c r="K269" s="5">
        <v>64.319999999999993</v>
      </c>
      <c r="L269" s="5">
        <v>64.569999999999993</v>
      </c>
      <c r="M269" s="5">
        <v>71.23</v>
      </c>
    </row>
    <row r="270" spans="1:13" ht="15.75" customHeight="1">
      <c r="A270" s="4">
        <v>269</v>
      </c>
      <c r="B270" s="3" t="s">
        <v>200</v>
      </c>
      <c r="C270" s="5">
        <v>64.900000000000006</v>
      </c>
      <c r="D270" s="5">
        <v>7</v>
      </c>
      <c r="E270" s="5">
        <v>22</v>
      </c>
      <c r="F270" s="5">
        <v>73.31</v>
      </c>
      <c r="G270" s="5">
        <v>0</v>
      </c>
      <c r="H270" s="5">
        <v>3</v>
      </c>
      <c r="I270" s="5">
        <v>0</v>
      </c>
      <c r="J270" s="5">
        <v>6</v>
      </c>
      <c r="K270" s="5">
        <v>65</v>
      </c>
      <c r="L270" s="5">
        <v>64.650000000000006</v>
      </c>
      <c r="M270" s="5">
        <v>57.97</v>
      </c>
    </row>
    <row r="271" spans="1:13" ht="15.75" customHeight="1">
      <c r="A271" s="4">
        <v>270</v>
      </c>
      <c r="B271" s="3" t="s">
        <v>305</v>
      </c>
      <c r="C271" s="5">
        <v>64.86</v>
      </c>
      <c r="D271" s="5">
        <v>9</v>
      </c>
      <c r="E271" s="5">
        <v>21</v>
      </c>
      <c r="F271" s="5">
        <v>70.23</v>
      </c>
      <c r="G271" s="5">
        <v>0</v>
      </c>
      <c r="H271" s="5">
        <v>1</v>
      </c>
      <c r="I271" s="5">
        <v>0</v>
      </c>
      <c r="J271" s="5">
        <v>1</v>
      </c>
      <c r="K271" s="5">
        <v>64.86</v>
      </c>
      <c r="L271" s="5">
        <v>64.63</v>
      </c>
      <c r="M271" s="5">
        <v>61.15</v>
      </c>
    </row>
    <row r="272" spans="1:13" ht="15.75" customHeight="1">
      <c r="A272" s="4">
        <v>271</v>
      </c>
      <c r="B272" s="3" t="s">
        <v>362</v>
      </c>
      <c r="C272" s="5">
        <v>64.75</v>
      </c>
      <c r="D272" s="5">
        <v>12</v>
      </c>
      <c r="E272" s="5">
        <v>16</v>
      </c>
      <c r="F272" s="5">
        <v>66.819999999999993</v>
      </c>
      <c r="G272" s="5">
        <v>0</v>
      </c>
      <c r="H272" s="5">
        <v>0</v>
      </c>
      <c r="I272" s="5">
        <v>0</v>
      </c>
      <c r="J272" s="5">
        <v>2</v>
      </c>
      <c r="K272" s="5">
        <v>64.209999999999994</v>
      </c>
      <c r="L272" s="5">
        <v>63.53</v>
      </c>
      <c r="M272" s="5">
        <v>72.5</v>
      </c>
    </row>
    <row r="273" spans="1:13" ht="15.75" customHeight="1">
      <c r="A273" s="4">
        <v>272</v>
      </c>
      <c r="B273" s="3" t="s">
        <v>366</v>
      </c>
      <c r="C273" s="5">
        <v>64.61</v>
      </c>
      <c r="D273" s="5">
        <v>7</v>
      </c>
      <c r="E273" s="5">
        <v>22</v>
      </c>
      <c r="F273" s="5">
        <v>73.11</v>
      </c>
      <c r="G273" s="5">
        <v>0</v>
      </c>
      <c r="H273" s="5">
        <v>3</v>
      </c>
      <c r="I273" s="5">
        <v>0</v>
      </c>
      <c r="J273" s="5">
        <v>4</v>
      </c>
      <c r="K273" s="5">
        <v>64.59</v>
      </c>
      <c r="L273" s="5">
        <v>64.92</v>
      </c>
      <c r="M273" s="5">
        <v>56.98</v>
      </c>
    </row>
    <row r="274" spans="1:13" ht="15.75" customHeight="1">
      <c r="A274" s="4">
        <v>273</v>
      </c>
      <c r="B274" s="3" t="s">
        <v>322</v>
      </c>
      <c r="C274" s="5">
        <v>64.569999999999993</v>
      </c>
      <c r="D274" s="5">
        <v>13</v>
      </c>
      <c r="E274" s="5">
        <v>17</v>
      </c>
      <c r="F274" s="5">
        <v>69.7</v>
      </c>
      <c r="G274" s="5">
        <v>0</v>
      </c>
      <c r="H274" s="5">
        <v>0</v>
      </c>
      <c r="I274" s="5">
        <v>0</v>
      </c>
      <c r="J274" s="5">
        <v>2</v>
      </c>
      <c r="K274" s="5">
        <v>64.34</v>
      </c>
      <c r="L274" s="5">
        <v>64.98</v>
      </c>
      <c r="M274" s="5">
        <v>62.7</v>
      </c>
    </row>
    <row r="275" spans="1:13" ht="15.75" customHeight="1">
      <c r="A275" s="4">
        <v>274</v>
      </c>
      <c r="B275" s="3" t="s">
        <v>311</v>
      </c>
      <c r="C275" s="5">
        <v>64.56</v>
      </c>
      <c r="D275" s="5">
        <v>8</v>
      </c>
      <c r="E275" s="5">
        <v>21</v>
      </c>
      <c r="F275" s="5">
        <v>68.430000000000007</v>
      </c>
      <c r="G275" s="5">
        <v>0</v>
      </c>
      <c r="H275" s="5">
        <v>1</v>
      </c>
      <c r="I275" s="5">
        <v>0</v>
      </c>
      <c r="J275" s="5">
        <v>2</v>
      </c>
      <c r="K275" s="5">
        <v>64.86</v>
      </c>
      <c r="L275" s="5">
        <v>63.46</v>
      </c>
      <c r="M275" s="5">
        <v>56.81</v>
      </c>
    </row>
    <row r="276" spans="1:13" ht="15.75" customHeight="1">
      <c r="A276" s="4">
        <v>275</v>
      </c>
      <c r="B276" s="3" t="s">
        <v>350</v>
      </c>
      <c r="C276" s="5">
        <v>64.48</v>
      </c>
      <c r="D276" s="5">
        <v>11</v>
      </c>
      <c r="E276" s="5">
        <v>18</v>
      </c>
      <c r="F276" s="5">
        <v>67.81</v>
      </c>
      <c r="G276" s="5">
        <v>0</v>
      </c>
      <c r="H276" s="5">
        <v>0</v>
      </c>
      <c r="I276" s="5">
        <v>0</v>
      </c>
      <c r="J276" s="5">
        <v>3</v>
      </c>
      <c r="K276" s="5">
        <v>63.84</v>
      </c>
      <c r="L276" s="5">
        <v>64.349999999999994</v>
      </c>
      <c r="M276" s="5">
        <v>70.31</v>
      </c>
    </row>
    <row r="277" spans="1:13" ht="15.75" customHeight="1">
      <c r="A277" s="4">
        <v>276</v>
      </c>
      <c r="B277" s="3" t="s">
        <v>255</v>
      </c>
      <c r="C277" s="5">
        <v>64.44</v>
      </c>
      <c r="D277" s="5">
        <v>12</v>
      </c>
      <c r="E277" s="5">
        <v>15</v>
      </c>
      <c r="F277" s="5">
        <v>66.680000000000007</v>
      </c>
      <c r="G277" s="5">
        <v>0</v>
      </c>
      <c r="H277" s="5">
        <v>1</v>
      </c>
      <c r="I277" s="5">
        <v>0</v>
      </c>
      <c r="J277" s="5">
        <v>1</v>
      </c>
      <c r="K277" s="5">
        <v>64.19</v>
      </c>
      <c r="L277" s="5">
        <v>64.2</v>
      </c>
      <c r="M277" s="5">
        <v>65.66</v>
      </c>
    </row>
    <row r="278" spans="1:13" ht="15.75" customHeight="1">
      <c r="A278" s="4">
        <v>277</v>
      </c>
      <c r="B278" s="3" t="s">
        <v>258</v>
      </c>
      <c r="C278" s="5">
        <v>64.39</v>
      </c>
      <c r="D278" s="5">
        <v>12</v>
      </c>
      <c r="E278" s="5">
        <v>21</v>
      </c>
      <c r="F278" s="5">
        <v>69.37</v>
      </c>
      <c r="G278" s="5">
        <v>0</v>
      </c>
      <c r="H278" s="5">
        <v>0</v>
      </c>
      <c r="I278" s="5">
        <v>0</v>
      </c>
      <c r="J278" s="5">
        <v>0</v>
      </c>
      <c r="K278" s="5">
        <v>63.85</v>
      </c>
      <c r="L278" s="5">
        <v>63.27</v>
      </c>
      <c r="M278" s="5">
        <v>71.67</v>
      </c>
    </row>
    <row r="279" spans="1:13" ht="15.75" customHeight="1">
      <c r="A279" s="4">
        <v>278</v>
      </c>
      <c r="B279" s="3" t="s">
        <v>166</v>
      </c>
      <c r="C279" s="5">
        <v>64.37</v>
      </c>
      <c r="D279" s="5">
        <v>11</v>
      </c>
      <c r="E279" s="5">
        <v>19</v>
      </c>
      <c r="F279" s="5">
        <v>68.78</v>
      </c>
      <c r="G279" s="5">
        <v>0</v>
      </c>
      <c r="H279" s="5">
        <v>0</v>
      </c>
      <c r="I279" s="5">
        <v>0</v>
      </c>
      <c r="J279" s="5">
        <v>0</v>
      </c>
      <c r="K279" s="5">
        <v>64.099999999999994</v>
      </c>
      <c r="L279" s="5">
        <v>64.87</v>
      </c>
      <c r="M279" s="5">
        <v>62.69</v>
      </c>
    </row>
    <row r="280" spans="1:13" ht="15.75" customHeight="1">
      <c r="A280" s="4">
        <v>279</v>
      </c>
      <c r="B280" s="3" t="s">
        <v>232</v>
      </c>
      <c r="C280" s="5">
        <v>64.33</v>
      </c>
      <c r="D280" s="5">
        <v>9</v>
      </c>
      <c r="E280" s="5">
        <v>20</v>
      </c>
      <c r="F280" s="5">
        <v>69.36</v>
      </c>
      <c r="G280" s="5">
        <v>0</v>
      </c>
      <c r="H280" s="5">
        <v>0</v>
      </c>
      <c r="I280" s="5">
        <v>0</v>
      </c>
      <c r="J280" s="5">
        <v>0</v>
      </c>
      <c r="K280" s="5">
        <v>63.7</v>
      </c>
      <c r="L280" s="5">
        <v>64.430000000000007</v>
      </c>
      <c r="M280" s="5">
        <v>69.44</v>
      </c>
    </row>
    <row r="281" spans="1:13" ht="15.75" customHeight="1">
      <c r="A281" s="4">
        <v>280</v>
      </c>
      <c r="B281" s="3" t="s">
        <v>264</v>
      </c>
      <c r="C281" s="5">
        <v>64.319999999999993</v>
      </c>
      <c r="D281" s="5">
        <v>8</v>
      </c>
      <c r="E281" s="5">
        <v>24</v>
      </c>
      <c r="F281" s="5">
        <v>70.78</v>
      </c>
      <c r="G281" s="5">
        <v>0</v>
      </c>
      <c r="H281" s="5">
        <v>1</v>
      </c>
      <c r="I281" s="5">
        <v>0</v>
      </c>
      <c r="J281" s="5">
        <v>1</v>
      </c>
      <c r="K281" s="5">
        <v>64.3</v>
      </c>
      <c r="L281" s="5">
        <v>64.31</v>
      </c>
      <c r="M281" s="5">
        <v>59.51</v>
      </c>
    </row>
    <row r="282" spans="1:13" ht="15.75" customHeight="1">
      <c r="A282" s="4">
        <v>281</v>
      </c>
      <c r="B282" s="3" t="s">
        <v>172</v>
      </c>
      <c r="C282" s="5">
        <v>64.290000000000006</v>
      </c>
      <c r="D282" s="5">
        <v>8</v>
      </c>
      <c r="E282" s="5">
        <v>22</v>
      </c>
      <c r="F282" s="5">
        <v>70.540000000000006</v>
      </c>
      <c r="G282" s="5">
        <v>0</v>
      </c>
      <c r="H282" s="5">
        <v>1</v>
      </c>
      <c r="I282" s="5">
        <v>0</v>
      </c>
      <c r="J282" s="5">
        <v>2</v>
      </c>
      <c r="K282" s="5">
        <v>64.099999999999994</v>
      </c>
      <c r="L282" s="5">
        <v>64.489999999999995</v>
      </c>
      <c r="M282" s="5">
        <v>62.63</v>
      </c>
    </row>
    <row r="283" spans="1:13" ht="15.75" customHeight="1">
      <c r="A283" s="4">
        <v>282</v>
      </c>
      <c r="B283" s="3" t="s">
        <v>175</v>
      </c>
      <c r="C283" s="5">
        <v>64.239999999999995</v>
      </c>
      <c r="D283" s="5">
        <v>11</v>
      </c>
      <c r="E283" s="5">
        <v>19</v>
      </c>
      <c r="F283" s="5">
        <v>70.58</v>
      </c>
      <c r="G283" s="5">
        <v>0</v>
      </c>
      <c r="H283" s="5">
        <v>1</v>
      </c>
      <c r="I283" s="5">
        <v>0</v>
      </c>
      <c r="J283" s="5">
        <v>1</v>
      </c>
      <c r="K283" s="5">
        <v>63.07</v>
      </c>
      <c r="L283" s="5">
        <v>63.58</v>
      </c>
      <c r="M283" s="5">
        <v>77.52</v>
      </c>
    </row>
    <row r="284" spans="1:13" ht="15.75" customHeight="1">
      <c r="A284" s="4">
        <v>283</v>
      </c>
      <c r="B284" s="3" t="s">
        <v>397</v>
      </c>
      <c r="C284" s="5">
        <v>64.17</v>
      </c>
      <c r="D284" s="5">
        <v>9</v>
      </c>
      <c r="E284" s="5">
        <v>19</v>
      </c>
      <c r="F284" s="5">
        <v>69.569999999999993</v>
      </c>
      <c r="G284" s="5">
        <v>0</v>
      </c>
      <c r="H284" s="5">
        <v>2</v>
      </c>
      <c r="I284" s="5">
        <v>0</v>
      </c>
      <c r="J284" s="5">
        <v>2</v>
      </c>
      <c r="K284" s="5">
        <v>63.97</v>
      </c>
      <c r="L284" s="5">
        <v>63.82</v>
      </c>
      <c r="M284" s="5">
        <v>64.98</v>
      </c>
    </row>
    <row r="285" spans="1:13" ht="15.75" customHeight="1">
      <c r="A285" s="4">
        <v>284</v>
      </c>
      <c r="B285" s="3" t="s">
        <v>277</v>
      </c>
      <c r="C285" s="5">
        <v>64.12</v>
      </c>
      <c r="D285" s="5">
        <v>6</v>
      </c>
      <c r="E285" s="5">
        <v>21</v>
      </c>
      <c r="F285" s="5">
        <v>70.680000000000007</v>
      </c>
      <c r="G285" s="5">
        <v>0</v>
      </c>
      <c r="H285" s="5">
        <v>1</v>
      </c>
      <c r="I285" s="5">
        <v>0</v>
      </c>
      <c r="J285" s="5">
        <v>3</v>
      </c>
      <c r="K285" s="5">
        <v>63.69</v>
      </c>
      <c r="L285" s="5">
        <v>63.64</v>
      </c>
      <c r="M285" s="5">
        <v>68.510000000000005</v>
      </c>
    </row>
    <row r="286" spans="1:13" ht="15.75" customHeight="1">
      <c r="A286" s="4">
        <v>285</v>
      </c>
      <c r="B286" s="3" t="s">
        <v>289</v>
      </c>
      <c r="C286" s="5">
        <v>64.08</v>
      </c>
      <c r="D286" s="5">
        <v>11</v>
      </c>
      <c r="E286" s="5">
        <v>19</v>
      </c>
      <c r="F286" s="5">
        <v>71.319999999999993</v>
      </c>
      <c r="G286" s="5">
        <v>0</v>
      </c>
      <c r="H286" s="5">
        <v>3</v>
      </c>
      <c r="I286" s="5">
        <v>0</v>
      </c>
      <c r="J286" s="5">
        <v>5</v>
      </c>
      <c r="K286" s="5">
        <v>63.56</v>
      </c>
      <c r="L286" s="5">
        <v>65.14</v>
      </c>
      <c r="M286" s="5">
        <v>64.38</v>
      </c>
    </row>
    <row r="287" spans="1:13" ht="15.75" customHeight="1">
      <c r="A287" s="4">
        <v>286</v>
      </c>
      <c r="B287" s="3" t="s">
        <v>183</v>
      </c>
      <c r="C287" s="5">
        <v>63.96</v>
      </c>
      <c r="D287" s="5">
        <v>7</v>
      </c>
      <c r="E287" s="5">
        <v>22</v>
      </c>
      <c r="F287" s="5">
        <v>70.8</v>
      </c>
      <c r="G287" s="5">
        <v>0</v>
      </c>
      <c r="H287" s="5">
        <v>1</v>
      </c>
      <c r="I287" s="5">
        <v>0</v>
      </c>
      <c r="J287" s="5">
        <v>1</v>
      </c>
      <c r="K287" s="5">
        <v>63.78</v>
      </c>
      <c r="L287" s="5">
        <v>63.53</v>
      </c>
      <c r="M287" s="5">
        <v>64.72</v>
      </c>
    </row>
    <row r="288" spans="1:13" ht="15.75" customHeight="1">
      <c r="A288" s="4">
        <v>287</v>
      </c>
      <c r="B288" s="3" t="s">
        <v>197</v>
      </c>
      <c r="C288" s="5">
        <v>63.89</v>
      </c>
      <c r="D288" s="5">
        <v>10</v>
      </c>
      <c r="E288" s="5">
        <v>20</v>
      </c>
      <c r="F288" s="5">
        <v>71.63</v>
      </c>
      <c r="G288" s="5">
        <v>0</v>
      </c>
      <c r="H288" s="5">
        <v>4</v>
      </c>
      <c r="I288" s="5">
        <v>0</v>
      </c>
      <c r="J288" s="5">
        <v>4</v>
      </c>
      <c r="K288" s="5">
        <v>63.75</v>
      </c>
      <c r="L288" s="5">
        <v>64.42</v>
      </c>
      <c r="M288" s="5">
        <v>58.78</v>
      </c>
    </row>
    <row r="289" spans="1:13" ht="15.75" customHeight="1">
      <c r="A289" s="4">
        <v>288</v>
      </c>
      <c r="B289" s="3" t="s">
        <v>345</v>
      </c>
      <c r="C289" s="5">
        <v>63.88</v>
      </c>
      <c r="D289" s="5">
        <v>8</v>
      </c>
      <c r="E289" s="5">
        <v>21</v>
      </c>
      <c r="F289" s="5">
        <v>68.25</v>
      </c>
      <c r="G289" s="5">
        <v>0</v>
      </c>
      <c r="H289" s="5">
        <v>0</v>
      </c>
      <c r="I289" s="5">
        <v>0</v>
      </c>
      <c r="J289" s="5">
        <v>0</v>
      </c>
      <c r="K289" s="5">
        <v>63.8</v>
      </c>
      <c r="L289" s="5">
        <v>63.29</v>
      </c>
      <c r="M289" s="5">
        <v>63.5</v>
      </c>
    </row>
    <row r="290" spans="1:13" ht="15.75" customHeight="1">
      <c r="A290" s="4">
        <v>289</v>
      </c>
      <c r="B290" s="3" t="s">
        <v>299</v>
      </c>
      <c r="C290" s="5">
        <v>63.87</v>
      </c>
      <c r="D290" s="5">
        <v>6</v>
      </c>
      <c r="E290" s="5">
        <v>20</v>
      </c>
      <c r="F290" s="5">
        <v>70.09</v>
      </c>
      <c r="G290" s="5">
        <v>0</v>
      </c>
      <c r="H290" s="5">
        <v>1</v>
      </c>
      <c r="I290" s="5">
        <v>0</v>
      </c>
      <c r="J290" s="5">
        <v>1</v>
      </c>
      <c r="K290" s="5">
        <v>64.05</v>
      </c>
      <c r="L290" s="5">
        <v>62.94</v>
      </c>
      <c r="M290" s="5">
        <v>59.04</v>
      </c>
    </row>
    <row r="291" spans="1:13" ht="15.75" customHeight="1">
      <c r="A291" s="4">
        <v>290</v>
      </c>
      <c r="B291" s="3" t="s">
        <v>227</v>
      </c>
      <c r="C291" s="5">
        <v>63.81</v>
      </c>
      <c r="D291" s="5">
        <v>11</v>
      </c>
      <c r="E291" s="5">
        <v>23</v>
      </c>
      <c r="F291" s="5">
        <v>69.66</v>
      </c>
      <c r="G291" s="5">
        <v>0</v>
      </c>
      <c r="H291" s="5">
        <v>2</v>
      </c>
      <c r="I291" s="5">
        <v>0</v>
      </c>
      <c r="J291" s="5">
        <v>2</v>
      </c>
      <c r="K291" s="5">
        <v>63.1</v>
      </c>
      <c r="L291" s="5">
        <v>63.51</v>
      </c>
      <c r="M291" s="5">
        <v>70.84</v>
      </c>
    </row>
    <row r="292" spans="1:13" ht="15.75" customHeight="1">
      <c r="A292" s="4">
        <v>291</v>
      </c>
      <c r="B292" s="3" t="s">
        <v>312</v>
      </c>
      <c r="C292" s="5">
        <v>63.58</v>
      </c>
      <c r="D292" s="5">
        <v>9</v>
      </c>
      <c r="E292" s="5">
        <v>21</v>
      </c>
      <c r="F292" s="5">
        <v>68.010000000000005</v>
      </c>
      <c r="G292" s="5">
        <v>0</v>
      </c>
      <c r="H292" s="5">
        <v>1</v>
      </c>
      <c r="I292" s="5">
        <v>0</v>
      </c>
      <c r="J292" s="5">
        <v>1</v>
      </c>
      <c r="K292" s="5">
        <v>63.7</v>
      </c>
      <c r="L292" s="5">
        <v>62.72</v>
      </c>
      <c r="M292" s="5">
        <v>60.32</v>
      </c>
    </row>
    <row r="293" spans="1:13" ht="15.75" customHeight="1">
      <c r="A293" s="4">
        <v>292</v>
      </c>
      <c r="B293" s="3" t="s">
        <v>149</v>
      </c>
      <c r="C293" s="5">
        <v>63.57</v>
      </c>
      <c r="D293" s="5">
        <v>3</v>
      </c>
      <c r="E293" s="5">
        <v>26</v>
      </c>
      <c r="F293" s="5">
        <v>74.19</v>
      </c>
      <c r="G293" s="5">
        <v>0</v>
      </c>
      <c r="H293" s="5">
        <v>0</v>
      </c>
      <c r="I293" s="5">
        <v>0</v>
      </c>
      <c r="J293" s="5">
        <v>3</v>
      </c>
      <c r="K293" s="5">
        <v>63.6</v>
      </c>
      <c r="L293" s="5">
        <v>63.09</v>
      </c>
      <c r="M293" s="5">
        <v>60.41</v>
      </c>
    </row>
    <row r="294" spans="1:13" ht="15.75" customHeight="1">
      <c r="A294" s="4">
        <v>293</v>
      </c>
      <c r="B294" s="3" t="s">
        <v>365</v>
      </c>
      <c r="C294" s="5">
        <v>63.5</v>
      </c>
      <c r="D294" s="5">
        <v>6</v>
      </c>
      <c r="E294" s="5">
        <v>24</v>
      </c>
      <c r="F294" s="5">
        <v>70.84</v>
      </c>
      <c r="G294" s="5">
        <v>0</v>
      </c>
      <c r="H294" s="5">
        <v>0</v>
      </c>
      <c r="I294" s="5">
        <v>0</v>
      </c>
      <c r="J294" s="5">
        <v>0</v>
      </c>
      <c r="K294" s="5">
        <v>63.26</v>
      </c>
      <c r="L294" s="5">
        <v>63.39</v>
      </c>
      <c r="M294" s="5">
        <v>63.89</v>
      </c>
    </row>
    <row r="295" spans="1:13" ht="15.75" customHeight="1">
      <c r="A295" s="4">
        <v>294</v>
      </c>
      <c r="B295" s="3" t="s">
        <v>342</v>
      </c>
      <c r="C295" s="5">
        <v>63.44</v>
      </c>
      <c r="D295" s="5">
        <v>15</v>
      </c>
      <c r="E295" s="5">
        <v>18</v>
      </c>
      <c r="F295" s="5">
        <v>65.760000000000005</v>
      </c>
      <c r="G295" s="5">
        <v>0</v>
      </c>
      <c r="H295" s="5">
        <v>1</v>
      </c>
      <c r="I295" s="5">
        <v>0</v>
      </c>
      <c r="J295" s="5">
        <v>2</v>
      </c>
      <c r="K295" s="5">
        <v>63.2</v>
      </c>
      <c r="L295" s="5">
        <v>63.03</v>
      </c>
      <c r="M295" s="5">
        <v>65.040000000000006</v>
      </c>
    </row>
    <row r="296" spans="1:13" ht="15.75" customHeight="1">
      <c r="A296" s="4">
        <v>295</v>
      </c>
      <c r="B296" s="3" t="s">
        <v>254</v>
      </c>
      <c r="C296" s="5">
        <v>63.4</v>
      </c>
      <c r="D296" s="5">
        <v>16</v>
      </c>
      <c r="E296" s="5">
        <v>15</v>
      </c>
      <c r="F296" s="5">
        <v>61.89</v>
      </c>
      <c r="G296" s="5">
        <v>0</v>
      </c>
      <c r="H296" s="5">
        <v>0</v>
      </c>
      <c r="I296" s="5">
        <v>0</v>
      </c>
      <c r="J296" s="5">
        <v>0</v>
      </c>
      <c r="K296" s="5">
        <v>62.31</v>
      </c>
      <c r="L296" s="5">
        <v>62.25</v>
      </c>
      <c r="M296" s="5">
        <v>76.11</v>
      </c>
    </row>
    <row r="297" spans="1:13" ht="15.75" customHeight="1">
      <c r="A297" s="4">
        <v>296</v>
      </c>
      <c r="B297" s="3" t="s">
        <v>201</v>
      </c>
      <c r="C297" s="5">
        <v>63.37</v>
      </c>
      <c r="D297" s="5">
        <v>8</v>
      </c>
      <c r="E297" s="5">
        <v>23</v>
      </c>
      <c r="F297" s="5">
        <v>69.75</v>
      </c>
      <c r="G297" s="5">
        <v>0</v>
      </c>
      <c r="H297" s="5">
        <v>0</v>
      </c>
      <c r="I297" s="5">
        <v>0</v>
      </c>
      <c r="J297" s="5">
        <v>0</v>
      </c>
      <c r="K297" s="5">
        <v>63.15</v>
      </c>
      <c r="L297" s="5">
        <v>63.06</v>
      </c>
      <c r="M297" s="5">
        <v>64.39</v>
      </c>
    </row>
    <row r="298" spans="1:13" ht="15.75" customHeight="1">
      <c r="A298" s="4">
        <v>297</v>
      </c>
      <c r="B298" s="3" t="s">
        <v>173</v>
      </c>
      <c r="C298" s="5">
        <v>63.34</v>
      </c>
      <c r="D298" s="5">
        <v>11</v>
      </c>
      <c r="E298" s="5">
        <v>18</v>
      </c>
      <c r="F298" s="5">
        <v>66.94</v>
      </c>
      <c r="G298" s="5">
        <v>0</v>
      </c>
      <c r="H298" s="5">
        <v>0</v>
      </c>
      <c r="I298" s="5">
        <v>0</v>
      </c>
      <c r="J298" s="5">
        <v>0</v>
      </c>
      <c r="K298" s="5">
        <v>63.07</v>
      </c>
      <c r="L298" s="5">
        <v>62.94</v>
      </c>
      <c r="M298" s="5">
        <v>65.31</v>
      </c>
    </row>
    <row r="299" spans="1:13" ht="15.75" customHeight="1">
      <c r="A299" s="4">
        <v>298</v>
      </c>
      <c r="B299" s="3" t="s">
        <v>287</v>
      </c>
      <c r="C299" s="5">
        <v>63.24</v>
      </c>
      <c r="D299" s="5">
        <v>5</v>
      </c>
      <c r="E299" s="5">
        <v>25</v>
      </c>
      <c r="F299" s="5">
        <v>71.040000000000006</v>
      </c>
      <c r="G299" s="5">
        <v>0</v>
      </c>
      <c r="H299" s="5">
        <v>0</v>
      </c>
      <c r="I299" s="5">
        <v>0</v>
      </c>
      <c r="J299" s="5">
        <v>1</v>
      </c>
      <c r="K299" s="5">
        <v>62.84</v>
      </c>
      <c r="L299" s="5">
        <v>62</v>
      </c>
      <c r="M299" s="5">
        <v>69</v>
      </c>
    </row>
    <row r="300" spans="1:13" ht="15.75" customHeight="1">
      <c r="A300" s="4">
        <v>299</v>
      </c>
      <c r="B300" s="3" t="s">
        <v>301</v>
      </c>
      <c r="C300" s="5">
        <v>63.04</v>
      </c>
      <c r="D300" s="5">
        <v>8</v>
      </c>
      <c r="E300" s="5">
        <v>16</v>
      </c>
      <c r="F300" s="5">
        <v>70.38</v>
      </c>
      <c r="G300" s="5">
        <v>0</v>
      </c>
      <c r="H300" s="5">
        <v>0</v>
      </c>
      <c r="I300" s="5">
        <v>0</v>
      </c>
      <c r="J300" s="5">
        <v>1</v>
      </c>
      <c r="K300" s="5">
        <v>62.43</v>
      </c>
      <c r="L300" s="5">
        <v>63.63</v>
      </c>
      <c r="M300" s="5">
        <v>66.22</v>
      </c>
    </row>
    <row r="301" spans="1:13" ht="15.75" customHeight="1">
      <c r="A301" s="4">
        <v>300</v>
      </c>
      <c r="B301" s="3" t="s">
        <v>238</v>
      </c>
      <c r="C301" s="5">
        <v>63.02</v>
      </c>
      <c r="D301" s="5">
        <v>8</v>
      </c>
      <c r="E301" s="5">
        <v>18</v>
      </c>
      <c r="F301" s="5">
        <v>67.09</v>
      </c>
      <c r="G301" s="5">
        <v>0</v>
      </c>
      <c r="H301" s="5">
        <v>0</v>
      </c>
      <c r="I301" s="5">
        <v>0</v>
      </c>
      <c r="J301" s="5">
        <v>1</v>
      </c>
      <c r="K301" s="5">
        <v>62.73</v>
      </c>
      <c r="L301" s="5">
        <v>62.92</v>
      </c>
      <c r="M301" s="5">
        <v>64.319999999999993</v>
      </c>
    </row>
    <row r="302" spans="1:13" ht="15.75" customHeight="1">
      <c r="A302" s="4">
        <v>301</v>
      </c>
      <c r="B302" s="3" t="s">
        <v>262</v>
      </c>
      <c r="C302" s="5">
        <v>62.97</v>
      </c>
      <c r="D302" s="5">
        <v>5</v>
      </c>
      <c r="E302" s="5">
        <v>24</v>
      </c>
      <c r="F302" s="5">
        <v>71.23</v>
      </c>
      <c r="G302" s="5">
        <v>0</v>
      </c>
      <c r="H302" s="5">
        <v>1</v>
      </c>
      <c r="I302" s="5">
        <v>0</v>
      </c>
      <c r="J302" s="5">
        <v>1</v>
      </c>
      <c r="K302" s="5">
        <v>63.07</v>
      </c>
      <c r="L302" s="5">
        <v>62.2</v>
      </c>
      <c r="M302" s="5">
        <v>59.73</v>
      </c>
    </row>
    <row r="303" spans="1:13" ht="15.75" customHeight="1">
      <c r="A303" s="4">
        <v>302</v>
      </c>
      <c r="B303" s="3" t="s">
        <v>163</v>
      </c>
      <c r="C303" s="5">
        <v>62.89</v>
      </c>
      <c r="D303" s="5">
        <v>5</v>
      </c>
      <c r="E303" s="5">
        <v>23</v>
      </c>
      <c r="F303" s="5">
        <v>71.31</v>
      </c>
      <c r="G303" s="5">
        <v>0</v>
      </c>
      <c r="H303" s="5">
        <v>0</v>
      </c>
      <c r="I303" s="5">
        <v>0</v>
      </c>
      <c r="J303" s="5">
        <v>1</v>
      </c>
      <c r="K303" s="5">
        <v>62.43</v>
      </c>
      <c r="L303" s="5">
        <v>62.68</v>
      </c>
      <c r="M303" s="5">
        <v>66.650000000000006</v>
      </c>
    </row>
    <row r="304" spans="1:13" ht="15.75" customHeight="1">
      <c r="A304" s="4">
        <v>303</v>
      </c>
      <c r="B304" s="3" t="s">
        <v>186</v>
      </c>
      <c r="C304" s="5">
        <v>62.85</v>
      </c>
      <c r="D304" s="5">
        <v>8</v>
      </c>
      <c r="E304" s="5">
        <v>20</v>
      </c>
      <c r="F304" s="5">
        <v>68.709999999999994</v>
      </c>
      <c r="G304" s="5">
        <v>0</v>
      </c>
      <c r="H304" s="5">
        <v>1</v>
      </c>
      <c r="I304" s="5">
        <v>0</v>
      </c>
      <c r="J304" s="5">
        <v>3</v>
      </c>
      <c r="K304" s="5">
        <v>62.83</v>
      </c>
      <c r="L304" s="5">
        <v>62.33</v>
      </c>
      <c r="M304" s="5">
        <v>61.05</v>
      </c>
    </row>
    <row r="305" spans="1:13" ht="15.75" customHeight="1">
      <c r="A305" s="4">
        <v>304</v>
      </c>
      <c r="B305" s="3" t="s">
        <v>361</v>
      </c>
      <c r="C305" s="5">
        <v>62.83</v>
      </c>
      <c r="D305" s="5">
        <v>8</v>
      </c>
      <c r="E305" s="5">
        <v>21</v>
      </c>
      <c r="F305" s="5">
        <v>71.89</v>
      </c>
      <c r="G305" s="5">
        <v>0</v>
      </c>
      <c r="H305" s="5">
        <v>1</v>
      </c>
      <c r="I305" s="5">
        <v>0</v>
      </c>
      <c r="J305" s="5">
        <v>3</v>
      </c>
      <c r="K305" s="5">
        <v>62.65</v>
      </c>
      <c r="L305" s="5">
        <v>63.36</v>
      </c>
      <c r="M305" s="5">
        <v>58.71</v>
      </c>
    </row>
    <row r="306" spans="1:13" ht="15.75" customHeight="1">
      <c r="A306" s="4">
        <v>305</v>
      </c>
      <c r="B306" s="3" t="s">
        <v>340</v>
      </c>
      <c r="C306" s="5">
        <v>62.71</v>
      </c>
      <c r="D306" s="5">
        <v>9</v>
      </c>
      <c r="E306" s="5">
        <v>20</v>
      </c>
      <c r="F306" s="5">
        <v>66.790000000000006</v>
      </c>
      <c r="G306" s="5">
        <v>0</v>
      </c>
      <c r="H306" s="5">
        <v>0</v>
      </c>
      <c r="I306" s="5">
        <v>0</v>
      </c>
      <c r="J306" s="5">
        <v>1</v>
      </c>
      <c r="K306" s="5">
        <v>62.69</v>
      </c>
      <c r="L306" s="5">
        <v>62.05</v>
      </c>
      <c r="M306" s="5">
        <v>61.53</v>
      </c>
    </row>
    <row r="307" spans="1:13" ht="15.75" customHeight="1">
      <c r="A307" s="4">
        <v>306</v>
      </c>
      <c r="B307" s="3" t="s">
        <v>259</v>
      </c>
      <c r="C307" s="5">
        <v>62.54</v>
      </c>
      <c r="D307" s="5">
        <v>11</v>
      </c>
      <c r="E307" s="5">
        <v>19</v>
      </c>
      <c r="F307" s="5">
        <v>71.849999999999994</v>
      </c>
      <c r="G307" s="5">
        <v>0</v>
      </c>
      <c r="H307" s="5">
        <v>3</v>
      </c>
      <c r="I307" s="5">
        <v>0</v>
      </c>
      <c r="J307" s="5">
        <v>3</v>
      </c>
      <c r="K307" s="5">
        <v>61.76</v>
      </c>
      <c r="L307" s="5">
        <v>63.2</v>
      </c>
      <c r="M307" s="5">
        <v>67.25</v>
      </c>
    </row>
    <row r="308" spans="1:13" ht="15.75" customHeight="1">
      <c r="A308" s="4">
        <v>307</v>
      </c>
      <c r="B308" s="3" t="s">
        <v>353</v>
      </c>
      <c r="C308" s="5">
        <v>62.39</v>
      </c>
      <c r="D308" s="5">
        <v>8</v>
      </c>
      <c r="E308" s="5">
        <v>22</v>
      </c>
      <c r="F308" s="5">
        <v>68.61</v>
      </c>
      <c r="G308" s="5">
        <v>0</v>
      </c>
      <c r="H308" s="5">
        <v>0</v>
      </c>
      <c r="I308" s="5">
        <v>0</v>
      </c>
      <c r="J308" s="5">
        <v>1</v>
      </c>
      <c r="K308" s="5">
        <v>62.32</v>
      </c>
      <c r="L308" s="5">
        <v>61.85</v>
      </c>
      <c r="M308" s="5">
        <v>61.54</v>
      </c>
    </row>
    <row r="309" spans="1:13" ht="15.75" customHeight="1">
      <c r="A309" s="4">
        <v>308</v>
      </c>
      <c r="B309" s="3" t="s">
        <v>364</v>
      </c>
      <c r="C309" s="5">
        <v>62.33</v>
      </c>
      <c r="D309" s="5">
        <v>9</v>
      </c>
      <c r="E309" s="5">
        <v>21</v>
      </c>
      <c r="F309" s="5">
        <v>65.89</v>
      </c>
      <c r="G309" s="5">
        <v>0</v>
      </c>
      <c r="H309" s="5">
        <v>0</v>
      </c>
      <c r="I309" s="5">
        <v>0</v>
      </c>
      <c r="J309" s="5">
        <v>0</v>
      </c>
      <c r="K309" s="5">
        <v>62.18</v>
      </c>
      <c r="L309" s="5">
        <v>61.68</v>
      </c>
      <c r="M309" s="5">
        <v>63.26</v>
      </c>
    </row>
    <row r="310" spans="1:13" ht="15.75" customHeight="1">
      <c r="A310" s="4">
        <v>309</v>
      </c>
      <c r="B310" s="3" t="s">
        <v>392</v>
      </c>
      <c r="C310" s="5">
        <v>62.06</v>
      </c>
      <c r="D310" s="5">
        <v>16</v>
      </c>
      <c r="E310" s="5">
        <v>14</v>
      </c>
      <c r="F310" s="5">
        <v>62.06</v>
      </c>
      <c r="G310" s="5">
        <v>0</v>
      </c>
      <c r="H310" s="5">
        <v>0</v>
      </c>
      <c r="I310" s="5">
        <v>0</v>
      </c>
      <c r="J310" s="5">
        <v>0</v>
      </c>
      <c r="K310" s="5">
        <v>61.52</v>
      </c>
      <c r="L310" s="5">
        <v>62.1</v>
      </c>
      <c r="M310" s="5">
        <v>66.040000000000006</v>
      </c>
    </row>
    <row r="311" spans="1:13" ht="15.75" customHeight="1">
      <c r="A311" s="4">
        <v>310</v>
      </c>
      <c r="B311" s="3" t="s">
        <v>250</v>
      </c>
      <c r="C311" s="5">
        <v>62.05</v>
      </c>
      <c r="D311" s="5">
        <v>6</v>
      </c>
      <c r="E311" s="5">
        <v>24</v>
      </c>
      <c r="F311" s="5">
        <v>70.510000000000005</v>
      </c>
      <c r="G311" s="5">
        <v>0</v>
      </c>
      <c r="H311" s="5">
        <v>1</v>
      </c>
      <c r="I311" s="5">
        <v>0</v>
      </c>
      <c r="J311" s="5">
        <v>3</v>
      </c>
      <c r="K311" s="5">
        <v>62.02</v>
      </c>
      <c r="L311" s="5">
        <v>61.97</v>
      </c>
      <c r="M311" s="5">
        <v>58.02</v>
      </c>
    </row>
    <row r="312" spans="1:13" ht="15.75" customHeight="1">
      <c r="A312" s="4">
        <v>311</v>
      </c>
      <c r="B312" s="3" t="s">
        <v>358</v>
      </c>
      <c r="C312" s="5">
        <v>61.91</v>
      </c>
      <c r="D312" s="5">
        <v>18</v>
      </c>
      <c r="E312" s="5">
        <v>14</v>
      </c>
      <c r="F312" s="5">
        <v>62.73</v>
      </c>
      <c r="G312" s="5">
        <v>0</v>
      </c>
      <c r="H312" s="5">
        <v>1</v>
      </c>
      <c r="I312" s="5">
        <v>0</v>
      </c>
      <c r="J312" s="5">
        <v>2</v>
      </c>
      <c r="K312" s="5">
        <v>61.22</v>
      </c>
      <c r="L312" s="5">
        <v>62.1</v>
      </c>
      <c r="M312" s="5">
        <v>66.959999999999994</v>
      </c>
    </row>
    <row r="313" spans="1:13" ht="15.75" customHeight="1">
      <c r="A313" s="4">
        <v>312</v>
      </c>
      <c r="B313" s="3" t="s">
        <v>386</v>
      </c>
      <c r="C313" s="5">
        <v>61.91</v>
      </c>
      <c r="D313" s="5">
        <v>14</v>
      </c>
      <c r="E313" s="5">
        <v>18</v>
      </c>
      <c r="F313" s="5">
        <v>66.44</v>
      </c>
      <c r="G313" s="5">
        <v>0</v>
      </c>
      <c r="H313" s="5">
        <v>0</v>
      </c>
      <c r="I313" s="5">
        <v>0</v>
      </c>
      <c r="J313" s="5">
        <v>0</v>
      </c>
      <c r="K313" s="5">
        <v>61.43</v>
      </c>
      <c r="L313" s="5">
        <v>61.62</v>
      </c>
      <c r="M313" s="5">
        <v>65.97</v>
      </c>
    </row>
    <row r="314" spans="1:13" ht="15.75" customHeight="1">
      <c r="A314" s="4">
        <v>313</v>
      </c>
      <c r="B314" s="3" t="s">
        <v>382</v>
      </c>
      <c r="C314" s="5">
        <v>61.84</v>
      </c>
      <c r="D314" s="5">
        <v>8</v>
      </c>
      <c r="E314" s="5">
        <v>17</v>
      </c>
      <c r="F314" s="5">
        <v>67.89</v>
      </c>
      <c r="G314" s="5">
        <v>0</v>
      </c>
      <c r="H314" s="5">
        <v>1</v>
      </c>
      <c r="I314" s="5">
        <v>0</v>
      </c>
      <c r="J314" s="5">
        <v>1</v>
      </c>
      <c r="K314" s="5">
        <v>61.21</v>
      </c>
      <c r="L314" s="5">
        <v>60.88</v>
      </c>
      <c r="M314" s="5">
        <v>69.010000000000005</v>
      </c>
    </row>
    <row r="315" spans="1:13" ht="15.75" customHeight="1">
      <c r="A315" s="4">
        <v>314</v>
      </c>
      <c r="B315" s="3" t="s">
        <v>268</v>
      </c>
      <c r="C315" s="5">
        <v>61.82</v>
      </c>
      <c r="D315" s="5">
        <v>8</v>
      </c>
      <c r="E315" s="5">
        <v>20</v>
      </c>
      <c r="F315" s="5">
        <v>67.319999999999993</v>
      </c>
      <c r="G315" s="5">
        <v>0</v>
      </c>
      <c r="H315" s="5">
        <v>0</v>
      </c>
      <c r="I315" s="5">
        <v>0</v>
      </c>
      <c r="J315" s="5">
        <v>0</v>
      </c>
      <c r="K315" s="5">
        <v>61.55</v>
      </c>
      <c r="L315" s="5">
        <v>61.33</v>
      </c>
      <c r="M315" s="5">
        <v>63.98</v>
      </c>
    </row>
    <row r="316" spans="1:13" ht="15.75" customHeight="1">
      <c r="A316" s="4">
        <v>315</v>
      </c>
      <c r="B316" s="3" t="s">
        <v>236</v>
      </c>
      <c r="C316" s="5">
        <v>61.74</v>
      </c>
      <c r="D316" s="5">
        <v>13</v>
      </c>
      <c r="E316" s="5">
        <v>17</v>
      </c>
      <c r="F316" s="5">
        <v>64.010000000000005</v>
      </c>
      <c r="G316" s="5">
        <v>0</v>
      </c>
      <c r="H316" s="5">
        <v>0</v>
      </c>
      <c r="I316" s="5">
        <v>0</v>
      </c>
      <c r="J316" s="5">
        <v>1</v>
      </c>
      <c r="K316" s="5">
        <v>61.4</v>
      </c>
      <c r="L316" s="5">
        <v>61.63</v>
      </c>
      <c r="M316" s="5">
        <v>63.81</v>
      </c>
    </row>
    <row r="317" spans="1:13" ht="15.75" customHeight="1">
      <c r="A317" s="4">
        <v>316</v>
      </c>
      <c r="B317" s="3" t="s">
        <v>336</v>
      </c>
      <c r="C317" s="5">
        <v>61.65</v>
      </c>
      <c r="D317" s="5">
        <v>7</v>
      </c>
      <c r="E317" s="5">
        <v>22</v>
      </c>
      <c r="F317" s="5">
        <v>71.010000000000005</v>
      </c>
      <c r="G317" s="5">
        <v>0</v>
      </c>
      <c r="H317" s="5">
        <v>0</v>
      </c>
      <c r="I317" s="5">
        <v>0</v>
      </c>
      <c r="J317" s="5">
        <v>0</v>
      </c>
      <c r="K317" s="5">
        <v>61.45</v>
      </c>
      <c r="L317" s="5">
        <v>61.8</v>
      </c>
      <c r="M317" s="5">
        <v>60.28</v>
      </c>
    </row>
    <row r="318" spans="1:13" ht="15.75" customHeight="1">
      <c r="A318" s="4">
        <v>317</v>
      </c>
      <c r="B318" s="3" t="s">
        <v>308</v>
      </c>
      <c r="C318" s="5">
        <v>61.63</v>
      </c>
      <c r="D318" s="5">
        <v>6</v>
      </c>
      <c r="E318" s="5">
        <v>25</v>
      </c>
      <c r="F318" s="5">
        <v>69.42</v>
      </c>
      <c r="G318" s="5">
        <v>0</v>
      </c>
      <c r="H318" s="5">
        <v>1</v>
      </c>
      <c r="I318" s="5">
        <v>0</v>
      </c>
      <c r="J318" s="5">
        <v>1</v>
      </c>
      <c r="K318" s="5">
        <v>61.31</v>
      </c>
      <c r="L318" s="5">
        <v>60.77</v>
      </c>
      <c r="M318" s="5">
        <v>65.47</v>
      </c>
    </row>
    <row r="319" spans="1:13" ht="15.75" customHeight="1">
      <c r="A319" s="4">
        <v>318</v>
      </c>
      <c r="B319" s="3" t="s">
        <v>300</v>
      </c>
      <c r="C319" s="5">
        <v>61.41</v>
      </c>
      <c r="D319" s="5">
        <v>11</v>
      </c>
      <c r="E319" s="5">
        <v>18</v>
      </c>
      <c r="F319" s="5">
        <v>67.03</v>
      </c>
      <c r="G319" s="5">
        <v>0</v>
      </c>
      <c r="H319" s="5">
        <v>1</v>
      </c>
      <c r="I319" s="5">
        <v>0</v>
      </c>
      <c r="J319" s="5">
        <v>2</v>
      </c>
      <c r="K319" s="5">
        <v>60.67</v>
      </c>
      <c r="L319" s="5">
        <v>61.66</v>
      </c>
      <c r="M319" s="5">
        <v>66.680000000000007</v>
      </c>
    </row>
    <row r="320" spans="1:13" ht="15.75" customHeight="1">
      <c r="A320" s="4">
        <v>319</v>
      </c>
      <c r="B320" s="3" t="s">
        <v>393</v>
      </c>
      <c r="C320" s="5">
        <v>61.34</v>
      </c>
      <c r="D320" s="5">
        <v>11</v>
      </c>
      <c r="E320" s="5">
        <v>18</v>
      </c>
      <c r="F320" s="5">
        <v>66.8</v>
      </c>
      <c r="G320" s="5">
        <v>0</v>
      </c>
      <c r="H320" s="5">
        <v>1</v>
      </c>
      <c r="I320" s="5">
        <v>0</v>
      </c>
      <c r="J320" s="5">
        <v>1</v>
      </c>
      <c r="K320" s="5">
        <v>61.07</v>
      </c>
      <c r="L320" s="5">
        <v>61.02</v>
      </c>
      <c r="M320" s="5">
        <v>63.13</v>
      </c>
    </row>
    <row r="321" spans="1:13" ht="15.75" customHeight="1">
      <c r="A321" s="4">
        <v>320</v>
      </c>
      <c r="B321" s="3" t="s">
        <v>314</v>
      </c>
      <c r="C321" s="5">
        <v>61.28</v>
      </c>
      <c r="D321" s="5">
        <v>9</v>
      </c>
      <c r="E321" s="5">
        <v>21</v>
      </c>
      <c r="F321" s="5">
        <v>69.41</v>
      </c>
      <c r="G321" s="5">
        <v>0</v>
      </c>
      <c r="H321" s="5">
        <v>2</v>
      </c>
      <c r="I321" s="5">
        <v>0</v>
      </c>
      <c r="J321" s="5">
        <v>2</v>
      </c>
      <c r="K321" s="5">
        <v>61.02</v>
      </c>
      <c r="L321" s="5">
        <v>61.38</v>
      </c>
      <c r="M321" s="5">
        <v>61.32</v>
      </c>
    </row>
    <row r="322" spans="1:13" ht="15.75" customHeight="1">
      <c r="A322" s="4">
        <v>321</v>
      </c>
      <c r="B322" s="3" t="s">
        <v>363</v>
      </c>
      <c r="C322" s="5">
        <v>61.14</v>
      </c>
      <c r="D322" s="5">
        <v>8</v>
      </c>
      <c r="E322" s="5">
        <v>21</v>
      </c>
      <c r="F322" s="5">
        <v>69.92</v>
      </c>
      <c r="G322" s="5">
        <v>0</v>
      </c>
      <c r="H322" s="5">
        <v>1</v>
      </c>
      <c r="I322" s="5">
        <v>0</v>
      </c>
      <c r="J322" s="5">
        <v>3</v>
      </c>
      <c r="K322" s="5">
        <v>60.65</v>
      </c>
      <c r="L322" s="5">
        <v>60.86</v>
      </c>
      <c r="M322" s="5">
        <v>65.34</v>
      </c>
    </row>
    <row r="323" spans="1:13" ht="15.75" customHeight="1">
      <c r="A323" s="4">
        <v>322</v>
      </c>
      <c r="B323" s="3" t="s">
        <v>176</v>
      </c>
      <c r="C323" s="5">
        <v>61.09</v>
      </c>
      <c r="D323" s="5">
        <v>6</v>
      </c>
      <c r="E323" s="5">
        <v>24</v>
      </c>
      <c r="F323" s="5">
        <v>70.47</v>
      </c>
      <c r="G323" s="5">
        <v>0</v>
      </c>
      <c r="H323" s="5">
        <v>0</v>
      </c>
      <c r="I323" s="5">
        <v>0</v>
      </c>
      <c r="J323" s="5">
        <v>1</v>
      </c>
      <c r="K323" s="5">
        <v>60.92</v>
      </c>
      <c r="L323" s="5">
        <v>61.34</v>
      </c>
      <c r="M323" s="5">
        <v>58.5</v>
      </c>
    </row>
    <row r="324" spans="1:13" ht="15.75" customHeight="1">
      <c r="A324" s="4">
        <v>323</v>
      </c>
      <c r="B324" s="3" t="s">
        <v>252</v>
      </c>
      <c r="C324" s="5">
        <v>60.96</v>
      </c>
      <c r="D324" s="5">
        <v>16</v>
      </c>
      <c r="E324" s="5">
        <v>14</v>
      </c>
      <c r="F324" s="5">
        <v>64.42</v>
      </c>
      <c r="G324" s="5">
        <v>0</v>
      </c>
      <c r="H324" s="5">
        <v>0</v>
      </c>
      <c r="I324" s="5">
        <v>0</v>
      </c>
      <c r="J324" s="5">
        <v>0</v>
      </c>
      <c r="K324" s="5">
        <v>60.67</v>
      </c>
      <c r="L324" s="5">
        <v>61.17</v>
      </c>
      <c r="M324" s="5">
        <v>60.99</v>
      </c>
    </row>
    <row r="325" spans="1:13" ht="15.75" customHeight="1">
      <c r="A325" s="4">
        <v>324</v>
      </c>
      <c r="B325" s="3" t="s">
        <v>339</v>
      </c>
      <c r="C325" s="5">
        <v>60.7</v>
      </c>
      <c r="D325" s="5">
        <v>13</v>
      </c>
      <c r="E325" s="5">
        <v>18</v>
      </c>
      <c r="F325" s="5">
        <v>63.2</v>
      </c>
      <c r="G325" s="5">
        <v>0</v>
      </c>
      <c r="H325" s="5">
        <v>1</v>
      </c>
      <c r="I325" s="5">
        <v>0</v>
      </c>
      <c r="J325" s="5">
        <v>2</v>
      </c>
      <c r="K325" s="5">
        <v>60.39</v>
      </c>
      <c r="L325" s="5">
        <v>60.85</v>
      </c>
      <c r="M325" s="5">
        <v>61.39</v>
      </c>
    </row>
    <row r="326" spans="1:13" ht="15.75" customHeight="1">
      <c r="A326" s="4">
        <v>325</v>
      </c>
      <c r="B326" s="3" t="s">
        <v>324</v>
      </c>
      <c r="C326" s="5">
        <v>60.41</v>
      </c>
      <c r="D326" s="5">
        <v>6</v>
      </c>
      <c r="E326" s="5">
        <v>24</v>
      </c>
      <c r="F326" s="5">
        <v>67.819999999999993</v>
      </c>
      <c r="G326" s="5">
        <v>0</v>
      </c>
      <c r="H326" s="5">
        <v>1</v>
      </c>
      <c r="I326" s="5">
        <v>0</v>
      </c>
      <c r="J326" s="5">
        <v>2</v>
      </c>
      <c r="K326" s="5">
        <v>60.44</v>
      </c>
      <c r="L326" s="5">
        <v>60.02</v>
      </c>
      <c r="M326" s="5">
        <v>56.49</v>
      </c>
    </row>
    <row r="327" spans="1:13" ht="15.75" customHeight="1">
      <c r="A327" s="4">
        <v>326</v>
      </c>
      <c r="B327" s="3" t="s">
        <v>373</v>
      </c>
      <c r="C327" s="5">
        <v>60.35</v>
      </c>
      <c r="D327" s="5">
        <v>4</v>
      </c>
      <c r="E327" s="5">
        <v>24</v>
      </c>
      <c r="F327" s="5">
        <v>69.180000000000007</v>
      </c>
      <c r="G327" s="5">
        <v>0</v>
      </c>
      <c r="H327" s="5">
        <v>0</v>
      </c>
      <c r="I327" s="5">
        <v>0</v>
      </c>
      <c r="J327" s="5">
        <v>0</v>
      </c>
      <c r="K327" s="5">
        <v>60.28</v>
      </c>
      <c r="L327" s="5">
        <v>60.03</v>
      </c>
      <c r="M327" s="5">
        <v>58.51</v>
      </c>
    </row>
    <row r="328" spans="1:13" ht="15.75" customHeight="1">
      <c r="A328" s="4">
        <v>327</v>
      </c>
      <c r="B328" s="3" t="s">
        <v>423</v>
      </c>
      <c r="C328" s="5">
        <v>59.86</v>
      </c>
      <c r="D328" s="5">
        <v>13</v>
      </c>
      <c r="E328" s="5">
        <v>17</v>
      </c>
      <c r="F328" s="5">
        <v>67.06</v>
      </c>
      <c r="G328" s="5">
        <v>0</v>
      </c>
      <c r="H328" s="5">
        <v>5</v>
      </c>
      <c r="I328" s="5">
        <v>0</v>
      </c>
      <c r="J328" s="5">
        <v>7</v>
      </c>
      <c r="K328" s="5">
        <v>58.96</v>
      </c>
      <c r="L328" s="5">
        <v>60.18</v>
      </c>
      <c r="M328" s="5">
        <v>66.11</v>
      </c>
    </row>
    <row r="329" spans="1:13" ht="15.75" customHeight="1">
      <c r="A329" s="4">
        <v>328</v>
      </c>
      <c r="B329" s="3" t="s">
        <v>375</v>
      </c>
      <c r="C329" s="5">
        <v>59.66</v>
      </c>
      <c r="D329" s="5">
        <v>11</v>
      </c>
      <c r="E329" s="5">
        <v>19</v>
      </c>
      <c r="F329" s="5">
        <v>63.33</v>
      </c>
      <c r="G329" s="5">
        <v>0</v>
      </c>
      <c r="H329" s="5">
        <v>1</v>
      </c>
      <c r="I329" s="5">
        <v>0</v>
      </c>
      <c r="J329" s="5">
        <v>1</v>
      </c>
      <c r="K329" s="5">
        <v>59.4</v>
      </c>
      <c r="L329" s="5">
        <v>58.91</v>
      </c>
      <c r="M329" s="5">
        <v>62.32</v>
      </c>
    </row>
    <row r="330" spans="1:13" ht="15.75" customHeight="1">
      <c r="A330" s="4">
        <v>329</v>
      </c>
      <c r="B330" s="3" t="s">
        <v>389</v>
      </c>
      <c r="C330" s="5">
        <v>59.4</v>
      </c>
      <c r="D330" s="5">
        <v>14</v>
      </c>
      <c r="E330" s="5">
        <v>21</v>
      </c>
      <c r="F330" s="5">
        <v>64.63</v>
      </c>
      <c r="G330" s="5">
        <v>0</v>
      </c>
      <c r="H330" s="5">
        <v>1</v>
      </c>
      <c r="I330" s="5">
        <v>0</v>
      </c>
      <c r="J330" s="5">
        <v>1</v>
      </c>
      <c r="K330" s="5">
        <v>58.49</v>
      </c>
      <c r="L330" s="5">
        <v>58.65</v>
      </c>
      <c r="M330" s="5">
        <v>67.459999999999994</v>
      </c>
    </row>
    <row r="331" spans="1:13" ht="15.75" customHeight="1">
      <c r="A331" s="4">
        <v>330</v>
      </c>
      <c r="B331" s="3" t="s">
        <v>418</v>
      </c>
      <c r="C331" s="5">
        <v>59.03</v>
      </c>
      <c r="D331" s="5">
        <v>3</v>
      </c>
      <c r="E331" s="5">
        <v>25</v>
      </c>
      <c r="F331" s="5">
        <v>68.930000000000007</v>
      </c>
      <c r="G331" s="5">
        <v>0</v>
      </c>
      <c r="H331" s="5">
        <v>1</v>
      </c>
      <c r="I331" s="5">
        <v>0</v>
      </c>
      <c r="J331" s="5">
        <v>3</v>
      </c>
      <c r="K331" s="5">
        <v>59.06</v>
      </c>
      <c r="L331" s="5">
        <v>58.14</v>
      </c>
      <c r="M331" s="5">
        <v>57.61</v>
      </c>
    </row>
    <row r="332" spans="1:13" ht="15.75" customHeight="1">
      <c r="A332" s="4">
        <v>331</v>
      </c>
      <c r="B332" s="3" t="s">
        <v>261</v>
      </c>
      <c r="C332" s="5">
        <v>58.88</v>
      </c>
      <c r="D332" s="5">
        <v>8</v>
      </c>
      <c r="E332" s="5">
        <v>23</v>
      </c>
      <c r="F332" s="5">
        <v>65.069999999999993</v>
      </c>
      <c r="G332" s="5">
        <v>0</v>
      </c>
      <c r="H332" s="5">
        <v>1</v>
      </c>
      <c r="I332" s="5">
        <v>0</v>
      </c>
      <c r="J332" s="5">
        <v>1</v>
      </c>
      <c r="K332" s="5">
        <v>58.79</v>
      </c>
      <c r="L332" s="5">
        <v>58.17</v>
      </c>
      <c r="M332" s="5">
        <v>59.08</v>
      </c>
    </row>
    <row r="333" spans="1:13" ht="15.75" customHeight="1">
      <c r="A333" s="4">
        <v>332</v>
      </c>
      <c r="B333" s="3" t="s">
        <v>292</v>
      </c>
      <c r="C333" s="5">
        <v>58.73</v>
      </c>
      <c r="D333" s="5">
        <v>3</v>
      </c>
      <c r="E333" s="5">
        <v>25</v>
      </c>
      <c r="F333" s="5">
        <v>69.180000000000007</v>
      </c>
      <c r="G333" s="5">
        <v>0</v>
      </c>
      <c r="H333" s="5">
        <v>1</v>
      </c>
      <c r="I333" s="5">
        <v>0</v>
      </c>
      <c r="J333" s="5">
        <v>2</v>
      </c>
      <c r="K333" s="5">
        <v>58.71</v>
      </c>
      <c r="L333" s="5">
        <v>58.56</v>
      </c>
      <c r="M333" s="5">
        <v>54.25</v>
      </c>
    </row>
    <row r="334" spans="1:13" ht="15.75" customHeight="1">
      <c r="A334" s="4">
        <v>333</v>
      </c>
      <c r="B334" s="3" t="s">
        <v>272</v>
      </c>
      <c r="C334" s="5">
        <v>58.68</v>
      </c>
      <c r="D334" s="5">
        <v>4</v>
      </c>
      <c r="E334" s="5">
        <v>26</v>
      </c>
      <c r="F334" s="5">
        <v>71.08</v>
      </c>
      <c r="G334" s="5">
        <v>0</v>
      </c>
      <c r="H334" s="5">
        <v>1</v>
      </c>
      <c r="I334" s="5">
        <v>0</v>
      </c>
      <c r="J334" s="5">
        <v>3</v>
      </c>
      <c r="K334" s="5">
        <v>58.39</v>
      </c>
      <c r="L334" s="5">
        <v>58.71</v>
      </c>
      <c r="M334" s="5">
        <v>59.4</v>
      </c>
    </row>
    <row r="335" spans="1:13" ht="15.75" customHeight="1">
      <c r="A335" s="4">
        <v>334</v>
      </c>
      <c r="B335" s="3" t="s">
        <v>390</v>
      </c>
      <c r="C335" s="5">
        <v>58.6</v>
      </c>
      <c r="D335" s="5">
        <v>7</v>
      </c>
      <c r="E335" s="5">
        <v>21</v>
      </c>
      <c r="F335" s="5">
        <v>69.3</v>
      </c>
      <c r="G335" s="5">
        <v>0</v>
      </c>
      <c r="H335" s="5">
        <v>0</v>
      </c>
      <c r="I335" s="5">
        <v>0</v>
      </c>
      <c r="J335" s="5">
        <v>1</v>
      </c>
      <c r="K335" s="5">
        <v>58.27</v>
      </c>
      <c r="L335" s="5">
        <v>58.83</v>
      </c>
      <c r="M335" s="5">
        <v>59.23</v>
      </c>
    </row>
    <row r="336" spans="1:13" ht="15.75" customHeight="1">
      <c r="A336" s="4">
        <v>335</v>
      </c>
      <c r="B336" s="3" t="s">
        <v>352</v>
      </c>
      <c r="C336" s="5">
        <v>58.21</v>
      </c>
      <c r="D336" s="5">
        <v>4</v>
      </c>
      <c r="E336" s="5">
        <v>26</v>
      </c>
      <c r="F336" s="5">
        <v>69.8</v>
      </c>
      <c r="G336" s="5">
        <v>0</v>
      </c>
      <c r="H336" s="5">
        <v>1</v>
      </c>
      <c r="I336" s="5">
        <v>0</v>
      </c>
      <c r="J336" s="5">
        <v>1</v>
      </c>
      <c r="K336" s="5">
        <v>58.33</v>
      </c>
      <c r="L336" s="5">
        <v>56.67</v>
      </c>
      <c r="M336" s="5">
        <v>57.48</v>
      </c>
    </row>
    <row r="337" spans="1:13" ht="15.75" customHeight="1">
      <c r="A337" s="4">
        <v>336</v>
      </c>
      <c r="B337" s="3" t="s">
        <v>355</v>
      </c>
      <c r="C337" s="5">
        <v>58</v>
      </c>
      <c r="D337" s="5">
        <v>10</v>
      </c>
      <c r="E337" s="5">
        <v>20</v>
      </c>
      <c r="F337" s="5">
        <v>64.03</v>
      </c>
      <c r="G337" s="5">
        <v>0</v>
      </c>
      <c r="H337" s="5">
        <v>0</v>
      </c>
      <c r="I337" s="5">
        <v>0</v>
      </c>
      <c r="J337" s="5">
        <v>1</v>
      </c>
      <c r="K337" s="5">
        <v>57.9</v>
      </c>
      <c r="L337" s="5">
        <v>58.2</v>
      </c>
      <c r="M337" s="5">
        <v>53.2</v>
      </c>
    </row>
    <row r="338" spans="1:13" ht="15.75" customHeight="1">
      <c r="A338" s="4">
        <v>337</v>
      </c>
      <c r="B338" s="3" t="s">
        <v>384</v>
      </c>
      <c r="C338" s="5">
        <v>57.76</v>
      </c>
      <c r="D338" s="5">
        <v>8</v>
      </c>
      <c r="E338" s="5">
        <v>21</v>
      </c>
      <c r="F338" s="5">
        <v>67.319999999999993</v>
      </c>
      <c r="G338" s="5">
        <v>0</v>
      </c>
      <c r="H338" s="5">
        <v>1</v>
      </c>
      <c r="I338" s="5">
        <v>0</v>
      </c>
      <c r="J338" s="5">
        <v>3</v>
      </c>
      <c r="K338" s="5">
        <v>57.61</v>
      </c>
      <c r="L338" s="5">
        <v>57.19</v>
      </c>
      <c r="M338" s="5">
        <v>58.43</v>
      </c>
    </row>
    <row r="339" spans="1:13" ht="15.75" customHeight="1">
      <c r="A339" s="4">
        <v>338</v>
      </c>
      <c r="B339" s="3" t="s">
        <v>307</v>
      </c>
      <c r="C339" s="5">
        <v>57.54</v>
      </c>
      <c r="D339" s="5">
        <v>7</v>
      </c>
      <c r="E339" s="5">
        <v>21</v>
      </c>
      <c r="F339" s="5">
        <v>64.83</v>
      </c>
      <c r="G339" s="5">
        <v>0</v>
      </c>
      <c r="H339" s="5">
        <v>1</v>
      </c>
      <c r="I339" s="5">
        <v>0</v>
      </c>
      <c r="J339" s="5">
        <v>2</v>
      </c>
      <c r="K339" s="5">
        <v>57.18</v>
      </c>
      <c r="L339" s="5">
        <v>57.16</v>
      </c>
      <c r="M339" s="5">
        <v>60.32</v>
      </c>
    </row>
    <row r="340" spans="1:13" ht="15.75" customHeight="1">
      <c r="A340" s="4">
        <v>339</v>
      </c>
      <c r="B340" s="3" t="s">
        <v>394</v>
      </c>
      <c r="C340" s="5">
        <v>57.11</v>
      </c>
      <c r="D340" s="5">
        <v>3</v>
      </c>
      <c r="E340" s="5">
        <v>21</v>
      </c>
      <c r="F340" s="5">
        <v>67.400000000000006</v>
      </c>
      <c r="G340" s="5">
        <v>0</v>
      </c>
      <c r="H340" s="5">
        <v>3</v>
      </c>
      <c r="I340" s="5">
        <v>0</v>
      </c>
      <c r="J340" s="5">
        <v>3</v>
      </c>
      <c r="K340" s="5">
        <v>57.1</v>
      </c>
      <c r="L340" s="5">
        <v>56.21</v>
      </c>
      <c r="M340" s="5">
        <v>56.62</v>
      </c>
    </row>
    <row r="341" spans="1:13" ht="15.75" customHeight="1">
      <c r="A341" s="4">
        <v>340</v>
      </c>
      <c r="B341" s="3" t="s">
        <v>256</v>
      </c>
      <c r="C341" s="5">
        <v>56.71</v>
      </c>
      <c r="D341" s="5">
        <v>3</v>
      </c>
      <c r="E341" s="5">
        <v>28</v>
      </c>
      <c r="F341" s="5">
        <v>67.97</v>
      </c>
      <c r="G341" s="5">
        <v>0</v>
      </c>
      <c r="H341" s="5">
        <v>1</v>
      </c>
      <c r="I341" s="5">
        <v>0</v>
      </c>
      <c r="J341" s="5">
        <v>2</v>
      </c>
      <c r="K341" s="5">
        <v>56.53</v>
      </c>
      <c r="L341" s="5">
        <v>55.9</v>
      </c>
      <c r="M341" s="5">
        <v>58.51</v>
      </c>
    </row>
    <row r="342" spans="1:13" ht="15.75" customHeight="1">
      <c r="A342" s="4">
        <v>341</v>
      </c>
      <c r="B342" s="3" t="s">
        <v>396</v>
      </c>
      <c r="C342" s="5">
        <v>56.52</v>
      </c>
      <c r="D342" s="5">
        <v>8</v>
      </c>
      <c r="E342" s="5">
        <v>25</v>
      </c>
      <c r="F342" s="5">
        <v>66.23</v>
      </c>
      <c r="G342" s="5">
        <v>0</v>
      </c>
      <c r="H342" s="5">
        <v>0</v>
      </c>
      <c r="I342" s="5">
        <v>0</v>
      </c>
      <c r="J342" s="5">
        <v>2</v>
      </c>
      <c r="K342" s="5">
        <v>55.32</v>
      </c>
      <c r="L342" s="5">
        <v>54.84</v>
      </c>
      <c r="M342" s="5">
        <v>65.97</v>
      </c>
    </row>
    <row r="343" spans="1:13" ht="15.75" customHeight="1">
      <c r="A343" s="4">
        <v>342</v>
      </c>
      <c r="B343" s="3" t="s">
        <v>399</v>
      </c>
      <c r="C343" s="5">
        <v>56.51</v>
      </c>
      <c r="D343" s="5">
        <v>8</v>
      </c>
      <c r="E343" s="5">
        <v>23</v>
      </c>
      <c r="F343" s="5">
        <v>64.760000000000005</v>
      </c>
      <c r="G343" s="5">
        <v>0</v>
      </c>
      <c r="H343" s="5">
        <v>1</v>
      </c>
      <c r="I343" s="5">
        <v>0</v>
      </c>
      <c r="J343" s="5">
        <v>1</v>
      </c>
      <c r="K343" s="5">
        <v>56.27</v>
      </c>
      <c r="L343" s="5">
        <v>56.31</v>
      </c>
      <c r="M343" s="5">
        <v>57.42</v>
      </c>
    </row>
    <row r="344" spans="1:13" ht="15.75" customHeight="1">
      <c r="A344" s="4">
        <v>343</v>
      </c>
      <c r="B344" s="3" t="s">
        <v>228</v>
      </c>
      <c r="C344" s="5">
        <v>56.46</v>
      </c>
      <c r="D344" s="5">
        <v>4</v>
      </c>
      <c r="E344" s="5">
        <v>26</v>
      </c>
      <c r="F344" s="5">
        <v>68.37</v>
      </c>
      <c r="G344" s="5">
        <v>0</v>
      </c>
      <c r="H344" s="5">
        <v>0</v>
      </c>
      <c r="I344" s="5">
        <v>0</v>
      </c>
      <c r="J344" s="5">
        <v>1</v>
      </c>
      <c r="K344" s="5">
        <v>55.03</v>
      </c>
      <c r="L344" s="5">
        <v>55.78</v>
      </c>
      <c r="M344" s="5">
        <v>65.83</v>
      </c>
    </row>
    <row r="345" spans="1:13" ht="15.75" customHeight="1">
      <c r="A345" s="4">
        <v>344</v>
      </c>
      <c r="B345" s="3" t="s">
        <v>401</v>
      </c>
      <c r="C345" s="5">
        <v>56.33</v>
      </c>
      <c r="D345" s="5">
        <v>8</v>
      </c>
      <c r="E345" s="5">
        <v>22</v>
      </c>
      <c r="F345" s="5">
        <v>64.75</v>
      </c>
      <c r="G345" s="5">
        <v>0</v>
      </c>
      <c r="H345" s="5">
        <v>0</v>
      </c>
      <c r="I345" s="5">
        <v>0</v>
      </c>
      <c r="J345" s="5">
        <v>2</v>
      </c>
      <c r="K345" s="5">
        <v>55.94</v>
      </c>
      <c r="L345" s="5">
        <v>56.75</v>
      </c>
      <c r="M345" s="5">
        <v>57.03</v>
      </c>
    </row>
    <row r="346" spans="1:13" ht="15.75" customHeight="1">
      <c r="A346" s="4">
        <v>345</v>
      </c>
      <c r="B346" s="3" t="s">
        <v>281</v>
      </c>
      <c r="C346" s="5">
        <v>55.7</v>
      </c>
      <c r="D346" s="5">
        <v>2</v>
      </c>
      <c r="E346" s="5">
        <v>23</v>
      </c>
      <c r="F346" s="5">
        <v>68.87</v>
      </c>
      <c r="G346" s="5">
        <v>0</v>
      </c>
      <c r="H346" s="5">
        <v>0</v>
      </c>
      <c r="I346" s="5">
        <v>0</v>
      </c>
      <c r="J346" s="5">
        <v>2</v>
      </c>
      <c r="K346" s="5">
        <v>55.12</v>
      </c>
      <c r="L346" s="5">
        <v>56.18</v>
      </c>
      <c r="M346" s="5">
        <v>58.43</v>
      </c>
    </row>
    <row r="347" spans="1:13" ht="15.75" customHeight="1">
      <c r="A347" s="4">
        <v>346</v>
      </c>
      <c r="B347" s="3" t="s">
        <v>359</v>
      </c>
      <c r="C347" s="5">
        <v>54.94</v>
      </c>
      <c r="D347" s="5">
        <v>1</v>
      </c>
      <c r="E347" s="5">
        <v>29</v>
      </c>
      <c r="F347" s="5">
        <v>73.94</v>
      </c>
      <c r="G347" s="5">
        <v>0</v>
      </c>
      <c r="H347" s="5">
        <v>2</v>
      </c>
      <c r="I347" s="5">
        <v>0</v>
      </c>
      <c r="J347" s="5">
        <v>2</v>
      </c>
      <c r="K347" s="5">
        <v>52.88</v>
      </c>
      <c r="L347" s="5">
        <v>53.43</v>
      </c>
      <c r="M347" s="5">
        <v>66.03</v>
      </c>
    </row>
    <row r="348" spans="1:13" ht="15.75" customHeight="1">
      <c r="A348" s="4">
        <v>347</v>
      </c>
      <c r="B348" s="3" t="s">
        <v>403</v>
      </c>
      <c r="C348" s="5">
        <v>54.09</v>
      </c>
      <c r="D348" s="5">
        <v>4</v>
      </c>
      <c r="E348" s="5">
        <v>28</v>
      </c>
      <c r="F348" s="5">
        <v>66.16</v>
      </c>
      <c r="G348" s="5">
        <v>0</v>
      </c>
      <c r="H348" s="5">
        <v>0</v>
      </c>
      <c r="I348" s="5">
        <v>0</v>
      </c>
      <c r="J348" s="5">
        <v>1</v>
      </c>
      <c r="K348" s="5">
        <v>53.4</v>
      </c>
      <c r="L348" s="5">
        <v>52.37</v>
      </c>
      <c r="M348" s="5">
        <v>60.68</v>
      </c>
    </row>
    <row r="349" spans="1:13" ht="15.75" customHeight="1">
      <c r="A349" s="4">
        <v>348</v>
      </c>
      <c r="B349" s="3" t="s">
        <v>391</v>
      </c>
      <c r="C349" s="5">
        <v>53.99</v>
      </c>
      <c r="D349" s="5">
        <v>5</v>
      </c>
      <c r="E349" s="5">
        <v>27</v>
      </c>
      <c r="F349" s="5">
        <v>66.510000000000005</v>
      </c>
      <c r="G349" s="5">
        <v>0</v>
      </c>
      <c r="H349" s="5">
        <v>2</v>
      </c>
      <c r="I349" s="5">
        <v>0</v>
      </c>
      <c r="J349" s="5">
        <v>3</v>
      </c>
      <c r="K349" s="5">
        <v>53.91</v>
      </c>
      <c r="L349" s="5">
        <v>53.63</v>
      </c>
      <c r="M349" s="5">
        <v>52.44</v>
      </c>
    </row>
    <row r="350" spans="1:13" ht="15.75" customHeight="1">
      <c r="A350" s="4">
        <v>349</v>
      </c>
      <c r="B350" s="3" t="s">
        <v>329</v>
      </c>
      <c r="C350" s="5">
        <v>52.39</v>
      </c>
      <c r="D350" s="5">
        <v>5</v>
      </c>
      <c r="E350" s="5">
        <v>25</v>
      </c>
      <c r="F350" s="5">
        <v>65.81</v>
      </c>
      <c r="G350" s="5">
        <v>0</v>
      </c>
      <c r="H350" s="5">
        <v>1</v>
      </c>
      <c r="I350" s="5">
        <v>0</v>
      </c>
      <c r="J350" s="5">
        <v>3</v>
      </c>
      <c r="K350" s="5">
        <v>51.83</v>
      </c>
      <c r="L350" s="5">
        <v>53.17</v>
      </c>
      <c r="M350" s="5">
        <v>53.78</v>
      </c>
    </row>
    <row r="351" spans="1:13" ht="15.75" customHeight="1">
      <c r="A351" s="4">
        <v>350</v>
      </c>
      <c r="B351" s="3" t="s">
        <v>404</v>
      </c>
      <c r="C351" s="5">
        <v>51.71</v>
      </c>
      <c r="D351" s="5">
        <v>2</v>
      </c>
      <c r="E351" s="5">
        <v>28</v>
      </c>
      <c r="F351" s="5">
        <v>65</v>
      </c>
      <c r="G351" s="5">
        <v>0</v>
      </c>
      <c r="H351" s="5">
        <v>0</v>
      </c>
      <c r="I351" s="5">
        <v>0</v>
      </c>
      <c r="J351" s="5">
        <v>0</v>
      </c>
      <c r="K351" s="5">
        <v>51.15</v>
      </c>
      <c r="L351" s="5">
        <v>50.61</v>
      </c>
      <c r="M351" s="5">
        <v>56.69</v>
      </c>
    </row>
    <row r="352" spans="1:13" ht="15.75" customHeight="1">
      <c r="A352" s="4">
        <v>351</v>
      </c>
      <c r="B352" s="3" t="s">
        <v>368</v>
      </c>
      <c r="C352" s="5">
        <v>51.32</v>
      </c>
      <c r="D352" s="5">
        <v>3</v>
      </c>
      <c r="E352" s="5">
        <v>28</v>
      </c>
      <c r="F352" s="5">
        <v>65.430000000000007</v>
      </c>
      <c r="G352" s="5">
        <v>0</v>
      </c>
      <c r="H352" s="5">
        <v>1</v>
      </c>
      <c r="I352" s="5">
        <v>0</v>
      </c>
      <c r="J352" s="5">
        <v>2</v>
      </c>
      <c r="K352" s="5">
        <v>50.77</v>
      </c>
      <c r="L352" s="5">
        <v>50.08</v>
      </c>
      <c r="M352" s="5">
        <v>56.33</v>
      </c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>
      <selection activeCell="D34" sqref="D34"/>
    </sheetView>
  </sheetViews>
  <sheetFormatPr baseColWidth="10" defaultColWidth="14.5" defaultRowHeight="15" customHeight="1"/>
  <cols>
    <col min="1" max="26" width="8.83203125" customWidth="1"/>
  </cols>
  <sheetData>
    <row r="1" spans="1:13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5">
        <v>1</v>
      </c>
      <c r="B2" s="3" t="s">
        <v>18</v>
      </c>
      <c r="C2" s="5">
        <v>94.44</v>
      </c>
      <c r="D2" s="5">
        <v>29</v>
      </c>
      <c r="E2" s="5">
        <v>1</v>
      </c>
      <c r="F2" s="5">
        <v>72.09</v>
      </c>
      <c r="G2" s="5">
        <v>3</v>
      </c>
      <c r="H2" s="5">
        <v>0</v>
      </c>
      <c r="I2" s="5">
        <v>5</v>
      </c>
      <c r="J2" s="5">
        <v>0</v>
      </c>
      <c r="K2" s="5">
        <v>94.57</v>
      </c>
      <c r="L2" s="5">
        <v>94.19</v>
      </c>
      <c r="M2" s="5">
        <v>94.16</v>
      </c>
    </row>
    <row r="3" spans="1:13">
      <c r="A3" s="4">
        <v>2</v>
      </c>
      <c r="B3" s="3" t="s">
        <v>41</v>
      </c>
      <c r="C3" s="5">
        <v>93.24</v>
      </c>
      <c r="D3" s="5">
        <v>23</v>
      </c>
      <c r="E3" s="5">
        <v>7</v>
      </c>
      <c r="F3" s="5">
        <v>79.11</v>
      </c>
      <c r="G3" s="5">
        <v>5</v>
      </c>
      <c r="H3" s="5">
        <v>3</v>
      </c>
      <c r="I3" s="5">
        <v>9</v>
      </c>
      <c r="J3" s="5">
        <v>5</v>
      </c>
      <c r="K3" s="5">
        <v>93.6</v>
      </c>
      <c r="L3" s="5">
        <v>92.69</v>
      </c>
      <c r="M3" s="5">
        <v>92.36</v>
      </c>
    </row>
    <row r="4" spans="1:13">
      <c r="A4" s="4">
        <v>3</v>
      </c>
      <c r="B4" s="3" t="s">
        <v>53</v>
      </c>
      <c r="C4" s="5">
        <v>93.24</v>
      </c>
      <c r="D4" s="5">
        <v>24</v>
      </c>
      <c r="E4" s="5">
        <v>6</v>
      </c>
      <c r="F4" s="5">
        <v>81.040000000000006</v>
      </c>
      <c r="G4" s="5">
        <v>6</v>
      </c>
      <c r="H4" s="5">
        <v>3</v>
      </c>
      <c r="I4" s="5">
        <v>10</v>
      </c>
      <c r="J4" s="5">
        <v>5</v>
      </c>
      <c r="K4" s="5">
        <v>93.55</v>
      </c>
      <c r="L4" s="5">
        <v>92.75</v>
      </c>
      <c r="M4" s="5">
        <v>92.37</v>
      </c>
    </row>
    <row r="5" spans="1:13">
      <c r="A5" s="4">
        <v>4</v>
      </c>
      <c r="B5" s="3" t="s">
        <v>69</v>
      </c>
      <c r="C5" s="5">
        <v>93.02</v>
      </c>
      <c r="D5" s="5">
        <v>27</v>
      </c>
      <c r="E5" s="5">
        <v>3</v>
      </c>
      <c r="F5" s="5">
        <v>79.72</v>
      </c>
      <c r="G5" s="5">
        <v>5</v>
      </c>
      <c r="H5" s="5">
        <v>2</v>
      </c>
      <c r="I5" s="5">
        <v>9</v>
      </c>
      <c r="J5" s="5">
        <v>3</v>
      </c>
      <c r="K5" s="5">
        <v>92.72</v>
      </c>
      <c r="L5" s="5">
        <v>93.53</v>
      </c>
      <c r="M5" s="5">
        <v>93.73</v>
      </c>
    </row>
    <row r="6" spans="1:13">
      <c r="A6" s="4">
        <v>5</v>
      </c>
      <c r="B6" s="3" t="s">
        <v>39</v>
      </c>
      <c r="C6" s="5">
        <v>92.9</v>
      </c>
      <c r="D6" s="5">
        <v>24</v>
      </c>
      <c r="E6" s="5">
        <v>5</v>
      </c>
      <c r="F6" s="5">
        <v>79.25</v>
      </c>
      <c r="G6" s="5">
        <v>2</v>
      </c>
      <c r="H6" s="5">
        <v>4</v>
      </c>
      <c r="I6" s="5">
        <v>7</v>
      </c>
      <c r="J6" s="5">
        <v>4</v>
      </c>
      <c r="K6" s="5">
        <v>93.01</v>
      </c>
      <c r="L6" s="5">
        <v>92.68</v>
      </c>
      <c r="M6" s="5">
        <v>92.5</v>
      </c>
    </row>
    <row r="7" spans="1:13">
      <c r="A7" s="4">
        <v>6</v>
      </c>
      <c r="B7" s="3" t="s">
        <v>263</v>
      </c>
      <c r="C7" s="5">
        <v>92.58</v>
      </c>
      <c r="D7" s="5">
        <v>23</v>
      </c>
      <c r="E7" s="5">
        <v>6</v>
      </c>
      <c r="F7" s="5">
        <v>81.099999999999994</v>
      </c>
      <c r="G7" s="5">
        <v>4</v>
      </c>
      <c r="H7" s="5">
        <v>6</v>
      </c>
      <c r="I7" s="5">
        <v>10</v>
      </c>
      <c r="J7" s="5">
        <v>6</v>
      </c>
      <c r="K7" s="5">
        <v>92.78</v>
      </c>
      <c r="L7" s="5">
        <v>92.23</v>
      </c>
      <c r="M7" s="5">
        <v>92.03</v>
      </c>
    </row>
    <row r="8" spans="1:13">
      <c r="A8" s="4">
        <v>7</v>
      </c>
      <c r="B8" s="3" t="s">
        <v>24</v>
      </c>
      <c r="C8" s="5">
        <v>92.28</v>
      </c>
      <c r="D8" s="5">
        <v>27</v>
      </c>
      <c r="E8" s="5">
        <v>3</v>
      </c>
      <c r="F8" s="5">
        <v>81.41</v>
      </c>
      <c r="G8" s="5">
        <v>7</v>
      </c>
      <c r="H8" s="5">
        <v>2</v>
      </c>
      <c r="I8" s="5">
        <v>14</v>
      </c>
      <c r="J8" s="5">
        <v>3</v>
      </c>
      <c r="K8" s="5">
        <v>91.81</v>
      </c>
      <c r="L8" s="5">
        <v>93.16</v>
      </c>
      <c r="M8" s="5">
        <v>93.47</v>
      </c>
    </row>
    <row r="9" spans="1:13">
      <c r="A9" s="4">
        <v>8</v>
      </c>
      <c r="B9" s="3" t="s">
        <v>83</v>
      </c>
      <c r="C9" s="5">
        <v>91.77</v>
      </c>
      <c r="D9" s="5">
        <v>23</v>
      </c>
      <c r="E9" s="5">
        <v>6</v>
      </c>
      <c r="F9" s="5">
        <v>80.16</v>
      </c>
      <c r="G9" s="5">
        <v>1</v>
      </c>
      <c r="H9" s="5">
        <v>4</v>
      </c>
      <c r="I9" s="5">
        <v>6</v>
      </c>
      <c r="J9" s="5">
        <v>5</v>
      </c>
      <c r="K9" s="5">
        <v>91.88</v>
      </c>
      <c r="L9" s="5">
        <v>91.56</v>
      </c>
      <c r="M9" s="5">
        <v>91.56</v>
      </c>
    </row>
    <row r="10" spans="1:13">
      <c r="A10" s="4">
        <v>9</v>
      </c>
      <c r="B10" s="3" t="s">
        <v>49</v>
      </c>
      <c r="C10" s="5">
        <v>91.48</v>
      </c>
      <c r="D10" s="5">
        <v>20</v>
      </c>
      <c r="E10" s="5">
        <v>9</v>
      </c>
      <c r="F10" s="5">
        <v>82.02</v>
      </c>
      <c r="G10" s="5">
        <v>4</v>
      </c>
      <c r="H10" s="5">
        <v>5</v>
      </c>
      <c r="I10" s="5">
        <v>8</v>
      </c>
      <c r="J10" s="5">
        <v>8</v>
      </c>
      <c r="K10" s="5">
        <v>91.88</v>
      </c>
      <c r="L10" s="5">
        <v>90.86</v>
      </c>
      <c r="M10" s="5">
        <v>90.38</v>
      </c>
    </row>
    <row r="11" spans="1:13">
      <c r="A11" s="4">
        <v>10</v>
      </c>
      <c r="B11" s="3" t="s">
        <v>32</v>
      </c>
      <c r="C11" s="5">
        <v>91.19</v>
      </c>
      <c r="D11" s="5">
        <v>22</v>
      </c>
      <c r="E11" s="5">
        <v>7</v>
      </c>
      <c r="F11" s="5">
        <v>79.8</v>
      </c>
      <c r="G11" s="5">
        <v>4</v>
      </c>
      <c r="H11" s="5">
        <v>3</v>
      </c>
      <c r="I11" s="5">
        <v>9</v>
      </c>
      <c r="J11" s="5">
        <v>6</v>
      </c>
      <c r="K11" s="5">
        <v>91.16</v>
      </c>
      <c r="L11" s="5">
        <v>91.19</v>
      </c>
      <c r="M11" s="5">
        <v>90.9</v>
      </c>
    </row>
    <row r="12" spans="1:13">
      <c r="A12" s="4">
        <v>11</v>
      </c>
      <c r="B12" s="3" t="s">
        <v>27</v>
      </c>
      <c r="C12" s="5">
        <v>90.33</v>
      </c>
      <c r="D12" s="5">
        <v>23</v>
      </c>
      <c r="E12" s="5">
        <v>6</v>
      </c>
      <c r="F12" s="5">
        <v>78.12</v>
      </c>
      <c r="G12" s="5">
        <v>2</v>
      </c>
      <c r="H12" s="5">
        <v>2</v>
      </c>
      <c r="I12" s="5">
        <v>7</v>
      </c>
      <c r="J12" s="5">
        <v>4</v>
      </c>
      <c r="K12" s="5">
        <v>90.53</v>
      </c>
      <c r="L12" s="5">
        <v>89.97</v>
      </c>
      <c r="M12" s="5">
        <v>89.71</v>
      </c>
    </row>
    <row r="13" spans="1:13">
      <c r="A13" s="4">
        <v>12</v>
      </c>
      <c r="B13" s="3" t="s">
        <v>16</v>
      </c>
      <c r="C13" s="5">
        <v>90.1</v>
      </c>
      <c r="D13" s="5">
        <v>26</v>
      </c>
      <c r="E13" s="5">
        <v>3</v>
      </c>
      <c r="F13" s="5">
        <v>75.89</v>
      </c>
      <c r="G13" s="5">
        <v>3</v>
      </c>
      <c r="H13" s="5">
        <v>2</v>
      </c>
      <c r="I13" s="5">
        <v>6</v>
      </c>
      <c r="J13" s="5">
        <v>2</v>
      </c>
      <c r="K13" s="5">
        <v>90</v>
      </c>
      <c r="L13" s="5">
        <v>90.25</v>
      </c>
      <c r="M13" s="5">
        <v>90.56</v>
      </c>
    </row>
    <row r="14" spans="1:13">
      <c r="A14" s="4">
        <v>13</v>
      </c>
      <c r="B14" s="3" t="s">
        <v>123</v>
      </c>
      <c r="C14" s="5">
        <v>90.1</v>
      </c>
      <c r="D14" s="5">
        <v>26</v>
      </c>
      <c r="E14" s="5">
        <v>4</v>
      </c>
      <c r="F14" s="5">
        <v>72.290000000000006</v>
      </c>
      <c r="G14" s="5">
        <v>0</v>
      </c>
      <c r="H14" s="5">
        <v>2</v>
      </c>
      <c r="I14" s="5">
        <v>0</v>
      </c>
      <c r="J14" s="5">
        <v>3</v>
      </c>
      <c r="K14" s="5">
        <v>90.69</v>
      </c>
      <c r="L14" s="5">
        <v>89.26</v>
      </c>
      <c r="M14" s="5">
        <v>88.78</v>
      </c>
    </row>
    <row r="15" spans="1:13">
      <c r="A15" s="4">
        <v>14</v>
      </c>
      <c r="B15" s="3" t="s">
        <v>31</v>
      </c>
      <c r="C15" s="5">
        <v>90.05</v>
      </c>
      <c r="D15" s="5">
        <v>23</v>
      </c>
      <c r="E15" s="5">
        <v>6</v>
      </c>
      <c r="F15" s="5">
        <v>82.35</v>
      </c>
      <c r="G15" s="5">
        <v>6</v>
      </c>
      <c r="H15" s="5">
        <v>4</v>
      </c>
      <c r="I15" s="5">
        <v>13</v>
      </c>
      <c r="J15" s="5">
        <v>6</v>
      </c>
      <c r="K15" s="5">
        <v>89.71</v>
      </c>
      <c r="L15" s="5">
        <v>90.63</v>
      </c>
      <c r="M15" s="5">
        <v>90.94</v>
      </c>
    </row>
    <row r="16" spans="1:13">
      <c r="A16" s="4">
        <v>15</v>
      </c>
      <c r="B16" s="3" t="s">
        <v>70</v>
      </c>
      <c r="C16" s="5">
        <v>90.03</v>
      </c>
      <c r="D16" s="5">
        <v>25</v>
      </c>
      <c r="E16" s="5">
        <v>4</v>
      </c>
      <c r="F16" s="5">
        <v>77.599999999999994</v>
      </c>
      <c r="G16" s="5">
        <v>2</v>
      </c>
      <c r="H16" s="5">
        <v>2</v>
      </c>
      <c r="I16" s="5">
        <v>6</v>
      </c>
      <c r="J16" s="5">
        <v>2</v>
      </c>
      <c r="K16" s="5">
        <v>89.93</v>
      </c>
      <c r="L16" s="5">
        <v>90.16</v>
      </c>
      <c r="M16" s="5">
        <v>90.27</v>
      </c>
    </row>
    <row r="17" spans="1:13">
      <c r="A17" s="4">
        <v>16</v>
      </c>
      <c r="B17" s="3" t="s">
        <v>80</v>
      </c>
      <c r="C17" s="5">
        <v>88.9</v>
      </c>
      <c r="D17" s="5">
        <v>22</v>
      </c>
      <c r="E17" s="5">
        <v>7</v>
      </c>
      <c r="F17" s="5">
        <v>79.44</v>
      </c>
      <c r="G17" s="5">
        <v>0</v>
      </c>
      <c r="H17" s="5">
        <v>3</v>
      </c>
      <c r="I17" s="5">
        <v>7</v>
      </c>
      <c r="J17" s="5">
        <v>6</v>
      </c>
      <c r="K17" s="5">
        <v>88.93</v>
      </c>
      <c r="L17" s="5">
        <v>88.81</v>
      </c>
      <c r="M17" s="5">
        <v>88.39</v>
      </c>
    </row>
    <row r="18" spans="1:13">
      <c r="A18" s="4">
        <v>17</v>
      </c>
      <c r="B18" s="3" t="s">
        <v>184</v>
      </c>
      <c r="C18" s="5">
        <v>88.78</v>
      </c>
      <c r="D18" s="5">
        <v>23</v>
      </c>
      <c r="E18" s="5">
        <v>6</v>
      </c>
      <c r="F18" s="5">
        <v>78.84</v>
      </c>
      <c r="G18" s="5">
        <v>5</v>
      </c>
      <c r="H18" s="5">
        <v>2</v>
      </c>
      <c r="I18" s="5">
        <v>11</v>
      </c>
      <c r="J18" s="5">
        <v>3</v>
      </c>
      <c r="K18" s="5">
        <v>89</v>
      </c>
      <c r="L18" s="5">
        <v>88.42</v>
      </c>
      <c r="M18" s="5">
        <v>88.36</v>
      </c>
    </row>
    <row r="19" spans="1:13">
      <c r="A19" s="4">
        <v>18</v>
      </c>
      <c r="B19" s="3" t="s">
        <v>52</v>
      </c>
      <c r="C19" s="5">
        <v>88.47</v>
      </c>
      <c r="D19" s="5">
        <v>19</v>
      </c>
      <c r="E19" s="5">
        <v>9</v>
      </c>
      <c r="F19" s="5">
        <v>81.55</v>
      </c>
      <c r="G19" s="5">
        <v>3</v>
      </c>
      <c r="H19" s="5">
        <v>5</v>
      </c>
      <c r="I19" s="5">
        <v>9</v>
      </c>
      <c r="J19" s="5">
        <v>6</v>
      </c>
      <c r="K19" s="5">
        <v>88.62</v>
      </c>
      <c r="L19" s="5">
        <v>88.19</v>
      </c>
      <c r="M19" s="5">
        <v>88</v>
      </c>
    </row>
    <row r="20" spans="1:13">
      <c r="A20" s="4">
        <v>19</v>
      </c>
      <c r="B20" s="3" t="s">
        <v>25</v>
      </c>
      <c r="C20" s="5">
        <v>88.08</v>
      </c>
      <c r="D20" s="5">
        <v>26</v>
      </c>
      <c r="E20" s="5">
        <v>4</v>
      </c>
      <c r="F20" s="5">
        <v>76.59</v>
      </c>
      <c r="G20" s="5">
        <v>1</v>
      </c>
      <c r="H20" s="5">
        <v>4</v>
      </c>
      <c r="I20" s="5">
        <v>5</v>
      </c>
      <c r="J20" s="5">
        <v>4</v>
      </c>
      <c r="K20" s="5">
        <v>87.61</v>
      </c>
      <c r="L20" s="5">
        <v>88.91</v>
      </c>
      <c r="M20" s="5">
        <v>89.31</v>
      </c>
    </row>
    <row r="21" spans="1:13" ht="15.75" customHeight="1">
      <c r="A21" s="4">
        <v>20</v>
      </c>
      <c r="B21" s="3" t="s">
        <v>72</v>
      </c>
      <c r="C21" s="5">
        <v>88.03</v>
      </c>
      <c r="D21" s="5">
        <v>25</v>
      </c>
      <c r="E21" s="5">
        <v>4</v>
      </c>
      <c r="F21" s="5">
        <v>73.739999999999995</v>
      </c>
      <c r="G21" s="5">
        <v>2</v>
      </c>
      <c r="H21" s="5">
        <v>2</v>
      </c>
      <c r="I21" s="5">
        <v>4</v>
      </c>
      <c r="J21" s="5">
        <v>2</v>
      </c>
      <c r="K21" s="5">
        <v>87.99</v>
      </c>
      <c r="L21" s="5">
        <v>88.06</v>
      </c>
      <c r="M21" s="5">
        <v>87.98</v>
      </c>
    </row>
    <row r="22" spans="1:13" ht="15.75" customHeight="1">
      <c r="A22" s="4">
        <v>21</v>
      </c>
      <c r="B22" s="3" t="s">
        <v>65</v>
      </c>
      <c r="C22" s="5">
        <v>87.96</v>
      </c>
      <c r="D22" s="5">
        <v>19</v>
      </c>
      <c r="E22" s="5">
        <v>9</v>
      </c>
      <c r="F22" s="5">
        <v>81.99</v>
      </c>
      <c r="G22" s="5">
        <v>2</v>
      </c>
      <c r="H22" s="5">
        <v>6</v>
      </c>
      <c r="I22" s="5">
        <v>8</v>
      </c>
      <c r="J22" s="5">
        <v>8</v>
      </c>
      <c r="K22" s="5">
        <v>87.99</v>
      </c>
      <c r="L22" s="5">
        <v>87.87</v>
      </c>
      <c r="M22" s="5">
        <v>88.08</v>
      </c>
    </row>
    <row r="23" spans="1:13" ht="15.75" customHeight="1">
      <c r="A23" s="4">
        <v>22</v>
      </c>
      <c r="B23" s="3" t="s">
        <v>146</v>
      </c>
      <c r="C23" s="5">
        <v>87.94</v>
      </c>
      <c r="D23" s="5">
        <v>23</v>
      </c>
      <c r="E23" s="5">
        <v>6</v>
      </c>
      <c r="F23" s="5">
        <v>80.569999999999993</v>
      </c>
      <c r="G23" s="5">
        <v>4</v>
      </c>
      <c r="H23" s="5">
        <v>2</v>
      </c>
      <c r="I23" s="5">
        <v>11</v>
      </c>
      <c r="J23" s="5">
        <v>2</v>
      </c>
      <c r="K23" s="5">
        <v>87.66</v>
      </c>
      <c r="L23" s="5">
        <v>88.39</v>
      </c>
      <c r="M23" s="5">
        <v>88.83</v>
      </c>
    </row>
    <row r="24" spans="1:13" ht="15.75" customHeight="1">
      <c r="A24" s="4">
        <v>23</v>
      </c>
      <c r="B24" s="3" t="s">
        <v>195</v>
      </c>
      <c r="C24" s="5">
        <v>87.68</v>
      </c>
      <c r="D24" s="5">
        <v>25</v>
      </c>
      <c r="E24" s="5">
        <v>4</v>
      </c>
      <c r="F24" s="5">
        <v>74.77</v>
      </c>
      <c r="G24" s="5">
        <v>1</v>
      </c>
      <c r="H24" s="5">
        <v>1</v>
      </c>
      <c r="I24" s="5">
        <v>4</v>
      </c>
      <c r="J24" s="5">
        <v>2</v>
      </c>
      <c r="K24" s="5">
        <v>87.67</v>
      </c>
      <c r="L24" s="5">
        <v>87.65</v>
      </c>
      <c r="M24" s="5">
        <v>87.85</v>
      </c>
    </row>
    <row r="25" spans="1:13" ht="15.75" customHeight="1">
      <c r="A25" s="4">
        <v>24</v>
      </c>
      <c r="B25" s="3" t="s">
        <v>29</v>
      </c>
      <c r="C25" s="5">
        <v>87.37</v>
      </c>
      <c r="D25" s="5">
        <v>21</v>
      </c>
      <c r="E25" s="5">
        <v>7</v>
      </c>
      <c r="F25" s="5">
        <v>78.58</v>
      </c>
      <c r="G25" s="5">
        <v>3</v>
      </c>
      <c r="H25" s="5">
        <v>2</v>
      </c>
      <c r="I25" s="5">
        <v>4</v>
      </c>
      <c r="J25" s="5">
        <v>4</v>
      </c>
      <c r="K25" s="5">
        <v>87.32</v>
      </c>
      <c r="L25" s="5">
        <v>87.41</v>
      </c>
      <c r="M25" s="5">
        <v>87.37</v>
      </c>
    </row>
    <row r="26" spans="1:13" ht="15.75" customHeight="1">
      <c r="A26" s="4">
        <v>25</v>
      </c>
      <c r="B26" s="3" t="s">
        <v>156</v>
      </c>
      <c r="C26" s="5">
        <v>87.28</v>
      </c>
      <c r="D26" s="5">
        <v>22</v>
      </c>
      <c r="E26" s="5">
        <v>7</v>
      </c>
      <c r="F26" s="5">
        <v>79.489999999999995</v>
      </c>
      <c r="G26" s="5">
        <v>2</v>
      </c>
      <c r="H26" s="5">
        <v>6</v>
      </c>
      <c r="I26" s="5">
        <v>8</v>
      </c>
      <c r="J26" s="5">
        <v>6</v>
      </c>
      <c r="K26" s="5">
        <v>87.09</v>
      </c>
      <c r="L26" s="5">
        <v>87.57</v>
      </c>
      <c r="M26" s="5">
        <v>87.71</v>
      </c>
    </row>
    <row r="27" spans="1:13" ht="15.75" customHeight="1">
      <c r="A27" s="4">
        <v>26</v>
      </c>
      <c r="B27" s="3" t="s">
        <v>410</v>
      </c>
      <c r="C27" s="5">
        <v>87.24</v>
      </c>
      <c r="D27" s="5">
        <v>26</v>
      </c>
      <c r="E27" s="5">
        <v>3</v>
      </c>
      <c r="F27" s="5">
        <v>71.06</v>
      </c>
      <c r="G27" s="5">
        <v>0</v>
      </c>
      <c r="H27" s="5">
        <v>2</v>
      </c>
      <c r="I27" s="5">
        <v>1</v>
      </c>
      <c r="J27" s="5">
        <v>2</v>
      </c>
      <c r="K27" s="5">
        <v>87.28</v>
      </c>
      <c r="L27" s="5">
        <v>87.14</v>
      </c>
      <c r="M27" s="5">
        <v>87.22</v>
      </c>
    </row>
    <row r="28" spans="1:13" ht="15.75" customHeight="1">
      <c r="A28" s="4">
        <v>27</v>
      </c>
      <c r="B28" s="3" t="s">
        <v>54</v>
      </c>
      <c r="C28" s="5">
        <v>86.1</v>
      </c>
      <c r="D28" s="5">
        <v>19</v>
      </c>
      <c r="E28" s="5">
        <v>10</v>
      </c>
      <c r="F28" s="5">
        <v>79.11</v>
      </c>
      <c r="G28" s="5">
        <v>3</v>
      </c>
      <c r="H28" s="5">
        <v>2</v>
      </c>
      <c r="I28" s="5">
        <v>7</v>
      </c>
      <c r="J28" s="5">
        <v>7</v>
      </c>
      <c r="K28" s="5">
        <v>86.17</v>
      </c>
      <c r="L28" s="5">
        <v>85.95</v>
      </c>
      <c r="M28" s="5">
        <v>85.88</v>
      </c>
    </row>
    <row r="29" spans="1:13" ht="15.75" customHeight="1">
      <c r="A29" s="4">
        <v>28</v>
      </c>
      <c r="B29" s="3" t="s">
        <v>412</v>
      </c>
      <c r="C29" s="5">
        <v>85.62</v>
      </c>
      <c r="D29" s="5">
        <v>20</v>
      </c>
      <c r="E29" s="5">
        <v>9</v>
      </c>
      <c r="F29" s="5">
        <v>79.08</v>
      </c>
      <c r="G29" s="5">
        <v>3</v>
      </c>
      <c r="H29" s="5">
        <v>6</v>
      </c>
      <c r="I29" s="5">
        <v>5</v>
      </c>
      <c r="J29" s="5">
        <v>9</v>
      </c>
      <c r="K29" s="5">
        <v>85.57</v>
      </c>
      <c r="L29" s="5">
        <v>85.66</v>
      </c>
      <c r="M29" s="5">
        <v>85.75</v>
      </c>
    </row>
    <row r="30" spans="1:13" ht="15.75" customHeight="1">
      <c r="A30" s="4">
        <v>29</v>
      </c>
      <c r="B30" s="3" t="s">
        <v>199</v>
      </c>
      <c r="C30" s="5">
        <v>85.43</v>
      </c>
      <c r="D30" s="5">
        <v>20</v>
      </c>
      <c r="E30" s="5">
        <v>8</v>
      </c>
      <c r="F30" s="5">
        <v>78.48</v>
      </c>
      <c r="G30" s="5">
        <v>1</v>
      </c>
      <c r="H30" s="5">
        <v>2</v>
      </c>
      <c r="I30" s="5">
        <v>5</v>
      </c>
      <c r="J30" s="5">
        <v>4</v>
      </c>
      <c r="K30" s="5">
        <v>85.56</v>
      </c>
      <c r="L30" s="5">
        <v>85.18</v>
      </c>
      <c r="M30" s="5">
        <v>85.18</v>
      </c>
    </row>
    <row r="31" spans="1:13" ht="15.75" customHeight="1">
      <c r="A31" s="4">
        <v>30</v>
      </c>
      <c r="B31" s="3" t="s">
        <v>182</v>
      </c>
      <c r="C31" s="5">
        <v>84.41</v>
      </c>
      <c r="D31" s="5">
        <v>22</v>
      </c>
      <c r="E31" s="5">
        <v>7</v>
      </c>
      <c r="F31" s="5">
        <v>78.03</v>
      </c>
      <c r="G31" s="5">
        <v>1</v>
      </c>
      <c r="H31" s="5">
        <v>2</v>
      </c>
      <c r="I31" s="5">
        <v>6</v>
      </c>
      <c r="J31" s="5">
        <v>5</v>
      </c>
      <c r="K31" s="5">
        <v>84.09</v>
      </c>
      <c r="L31" s="5">
        <v>84.92</v>
      </c>
      <c r="M31" s="5">
        <v>85.51</v>
      </c>
    </row>
    <row r="32" spans="1:13" ht="15.75" customHeight="1">
      <c r="A32" s="4">
        <v>31</v>
      </c>
      <c r="B32" s="3" t="s">
        <v>37</v>
      </c>
      <c r="C32" s="5">
        <v>84.4</v>
      </c>
      <c r="D32" s="5">
        <v>16</v>
      </c>
      <c r="E32" s="5">
        <v>13</v>
      </c>
      <c r="F32" s="5">
        <v>78.59</v>
      </c>
      <c r="G32" s="5">
        <v>2</v>
      </c>
      <c r="H32" s="5">
        <v>5</v>
      </c>
      <c r="I32" s="5">
        <v>4</v>
      </c>
      <c r="J32" s="5">
        <v>10</v>
      </c>
      <c r="K32" s="5">
        <v>84.86</v>
      </c>
      <c r="L32" s="5">
        <v>83.68</v>
      </c>
      <c r="M32" s="5">
        <v>82.93</v>
      </c>
    </row>
    <row r="33" spans="1:13" ht="15.75" customHeight="1">
      <c r="A33" s="4">
        <v>32</v>
      </c>
      <c r="B33" s="3" t="s">
        <v>35</v>
      </c>
      <c r="C33" s="5">
        <v>84.39</v>
      </c>
      <c r="D33" s="5">
        <v>18</v>
      </c>
      <c r="E33" s="5">
        <v>11</v>
      </c>
      <c r="F33" s="5">
        <v>80.760000000000005</v>
      </c>
      <c r="G33" s="5">
        <v>1</v>
      </c>
      <c r="H33" s="5">
        <v>7</v>
      </c>
      <c r="I33" s="5">
        <v>4</v>
      </c>
      <c r="J33" s="5">
        <v>8</v>
      </c>
      <c r="K33" s="5">
        <v>84.3</v>
      </c>
      <c r="L33" s="5">
        <v>84.49</v>
      </c>
      <c r="M33" s="5">
        <v>84.16</v>
      </c>
    </row>
    <row r="34" spans="1:13" ht="15.75" customHeight="1">
      <c r="A34" s="4">
        <v>33</v>
      </c>
      <c r="B34" s="3" t="s">
        <v>30</v>
      </c>
      <c r="C34" s="5">
        <v>84.21</v>
      </c>
      <c r="D34" s="5">
        <v>17</v>
      </c>
      <c r="E34" s="5">
        <v>11</v>
      </c>
      <c r="F34" s="5">
        <v>78.790000000000006</v>
      </c>
      <c r="G34" s="5">
        <v>2</v>
      </c>
      <c r="H34" s="5">
        <v>4</v>
      </c>
      <c r="I34" s="5">
        <v>4</v>
      </c>
      <c r="J34" s="5">
        <v>5</v>
      </c>
      <c r="K34" s="5">
        <v>84.59</v>
      </c>
      <c r="L34" s="5">
        <v>83.58</v>
      </c>
      <c r="M34" s="5">
        <v>83.47</v>
      </c>
    </row>
    <row r="35" spans="1:13" ht="15.75" customHeight="1">
      <c r="A35" s="4">
        <v>34</v>
      </c>
      <c r="B35" s="3" t="s">
        <v>93</v>
      </c>
      <c r="C35" s="5">
        <v>84.16</v>
      </c>
      <c r="D35" s="5">
        <v>22</v>
      </c>
      <c r="E35" s="5">
        <v>5</v>
      </c>
      <c r="F35" s="5">
        <v>74.08</v>
      </c>
      <c r="G35" s="5">
        <v>0</v>
      </c>
      <c r="H35" s="5">
        <v>0</v>
      </c>
      <c r="I35" s="5">
        <v>0</v>
      </c>
      <c r="J35" s="5">
        <v>3</v>
      </c>
      <c r="K35" s="5">
        <v>84.01</v>
      </c>
      <c r="L35" s="5">
        <v>84.36</v>
      </c>
      <c r="M35" s="5">
        <v>84.43</v>
      </c>
    </row>
    <row r="36" spans="1:13" ht="15.75" customHeight="1">
      <c r="A36" s="4">
        <v>35</v>
      </c>
      <c r="B36" s="3" t="s">
        <v>64</v>
      </c>
      <c r="C36" s="5">
        <v>83.6</v>
      </c>
      <c r="D36" s="5">
        <v>17</v>
      </c>
      <c r="E36" s="5">
        <v>12</v>
      </c>
      <c r="F36" s="5">
        <v>78.39</v>
      </c>
      <c r="G36" s="5">
        <v>2</v>
      </c>
      <c r="H36" s="5">
        <v>8</v>
      </c>
      <c r="I36" s="5">
        <v>4</v>
      </c>
      <c r="J36" s="5">
        <v>9</v>
      </c>
      <c r="K36" s="5">
        <v>83.95</v>
      </c>
      <c r="L36" s="5">
        <v>83.03</v>
      </c>
      <c r="M36" s="5">
        <v>82.7</v>
      </c>
    </row>
    <row r="37" spans="1:13" ht="15.75" customHeight="1">
      <c r="A37" s="4">
        <v>36</v>
      </c>
      <c r="B37" s="3" t="s">
        <v>50</v>
      </c>
      <c r="C37" s="5">
        <v>83.56</v>
      </c>
      <c r="D37" s="5">
        <v>18</v>
      </c>
      <c r="E37" s="5">
        <v>11</v>
      </c>
      <c r="F37" s="5">
        <v>80.430000000000007</v>
      </c>
      <c r="G37" s="5">
        <v>2</v>
      </c>
      <c r="H37" s="5">
        <v>6</v>
      </c>
      <c r="I37" s="5">
        <v>6</v>
      </c>
      <c r="J37" s="5">
        <v>8</v>
      </c>
      <c r="K37" s="5">
        <v>83.26</v>
      </c>
      <c r="L37" s="5">
        <v>84.03</v>
      </c>
      <c r="M37" s="5">
        <v>83.95</v>
      </c>
    </row>
    <row r="38" spans="1:13" ht="15.75" customHeight="1">
      <c r="A38" s="4">
        <v>37</v>
      </c>
      <c r="B38" s="3" t="s">
        <v>60</v>
      </c>
      <c r="C38" s="5">
        <v>83.48</v>
      </c>
      <c r="D38" s="5">
        <v>20</v>
      </c>
      <c r="E38" s="5">
        <v>9</v>
      </c>
      <c r="F38" s="5">
        <v>77.75</v>
      </c>
      <c r="G38" s="5">
        <v>1</v>
      </c>
      <c r="H38" s="5">
        <v>3</v>
      </c>
      <c r="I38" s="5">
        <v>4</v>
      </c>
      <c r="J38" s="5">
        <v>7</v>
      </c>
      <c r="K38" s="5">
        <v>83.35</v>
      </c>
      <c r="L38" s="5">
        <v>83.66</v>
      </c>
      <c r="M38" s="5">
        <v>83.76</v>
      </c>
    </row>
    <row r="39" spans="1:13" ht="15.75" customHeight="1">
      <c r="A39" s="4">
        <v>38</v>
      </c>
      <c r="B39" s="3" t="s">
        <v>105</v>
      </c>
      <c r="C39" s="5">
        <v>83.44</v>
      </c>
      <c r="D39" s="5">
        <v>16</v>
      </c>
      <c r="E39" s="5">
        <v>12</v>
      </c>
      <c r="F39" s="5">
        <v>80.13</v>
      </c>
      <c r="G39" s="5">
        <v>0</v>
      </c>
      <c r="H39" s="5">
        <v>7</v>
      </c>
      <c r="I39" s="5">
        <v>1</v>
      </c>
      <c r="J39" s="5">
        <v>12</v>
      </c>
      <c r="K39" s="5">
        <v>83.72</v>
      </c>
      <c r="L39" s="5">
        <v>82.96</v>
      </c>
      <c r="M39" s="5">
        <v>83.03</v>
      </c>
    </row>
    <row r="40" spans="1:13" ht="15.75" customHeight="1">
      <c r="A40" s="4">
        <v>39</v>
      </c>
      <c r="B40" s="3" t="s">
        <v>122</v>
      </c>
      <c r="C40" s="5">
        <v>83.33</v>
      </c>
      <c r="D40" s="5">
        <v>17</v>
      </c>
      <c r="E40" s="5">
        <v>13</v>
      </c>
      <c r="F40" s="5">
        <v>79.400000000000006</v>
      </c>
      <c r="G40" s="5">
        <v>3</v>
      </c>
      <c r="H40" s="5">
        <v>5</v>
      </c>
      <c r="I40" s="5">
        <v>6</v>
      </c>
      <c r="J40" s="5">
        <v>7</v>
      </c>
      <c r="K40" s="5">
        <v>83.81</v>
      </c>
      <c r="L40" s="5">
        <v>82.59</v>
      </c>
      <c r="M40" s="5">
        <v>82.02</v>
      </c>
    </row>
    <row r="41" spans="1:13" ht="15.75" customHeight="1">
      <c r="A41" s="4">
        <v>40</v>
      </c>
      <c r="B41" s="3" t="s">
        <v>73</v>
      </c>
      <c r="C41" s="5">
        <v>83.28</v>
      </c>
      <c r="D41" s="5">
        <v>14</v>
      </c>
      <c r="E41" s="5">
        <v>14</v>
      </c>
      <c r="F41" s="5">
        <v>81.86</v>
      </c>
      <c r="G41" s="5">
        <v>0</v>
      </c>
      <c r="H41" s="5">
        <v>7</v>
      </c>
      <c r="I41" s="5">
        <v>4</v>
      </c>
      <c r="J41" s="5">
        <v>12</v>
      </c>
      <c r="K41" s="5">
        <v>83.45</v>
      </c>
      <c r="L41" s="5">
        <v>82.96</v>
      </c>
      <c r="M41" s="5">
        <v>82.83</v>
      </c>
    </row>
    <row r="42" spans="1:13" ht="15.75" customHeight="1">
      <c r="A42" s="4">
        <v>41</v>
      </c>
      <c r="B42" s="3" t="s">
        <v>42</v>
      </c>
      <c r="C42" s="5">
        <v>83.19</v>
      </c>
      <c r="D42" s="5">
        <v>22</v>
      </c>
      <c r="E42" s="5">
        <v>7</v>
      </c>
      <c r="F42" s="5">
        <v>76.34</v>
      </c>
      <c r="G42" s="5">
        <v>0</v>
      </c>
      <c r="H42" s="5">
        <v>3</v>
      </c>
      <c r="I42" s="5">
        <v>2</v>
      </c>
      <c r="J42" s="5">
        <v>4</v>
      </c>
      <c r="K42" s="5">
        <v>82.97</v>
      </c>
      <c r="L42" s="5">
        <v>83.54</v>
      </c>
      <c r="M42" s="5">
        <v>83.64</v>
      </c>
    </row>
    <row r="43" spans="1:13" ht="15.75" customHeight="1">
      <c r="A43" s="4">
        <v>42</v>
      </c>
      <c r="B43" s="3" t="s">
        <v>283</v>
      </c>
      <c r="C43" s="5">
        <v>83.16</v>
      </c>
      <c r="D43" s="5">
        <v>19</v>
      </c>
      <c r="E43" s="5">
        <v>9</v>
      </c>
      <c r="F43" s="5">
        <v>75.42</v>
      </c>
      <c r="G43" s="5">
        <v>0</v>
      </c>
      <c r="H43" s="5">
        <v>6</v>
      </c>
      <c r="I43" s="5">
        <v>1</v>
      </c>
      <c r="J43" s="5">
        <v>6</v>
      </c>
      <c r="K43" s="5">
        <v>83.28</v>
      </c>
      <c r="L43" s="5">
        <v>82.95</v>
      </c>
      <c r="M43" s="5">
        <v>82.75</v>
      </c>
    </row>
    <row r="44" spans="1:13" ht="15.75" customHeight="1">
      <c r="A44" s="4">
        <v>43</v>
      </c>
      <c r="B44" s="3" t="s">
        <v>43</v>
      </c>
      <c r="C44" s="5">
        <v>83.14</v>
      </c>
      <c r="D44" s="5">
        <v>21</v>
      </c>
      <c r="E44" s="5">
        <v>7</v>
      </c>
      <c r="F44" s="5">
        <v>78.34</v>
      </c>
      <c r="G44" s="5">
        <v>1</v>
      </c>
      <c r="H44" s="5">
        <v>2</v>
      </c>
      <c r="I44" s="5">
        <v>6</v>
      </c>
      <c r="J44" s="5">
        <v>3</v>
      </c>
      <c r="K44" s="5">
        <v>82.68</v>
      </c>
      <c r="L44" s="5">
        <v>83.91</v>
      </c>
      <c r="M44" s="5">
        <v>84.08</v>
      </c>
    </row>
    <row r="45" spans="1:13" ht="15.75" customHeight="1">
      <c r="A45" s="4">
        <v>44</v>
      </c>
      <c r="B45" s="3" t="s">
        <v>44</v>
      </c>
      <c r="C45" s="5">
        <v>83.05</v>
      </c>
      <c r="D45" s="5">
        <v>17</v>
      </c>
      <c r="E45" s="5">
        <v>12</v>
      </c>
      <c r="F45" s="5">
        <v>79.64</v>
      </c>
      <c r="G45" s="5">
        <v>3</v>
      </c>
      <c r="H45" s="5">
        <v>7</v>
      </c>
      <c r="I45" s="5">
        <v>3</v>
      </c>
      <c r="J45" s="5">
        <v>10</v>
      </c>
      <c r="K45" s="5">
        <v>83.25</v>
      </c>
      <c r="L45" s="5">
        <v>82.7</v>
      </c>
      <c r="M45" s="5">
        <v>82.45</v>
      </c>
    </row>
    <row r="46" spans="1:13" ht="15.75" customHeight="1">
      <c r="A46" s="4">
        <v>45</v>
      </c>
      <c r="B46" s="3" t="s">
        <v>96</v>
      </c>
      <c r="C46" s="5">
        <v>83</v>
      </c>
      <c r="D46" s="5">
        <v>21</v>
      </c>
      <c r="E46" s="5">
        <v>8</v>
      </c>
      <c r="F46" s="5">
        <v>78.760000000000005</v>
      </c>
      <c r="G46" s="5">
        <v>2</v>
      </c>
      <c r="H46" s="5">
        <v>5</v>
      </c>
      <c r="I46" s="5">
        <v>7</v>
      </c>
      <c r="J46" s="5">
        <v>6</v>
      </c>
      <c r="K46" s="5">
        <v>82.64</v>
      </c>
      <c r="L46" s="5">
        <v>83.58</v>
      </c>
      <c r="M46" s="5">
        <v>84.01</v>
      </c>
    </row>
    <row r="47" spans="1:13" ht="15.75" customHeight="1">
      <c r="A47" s="4">
        <v>46</v>
      </c>
      <c r="B47" s="3" t="s">
        <v>40</v>
      </c>
      <c r="C47" s="5">
        <v>82.94</v>
      </c>
      <c r="D47" s="5">
        <v>16</v>
      </c>
      <c r="E47" s="5">
        <v>12</v>
      </c>
      <c r="F47" s="5">
        <v>80.760000000000005</v>
      </c>
      <c r="G47" s="5">
        <v>1</v>
      </c>
      <c r="H47" s="5">
        <v>10</v>
      </c>
      <c r="I47" s="5">
        <v>3</v>
      </c>
      <c r="J47" s="5">
        <v>11</v>
      </c>
      <c r="K47" s="5">
        <v>83.25</v>
      </c>
      <c r="L47" s="5">
        <v>82.43</v>
      </c>
      <c r="M47" s="5">
        <v>82.39</v>
      </c>
    </row>
    <row r="48" spans="1:13" ht="15.75" customHeight="1">
      <c r="A48" s="4">
        <v>47</v>
      </c>
      <c r="B48" s="3" t="s">
        <v>14</v>
      </c>
      <c r="C48" s="5">
        <v>82.83</v>
      </c>
      <c r="D48" s="5">
        <v>20</v>
      </c>
      <c r="E48" s="5">
        <v>8</v>
      </c>
      <c r="F48" s="5">
        <v>73.88</v>
      </c>
      <c r="G48" s="5">
        <v>0</v>
      </c>
      <c r="H48" s="5">
        <v>3</v>
      </c>
      <c r="I48" s="5">
        <v>0</v>
      </c>
      <c r="J48" s="5">
        <v>4</v>
      </c>
      <c r="K48" s="5">
        <v>83.28</v>
      </c>
      <c r="L48" s="5">
        <v>82.11</v>
      </c>
      <c r="M48" s="5">
        <v>81.87</v>
      </c>
    </row>
    <row r="49" spans="1:13" ht="15.75" customHeight="1">
      <c r="A49" s="4">
        <v>48</v>
      </c>
      <c r="B49" s="3" t="s">
        <v>66</v>
      </c>
      <c r="C49" s="5">
        <v>82.68</v>
      </c>
      <c r="D49" s="5">
        <v>23</v>
      </c>
      <c r="E49" s="5">
        <v>6</v>
      </c>
      <c r="F49" s="5">
        <v>74.17</v>
      </c>
      <c r="G49" s="5">
        <v>0</v>
      </c>
      <c r="H49" s="5">
        <v>1</v>
      </c>
      <c r="I49" s="5">
        <v>1</v>
      </c>
      <c r="J49" s="5">
        <v>1</v>
      </c>
      <c r="K49" s="5">
        <v>82.53</v>
      </c>
      <c r="L49" s="5">
        <v>82.88</v>
      </c>
      <c r="M49" s="5">
        <v>83.02</v>
      </c>
    </row>
    <row r="50" spans="1:13" ht="15.75" customHeight="1">
      <c r="A50" s="4">
        <v>49</v>
      </c>
      <c r="B50" s="3" t="s">
        <v>111</v>
      </c>
      <c r="C50" s="5">
        <v>82.37</v>
      </c>
      <c r="D50" s="5">
        <v>16</v>
      </c>
      <c r="E50" s="5">
        <v>10</v>
      </c>
      <c r="F50" s="5">
        <v>74.92</v>
      </c>
      <c r="G50" s="5">
        <v>0</v>
      </c>
      <c r="H50" s="5">
        <v>5</v>
      </c>
      <c r="I50" s="5">
        <v>0</v>
      </c>
      <c r="J50" s="5">
        <v>7</v>
      </c>
      <c r="K50" s="5">
        <v>82.55</v>
      </c>
      <c r="L50" s="5">
        <v>82.06</v>
      </c>
      <c r="M50" s="5">
        <v>81.95</v>
      </c>
    </row>
    <row r="51" spans="1:13" ht="15.75" customHeight="1">
      <c r="A51" s="4">
        <v>50</v>
      </c>
      <c r="B51" s="3" t="s">
        <v>190</v>
      </c>
      <c r="C51" s="5">
        <v>82.24</v>
      </c>
      <c r="D51" s="5">
        <v>16</v>
      </c>
      <c r="E51" s="5">
        <v>12</v>
      </c>
      <c r="F51" s="5">
        <v>79.86</v>
      </c>
      <c r="G51" s="5">
        <v>0</v>
      </c>
      <c r="H51" s="5">
        <v>5</v>
      </c>
      <c r="I51" s="5">
        <v>0</v>
      </c>
      <c r="J51" s="5">
        <v>9</v>
      </c>
      <c r="K51" s="5">
        <v>82.21</v>
      </c>
      <c r="L51" s="5">
        <v>82.25</v>
      </c>
      <c r="M51" s="5">
        <v>82.11</v>
      </c>
    </row>
    <row r="52" spans="1:13" ht="15.75" customHeight="1">
      <c r="A52" s="4">
        <v>51</v>
      </c>
      <c r="B52" s="3" t="s">
        <v>85</v>
      </c>
      <c r="C52" s="5">
        <v>82.12</v>
      </c>
      <c r="D52" s="5">
        <v>16</v>
      </c>
      <c r="E52" s="5">
        <v>13</v>
      </c>
      <c r="F52" s="5">
        <v>79.48</v>
      </c>
      <c r="G52" s="5">
        <v>2</v>
      </c>
      <c r="H52" s="5">
        <v>2</v>
      </c>
      <c r="I52" s="5">
        <v>4</v>
      </c>
      <c r="J52" s="5">
        <v>7</v>
      </c>
      <c r="K52" s="5">
        <v>82.3</v>
      </c>
      <c r="L52" s="5">
        <v>81.81</v>
      </c>
      <c r="M52" s="5">
        <v>81.66</v>
      </c>
    </row>
    <row r="53" spans="1:13" ht="15.75" customHeight="1">
      <c r="A53" s="4">
        <v>52</v>
      </c>
      <c r="B53" s="3" t="s">
        <v>297</v>
      </c>
      <c r="C53" s="5">
        <v>81.81</v>
      </c>
      <c r="D53" s="5">
        <v>24</v>
      </c>
      <c r="E53" s="5">
        <v>5</v>
      </c>
      <c r="F53" s="5">
        <v>72.41</v>
      </c>
      <c r="G53" s="5">
        <v>1</v>
      </c>
      <c r="H53" s="5">
        <v>1</v>
      </c>
      <c r="I53" s="5">
        <v>1</v>
      </c>
      <c r="J53" s="5">
        <v>2</v>
      </c>
      <c r="K53" s="5">
        <v>81.430000000000007</v>
      </c>
      <c r="L53" s="5">
        <v>82.44</v>
      </c>
      <c r="M53" s="5">
        <v>82.84</v>
      </c>
    </row>
    <row r="54" spans="1:13" ht="15.75" customHeight="1">
      <c r="A54" s="4">
        <v>53</v>
      </c>
      <c r="B54" s="3" t="s">
        <v>84</v>
      </c>
      <c r="C54" s="5">
        <v>81.790000000000006</v>
      </c>
      <c r="D54" s="5">
        <v>18</v>
      </c>
      <c r="E54" s="5">
        <v>10</v>
      </c>
      <c r="F54" s="5">
        <v>79.3</v>
      </c>
      <c r="G54" s="5">
        <v>1</v>
      </c>
      <c r="H54" s="5">
        <v>5</v>
      </c>
      <c r="I54" s="5">
        <v>5</v>
      </c>
      <c r="J54" s="5">
        <v>7</v>
      </c>
      <c r="K54" s="5">
        <v>81.5</v>
      </c>
      <c r="L54" s="5">
        <v>82.24</v>
      </c>
      <c r="M54" s="5">
        <v>82.35</v>
      </c>
    </row>
    <row r="55" spans="1:13" ht="15.75" customHeight="1">
      <c r="A55" s="4">
        <v>54</v>
      </c>
      <c r="B55" s="3" t="s">
        <v>270</v>
      </c>
      <c r="C55" s="5">
        <v>81.77</v>
      </c>
      <c r="D55" s="5">
        <v>19</v>
      </c>
      <c r="E55" s="5">
        <v>9</v>
      </c>
      <c r="F55" s="5">
        <v>74.56</v>
      </c>
      <c r="G55" s="5">
        <v>1</v>
      </c>
      <c r="H55" s="5">
        <v>1</v>
      </c>
      <c r="I55" s="5">
        <v>2</v>
      </c>
      <c r="J55" s="5">
        <v>4</v>
      </c>
      <c r="K55" s="5">
        <v>81.98</v>
      </c>
      <c r="L55" s="5">
        <v>81.400000000000006</v>
      </c>
      <c r="M55" s="5">
        <v>81.260000000000005</v>
      </c>
    </row>
    <row r="56" spans="1:13" ht="15.75" customHeight="1">
      <c r="A56" s="4">
        <v>55</v>
      </c>
      <c r="B56" s="3" t="s">
        <v>215</v>
      </c>
      <c r="C56" s="5">
        <v>81.739999999999995</v>
      </c>
      <c r="D56" s="5">
        <v>14</v>
      </c>
      <c r="E56" s="5">
        <v>15</v>
      </c>
      <c r="F56" s="5">
        <v>79.7</v>
      </c>
      <c r="G56" s="5">
        <v>3</v>
      </c>
      <c r="H56" s="5">
        <v>5</v>
      </c>
      <c r="I56" s="5">
        <v>5</v>
      </c>
      <c r="J56" s="5">
        <v>9</v>
      </c>
      <c r="K56" s="5">
        <v>81.99</v>
      </c>
      <c r="L56" s="5">
        <v>81.31</v>
      </c>
      <c r="M56" s="5">
        <v>80.92</v>
      </c>
    </row>
    <row r="57" spans="1:13" ht="15.75" customHeight="1">
      <c r="A57" s="4">
        <v>56</v>
      </c>
      <c r="B57" s="3" t="s">
        <v>58</v>
      </c>
      <c r="C57" s="5">
        <v>81.28</v>
      </c>
      <c r="D57" s="5">
        <v>18</v>
      </c>
      <c r="E57" s="5">
        <v>11</v>
      </c>
      <c r="F57" s="5">
        <v>79.06</v>
      </c>
      <c r="G57" s="5">
        <v>2</v>
      </c>
      <c r="H57" s="5">
        <v>5</v>
      </c>
      <c r="I57" s="5">
        <v>5</v>
      </c>
      <c r="J57" s="5">
        <v>6</v>
      </c>
      <c r="K57" s="5">
        <v>81.13</v>
      </c>
      <c r="L57" s="5">
        <v>81.489999999999995</v>
      </c>
      <c r="M57" s="5">
        <v>81.849999999999994</v>
      </c>
    </row>
    <row r="58" spans="1:13" ht="15.75" customHeight="1">
      <c r="A58" s="4">
        <v>57</v>
      </c>
      <c r="B58" s="3" t="s">
        <v>71</v>
      </c>
      <c r="C58" s="5">
        <v>81.260000000000005</v>
      </c>
      <c r="D58" s="5">
        <v>16</v>
      </c>
      <c r="E58" s="5">
        <v>13</v>
      </c>
      <c r="F58" s="5">
        <v>78.11</v>
      </c>
      <c r="G58" s="5">
        <v>1</v>
      </c>
      <c r="H58" s="5">
        <v>4</v>
      </c>
      <c r="I58" s="5">
        <v>4</v>
      </c>
      <c r="J58" s="5">
        <v>9</v>
      </c>
      <c r="K58" s="5">
        <v>81.3</v>
      </c>
      <c r="L58" s="5">
        <v>81.16</v>
      </c>
      <c r="M58" s="5">
        <v>81</v>
      </c>
    </row>
    <row r="59" spans="1:13" ht="15.75" customHeight="1">
      <c r="A59" s="4">
        <v>58</v>
      </c>
      <c r="B59" s="3" t="s">
        <v>76</v>
      </c>
      <c r="C59" s="5">
        <v>81.11</v>
      </c>
      <c r="D59" s="5">
        <v>10</v>
      </c>
      <c r="E59" s="5">
        <v>19</v>
      </c>
      <c r="F59" s="5">
        <v>83.21</v>
      </c>
      <c r="G59" s="5">
        <v>1</v>
      </c>
      <c r="H59" s="5">
        <v>12</v>
      </c>
      <c r="I59" s="5">
        <v>4</v>
      </c>
      <c r="J59" s="5">
        <v>15</v>
      </c>
      <c r="K59" s="5">
        <v>81.489999999999995</v>
      </c>
      <c r="L59" s="5">
        <v>80.5</v>
      </c>
      <c r="M59" s="5">
        <v>79.87</v>
      </c>
    </row>
    <row r="60" spans="1:13" ht="15.75" customHeight="1">
      <c r="A60" s="4">
        <v>59</v>
      </c>
      <c r="B60" s="3" t="s">
        <v>411</v>
      </c>
      <c r="C60" s="5">
        <v>80.98</v>
      </c>
      <c r="D60" s="5">
        <v>21</v>
      </c>
      <c r="E60" s="5">
        <v>8</v>
      </c>
      <c r="F60" s="5">
        <v>75.61</v>
      </c>
      <c r="G60" s="5">
        <v>2</v>
      </c>
      <c r="H60" s="5">
        <v>5</v>
      </c>
      <c r="I60" s="5">
        <v>2</v>
      </c>
      <c r="J60" s="5">
        <v>7</v>
      </c>
      <c r="K60" s="5">
        <v>80.52</v>
      </c>
      <c r="L60" s="5">
        <v>81.75</v>
      </c>
      <c r="M60" s="5">
        <v>82.09</v>
      </c>
    </row>
    <row r="61" spans="1:13" ht="15.75" customHeight="1">
      <c r="A61" s="4">
        <v>60</v>
      </c>
      <c r="B61" s="3" t="s">
        <v>38</v>
      </c>
      <c r="C61" s="5">
        <v>80.709999999999994</v>
      </c>
      <c r="D61" s="5">
        <v>15</v>
      </c>
      <c r="E61" s="5">
        <v>13</v>
      </c>
      <c r="F61" s="5">
        <v>77.599999999999994</v>
      </c>
      <c r="G61" s="5">
        <v>0</v>
      </c>
      <c r="H61" s="5">
        <v>5</v>
      </c>
      <c r="I61" s="5">
        <v>2</v>
      </c>
      <c r="J61" s="5">
        <v>8</v>
      </c>
      <c r="K61" s="5">
        <v>80.849999999999994</v>
      </c>
      <c r="L61" s="5">
        <v>80.459999999999994</v>
      </c>
      <c r="M61" s="5">
        <v>80.040000000000006</v>
      </c>
    </row>
    <row r="62" spans="1:13" ht="15.75" customHeight="1">
      <c r="A62" s="4">
        <v>61</v>
      </c>
      <c r="B62" s="3" t="s">
        <v>164</v>
      </c>
      <c r="C62" s="5">
        <v>80.61</v>
      </c>
      <c r="D62" s="5">
        <v>24</v>
      </c>
      <c r="E62" s="5">
        <v>4</v>
      </c>
      <c r="F62" s="5">
        <v>71</v>
      </c>
      <c r="G62" s="5">
        <v>0</v>
      </c>
      <c r="H62" s="5">
        <v>0</v>
      </c>
      <c r="I62" s="5">
        <v>0</v>
      </c>
      <c r="J62" s="5">
        <v>1</v>
      </c>
      <c r="K62" s="5">
        <v>80.349999999999994</v>
      </c>
      <c r="L62" s="5">
        <v>81.010000000000005</v>
      </c>
      <c r="M62" s="5">
        <v>81.47</v>
      </c>
    </row>
    <row r="63" spans="1:13" ht="15.75" customHeight="1">
      <c r="A63" s="4">
        <v>62</v>
      </c>
      <c r="B63" s="3" t="s">
        <v>26</v>
      </c>
      <c r="C63" s="5">
        <v>80.61</v>
      </c>
      <c r="D63" s="5">
        <v>14</v>
      </c>
      <c r="E63" s="5">
        <v>14</v>
      </c>
      <c r="F63" s="5">
        <v>80.63</v>
      </c>
      <c r="G63" s="5">
        <v>1</v>
      </c>
      <c r="H63" s="5">
        <v>6</v>
      </c>
      <c r="I63" s="5">
        <v>2</v>
      </c>
      <c r="J63" s="5">
        <v>10</v>
      </c>
      <c r="K63" s="5">
        <v>80.81</v>
      </c>
      <c r="L63" s="5">
        <v>80.25</v>
      </c>
      <c r="M63" s="5">
        <v>80.28</v>
      </c>
    </row>
    <row r="64" spans="1:13" ht="15.75" customHeight="1">
      <c r="A64" s="4">
        <v>63</v>
      </c>
      <c r="B64" s="3" t="s">
        <v>113</v>
      </c>
      <c r="C64" s="5">
        <v>80.569999999999993</v>
      </c>
      <c r="D64" s="5">
        <v>23</v>
      </c>
      <c r="E64" s="5">
        <v>6</v>
      </c>
      <c r="F64" s="5">
        <v>72.319999999999993</v>
      </c>
      <c r="G64" s="5">
        <v>0</v>
      </c>
      <c r="H64" s="5">
        <v>0</v>
      </c>
      <c r="I64" s="5">
        <v>0</v>
      </c>
      <c r="J64" s="5">
        <v>1</v>
      </c>
      <c r="K64" s="5">
        <v>80.45</v>
      </c>
      <c r="L64" s="5">
        <v>80.72</v>
      </c>
      <c r="M64" s="5">
        <v>80.900000000000006</v>
      </c>
    </row>
    <row r="65" spans="1:13" ht="15.75" customHeight="1">
      <c r="A65" s="4">
        <v>64</v>
      </c>
      <c r="B65" s="3" t="s">
        <v>46</v>
      </c>
      <c r="C65" s="5">
        <v>80.239999999999995</v>
      </c>
      <c r="D65" s="5">
        <v>16</v>
      </c>
      <c r="E65" s="5">
        <v>12</v>
      </c>
      <c r="F65" s="5">
        <v>79.53</v>
      </c>
      <c r="G65" s="5">
        <v>0</v>
      </c>
      <c r="H65" s="5">
        <v>4</v>
      </c>
      <c r="I65" s="5">
        <v>4</v>
      </c>
      <c r="J65" s="5">
        <v>9</v>
      </c>
      <c r="K65" s="5">
        <v>80</v>
      </c>
      <c r="L65" s="5">
        <v>80.599999999999994</v>
      </c>
      <c r="M65" s="5">
        <v>80.98</v>
      </c>
    </row>
    <row r="66" spans="1:13" ht="15.75" customHeight="1">
      <c r="A66" s="4">
        <v>65</v>
      </c>
      <c r="B66" s="3" t="s">
        <v>20</v>
      </c>
      <c r="C66" s="5">
        <v>80.239999999999995</v>
      </c>
      <c r="D66" s="5">
        <v>10</v>
      </c>
      <c r="E66" s="5">
        <v>19</v>
      </c>
      <c r="F66" s="5">
        <v>82.05</v>
      </c>
      <c r="G66" s="5">
        <v>2</v>
      </c>
      <c r="H66" s="5">
        <v>7</v>
      </c>
      <c r="I66" s="5">
        <v>3</v>
      </c>
      <c r="J66" s="5">
        <v>15</v>
      </c>
      <c r="K66" s="5">
        <v>80.739999999999995</v>
      </c>
      <c r="L66" s="5">
        <v>79.430000000000007</v>
      </c>
      <c r="M66" s="5">
        <v>78.5</v>
      </c>
    </row>
    <row r="67" spans="1:13" ht="15.75" customHeight="1">
      <c r="A67" s="4">
        <v>66</v>
      </c>
      <c r="B67" s="3" t="s">
        <v>12</v>
      </c>
      <c r="C67" s="5">
        <v>80.180000000000007</v>
      </c>
      <c r="D67" s="5">
        <v>16</v>
      </c>
      <c r="E67" s="5">
        <v>12</v>
      </c>
      <c r="F67" s="5">
        <v>76.95</v>
      </c>
      <c r="G67" s="5">
        <v>0</v>
      </c>
      <c r="H67" s="5">
        <v>3</v>
      </c>
      <c r="I67" s="5">
        <v>2</v>
      </c>
      <c r="J67" s="5">
        <v>7</v>
      </c>
      <c r="K67" s="5">
        <v>80.260000000000005</v>
      </c>
      <c r="L67" s="5">
        <v>80.010000000000005</v>
      </c>
      <c r="M67" s="5">
        <v>79.91</v>
      </c>
    </row>
    <row r="68" spans="1:13" ht="15.75" customHeight="1">
      <c r="A68" s="4">
        <v>67</v>
      </c>
      <c r="B68" s="3" t="s">
        <v>82</v>
      </c>
      <c r="C68" s="5">
        <v>80.099999999999994</v>
      </c>
      <c r="D68" s="5">
        <v>15</v>
      </c>
      <c r="E68" s="5">
        <v>14</v>
      </c>
      <c r="F68" s="5">
        <v>80.52</v>
      </c>
      <c r="G68" s="5">
        <v>2</v>
      </c>
      <c r="H68" s="5">
        <v>7</v>
      </c>
      <c r="I68" s="5">
        <v>5</v>
      </c>
      <c r="J68" s="5">
        <v>12</v>
      </c>
      <c r="K68" s="5">
        <v>79.86</v>
      </c>
      <c r="L68" s="5">
        <v>80.47</v>
      </c>
      <c r="M68" s="5">
        <v>80.459999999999994</v>
      </c>
    </row>
    <row r="69" spans="1:13" ht="15.75" customHeight="1">
      <c r="A69" s="4">
        <v>68</v>
      </c>
      <c r="B69" s="3" t="s">
        <v>92</v>
      </c>
      <c r="C69" s="5">
        <v>80.02</v>
      </c>
      <c r="D69" s="5">
        <v>21</v>
      </c>
      <c r="E69" s="5">
        <v>10</v>
      </c>
      <c r="F69" s="5">
        <v>71.599999999999994</v>
      </c>
      <c r="G69" s="5">
        <v>1</v>
      </c>
      <c r="H69" s="5">
        <v>1</v>
      </c>
      <c r="I69" s="5">
        <v>1</v>
      </c>
      <c r="J69" s="5">
        <v>3</v>
      </c>
      <c r="K69" s="5">
        <v>80.36</v>
      </c>
      <c r="L69" s="5">
        <v>79.44</v>
      </c>
      <c r="M69" s="5">
        <v>79.09</v>
      </c>
    </row>
    <row r="70" spans="1:13" ht="15.75" customHeight="1">
      <c r="A70" s="4">
        <v>69</v>
      </c>
      <c r="B70" s="3" t="s">
        <v>51</v>
      </c>
      <c r="C70" s="5">
        <v>80.010000000000005</v>
      </c>
      <c r="D70" s="5">
        <v>16</v>
      </c>
      <c r="E70" s="5">
        <v>13</v>
      </c>
      <c r="F70" s="5">
        <v>78.12</v>
      </c>
      <c r="G70" s="5">
        <v>2</v>
      </c>
      <c r="H70" s="5">
        <v>3</v>
      </c>
      <c r="I70" s="5">
        <v>5</v>
      </c>
      <c r="J70" s="5">
        <v>7</v>
      </c>
      <c r="K70" s="5">
        <v>79.84</v>
      </c>
      <c r="L70" s="5">
        <v>80.239999999999995</v>
      </c>
      <c r="M70" s="5">
        <v>80.33</v>
      </c>
    </row>
    <row r="71" spans="1:13" ht="15.75" customHeight="1">
      <c r="A71" s="4">
        <v>70</v>
      </c>
      <c r="B71" s="3" t="s">
        <v>193</v>
      </c>
      <c r="C71" s="5">
        <v>79.67</v>
      </c>
      <c r="D71" s="5">
        <v>24</v>
      </c>
      <c r="E71" s="5">
        <v>5</v>
      </c>
      <c r="F71" s="5">
        <v>71.16</v>
      </c>
      <c r="G71" s="5">
        <v>0</v>
      </c>
      <c r="H71" s="5">
        <v>0</v>
      </c>
      <c r="I71" s="5">
        <v>0</v>
      </c>
      <c r="J71" s="5">
        <v>1</v>
      </c>
      <c r="K71" s="5">
        <v>79.430000000000007</v>
      </c>
      <c r="L71" s="5">
        <v>80.03</v>
      </c>
      <c r="M71" s="5">
        <v>80.37</v>
      </c>
    </row>
    <row r="72" spans="1:13" ht="15.75" customHeight="1">
      <c r="A72" s="4">
        <v>71</v>
      </c>
      <c r="B72" s="3" t="s">
        <v>87</v>
      </c>
      <c r="C72" s="5">
        <v>79.489999999999995</v>
      </c>
      <c r="D72" s="5">
        <v>15</v>
      </c>
      <c r="E72" s="5">
        <v>13</v>
      </c>
      <c r="F72" s="5">
        <v>76.14</v>
      </c>
      <c r="G72" s="5">
        <v>1</v>
      </c>
      <c r="H72" s="5">
        <v>4</v>
      </c>
      <c r="I72" s="5">
        <v>2</v>
      </c>
      <c r="J72" s="5">
        <v>7</v>
      </c>
      <c r="K72" s="5">
        <v>79.56</v>
      </c>
      <c r="L72" s="5">
        <v>79.34</v>
      </c>
      <c r="M72" s="5">
        <v>79.069999999999993</v>
      </c>
    </row>
    <row r="73" spans="1:13" ht="15.75" customHeight="1">
      <c r="A73" s="4">
        <v>72</v>
      </c>
      <c r="B73" s="3" t="s">
        <v>132</v>
      </c>
      <c r="C73" s="5">
        <v>79.23</v>
      </c>
      <c r="D73" s="5">
        <v>18</v>
      </c>
      <c r="E73" s="5">
        <v>11</v>
      </c>
      <c r="F73" s="5">
        <v>76.94</v>
      </c>
      <c r="G73" s="5">
        <v>0</v>
      </c>
      <c r="H73" s="5">
        <v>4</v>
      </c>
      <c r="I73" s="5">
        <v>0</v>
      </c>
      <c r="J73" s="5">
        <v>8</v>
      </c>
      <c r="K73" s="5">
        <v>79.02</v>
      </c>
      <c r="L73" s="5">
        <v>79.53</v>
      </c>
      <c r="M73" s="5">
        <v>79.66</v>
      </c>
    </row>
    <row r="74" spans="1:13" ht="15.75" customHeight="1">
      <c r="A74" s="4">
        <v>73</v>
      </c>
      <c r="B74" s="3" t="s">
        <v>97</v>
      </c>
      <c r="C74" s="5">
        <v>78.989999999999995</v>
      </c>
      <c r="D74" s="5">
        <v>19</v>
      </c>
      <c r="E74" s="5">
        <v>10</v>
      </c>
      <c r="F74" s="5">
        <v>73.83</v>
      </c>
      <c r="G74" s="5">
        <v>1</v>
      </c>
      <c r="H74" s="5">
        <v>3</v>
      </c>
      <c r="I74" s="5">
        <v>2</v>
      </c>
      <c r="J74" s="5">
        <v>4</v>
      </c>
      <c r="K74" s="5">
        <v>79.22</v>
      </c>
      <c r="L74" s="5">
        <v>78.58</v>
      </c>
      <c r="M74" s="5">
        <v>78.709999999999994</v>
      </c>
    </row>
    <row r="75" spans="1:13" ht="15.75" customHeight="1">
      <c r="A75" s="4">
        <v>74</v>
      </c>
      <c r="B75" s="3" t="s">
        <v>141</v>
      </c>
      <c r="C75" s="5">
        <v>78.8</v>
      </c>
      <c r="D75" s="5">
        <v>18</v>
      </c>
      <c r="E75" s="5">
        <v>6</v>
      </c>
      <c r="F75" s="5">
        <v>70.69</v>
      </c>
      <c r="G75" s="5">
        <v>0</v>
      </c>
      <c r="H75" s="5">
        <v>0</v>
      </c>
      <c r="I75" s="5">
        <v>0</v>
      </c>
      <c r="J75" s="5">
        <v>2</v>
      </c>
      <c r="K75" s="5">
        <v>78.77</v>
      </c>
      <c r="L75" s="5">
        <v>78.81</v>
      </c>
      <c r="M75" s="5">
        <v>78.89</v>
      </c>
    </row>
    <row r="76" spans="1:13" ht="15.75" customHeight="1">
      <c r="A76" s="4">
        <v>75</v>
      </c>
      <c r="B76" s="3" t="s">
        <v>22</v>
      </c>
      <c r="C76" s="5">
        <v>78.55</v>
      </c>
      <c r="D76" s="5">
        <v>13</v>
      </c>
      <c r="E76" s="5">
        <v>14</v>
      </c>
      <c r="F76" s="5">
        <v>77.13</v>
      </c>
      <c r="G76" s="5">
        <v>0</v>
      </c>
      <c r="H76" s="5">
        <v>5</v>
      </c>
      <c r="I76" s="5">
        <v>1</v>
      </c>
      <c r="J76" s="5">
        <v>7</v>
      </c>
      <c r="K76" s="5">
        <v>78.790000000000006</v>
      </c>
      <c r="L76" s="5">
        <v>78.13</v>
      </c>
      <c r="M76" s="5">
        <v>77.61</v>
      </c>
    </row>
    <row r="77" spans="1:13" ht="15.75" customHeight="1">
      <c r="A77" s="4">
        <v>76</v>
      </c>
      <c r="B77" s="3" t="s">
        <v>61</v>
      </c>
      <c r="C77" s="5">
        <v>78.489999999999995</v>
      </c>
      <c r="D77" s="5">
        <v>14</v>
      </c>
      <c r="E77" s="5">
        <v>15</v>
      </c>
      <c r="F77" s="5">
        <v>79.25</v>
      </c>
      <c r="G77" s="5">
        <v>0</v>
      </c>
      <c r="H77" s="5">
        <v>5</v>
      </c>
      <c r="I77" s="5">
        <v>3</v>
      </c>
      <c r="J77" s="5">
        <v>10</v>
      </c>
      <c r="K77" s="5">
        <v>78.510000000000005</v>
      </c>
      <c r="L77" s="5">
        <v>78.41</v>
      </c>
      <c r="M77" s="5">
        <v>78.489999999999995</v>
      </c>
    </row>
    <row r="78" spans="1:13" ht="15.75" customHeight="1">
      <c r="A78" s="4">
        <v>77</v>
      </c>
      <c r="B78" s="3" t="s">
        <v>47</v>
      </c>
      <c r="C78" s="5">
        <v>78.44</v>
      </c>
      <c r="D78" s="5">
        <v>15</v>
      </c>
      <c r="E78" s="5">
        <v>12</v>
      </c>
      <c r="F78" s="5">
        <v>72.87</v>
      </c>
      <c r="G78" s="5">
        <v>0</v>
      </c>
      <c r="H78" s="5">
        <v>1</v>
      </c>
      <c r="I78" s="5">
        <v>1</v>
      </c>
      <c r="J78" s="5">
        <v>1</v>
      </c>
      <c r="K78" s="5">
        <v>78.63</v>
      </c>
      <c r="L78" s="5">
        <v>78.11</v>
      </c>
      <c r="M78" s="5">
        <v>77.599999999999994</v>
      </c>
    </row>
    <row r="79" spans="1:13" ht="15.75" customHeight="1">
      <c r="A79" s="4">
        <v>78</v>
      </c>
      <c r="B79" s="3" t="s">
        <v>34</v>
      </c>
      <c r="C79" s="5">
        <v>78.430000000000007</v>
      </c>
      <c r="D79" s="5">
        <v>18</v>
      </c>
      <c r="E79" s="5">
        <v>11</v>
      </c>
      <c r="F79" s="5">
        <v>73.709999999999994</v>
      </c>
      <c r="G79" s="5">
        <v>0</v>
      </c>
      <c r="H79" s="5">
        <v>2</v>
      </c>
      <c r="I79" s="5">
        <v>2</v>
      </c>
      <c r="J79" s="5">
        <v>3</v>
      </c>
      <c r="K79" s="5">
        <v>78.38</v>
      </c>
      <c r="L79" s="5">
        <v>78.459999999999994</v>
      </c>
      <c r="M79" s="5">
        <v>78.28</v>
      </c>
    </row>
    <row r="80" spans="1:13" ht="15.75" customHeight="1">
      <c r="A80" s="4">
        <v>79</v>
      </c>
      <c r="B80" s="3" t="s">
        <v>45</v>
      </c>
      <c r="C80" s="5">
        <v>78.319999999999993</v>
      </c>
      <c r="D80" s="5">
        <v>17</v>
      </c>
      <c r="E80" s="5">
        <v>12</v>
      </c>
      <c r="F80" s="5">
        <v>77.760000000000005</v>
      </c>
      <c r="G80" s="5">
        <v>0</v>
      </c>
      <c r="H80" s="5">
        <v>3</v>
      </c>
      <c r="I80" s="5">
        <v>2</v>
      </c>
      <c r="J80" s="5">
        <v>6</v>
      </c>
      <c r="K80" s="5">
        <v>78.11</v>
      </c>
      <c r="L80" s="5">
        <v>78.64</v>
      </c>
      <c r="M80" s="5">
        <v>78.849999999999994</v>
      </c>
    </row>
    <row r="81" spans="1:13" ht="15.75" customHeight="1">
      <c r="A81" s="4">
        <v>80</v>
      </c>
      <c r="B81" s="3" t="s">
        <v>155</v>
      </c>
      <c r="C81" s="5">
        <v>78.319999999999993</v>
      </c>
      <c r="D81" s="5">
        <v>15</v>
      </c>
      <c r="E81" s="5">
        <v>13</v>
      </c>
      <c r="F81" s="5">
        <v>79.66</v>
      </c>
      <c r="G81" s="5">
        <v>3</v>
      </c>
      <c r="H81" s="5">
        <v>4</v>
      </c>
      <c r="I81" s="5">
        <v>6</v>
      </c>
      <c r="J81" s="5">
        <v>9</v>
      </c>
      <c r="K81" s="5">
        <v>77.819999999999993</v>
      </c>
      <c r="L81" s="5">
        <v>79.14</v>
      </c>
      <c r="M81" s="5">
        <v>79.63</v>
      </c>
    </row>
    <row r="82" spans="1:13" ht="15.75" customHeight="1">
      <c r="A82" s="4">
        <v>81</v>
      </c>
      <c r="B82" s="3" t="s">
        <v>274</v>
      </c>
      <c r="C82" s="5">
        <v>78.239999999999995</v>
      </c>
      <c r="D82" s="5">
        <v>22</v>
      </c>
      <c r="E82" s="5">
        <v>7</v>
      </c>
      <c r="F82" s="5">
        <v>69.209999999999994</v>
      </c>
      <c r="G82" s="5">
        <v>0</v>
      </c>
      <c r="H82" s="5">
        <v>0</v>
      </c>
      <c r="I82" s="5">
        <v>0</v>
      </c>
      <c r="J82" s="5">
        <v>1</v>
      </c>
      <c r="K82" s="5">
        <v>78.459999999999994</v>
      </c>
      <c r="L82" s="5">
        <v>77.84</v>
      </c>
      <c r="M82" s="5">
        <v>78</v>
      </c>
    </row>
    <row r="83" spans="1:13" ht="15.75" customHeight="1">
      <c r="A83" s="4">
        <v>82</v>
      </c>
      <c r="B83" s="3" t="s">
        <v>425</v>
      </c>
      <c r="C83" s="5">
        <v>78.08</v>
      </c>
      <c r="D83" s="5">
        <v>21</v>
      </c>
      <c r="E83" s="5">
        <v>6</v>
      </c>
      <c r="F83" s="5">
        <v>70.59</v>
      </c>
      <c r="G83" s="5">
        <v>0</v>
      </c>
      <c r="H83" s="5">
        <v>0</v>
      </c>
      <c r="I83" s="5">
        <v>1</v>
      </c>
      <c r="J83" s="5">
        <v>2</v>
      </c>
      <c r="K83" s="5">
        <v>77.81</v>
      </c>
      <c r="L83" s="5">
        <v>78.489999999999995</v>
      </c>
      <c r="M83" s="5">
        <v>78.86</v>
      </c>
    </row>
    <row r="84" spans="1:13" ht="15.75" customHeight="1">
      <c r="A84" s="4">
        <v>83</v>
      </c>
      <c r="B84" s="3" t="s">
        <v>98</v>
      </c>
      <c r="C84" s="5">
        <v>77.930000000000007</v>
      </c>
      <c r="D84" s="5">
        <v>13</v>
      </c>
      <c r="E84" s="5">
        <v>14</v>
      </c>
      <c r="F84" s="5">
        <v>78.91</v>
      </c>
      <c r="G84" s="5">
        <v>0</v>
      </c>
      <c r="H84" s="5">
        <v>7</v>
      </c>
      <c r="I84" s="5">
        <v>2</v>
      </c>
      <c r="J84" s="5">
        <v>10</v>
      </c>
      <c r="K84" s="5">
        <v>77.88</v>
      </c>
      <c r="L84" s="5">
        <v>77.98</v>
      </c>
      <c r="M84" s="5">
        <v>77.94</v>
      </c>
    </row>
    <row r="85" spans="1:13" ht="15.75" customHeight="1">
      <c r="A85" s="4">
        <v>84</v>
      </c>
      <c r="B85" s="3" t="s">
        <v>136</v>
      </c>
      <c r="C85" s="5">
        <v>77.91</v>
      </c>
      <c r="D85" s="5">
        <v>25</v>
      </c>
      <c r="E85" s="5">
        <v>5</v>
      </c>
      <c r="F85" s="5">
        <v>68.180000000000007</v>
      </c>
      <c r="G85" s="5">
        <v>0</v>
      </c>
      <c r="H85" s="5">
        <v>1</v>
      </c>
      <c r="I85" s="5">
        <v>0</v>
      </c>
      <c r="J85" s="5">
        <v>3</v>
      </c>
      <c r="K85" s="5">
        <v>77.47</v>
      </c>
      <c r="L85" s="5">
        <v>78.63</v>
      </c>
      <c r="M85" s="5">
        <v>79.23</v>
      </c>
    </row>
    <row r="86" spans="1:13" ht="15.75" customHeight="1">
      <c r="A86" s="4">
        <v>85</v>
      </c>
      <c r="B86" s="3" t="s">
        <v>99</v>
      </c>
      <c r="C86" s="5">
        <v>77.72</v>
      </c>
      <c r="D86" s="5">
        <v>13</v>
      </c>
      <c r="E86" s="5">
        <v>16</v>
      </c>
      <c r="F86" s="5">
        <v>79.17</v>
      </c>
      <c r="G86" s="5">
        <v>1</v>
      </c>
      <c r="H86" s="5">
        <v>4</v>
      </c>
      <c r="I86" s="5">
        <v>3</v>
      </c>
      <c r="J86" s="5">
        <v>10</v>
      </c>
      <c r="K86" s="5">
        <v>77.8</v>
      </c>
      <c r="L86" s="5">
        <v>77.56</v>
      </c>
      <c r="M86" s="5">
        <v>77.63</v>
      </c>
    </row>
    <row r="87" spans="1:13" ht="15.75" customHeight="1">
      <c r="A87" s="4">
        <v>86</v>
      </c>
      <c r="B87" s="3" t="s">
        <v>379</v>
      </c>
      <c r="C87" s="5">
        <v>77.63</v>
      </c>
      <c r="D87" s="5">
        <v>26</v>
      </c>
      <c r="E87" s="5">
        <v>5</v>
      </c>
      <c r="F87" s="5">
        <v>68.83</v>
      </c>
      <c r="G87" s="5">
        <v>0</v>
      </c>
      <c r="H87" s="5">
        <v>1</v>
      </c>
      <c r="I87" s="5">
        <v>0</v>
      </c>
      <c r="J87" s="5">
        <v>3</v>
      </c>
      <c r="K87" s="5">
        <v>77.16</v>
      </c>
      <c r="L87" s="5">
        <v>78.38</v>
      </c>
      <c r="M87" s="5">
        <v>79.010000000000005</v>
      </c>
    </row>
    <row r="88" spans="1:13" ht="15.75" customHeight="1">
      <c r="A88" s="4">
        <v>87</v>
      </c>
      <c r="B88" s="3" t="s">
        <v>68</v>
      </c>
      <c r="C88" s="5">
        <v>77.59</v>
      </c>
      <c r="D88" s="5">
        <v>15</v>
      </c>
      <c r="E88" s="5">
        <v>15</v>
      </c>
      <c r="F88" s="5">
        <v>78.39</v>
      </c>
      <c r="G88" s="5">
        <v>1</v>
      </c>
      <c r="H88" s="5">
        <v>7</v>
      </c>
      <c r="I88" s="5">
        <v>2</v>
      </c>
      <c r="J88" s="5">
        <v>12</v>
      </c>
      <c r="K88" s="5">
        <v>77.290000000000006</v>
      </c>
      <c r="L88" s="5">
        <v>78.06</v>
      </c>
      <c r="M88" s="5">
        <v>77.83</v>
      </c>
    </row>
    <row r="89" spans="1:13" ht="15.75" customHeight="1">
      <c r="A89" s="4">
        <v>88</v>
      </c>
      <c r="B89" s="3" t="s">
        <v>119</v>
      </c>
      <c r="C89" s="5">
        <v>77.38</v>
      </c>
      <c r="D89" s="5">
        <v>11</v>
      </c>
      <c r="E89" s="5">
        <v>16</v>
      </c>
      <c r="F89" s="5">
        <v>81.3</v>
      </c>
      <c r="G89" s="5">
        <v>1</v>
      </c>
      <c r="H89" s="5">
        <v>4</v>
      </c>
      <c r="I89" s="5">
        <v>4</v>
      </c>
      <c r="J89" s="5">
        <v>11</v>
      </c>
      <c r="K89" s="5">
        <v>77.61</v>
      </c>
      <c r="L89" s="5">
        <v>76.98</v>
      </c>
      <c r="M89" s="5">
        <v>76.86</v>
      </c>
    </row>
    <row r="90" spans="1:13" ht="15.75" customHeight="1">
      <c r="A90" s="4">
        <v>89</v>
      </c>
      <c r="B90" s="3" t="s">
        <v>148</v>
      </c>
      <c r="C90" s="5">
        <v>77.36</v>
      </c>
      <c r="D90" s="5">
        <v>14</v>
      </c>
      <c r="E90" s="5">
        <v>13</v>
      </c>
      <c r="F90" s="5">
        <v>74.53</v>
      </c>
      <c r="G90" s="5">
        <v>0</v>
      </c>
      <c r="H90" s="5">
        <v>2</v>
      </c>
      <c r="I90" s="5">
        <v>1</v>
      </c>
      <c r="J90" s="5">
        <v>5</v>
      </c>
      <c r="K90" s="5">
        <v>77.59</v>
      </c>
      <c r="L90" s="5">
        <v>76.95</v>
      </c>
      <c r="M90" s="5">
        <v>76.650000000000006</v>
      </c>
    </row>
    <row r="91" spans="1:13" ht="15.75" customHeight="1">
      <c r="A91" s="4">
        <v>90</v>
      </c>
      <c r="B91" s="3" t="s">
        <v>295</v>
      </c>
      <c r="C91" s="5">
        <v>77.25</v>
      </c>
      <c r="D91" s="5">
        <v>23</v>
      </c>
      <c r="E91" s="5">
        <v>7</v>
      </c>
      <c r="F91" s="5">
        <v>69.349999999999994</v>
      </c>
      <c r="G91" s="5">
        <v>0</v>
      </c>
      <c r="H91" s="5">
        <v>2</v>
      </c>
      <c r="I91" s="5">
        <v>0</v>
      </c>
      <c r="J91" s="5">
        <v>2</v>
      </c>
      <c r="K91" s="5">
        <v>76.930000000000007</v>
      </c>
      <c r="L91" s="5">
        <v>77.75</v>
      </c>
      <c r="M91" s="5">
        <v>77.81</v>
      </c>
    </row>
    <row r="92" spans="1:13" ht="15.75" customHeight="1">
      <c r="A92" s="4">
        <v>91</v>
      </c>
      <c r="B92" s="3" t="s">
        <v>207</v>
      </c>
      <c r="C92" s="5">
        <v>77.209999999999994</v>
      </c>
      <c r="D92" s="5">
        <v>18</v>
      </c>
      <c r="E92" s="5">
        <v>10</v>
      </c>
      <c r="F92" s="5">
        <v>71.599999999999994</v>
      </c>
      <c r="G92" s="5">
        <v>0</v>
      </c>
      <c r="H92" s="5">
        <v>1</v>
      </c>
      <c r="I92" s="5">
        <v>0</v>
      </c>
      <c r="J92" s="5">
        <v>4</v>
      </c>
      <c r="K92" s="5">
        <v>77.180000000000007</v>
      </c>
      <c r="L92" s="5">
        <v>77.209999999999994</v>
      </c>
      <c r="M92" s="5">
        <v>77.239999999999995</v>
      </c>
    </row>
    <row r="93" spans="1:13" ht="15.75" customHeight="1">
      <c r="A93" s="4">
        <v>92</v>
      </c>
      <c r="B93" s="3" t="s">
        <v>145</v>
      </c>
      <c r="C93" s="5">
        <v>76.989999999999995</v>
      </c>
      <c r="D93" s="5">
        <v>18</v>
      </c>
      <c r="E93" s="5">
        <v>9</v>
      </c>
      <c r="F93" s="5">
        <v>72.62</v>
      </c>
      <c r="G93" s="5">
        <v>0</v>
      </c>
      <c r="H93" s="5">
        <v>1</v>
      </c>
      <c r="I93" s="5">
        <v>0</v>
      </c>
      <c r="J93" s="5">
        <v>2</v>
      </c>
      <c r="K93" s="5">
        <v>76.88</v>
      </c>
      <c r="L93" s="5">
        <v>77.13</v>
      </c>
      <c r="M93" s="5">
        <v>77.47</v>
      </c>
    </row>
    <row r="94" spans="1:13" ht="15.75" customHeight="1">
      <c r="A94" s="4">
        <v>93</v>
      </c>
      <c r="B94" s="3" t="s">
        <v>79</v>
      </c>
      <c r="C94" s="5">
        <v>76.94</v>
      </c>
      <c r="D94" s="5">
        <v>17</v>
      </c>
      <c r="E94" s="5">
        <v>9</v>
      </c>
      <c r="F94" s="5">
        <v>73.77</v>
      </c>
      <c r="G94" s="5">
        <v>1</v>
      </c>
      <c r="H94" s="5">
        <v>1</v>
      </c>
      <c r="I94" s="5">
        <v>1</v>
      </c>
      <c r="J94" s="5">
        <v>1</v>
      </c>
      <c r="K94" s="5">
        <v>76.83</v>
      </c>
      <c r="L94" s="5">
        <v>77.09</v>
      </c>
      <c r="M94" s="5">
        <v>77.180000000000007</v>
      </c>
    </row>
    <row r="95" spans="1:13" ht="15.75" customHeight="1">
      <c r="A95" s="4">
        <v>94</v>
      </c>
      <c r="B95" s="3" t="s">
        <v>138</v>
      </c>
      <c r="C95" s="5">
        <v>76.92</v>
      </c>
      <c r="D95" s="5">
        <v>21</v>
      </c>
      <c r="E95" s="5">
        <v>5</v>
      </c>
      <c r="F95" s="5">
        <v>68.97</v>
      </c>
      <c r="G95" s="5">
        <v>0</v>
      </c>
      <c r="H95" s="5">
        <v>1</v>
      </c>
      <c r="I95" s="5">
        <v>0</v>
      </c>
      <c r="J95" s="5">
        <v>1</v>
      </c>
      <c r="K95" s="5">
        <v>76.61</v>
      </c>
      <c r="L95" s="5">
        <v>77.39</v>
      </c>
      <c r="M95" s="5">
        <v>77.709999999999994</v>
      </c>
    </row>
    <row r="96" spans="1:13" ht="15.75" customHeight="1">
      <c r="A96" s="4">
        <v>95</v>
      </c>
      <c r="B96" s="3" t="s">
        <v>178</v>
      </c>
      <c r="C96" s="5">
        <v>76.63</v>
      </c>
      <c r="D96" s="5">
        <v>17</v>
      </c>
      <c r="E96" s="5">
        <v>11</v>
      </c>
      <c r="F96" s="5">
        <v>74.05</v>
      </c>
      <c r="G96" s="5">
        <v>0</v>
      </c>
      <c r="H96" s="5">
        <v>0</v>
      </c>
      <c r="I96" s="5">
        <v>0</v>
      </c>
      <c r="J96" s="5">
        <v>6</v>
      </c>
      <c r="K96" s="5">
        <v>76.41</v>
      </c>
      <c r="L96" s="5">
        <v>76.95</v>
      </c>
      <c r="M96" s="5">
        <v>77.13</v>
      </c>
    </row>
    <row r="97" spans="1:13" ht="15.75" customHeight="1">
      <c r="A97" s="4">
        <v>96</v>
      </c>
      <c r="B97" s="3" t="s">
        <v>75</v>
      </c>
      <c r="C97" s="5">
        <v>76.510000000000005</v>
      </c>
      <c r="D97" s="5">
        <v>14</v>
      </c>
      <c r="E97" s="5">
        <v>14</v>
      </c>
      <c r="F97" s="5">
        <v>75.900000000000006</v>
      </c>
      <c r="G97" s="5">
        <v>0</v>
      </c>
      <c r="H97" s="5">
        <v>2</v>
      </c>
      <c r="I97" s="5">
        <v>1</v>
      </c>
      <c r="J97" s="5">
        <v>4</v>
      </c>
      <c r="K97" s="5">
        <v>76.59</v>
      </c>
      <c r="L97" s="5">
        <v>76.349999999999994</v>
      </c>
      <c r="M97" s="5">
        <v>76.150000000000006</v>
      </c>
    </row>
    <row r="98" spans="1:13" ht="15.75" customHeight="1">
      <c r="A98" s="4">
        <v>97</v>
      </c>
      <c r="B98" s="3" t="s">
        <v>130</v>
      </c>
      <c r="C98" s="5">
        <v>76.45</v>
      </c>
      <c r="D98" s="5">
        <v>22</v>
      </c>
      <c r="E98" s="5">
        <v>6</v>
      </c>
      <c r="F98" s="5">
        <v>69.73</v>
      </c>
      <c r="G98" s="5">
        <v>0</v>
      </c>
      <c r="H98" s="5">
        <v>2</v>
      </c>
      <c r="I98" s="5">
        <v>0</v>
      </c>
      <c r="J98" s="5">
        <v>2</v>
      </c>
      <c r="K98" s="5">
        <v>76</v>
      </c>
      <c r="L98" s="5">
        <v>77.17</v>
      </c>
      <c r="M98" s="5">
        <v>77.489999999999995</v>
      </c>
    </row>
    <row r="99" spans="1:13" ht="15.75" customHeight="1">
      <c r="A99" s="4">
        <v>98</v>
      </c>
      <c r="B99" s="3" t="s">
        <v>354</v>
      </c>
      <c r="C99" s="5">
        <v>76.349999999999994</v>
      </c>
      <c r="D99" s="5">
        <v>23</v>
      </c>
      <c r="E99" s="5">
        <v>8</v>
      </c>
      <c r="F99" s="5">
        <v>67.989999999999995</v>
      </c>
      <c r="G99" s="5">
        <v>0</v>
      </c>
      <c r="H99" s="5">
        <v>1</v>
      </c>
      <c r="I99" s="5">
        <v>0</v>
      </c>
      <c r="J99" s="5">
        <v>2</v>
      </c>
      <c r="K99" s="5">
        <v>76.430000000000007</v>
      </c>
      <c r="L99" s="5">
        <v>76.17</v>
      </c>
      <c r="M99" s="5">
        <v>76.45</v>
      </c>
    </row>
    <row r="100" spans="1:13" ht="15.75" customHeight="1">
      <c r="A100" s="4">
        <v>99</v>
      </c>
      <c r="B100" s="3" t="s">
        <v>209</v>
      </c>
      <c r="C100" s="5">
        <v>76.33</v>
      </c>
      <c r="D100" s="5">
        <v>19</v>
      </c>
      <c r="E100" s="5">
        <v>9</v>
      </c>
      <c r="F100" s="5">
        <v>67.010000000000005</v>
      </c>
      <c r="G100" s="5">
        <v>0</v>
      </c>
      <c r="H100" s="5">
        <v>0</v>
      </c>
      <c r="I100" s="5">
        <v>0</v>
      </c>
      <c r="J100" s="5">
        <v>2</v>
      </c>
      <c r="K100" s="5">
        <v>76.77</v>
      </c>
      <c r="L100" s="5">
        <v>75.599999999999994</v>
      </c>
      <c r="M100" s="5">
        <v>75.48</v>
      </c>
    </row>
    <row r="101" spans="1:13" ht="15.75" customHeight="1">
      <c r="A101" s="4">
        <v>100</v>
      </c>
      <c r="B101" s="3" t="s">
        <v>304</v>
      </c>
      <c r="C101" s="5">
        <v>76.239999999999995</v>
      </c>
      <c r="D101" s="5">
        <v>22</v>
      </c>
      <c r="E101" s="5">
        <v>7</v>
      </c>
      <c r="F101" s="5">
        <v>68.14</v>
      </c>
      <c r="G101" s="5">
        <v>0</v>
      </c>
      <c r="H101" s="5">
        <v>0</v>
      </c>
      <c r="I101" s="5">
        <v>1</v>
      </c>
      <c r="J101" s="5">
        <v>1</v>
      </c>
      <c r="K101" s="5">
        <v>76.11</v>
      </c>
      <c r="L101" s="5">
        <v>76.42</v>
      </c>
      <c r="M101" s="5">
        <v>76.56</v>
      </c>
    </row>
    <row r="102" spans="1:13" ht="15.75" customHeight="1">
      <c r="A102" s="4">
        <v>101</v>
      </c>
      <c r="B102" s="3" t="s">
        <v>153</v>
      </c>
      <c r="C102" s="5">
        <v>76.180000000000007</v>
      </c>
      <c r="D102" s="5">
        <v>17</v>
      </c>
      <c r="E102" s="5">
        <v>9</v>
      </c>
      <c r="F102" s="5">
        <v>69.760000000000005</v>
      </c>
      <c r="G102" s="5">
        <v>0</v>
      </c>
      <c r="H102" s="5">
        <v>0</v>
      </c>
      <c r="I102" s="5">
        <v>0</v>
      </c>
      <c r="J102" s="5">
        <v>0</v>
      </c>
      <c r="K102" s="5">
        <v>76.44</v>
      </c>
      <c r="L102" s="5">
        <v>75.73</v>
      </c>
      <c r="M102" s="5">
        <v>75.66</v>
      </c>
    </row>
    <row r="103" spans="1:13" ht="15.75" customHeight="1">
      <c r="A103" s="4">
        <v>102</v>
      </c>
      <c r="B103" s="3" t="s">
        <v>94</v>
      </c>
      <c r="C103" s="5">
        <v>76.11</v>
      </c>
      <c r="D103" s="5">
        <v>22</v>
      </c>
      <c r="E103" s="5">
        <v>8</v>
      </c>
      <c r="F103" s="5">
        <v>71.09</v>
      </c>
      <c r="G103" s="5">
        <v>0</v>
      </c>
      <c r="H103" s="5">
        <v>1</v>
      </c>
      <c r="I103" s="5">
        <v>0</v>
      </c>
      <c r="J103" s="5">
        <v>2</v>
      </c>
      <c r="K103" s="5">
        <v>75.81</v>
      </c>
      <c r="L103" s="5">
        <v>76.569999999999993</v>
      </c>
      <c r="M103" s="5">
        <v>77.040000000000006</v>
      </c>
    </row>
    <row r="104" spans="1:13" ht="15.75" customHeight="1">
      <c r="A104" s="4">
        <v>103</v>
      </c>
      <c r="B104" s="3" t="s">
        <v>134</v>
      </c>
      <c r="C104" s="5">
        <v>76.03</v>
      </c>
      <c r="D104" s="5">
        <v>15</v>
      </c>
      <c r="E104" s="5">
        <v>15</v>
      </c>
      <c r="F104" s="5">
        <v>75.599999999999994</v>
      </c>
      <c r="G104" s="5">
        <v>2</v>
      </c>
      <c r="H104" s="5">
        <v>5</v>
      </c>
      <c r="I104" s="5">
        <v>2</v>
      </c>
      <c r="J104" s="5">
        <v>6</v>
      </c>
      <c r="K104" s="5">
        <v>75.95</v>
      </c>
      <c r="L104" s="5">
        <v>76.13</v>
      </c>
      <c r="M104" s="5">
        <v>76.03</v>
      </c>
    </row>
    <row r="105" spans="1:13" ht="15.75" customHeight="1">
      <c r="A105" s="4">
        <v>104</v>
      </c>
      <c r="B105" s="3" t="s">
        <v>210</v>
      </c>
      <c r="C105" s="5">
        <v>75.77</v>
      </c>
      <c r="D105" s="5">
        <v>21</v>
      </c>
      <c r="E105" s="5">
        <v>5</v>
      </c>
      <c r="F105" s="5">
        <v>67.56</v>
      </c>
      <c r="G105" s="5">
        <v>0</v>
      </c>
      <c r="H105" s="5">
        <v>0</v>
      </c>
      <c r="I105" s="5">
        <v>0</v>
      </c>
      <c r="J105" s="5">
        <v>0</v>
      </c>
      <c r="K105" s="5">
        <v>75.5</v>
      </c>
      <c r="L105" s="5">
        <v>76.17</v>
      </c>
      <c r="M105" s="5">
        <v>76.22</v>
      </c>
    </row>
    <row r="106" spans="1:13" ht="15.75" customHeight="1">
      <c r="A106" s="4">
        <v>105</v>
      </c>
      <c r="B106" s="3" t="s">
        <v>249</v>
      </c>
      <c r="C106" s="5">
        <v>75.67</v>
      </c>
      <c r="D106" s="5">
        <v>16</v>
      </c>
      <c r="E106" s="5">
        <v>13</v>
      </c>
      <c r="F106" s="5">
        <v>71.680000000000007</v>
      </c>
      <c r="G106" s="5">
        <v>0</v>
      </c>
      <c r="H106" s="5">
        <v>2</v>
      </c>
      <c r="I106" s="5">
        <v>0</v>
      </c>
      <c r="J106" s="5">
        <v>2</v>
      </c>
      <c r="K106" s="5">
        <v>76.11</v>
      </c>
      <c r="L106" s="5">
        <v>74.94</v>
      </c>
      <c r="M106" s="5">
        <v>74.790000000000006</v>
      </c>
    </row>
    <row r="107" spans="1:13" ht="15.75" customHeight="1">
      <c r="A107" s="4">
        <v>106</v>
      </c>
      <c r="B107" s="3" t="s">
        <v>174</v>
      </c>
      <c r="C107" s="5">
        <v>75.36</v>
      </c>
      <c r="D107" s="5">
        <v>15</v>
      </c>
      <c r="E107" s="5">
        <v>11</v>
      </c>
      <c r="F107" s="5">
        <v>72.959999999999994</v>
      </c>
      <c r="G107" s="5">
        <v>0</v>
      </c>
      <c r="H107" s="5">
        <v>1</v>
      </c>
      <c r="I107" s="5">
        <v>0</v>
      </c>
      <c r="J107" s="5">
        <v>2</v>
      </c>
      <c r="K107" s="5">
        <v>75.34</v>
      </c>
      <c r="L107" s="5">
        <v>75.37</v>
      </c>
      <c r="M107" s="5">
        <v>75.41</v>
      </c>
    </row>
    <row r="108" spans="1:13" ht="15.75" customHeight="1">
      <c r="A108" s="4">
        <v>107</v>
      </c>
      <c r="B108" s="3" t="s">
        <v>206</v>
      </c>
      <c r="C108" s="5">
        <v>75.16</v>
      </c>
      <c r="D108" s="5">
        <v>16</v>
      </c>
      <c r="E108" s="5">
        <v>7</v>
      </c>
      <c r="F108" s="5">
        <v>69.2</v>
      </c>
      <c r="G108" s="5">
        <v>0</v>
      </c>
      <c r="H108" s="5">
        <v>0</v>
      </c>
      <c r="I108" s="5">
        <v>1</v>
      </c>
      <c r="J108" s="5">
        <v>0</v>
      </c>
      <c r="K108" s="5">
        <v>75.05</v>
      </c>
      <c r="L108" s="5">
        <v>75.290000000000006</v>
      </c>
      <c r="M108" s="5">
        <v>75.400000000000006</v>
      </c>
    </row>
    <row r="109" spans="1:13" ht="15.75" customHeight="1">
      <c r="A109" s="4">
        <v>108</v>
      </c>
      <c r="B109" s="3" t="s">
        <v>121</v>
      </c>
      <c r="C109" s="5">
        <v>75.02</v>
      </c>
      <c r="D109" s="5">
        <v>19</v>
      </c>
      <c r="E109" s="5">
        <v>11</v>
      </c>
      <c r="F109" s="5">
        <v>70.53</v>
      </c>
      <c r="G109" s="5">
        <v>0</v>
      </c>
      <c r="H109" s="5">
        <v>2</v>
      </c>
      <c r="I109" s="5">
        <v>1</v>
      </c>
      <c r="J109" s="5">
        <v>4</v>
      </c>
      <c r="K109" s="5">
        <v>75.17</v>
      </c>
      <c r="L109" s="5">
        <v>74.739999999999995</v>
      </c>
      <c r="M109" s="5">
        <v>75.010000000000005</v>
      </c>
    </row>
    <row r="110" spans="1:13" ht="15.75" customHeight="1">
      <c r="A110" s="4">
        <v>109</v>
      </c>
      <c r="B110" s="3" t="s">
        <v>161</v>
      </c>
      <c r="C110" s="5">
        <v>74.91</v>
      </c>
      <c r="D110" s="5">
        <v>17</v>
      </c>
      <c r="E110" s="5">
        <v>11</v>
      </c>
      <c r="F110" s="5">
        <v>72.72</v>
      </c>
      <c r="G110" s="5">
        <v>0</v>
      </c>
      <c r="H110" s="5">
        <v>0</v>
      </c>
      <c r="I110" s="5">
        <v>0</v>
      </c>
      <c r="J110" s="5">
        <v>3</v>
      </c>
      <c r="K110" s="5">
        <v>74.739999999999995</v>
      </c>
      <c r="L110" s="5">
        <v>75.150000000000006</v>
      </c>
      <c r="M110" s="5">
        <v>75.56</v>
      </c>
    </row>
    <row r="111" spans="1:13" ht="15.75" customHeight="1">
      <c r="A111" s="4">
        <v>110</v>
      </c>
      <c r="B111" s="3" t="s">
        <v>334</v>
      </c>
      <c r="C111" s="5">
        <v>74.739999999999995</v>
      </c>
      <c r="D111" s="5">
        <v>18</v>
      </c>
      <c r="E111" s="5">
        <v>7</v>
      </c>
      <c r="F111" s="5">
        <v>67.709999999999994</v>
      </c>
      <c r="G111" s="5">
        <v>0</v>
      </c>
      <c r="H111" s="5">
        <v>2</v>
      </c>
      <c r="I111" s="5">
        <v>0</v>
      </c>
      <c r="J111" s="5">
        <v>2</v>
      </c>
      <c r="K111" s="5">
        <v>74.61</v>
      </c>
      <c r="L111" s="5">
        <v>74.92</v>
      </c>
      <c r="M111" s="5">
        <v>75.37</v>
      </c>
    </row>
    <row r="112" spans="1:13" ht="15.75" customHeight="1">
      <c r="A112" s="4">
        <v>111</v>
      </c>
      <c r="B112" s="3" t="s">
        <v>114</v>
      </c>
      <c r="C112" s="5">
        <v>74.69</v>
      </c>
      <c r="D112" s="5">
        <v>16</v>
      </c>
      <c r="E112" s="5">
        <v>13</v>
      </c>
      <c r="F112" s="5">
        <v>73.540000000000006</v>
      </c>
      <c r="G112" s="5">
        <v>0</v>
      </c>
      <c r="H112" s="5">
        <v>1</v>
      </c>
      <c r="I112" s="5">
        <v>0</v>
      </c>
      <c r="J112" s="5">
        <v>3</v>
      </c>
      <c r="K112" s="5">
        <v>74.41</v>
      </c>
      <c r="L112" s="5">
        <v>75.11</v>
      </c>
      <c r="M112" s="5">
        <v>75.05</v>
      </c>
    </row>
    <row r="113" spans="1:13" ht="15.75" customHeight="1">
      <c r="A113" s="4">
        <v>112</v>
      </c>
      <c r="B113" s="3" t="s">
        <v>198</v>
      </c>
      <c r="C113" s="5">
        <v>74.650000000000006</v>
      </c>
      <c r="D113" s="5">
        <v>18</v>
      </c>
      <c r="E113" s="5">
        <v>10</v>
      </c>
      <c r="F113" s="5">
        <v>70.069999999999993</v>
      </c>
      <c r="G113" s="5">
        <v>0</v>
      </c>
      <c r="H113" s="5">
        <v>1</v>
      </c>
      <c r="I113" s="5">
        <v>0</v>
      </c>
      <c r="J113" s="5">
        <v>2</v>
      </c>
      <c r="K113" s="5">
        <v>74.56</v>
      </c>
      <c r="L113" s="5">
        <v>74.75</v>
      </c>
      <c r="M113" s="5">
        <v>74.91</v>
      </c>
    </row>
    <row r="114" spans="1:13" ht="15.75" customHeight="1">
      <c r="A114" s="4">
        <v>113</v>
      </c>
      <c r="B114" s="3" t="s">
        <v>191</v>
      </c>
      <c r="C114" s="5">
        <v>74.510000000000005</v>
      </c>
      <c r="D114" s="5">
        <v>21</v>
      </c>
      <c r="E114" s="5">
        <v>8</v>
      </c>
      <c r="F114" s="5">
        <v>67.12</v>
      </c>
      <c r="G114" s="5">
        <v>0</v>
      </c>
      <c r="H114" s="5">
        <v>1</v>
      </c>
      <c r="I114" s="5">
        <v>0</v>
      </c>
      <c r="J114" s="5">
        <v>3</v>
      </c>
      <c r="K114" s="5">
        <v>74.34</v>
      </c>
      <c r="L114" s="5">
        <v>74.75</v>
      </c>
      <c r="M114" s="5">
        <v>75.239999999999995</v>
      </c>
    </row>
    <row r="115" spans="1:13" ht="15.75" customHeight="1">
      <c r="A115" s="4">
        <v>114</v>
      </c>
      <c r="B115" s="3" t="s">
        <v>90</v>
      </c>
      <c r="C115" s="5">
        <v>74.5</v>
      </c>
      <c r="D115" s="5">
        <v>14</v>
      </c>
      <c r="E115" s="5">
        <v>16</v>
      </c>
      <c r="F115" s="5">
        <v>76.95</v>
      </c>
      <c r="G115" s="5">
        <v>0</v>
      </c>
      <c r="H115" s="5">
        <v>7</v>
      </c>
      <c r="I115" s="5">
        <v>0</v>
      </c>
      <c r="J115" s="5">
        <v>10</v>
      </c>
      <c r="K115" s="5">
        <v>74.53</v>
      </c>
      <c r="L115" s="5">
        <v>74.41</v>
      </c>
      <c r="M115" s="5">
        <v>74.27</v>
      </c>
    </row>
    <row r="116" spans="1:13" ht="15.75" customHeight="1">
      <c r="A116" s="4">
        <v>115</v>
      </c>
      <c r="B116" s="3" t="s">
        <v>224</v>
      </c>
      <c r="C116" s="5">
        <v>74.290000000000006</v>
      </c>
      <c r="D116" s="5">
        <v>16</v>
      </c>
      <c r="E116" s="5">
        <v>13</v>
      </c>
      <c r="F116" s="5">
        <v>74.209999999999994</v>
      </c>
      <c r="G116" s="5">
        <v>0</v>
      </c>
      <c r="H116" s="5">
        <v>1</v>
      </c>
      <c r="I116" s="5">
        <v>0</v>
      </c>
      <c r="J116" s="5">
        <v>5</v>
      </c>
      <c r="K116" s="5">
        <v>73.86</v>
      </c>
      <c r="L116" s="5">
        <v>74.959999999999994</v>
      </c>
      <c r="M116" s="5">
        <v>75.239999999999995</v>
      </c>
    </row>
    <row r="117" spans="1:13" ht="15.75" customHeight="1">
      <c r="A117" s="4">
        <v>116</v>
      </c>
      <c r="B117" s="3" t="s">
        <v>279</v>
      </c>
      <c r="C117" s="5">
        <v>74.08</v>
      </c>
      <c r="D117" s="5">
        <v>21</v>
      </c>
      <c r="E117" s="5">
        <v>6</v>
      </c>
      <c r="F117" s="5">
        <v>65.930000000000007</v>
      </c>
      <c r="G117" s="5">
        <v>0</v>
      </c>
      <c r="H117" s="5">
        <v>1</v>
      </c>
      <c r="I117" s="5">
        <v>0</v>
      </c>
      <c r="J117" s="5">
        <v>2</v>
      </c>
      <c r="K117" s="5">
        <v>73.77</v>
      </c>
      <c r="L117" s="5">
        <v>74.55</v>
      </c>
      <c r="M117" s="5">
        <v>74.989999999999995</v>
      </c>
    </row>
    <row r="118" spans="1:13" ht="15.75" customHeight="1">
      <c r="A118" s="4">
        <v>117</v>
      </c>
      <c r="B118" s="3" t="s">
        <v>265</v>
      </c>
      <c r="C118" s="5">
        <v>74.05</v>
      </c>
      <c r="D118" s="5">
        <v>21</v>
      </c>
      <c r="E118" s="5">
        <v>7</v>
      </c>
      <c r="F118" s="5">
        <v>67.48</v>
      </c>
      <c r="G118" s="5">
        <v>0</v>
      </c>
      <c r="H118" s="5">
        <v>2</v>
      </c>
      <c r="I118" s="5">
        <v>0</v>
      </c>
      <c r="J118" s="5">
        <v>3</v>
      </c>
      <c r="K118" s="5">
        <v>73.83</v>
      </c>
      <c r="L118" s="5">
        <v>74.36</v>
      </c>
      <c r="M118" s="5">
        <v>74.67</v>
      </c>
    </row>
    <row r="119" spans="1:13" ht="15.75" customHeight="1">
      <c r="A119" s="4">
        <v>118</v>
      </c>
      <c r="B119" s="3" t="s">
        <v>231</v>
      </c>
      <c r="C119" s="5">
        <v>74.03</v>
      </c>
      <c r="D119" s="5">
        <v>14</v>
      </c>
      <c r="E119" s="5">
        <v>13</v>
      </c>
      <c r="F119" s="5">
        <v>74.17</v>
      </c>
      <c r="G119" s="5">
        <v>0</v>
      </c>
      <c r="H119" s="5">
        <v>1</v>
      </c>
      <c r="I119" s="5">
        <v>0</v>
      </c>
      <c r="J119" s="5">
        <v>3</v>
      </c>
      <c r="K119" s="5">
        <v>73.72</v>
      </c>
      <c r="L119" s="5">
        <v>74.5</v>
      </c>
      <c r="M119" s="5">
        <v>74.59</v>
      </c>
    </row>
    <row r="120" spans="1:13" ht="15.75" customHeight="1">
      <c r="A120" s="4">
        <v>119</v>
      </c>
      <c r="B120" s="3" t="s">
        <v>337</v>
      </c>
      <c r="C120" s="5">
        <v>73.87</v>
      </c>
      <c r="D120" s="5">
        <v>14</v>
      </c>
      <c r="E120" s="5">
        <v>14</v>
      </c>
      <c r="F120" s="5">
        <v>75.290000000000006</v>
      </c>
      <c r="G120" s="5">
        <v>0</v>
      </c>
      <c r="H120" s="5">
        <v>5</v>
      </c>
      <c r="I120" s="5">
        <v>0</v>
      </c>
      <c r="J120" s="5">
        <v>7</v>
      </c>
      <c r="K120" s="5">
        <v>73.819999999999993</v>
      </c>
      <c r="L120" s="5">
        <v>73.92</v>
      </c>
      <c r="M120" s="5">
        <v>73.930000000000007</v>
      </c>
    </row>
    <row r="121" spans="1:13" ht="15.75" customHeight="1">
      <c r="A121" s="4">
        <v>120</v>
      </c>
      <c r="B121" s="3" t="s">
        <v>59</v>
      </c>
      <c r="C121" s="5">
        <v>73.77</v>
      </c>
      <c r="D121" s="5">
        <v>12</v>
      </c>
      <c r="E121" s="5">
        <v>16</v>
      </c>
      <c r="F121" s="5">
        <v>77.8</v>
      </c>
      <c r="G121" s="5">
        <v>0</v>
      </c>
      <c r="H121" s="5">
        <v>3</v>
      </c>
      <c r="I121" s="5">
        <v>0</v>
      </c>
      <c r="J121" s="5">
        <v>11</v>
      </c>
      <c r="K121" s="5">
        <v>74</v>
      </c>
      <c r="L121" s="5">
        <v>73.38</v>
      </c>
      <c r="M121" s="5">
        <v>73.36</v>
      </c>
    </row>
    <row r="122" spans="1:13" ht="15.75" customHeight="1">
      <c r="A122" s="4">
        <v>121</v>
      </c>
      <c r="B122" s="3" t="s">
        <v>57</v>
      </c>
      <c r="C122" s="5">
        <v>73.72</v>
      </c>
      <c r="D122" s="5">
        <v>12</v>
      </c>
      <c r="E122" s="5">
        <v>15</v>
      </c>
      <c r="F122" s="5">
        <v>73.59</v>
      </c>
      <c r="G122" s="5">
        <v>0</v>
      </c>
      <c r="H122" s="5">
        <v>1</v>
      </c>
      <c r="I122" s="5">
        <v>0</v>
      </c>
      <c r="J122" s="5">
        <v>2</v>
      </c>
      <c r="K122" s="5">
        <v>73.86</v>
      </c>
      <c r="L122" s="5">
        <v>73.47</v>
      </c>
      <c r="M122" s="5">
        <v>73.38</v>
      </c>
    </row>
    <row r="123" spans="1:13" ht="15.75" customHeight="1">
      <c r="A123" s="4">
        <v>122</v>
      </c>
      <c r="B123" s="3" t="s">
        <v>306</v>
      </c>
      <c r="C123" s="5">
        <v>73.709999999999994</v>
      </c>
      <c r="D123" s="5">
        <v>17</v>
      </c>
      <c r="E123" s="5">
        <v>11</v>
      </c>
      <c r="F123" s="5">
        <v>68.56</v>
      </c>
      <c r="G123" s="5">
        <v>0</v>
      </c>
      <c r="H123" s="5">
        <v>0</v>
      </c>
      <c r="I123" s="5">
        <v>0</v>
      </c>
      <c r="J123" s="5">
        <v>1</v>
      </c>
      <c r="K123" s="5">
        <v>73.94</v>
      </c>
      <c r="L123" s="5">
        <v>73.290000000000006</v>
      </c>
      <c r="M123" s="5">
        <v>73.290000000000006</v>
      </c>
    </row>
    <row r="124" spans="1:13" ht="15.75" customHeight="1">
      <c r="A124" s="4">
        <v>123</v>
      </c>
      <c r="B124" s="3" t="s">
        <v>108</v>
      </c>
      <c r="C124" s="5">
        <v>73.7</v>
      </c>
      <c r="D124" s="5">
        <v>19</v>
      </c>
      <c r="E124" s="5">
        <v>10</v>
      </c>
      <c r="F124" s="5">
        <v>69.209999999999994</v>
      </c>
      <c r="G124" s="5">
        <v>0</v>
      </c>
      <c r="H124" s="5">
        <v>0</v>
      </c>
      <c r="I124" s="5">
        <v>0</v>
      </c>
      <c r="J124" s="5">
        <v>2</v>
      </c>
      <c r="K124" s="5">
        <v>73.900000000000006</v>
      </c>
      <c r="L124" s="5">
        <v>73.33</v>
      </c>
      <c r="M124" s="5">
        <v>73.63</v>
      </c>
    </row>
    <row r="125" spans="1:13" ht="15.75" customHeight="1">
      <c r="A125" s="4">
        <v>124</v>
      </c>
      <c r="B125" s="3" t="s">
        <v>201</v>
      </c>
      <c r="C125" s="5">
        <v>73.55</v>
      </c>
      <c r="D125" s="5">
        <v>17</v>
      </c>
      <c r="E125" s="5">
        <v>11</v>
      </c>
      <c r="F125" s="5">
        <v>69.459999999999994</v>
      </c>
      <c r="G125" s="5">
        <v>0</v>
      </c>
      <c r="H125" s="5">
        <v>1</v>
      </c>
      <c r="I125" s="5">
        <v>0</v>
      </c>
      <c r="J125" s="5">
        <v>1</v>
      </c>
      <c r="K125" s="5">
        <v>73.61</v>
      </c>
      <c r="L125" s="5">
        <v>73.430000000000007</v>
      </c>
      <c r="M125" s="5">
        <v>73.13</v>
      </c>
    </row>
    <row r="126" spans="1:13" ht="15.75" customHeight="1">
      <c r="A126" s="4">
        <v>125</v>
      </c>
      <c r="B126" s="3" t="s">
        <v>131</v>
      </c>
      <c r="C126" s="5">
        <v>73.5</v>
      </c>
      <c r="D126" s="5">
        <v>9</v>
      </c>
      <c r="E126" s="5">
        <v>19</v>
      </c>
      <c r="F126" s="5">
        <v>76.33</v>
      </c>
      <c r="G126" s="5">
        <v>0</v>
      </c>
      <c r="H126" s="5">
        <v>5</v>
      </c>
      <c r="I126" s="5">
        <v>0</v>
      </c>
      <c r="J126" s="5">
        <v>10</v>
      </c>
      <c r="K126" s="5">
        <v>73.81</v>
      </c>
      <c r="L126" s="5">
        <v>72.97</v>
      </c>
      <c r="M126" s="5">
        <v>72.25</v>
      </c>
    </row>
    <row r="127" spans="1:13" ht="15.75" customHeight="1">
      <c r="A127" s="4">
        <v>126</v>
      </c>
      <c r="B127" s="3" t="s">
        <v>305</v>
      </c>
      <c r="C127" s="5">
        <v>73.5</v>
      </c>
      <c r="D127" s="5">
        <v>19</v>
      </c>
      <c r="E127" s="5">
        <v>9</v>
      </c>
      <c r="F127" s="5">
        <v>69.989999999999995</v>
      </c>
      <c r="G127" s="5">
        <v>0</v>
      </c>
      <c r="H127" s="5">
        <v>0</v>
      </c>
      <c r="I127" s="5">
        <v>0</v>
      </c>
      <c r="J127" s="5">
        <v>2</v>
      </c>
      <c r="K127" s="5">
        <v>73.510000000000005</v>
      </c>
      <c r="L127" s="5">
        <v>73.44</v>
      </c>
      <c r="M127" s="5">
        <v>73.84</v>
      </c>
    </row>
    <row r="128" spans="1:13" ht="15.75" customHeight="1">
      <c r="A128" s="4">
        <v>127</v>
      </c>
      <c r="B128" s="3" t="s">
        <v>159</v>
      </c>
      <c r="C128" s="5">
        <v>73.45</v>
      </c>
      <c r="D128" s="5">
        <v>18</v>
      </c>
      <c r="E128" s="5">
        <v>12</v>
      </c>
      <c r="F128" s="5">
        <v>70.760000000000005</v>
      </c>
      <c r="G128" s="5">
        <v>0</v>
      </c>
      <c r="H128" s="5">
        <v>0</v>
      </c>
      <c r="I128" s="5">
        <v>0</v>
      </c>
      <c r="J128" s="5">
        <v>1</v>
      </c>
      <c r="K128" s="5">
        <v>73.39</v>
      </c>
      <c r="L128" s="5">
        <v>73.5</v>
      </c>
      <c r="M128" s="5">
        <v>73.599999999999994</v>
      </c>
    </row>
    <row r="129" spans="1:13" ht="15.75" customHeight="1">
      <c r="A129" s="4">
        <v>128</v>
      </c>
      <c r="B129" s="3" t="s">
        <v>426</v>
      </c>
      <c r="C129" s="5">
        <v>73.38</v>
      </c>
      <c r="D129" s="5">
        <v>16</v>
      </c>
      <c r="E129" s="5">
        <v>11</v>
      </c>
      <c r="F129" s="5">
        <v>68.739999999999995</v>
      </c>
      <c r="G129" s="5">
        <v>0</v>
      </c>
      <c r="H129" s="5">
        <v>1</v>
      </c>
      <c r="I129" s="5">
        <v>1</v>
      </c>
      <c r="J129" s="5">
        <v>2</v>
      </c>
      <c r="K129" s="5">
        <v>73.53</v>
      </c>
      <c r="L129" s="5">
        <v>73.09</v>
      </c>
      <c r="M129" s="5">
        <v>72.84</v>
      </c>
    </row>
    <row r="130" spans="1:13" ht="15.75" customHeight="1">
      <c r="A130" s="4">
        <v>129</v>
      </c>
      <c r="B130" s="3" t="s">
        <v>171</v>
      </c>
      <c r="C130" s="5">
        <v>73.3</v>
      </c>
      <c r="D130" s="5">
        <v>15</v>
      </c>
      <c r="E130" s="5">
        <v>15</v>
      </c>
      <c r="F130" s="5">
        <v>71.290000000000006</v>
      </c>
      <c r="G130" s="5">
        <v>0</v>
      </c>
      <c r="H130" s="5">
        <v>2</v>
      </c>
      <c r="I130" s="5">
        <v>0</v>
      </c>
      <c r="J130" s="5">
        <v>2</v>
      </c>
      <c r="K130" s="5">
        <v>73.540000000000006</v>
      </c>
      <c r="L130" s="5">
        <v>72.88</v>
      </c>
      <c r="M130" s="5">
        <v>72.510000000000005</v>
      </c>
    </row>
    <row r="131" spans="1:13" ht="15.75" customHeight="1">
      <c r="A131" s="4">
        <v>130</v>
      </c>
      <c r="B131" s="3" t="s">
        <v>221</v>
      </c>
      <c r="C131" s="5">
        <v>73.19</v>
      </c>
      <c r="D131" s="5">
        <v>14</v>
      </c>
      <c r="E131" s="5">
        <v>15</v>
      </c>
      <c r="F131" s="5">
        <v>72.8</v>
      </c>
      <c r="G131" s="5">
        <v>0</v>
      </c>
      <c r="H131" s="5">
        <v>0</v>
      </c>
      <c r="I131" s="5">
        <v>1</v>
      </c>
      <c r="J131" s="5">
        <v>1</v>
      </c>
      <c r="K131" s="5">
        <v>73.22</v>
      </c>
      <c r="L131" s="5">
        <v>73.12</v>
      </c>
      <c r="M131" s="5">
        <v>73.010000000000005</v>
      </c>
    </row>
    <row r="132" spans="1:13" ht="15.75" customHeight="1">
      <c r="A132" s="4">
        <v>131</v>
      </c>
      <c r="B132" s="3" t="s">
        <v>112</v>
      </c>
      <c r="C132" s="5">
        <v>73.17</v>
      </c>
      <c r="D132" s="5">
        <v>15</v>
      </c>
      <c r="E132" s="5">
        <v>15</v>
      </c>
      <c r="F132" s="5">
        <v>71.62</v>
      </c>
      <c r="G132" s="5">
        <v>0</v>
      </c>
      <c r="H132" s="5">
        <v>3</v>
      </c>
      <c r="I132" s="5">
        <v>0</v>
      </c>
      <c r="J132" s="5">
        <v>5</v>
      </c>
      <c r="K132" s="5">
        <v>73.260000000000005</v>
      </c>
      <c r="L132" s="5">
        <v>72.98</v>
      </c>
      <c r="M132" s="5">
        <v>73.02</v>
      </c>
    </row>
    <row r="133" spans="1:13" ht="15.75" customHeight="1">
      <c r="A133" s="4">
        <v>132</v>
      </c>
      <c r="B133" s="3" t="s">
        <v>332</v>
      </c>
      <c r="C133" s="5">
        <v>73.09</v>
      </c>
      <c r="D133" s="5">
        <v>18</v>
      </c>
      <c r="E133" s="5">
        <v>12</v>
      </c>
      <c r="F133" s="5">
        <v>68.27</v>
      </c>
      <c r="G133" s="5">
        <v>0</v>
      </c>
      <c r="H133" s="5">
        <v>1</v>
      </c>
      <c r="I133" s="5">
        <v>0</v>
      </c>
      <c r="J133" s="5">
        <v>2</v>
      </c>
      <c r="K133" s="5">
        <v>73.400000000000006</v>
      </c>
      <c r="L133" s="5">
        <v>72.540000000000006</v>
      </c>
      <c r="M133" s="5">
        <v>72.739999999999995</v>
      </c>
    </row>
    <row r="134" spans="1:13" ht="15.75" customHeight="1">
      <c r="A134" s="4">
        <v>133</v>
      </c>
      <c r="B134" s="3" t="s">
        <v>102</v>
      </c>
      <c r="C134" s="5">
        <v>73.069999999999993</v>
      </c>
      <c r="D134" s="5">
        <v>14</v>
      </c>
      <c r="E134" s="5">
        <v>14</v>
      </c>
      <c r="F134" s="5">
        <v>71.17</v>
      </c>
      <c r="G134" s="5">
        <v>0</v>
      </c>
      <c r="H134" s="5">
        <v>0</v>
      </c>
      <c r="I134" s="5">
        <v>0</v>
      </c>
      <c r="J134" s="5">
        <v>0</v>
      </c>
      <c r="K134" s="5">
        <v>73.27</v>
      </c>
      <c r="L134" s="5">
        <v>72.709999999999994</v>
      </c>
      <c r="M134" s="5">
        <v>72.569999999999993</v>
      </c>
    </row>
    <row r="135" spans="1:13" ht="15.75" customHeight="1">
      <c r="A135" s="4">
        <v>134</v>
      </c>
      <c r="B135" s="3" t="s">
        <v>230</v>
      </c>
      <c r="C135" s="5">
        <v>72.959999999999994</v>
      </c>
      <c r="D135" s="5">
        <v>13</v>
      </c>
      <c r="E135" s="5">
        <v>14</v>
      </c>
      <c r="F135" s="5">
        <v>71.38</v>
      </c>
      <c r="G135" s="5">
        <v>0</v>
      </c>
      <c r="H135" s="5">
        <v>1</v>
      </c>
      <c r="I135" s="5">
        <v>0</v>
      </c>
      <c r="J135" s="5">
        <v>2</v>
      </c>
      <c r="K135" s="5">
        <v>73.099999999999994</v>
      </c>
      <c r="L135" s="5">
        <v>72.69</v>
      </c>
      <c r="M135" s="5">
        <v>72.67</v>
      </c>
    </row>
    <row r="136" spans="1:13" ht="15.75" customHeight="1">
      <c r="A136" s="4">
        <v>135</v>
      </c>
      <c r="B136" s="3" t="s">
        <v>212</v>
      </c>
      <c r="C136" s="5">
        <v>72.930000000000007</v>
      </c>
      <c r="D136" s="5">
        <v>13</v>
      </c>
      <c r="E136" s="5">
        <v>15</v>
      </c>
      <c r="F136" s="5">
        <v>75.19</v>
      </c>
      <c r="G136" s="5">
        <v>0</v>
      </c>
      <c r="H136" s="5">
        <v>3</v>
      </c>
      <c r="I136" s="5">
        <v>0</v>
      </c>
      <c r="J136" s="5">
        <v>5</v>
      </c>
      <c r="K136" s="5">
        <v>72.58</v>
      </c>
      <c r="L136" s="5">
        <v>73.459999999999994</v>
      </c>
      <c r="M136" s="5">
        <v>73.28</v>
      </c>
    </row>
    <row r="137" spans="1:13" ht="15.75" customHeight="1">
      <c r="A137" s="4">
        <v>136</v>
      </c>
      <c r="B137" s="3" t="s">
        <v>318</v>
      </c>
      <c r="C137" s="5">
        <v>72.930000000000007</v>
      </c>
      <c r="D137" s="5">
        <v>16</v>
      </c>
      <c r="E137" s="5">
        <v>11</v>
      </c>
      <c r="F137" s="5">
        <v>70.150000000000006</v>
      </c>
      <c r="G137" s="5">
        <v>0</v>
      </c>
      <c r="H137" s="5">
        <v>1</v>
      </c>
      <c r="I137" s="5">
        <v>0</v>
      </c>
      <c r="J137" s="5">
        <v>1</v>
      </c>
      <c r="K137" s="5">
        <v>72.77</v>
      </c>
      <c r="L137" s="5">
        <v>73.14</v>
      </c>
      <c r="M137" s="5">
        <v>73.349999999999994</v>
      </c>
    </row>
    <row r="138" spans="1:13" ht="15.75" customHeight="1">
      <c r="A138" s="4">
        <v>137</v>
      </c>
      <c r="B138" s="3" t="s">
        <v>106</v>
      </c>
      <c r="C138" s="5">
        <v>72.88</v>
      </c>
      <c r="D138" s="5">
        <v>19</v>
      </c>
      <c r="E138" s="5">
        <v>12</v>
      </c>
      <c r="F138" s="5">
        <v>68.88</v>
      </c>
      <c r="G138" s="5">
        <v>0</v>
      </c>
      <c r="H138" s="5">
        <v>1</v>
      </c>
      <c r="I138" s="5">
        <v>0</v>
      </c>
      <c r="J138" s="5">
        <v>1</v>
      </c>
      <c r="K138" s="5">
        <v>72.98</v>
      </c>
      <c r="L138" s="5">
        <v>72.67</v>
      </c>
      <c r="M138" s="5">
        <v>72.540000000000006</v>
      </c>
    </row>
    <row r="139" spans="1:13" ht="15.75" customHeight="1">
      <c r="A139" s="4">
        <v>138</v>
      </c>
      <c r="B139" s="3" t="s">
        <v>203</v>
      </c>
      <c r="C139" s="5">
        <v>72.849999999999994</v>
      </c>
      <c r="D139" s="5">
        <v>15</v>
      </c>
      <c r="E139" s="5">
        <v>12</v>
      </c>
      <c r="F139" s="5">
        <v>72.31</v>
      </c>
      <c r="G139" s="5">
        <v>0</v>
      </c>
      <c r="H139" s="5">
        <v>0</v>
      </c>
      <c r="I139" s="5">
        <v>0</v>
      </c>
      <c r="J139" s="5">
        <v>1</v>
      </c>
      <c r="K139" s="5">
        <v>72.87</v>
      </c>
      <c r="L139" s="5">
        <v>72.78</v>
      </c>
      <c r="M139" s="5">
        <v>72.95</v>
      </c>
    </row>
    <row r="140" spans="1:13" ht="15.75" customHeight="1">
      <c r="A140" s="4">
        <v>139</v>
      </c>
      <c r="B140" s="3" t="s">
        <v>150</v>
      </c>
      <c r="C140" s="5">
        <v>72.680000000000007</v>
      </c>
      <c r="D140" s="5">
        <v>15</v>
      </c>
      <c r="E140" s="5">
        <v>13</v>
      </c>
      <c r="F140" s="5">
        <v>69.84</v>
      </c>
      <c r="G140" s="5">
        <v>0</v>
      </c>
      <c r="H140" s="5">
        <v>1</v>
      </c>
      <c r="I140" s="5">
        <v>0</v>
      </c>
      <c r="J140" s="5">
        <v>3</v>
      </c>
      <c r="K140" s="5">
        <v>72.98</v>
      </c>
      <c r="L140" s="5">
        <v>72.17</v>
      </c>
      <c r="M140" s="5">
        <v>71.77</v>
      </c>
    </row>
    <row r="141" spans="1:13" ht="15.75" customHeight="1">
      <c r="A141" s="4">
        <v>140</v>
      </c>
      <c r="B141" s="3" t="s">
        <v>103</v>
      </c>
      <c r="C141" s="5">
        <v>72.599999999999994</v>
      </c>
      <c r="D141" s="5">
        <v>14</v>
      </c>
      <c r="E141" s="5">
        <v>10</v>
      </c>
      <c r="F141" s="5">
        <v>70.34</v>
      </c>
      <c r="G141" s="5">
        <v>0</v>
      </c>
      <c r="H141" s="5">
        <v>1</v>
      </c>
      <c r="I141" s="5">
        <v>0</v>
      </c>
      <c r="J141" s="5">
        <v>1</v>
      </c>
      <c r="K141" s="5">
        <v>72.53</v>
      </c>
      <c r="L141" s="5">
        <v>72.67</v>
      </c>
      <c r="M141" s="5">
        <v>72.5</v>
      </c>
    </row>
    <row r="142" spans="1:13" ht="15.75" customHeight="1">
      <c r="A142" s="4">
        <v>141</v>
      </c>
      <c r="B142" s="3" t="s">
        <v>369</v>
      </c>
      <c r="C142" s="5">
        <v>72.5</v>
      </c>
      <c r="D142" s="5">
        <v>16</v>
      </c>
      <c r="E142" s="5">
        <v>13</v>
      </c>
      <c r="F142" s="5">
        <v>70.73</v>
      </c>
      <c r="G142" s="5">
        <v>0</v>
      </c>
      <c r="H142" s="5">
        <v>1</v>
      </c>
      <c r="I142" s="5">
        <v>0</v>
      </c>
      <c r="J142" s="5">
        <v>1</v>
      </c>
      <c r="K142" s="5">
        <v>72.569999999999993</v>
      </c>
      <c r="L142" s="5">
        <v>72.36</v>
      </c>
      <c r="M142" s="5">
        <v>72.540000000000006</v>
      </c>
    </row>
    <row r="143" spans="1:13" ht="15.75" customHeight="1">
      <c r="A143" s="4">
        <v>142</v>
      </c>
      <c r="B143" s="3" t="s">
        <v>346</v>
      </c>
      <c r="C143" s="5">
        <v>72.48</v>
      </c>
      <c r="D143" s="5">
        <v>14</v>
      </c>
      <c r="E143" s="5">
        <v>13</v>
      </c>
      <c r="F143" s="5">
        <v>71.39</v>
      </c>
      <c r="G143" s="5">
        <v>0</v>
      </c>
      <c r="H143" s="5">
        <v>2</v>
      </c>
      <c r="I143" s="5">
        <v>0</v>
      </c>
      <c r="J143" s="5">
        <v>2</v>
      </c>
      <c r="K143" s="5">
        <v>72.55</v>
      </c>
      <c r="L143" s="5">
        <v>72.33</v>
      </c>
      <c r="M143" s="5">
        <v>72.260000000000005</v>
      </c>
    </row>
    <row r="144" spans="1:13" ht="15.75" customHeight="1">
      <c r="A144" s="4">
        <v>143</v>
      </c>
      <c r="B144" s="3" t="s">
        <v>262</v>
      </c>
      <c r="C144" s="5">
        <v>72.47</v>
      </c>
      <c r="D144" s="5">
        <v>18</v>
      </c>
      <c r="E144" s="5">
        <v>9</v>
      </c>
      <c r="F144" s="5">
        <v>67.11</v>
      </c>
      <c r="G144" s="5">
        <v>0</v>
      </c>
      <c r="H144" s="5">
        <v>0</v>
      </c>
      <c r="I144" s="5">
        <v>0</v>
      </c>
      <c r="J144" s="5">
        <v>1</v>
      </c>
      <c r="K144" s="5">
        <v>72.510000000000005</v>
      </c>
      <c r="L144" s="5">
        <v>72.38</v>
      </c>
      <c r="M144" s="5">
        <v>72.64</v>
      </c>
    </row>
    <row r="145" spans="1:13" ht="15.75" customHeight="1">
      <c r="A145" s="4">
        <v>144</v>
      </c>
      <c r="B145" s="3" t="s">
        <v>74</v>
      </c>
      <c r="C145" s="5">
        <v>72.39</v>
      </c>
      <c r="D145" s="5">
        <v>7</v>
      </c>
      <c r="E145" s="5">
        <v>21</v>
      </c>
      <c r="F145" s="5">
        <v>77.150000000000006</v>
      </c>
      <c r="G145" s="5">
        <v>0</v>
      </c>
      <c r="H145" s="5">
        <v>3</v>
      </c>
      <c r="I145" s="5">
        <v>1</v>
      </c>
      <c r="J145" s="5">
        <v>7</v>
      </c>
      <c r="K145" s="5">
        <v>73.09</v>
      </c>
      <c r="L145" s="5">
        <v>71.22</v>
      </c>
      <c r="M145" s="5">
        <v>70.66</v>
      </c>
    </row>
    <row r="146" spans="1:13" ht="15.75" customHeight="1">
      <c r="A146" s="4">
        <v>145</v>
      </c>
      <c r="B146" s="3" t="s">
        <v>189</v>
      </c>
      <c r="C146" s="5">
        <v>72.38</v>
      </c>
      <c r="D146" s="5">
        <v>10</v>
      </c>
      <c r="E146" s="5">
        <v>18</v>
      </c>
      <c r="F146" s="5">
        <v>75.03</v>
      </c>
      <c r="G146" s="5">
        <v>0</v>
      </c>
      <c r="H146" s="5">
        <v>1</v>
      </c>
      <c r="I146" s="5">
        <v>0</v>
      </c>
      <c r="J146" s="5">
        <v>3</v>
      </c>
      <c r="K146" s="5">
        <v>72.489999999999995</v>
      </c>
      <c r="L146" s="5">
        <v>72.17</v>
      </c>
      <c r="M146" s="5">
        <v>71.77</v>
      </c>
    </row>
    <row r="147" spans="1:13" ht="15.75" customHeight="1">
      <c r="A147" s="4">
        <v>146</v>
      </c>
      <c r="B147" s="3" t="s">
        <v>331</v>
      </c>
      <c r="C147" s="5">
        <v>72.3</v>
      </c>
      <c r="D147" s="5">
        <v>15</v>
      </c>
      <c r="E147" s="5">
        <v>15</v>
      </c>
      <c r="F147" s="5">
        <v>71.7</v>
      </c>
      <c r="G147" s="5">
        <v>0</v>
      </c>
      <c r="H147" s="5">
        <v>0</v>
      </c>
      <c r="I147" s="5">
        <v>1</v>
      </c>
      <c r="J147" s="5">
        <v>0</v>
      </c>
      <c r="K147" s="5">
        <v>72.52</v>
      </c>
      <c r="L147" s="5">
        <v>71.91</v>
      </c>
      <c r="M147" s="5">
        <v>71.680000000000007</v>
      </c>
    </row>
    <row r="148" spans="1:13" ht="15.75" customHeight="1">
      <c r="A148" s="4">
        <v>147</v>
      </c>
      <c r="B148" s="3" t="s">
        <v>88</v>
      </c>
      <c r="C148" s="5">
        <v>72.22</v>
      </c>
      <c r="D148" s="5">
        <v>16</v>
      </c>
      <c r="E148" s="5">
        <v>12</v>
      </c>
      <c r="F148" s="5">
        <v>69.709999999999994</v>
      </c>
      <c r="G148" s="5">
        <v>0</v>
      </c>
      <c r="H148" s="5">
        <v>0</v>
      </c>
      <c r="I148" s="5">
        <v>0</v>
      </c>
      <c r="J148" s="5">
        <v>0</v>
      </c>
      <c r="K148" s="5">
        <v>72.319999999999993</v>
      </c>
      <c r="L148" s="5">
        <v>72.010000000000005</v>
      </c>
      <c r="M148" s="5">
        <v>72.05</v>
      </c>
    </row>
    <row r="149" spans="1:13" ht="15.75" customHeight="1">
      <c r="A149" s="4">
        <v>148</v>
      </c>
      <c r="B149" s="3" t="s">
        <v>251</v>
      </c>
      <c r="C149" s="5">
        <v>72.209999999999994</v>
      </c>
      <c r="D149" s="5">
        <v>17</v>
      </c>
      <c r="E149" s="5">
        <v>10</v>
      </c>
      <c r="F149" s="5">
        <v>69.900000000000006</v>
      </c>
      <c r="G149" s="5">
        <v>0</v>
      </c>
      <c r="H149" s="5">
        <v>0</v>
      </c>
      <c r="I149" s="5">
        <v>0</v>
      </c>
      <c r="J149" s="5">
        <v>2</v>
      </c>
      <c r="K149" s="5">
        <v>72.02</v>
      </c>
      <c r="L149" s="5">
        <v>72.489999999999995</v>
      </c>
      <c r="M149" s="5">
        <v>72.61</v>
      </c>
    </row>
    <row r="150" spans="1:13" ht="15.75" customHeight="1">
      <c r="A150" s="4">
        <v>149</v>
      </c>
      <c r="B150" s="3" t="s">
        <v>169</v>
      </c>
      <c r="C150" s="5">
        <v>72.209999999999994</v>
      </c>
      <c r="D150" s="5">
        <v>9</v>
      </c>
      <c r="E150" s="5">
        <v>20</v>
      </c>
      <c r="F150" s="5">
        <v>78.41</v>
      </c>
      <c r="G150" s="5">
        <v>0</v>
      </c>
      <c r="H150" s="5">
        <v>6</v>
      </c>
      <c r="I150" s="5">
        <v>1</v>
      </c>
      <c r="J150" s="5">
        <v>13</v>
      </c>
      <c r="K150" s="5">
        <v>72.400000000000006</v>
      </c>
      <c r="L150" s="5">
        <v>71.849999999999994</v>
      </c>
      <c r="M150" s="5">
        <v>71.67</v>
      </c>
    </row>
    <row r="151" spans="1:13" ht="15.75" customHeight="1">
      <c r="A151" s="4">
        <v>150</v>
      </c>
      <c r="B151" s="3" t="s">
        <v>327</v>
      </c>
      <c r="C151" s="5">
        <v>72.19</v>
      </c>
      <c r="D151" s="5">
        <v>19</v>
      </c>
      <c r="E151" s="5">
        <v>10</v>
      </c>
      <c r="F151" s="5">
        <v>69.61</v>
      </c>
      <c r="G151" s="5">
        <v>0</v>
      </c>
      <c r="H151" s="5">
        <v>1</v>
      </c>
      <c r="I151" s="5">
        <v>0</v>
      </c>
      <c r="J151" s="5">
        <v>2</v>
      </c>
      <c r="K151" s="5">
        <v>71.86</v>
      </c>
      <c r="L151" s="5">
        <v>72.7</v>
      </c>
      <c r="M151" s="5">
        <v>73.36</v>
      </c>
    </row>
    <row r="152" spans="1:13" ht="15.75" customHeight="1">
      <c r="A152" s="4">
        <v>151</v>
      </c>
      <c r="B152" s="3" t="s">
        <v>165</v>
      </c>
      <c r="C152" s="5">
        <v>72.099999999999994</v>
      </c>
      <c r="D152" s="5">
        <v>15</v>
      </c>
      <c r="E152" s="5">
        <v>15</v>
      </c>
      <c r="F152" s="5">
        <v>72.19</v>
      </c>
      <c r="G152" s="5">
        <v>0</v>
      </c>
      <c r="H152" s="5">
        <v>3</v>
      </c>
      <c r="I152" s="5">
        <v>0</v>
      </c>
      <c r="J152" s="5">
        <v>5</v>
      </c>
      <c r="K152" s="5">
        <v>71.95</v>
      </c>
      <c r="L152" s="5">
        <v>72.31</v>
      </c>
      <c r="M152" s="5">
        <v>72.38</v>
      </c>
    </row>
    <row r="153" spans="1:13" ht="15.75" customHeight="1">
      <c r="A153" s="4">
        <v>152</v>
      </c>
      <c r="B153" s="3" t="s">
        <v>344</v>
      </c>
      <c r="C153" s="5">
        <v>72</v>
      </c>
      <c r="D153" s="5">
        <v>10</v>
      </c>
      <c r="E153" s="5">
        <v>15</v>
      </c>
      <c r="F153" s="5">
        <v>72.42</v>
      </c>
      <c r="G153" s="5">
        <v>0</v>
      </c>
      <c r="H153" s="5">
        <v>1</v>
      </c>
      <c r="I153" s="5">
        <v>0</v>
      </c>
      <c r="J153" s="5">
        <v>2</v>
      </c>
      <c r="K153" s="5">
        <v>72.33</v>
      </c>
      <c r="L153" s="5">
        <v>71.430000000000007</v>
      </c>
      <c r="M153" s="5">
        <v>71.040000000000006</v>
      </c>
    </row>
    <row r="154" spans="1:13" ht="15.75" customHeight="1">
      <c r="A154" s="4">
        <v>153</v>
      </c>
      <c r="B154" s="3" t="s">
        <v>158</v>
      </c>
      <c r="C154" s="5">
        <v>71.989999999999995</v>
      </c>
      <c r="D154" s="5">
        <v>9</v>
      </c>
      <c r="E154" s="5">
        <v>19</v>
      </c>
      <c r="F154" s="5">
        <v>79.09</v>
      </c>
      <c r="G154" s="5">
        <v>0</v>
      </c>
      <c r="H154" s="5">
        <v>3</v>
      </c>
      <c r="I154" s="5">
        <v>1</v>
      </c>
      <c r="J154" s="5">
        <v>10</v>
      </c>
      <c r="K154" s="5">
        <v>71.62</v>
      </c>
      <c r="L154" s="5">
        <v>72.56</v>
      </c>
      <c r="M154" s="5">
        <v>72.34</v>
      </c>
    </row>
    <row r="155" spans="1:13" ht="15.75" customHeight="1">
      <c r="A155" s="4">
        <v>154</v>
      </c>
      <c r="B155" s="3" t="s">
        <v>151</v>
      </c>
      <c r="C155" s="5">
        <v>71.930000000000007</v>
      </c>
      <c r="D155" s="5">
        <v>20</v>
      </c>
      <c r="E155" s="5">
        <v>8</v>
      </c>
      <c r="F155" s="5">
        <v>69.17</v>
      </c>
      <c r="G155" s="5">
        <v>0</v>
      </c>
      <c r="H155" s="5">
        <v>1</v>
      </c>
      <c r="I155" s="5">
        <v>0</v>
      </c>
      <c r="J155" s="5">
        <v>2</v>
      </c>
      <c r="K155" s="5">
        <v>71.42</v>
      </c>
      <c r="L155" s="5">
        <v>72.73</v>
      </c>
      <c r="M155" s="5">
        <v>73.569999999999993</v>
      </c>
    </row>
    <row r="156" spans="1:13" ht="15.75" customHeight="1">
      <c r="A156" s="4">
        <v>155</v>
      </c>
      <c r="B156" s="3" t="s">
        <v>424</v>
      </c>
      <c r="C156" s="5">
        <v>71.77</v>
      </c>
      <c r="D156" s="5">
        <v>16</v>
      </c>
      <c r="E156" s="5">
        <v>11</v>
      </c>
      <c r="F156" s="5">
        <v>69.150000000000006</v>
      </c>
      <c r="G156" s="5">
        <v>0</v>
      </c>
      <c r="H156" s="5">
        <v>0</v>
      </c>
      <c r="I156" s="5">
        <v>0</v>
      </c>
      <c r="J156" s="5">
        <v>2</v>
      </c>
      <c r="K156" s="5">
        <v>71.78</v>
      </c>
      <c r="L156" s="5">
        <v>71.709999999999994</v>
      </c>
      <c r="M156" s="5">
        <v>71.78</v>
      </c>
    </row>
    <row r="157" spans="1:13" ht="15.75" customHeight="1">
      <c r="A157" s="4">
        <v>156</v>
      </c>
      <c r="B157" s="3" t="s">
        <v>81</v>
      </c>
      <c r="C157" s="5">
        <v>71.760000000000005</v>
      </c>
      <c r="D157" s="5">
        <v>14</v>
      </c>
      <c r="E157" s="5">
        <v>14</v>
      </c>
      <c r="F157" s="5">
        <v>70.59</v>
      </c>
      <c r="G157" s="5">
        <v>0</v>
      </c>
      <c r="H157" s="5">
        <v>1</v>
      </c>
      <c r="I157" s="5">
        <v>0</v>
      </c>
      <c r="J157" s="5">
        <v>2</v>
      </c>
      <c r="K157" s="5">
        <v>71.86</v>
      </c>
      <c r="L157" s="5">
        <v>71.56</v>
      </c>
      <c r="M157" s="5">
        <v>71.05</v>
      </c>
    </row>
    <row r="158" spans="1:13" ht="15.75" customHeight="1">
      <c r="A158" s="4">
        <v>157</v>
      </c>
      <c r="B158" s="3" t="s">
        <v>217</v>
      </c>
      <c r="C158" s="5">
        <v>71.69</v>
      </c>
      <c r="D158" s="5">
        <v>18</v>
      </c>
      <c r="E158" s="5">
        <v>11</v>
      </c>
      <c r="F158" s="5">
        <v>69.930000000000007</v>
      </c>
      <c r="G158" s="5">
        <v>0</v>
      </c>
      <c r="H158" s="5">
        <v>0</v>
      </c>
      <c r="I158" s="5">
        <v>0</v>
      </c>
      <c r="J158" s="5">
        <v>0</v>
      </c>
      <c r="K158" s="5">
        <v>71.39</v>
      </c>
      <c r="L158" s="5">
        <v>72.150000000000006</v>
      </c>
      <c r="M158" s="5">
        <v>72.45</v>
      </c>
    </row>
    <row r="159" spans="1:13" ht="15.75" customHeight="1">
      <c r="A159" s="4">
        <v>158</v>
      </c>
      <c r="B159" s="3" t="s">
        <v>127</v>
      </c>
      <c r="C159" s="5">
        <v>71.680000000000007</v>
      </c>
      <c r="D159" s="5">
        <v>15</v>
      </c>
      <c r="E159" s="5">
        <v>13</v>
      </c>
      <c r="F159" s="5">
        <v>70.87</v>
      </c>
      <c r="G159" s="5">
        <v>0</v>
      </c>
      <c r="H159" s="5">
        <v>1</v>
      </c>
      <c r="I159" s="5">
        <v>0</v>
      </c>
      <c r="J159" s="5">
        <v>1</v>
      </c>
      <c r="K159" s="5">
        <v>71.86</v>
      </c>
      <c r="L159" s="5">
        <v>71.36</v>
      </c>
      <c r="M159" s="5">
        <v>71.17</v>
      </c>
    </row>
    <row r="160" spans="1:13" ht="15.75" customHeight="1">
      <c r="A160" s="4">
        <v>159</v>
      </c>
      <c r="B160" s="3" t="s">
        <v>168</v>
      </c>
      <c r="C160" s="5">
        <v>71.66</v>
      </c>
      <c r="D160" s="5">
        <v>12</v>
      </c>
      <c r="E160" s="5">
        <v>13</v>
      </c>
      <c r="F160" s="5">
        <v>70.58</v>
      </c>
      <c r="G160" s="5">
        <v>0</v>
      </c>
      <c r="H160" s="5">
        <v>1</v>
      </c>
      <c r="I160" s="5">
        <v>0</v>
      </c>
      <c r="J160" s="5">
        <v>2</v>
      </c>
      <c r="K160" s="5">
        <v>71.959999999999994</v>
      </c>
      <c r="L160" s="5">
        <v>71.14</v>
      </c>
      <c r="M160" s="5">
        <v>71.11</v>
      </c>
    </row>
    <row r="161" spans="1:13" ht="15.75" customHeight="1">
      <c r="A161" s="4">
        <v>160</v>
      </c>
      <c r="B161" s="3" t="s">
        <v>388</v>
      </c>
      <c r="C161" s="5">
        <v>71.62</v>
      </c>
      <c r="D161" s="5">
        <v>13</v>
      </c>
      <c r="E161" s="5">
        <v>16</v>
      </c>
      <c r="F161" s="5">
        <v>72.56</v>
      </c>
      <c r="G161" s="5">
        <v>0</v>
      </c>
      <c r="H161" s="5">
        <v>3</v>
      </c>
      <c r="I161" s="5">
        <v>0</v>
      </c>
      <c r="J161" s="5">
        <v>3</v>
      </c>
      <c r="K161" s="5">
        <v>71.95</v>
      </c>
      <c r="L161" s="5">
        <v>71.05</v>
      </c>
      <c r="M161" s="5">
        <v>70.87</v>
      </c>
    </row>
    <row r="162" spans="1:13" ht="15.75" customHeight="1">
      <c r="A162" s="4">
        <v>161</v>
      </c>
      <c r="B162" s="3" t="s">
        <v>377</v>
      </c>
      <c r="C162" s="5">
        <v>71.59</v>
      </c>
      <c r="D162" s="5">
        <v>18</v>
      </c>
      <c r="E162" s="5">
        <v>12</v>
      </c>
      <c r="F162" s="5">
        <v>67.2</v>
      </c>
      <c r="G162" s="5">
        <v>0</v>
      </c>
      <c r="H162" s="5">
        <v>2</v>
      </c>
      <c r="I162" s="5">
        <v>0</v>
      </c>
      <c r="J162" s="5">
        <v>2</v>
      </c>
      <c r="K162" s="5">
        <v>71.650000000000006</v>
      </c>
      <c r="L162" s="5">
        <v>71.45</v>
      </c>
      <c r="M162" s="5">
        <v>71.569999999999993</v>
      </c>
    </row>
    <row r="163" spans="1:13" ht="15.75" customHeight="1">
      <c r="A163" s="4">
        <v>162</v>
      </c>
      <c r="B163" s="3" t="s">
        <v>196</v>
      </c>
      <c r="C163" s="5">
        <v>71.58</v>
      </c>
      <c r="D163" s="5">
        <v>19</v>
      </c>
      <c r="E163" s="5">
        <v>10</v>
      </c>
      <c r="F163" s="5">
        <v>68.63</v>
      </c>
      <c r="G163" s="5">
        <v>0</v>
      </c>
      <c r="H163" s="5">
        <v>1</v>
      </c>
      <c r="I163" s="5">
        <v>0</v>
      </c>
      <c r="J163" s="5">
        <v>1</v>
      </c>
      <c r="K163" s="5">
        <v>71.47</v>
      </c>
      <c r="L163" s="5">
        <v>71.709999999999994</v>
      </c>
      <c r="M163" s="5">
        <v>72.2</v>
      </c>
    </row>
    <row r="164" spans="1:13" ht="15.75" customHeight="1">
      <c r="A164" s="4">
        <v>163</v>
      </c>
      <c r="B164" s="3" t="s">
        <v>333</v>
      </c>
      <c r="C164" s="5">
        <v>71.58</v>
      </c>
      <c r="D164" s="5">
        <v>15</v>
      </c>
      <c r="E164" s="5">
        <v>12</v>
      </c>
      <c r="F164" s="5">
        <v>69.38</v>
      </c>
      <c r="G164" s="5">
        <v>0</v>
      </c>
      <c r="H164" s="5">
        <v>1</v>
      </c>
      <c r="I164" s="5">
        <v>0</v>
      </c>
      <c r="J164" s="5">
        <v>1</v>
      </c>
      <c r="K164" s="5">
        <v>71.55</v>
      </c>
      <c r="L164" s="5">
        <v>71.59</v>
      </c>
      <c r="M164" s="5">
        <v>71.540000000000006</v>
      </c>
    </row>
    <row r="165" spans="1:13" ht="15.75" customHeight="1">
      <c r="A165" s="4">
        <v>164</v>
      </c>
      <c r="B165" s="3" t="s">
        <v>160</v>
      </c>
      <c r="C165" s="5">
        <v>71.38</v>
      </c>
      <c r="D165" s="5">
        <v>9</v>
      </c>
      <c r="E165" s="5">
        <v>20</v>
      </c>
      <c r="F165" s="5">
        <v>77.53</v>
      </c>
      <c r="G165" s="5">
        <v>0</v>
      </c>
      <c r="H165" s="5">
        <v>6</v>
      </c>
      <c r="I165" s="5">
        <v>0</v>
      </c>
      <c r="J165" s="5">
        <v>10</v>
      </c>
      <c r="K165" s="5">
        <v>71.87</v>
      </c>
      <c r="L165" s="5">
        <v>70.55</v>
      </c>
      <c r="M165" s="5">
        <v>70.02</v>
      </c>
    </row>
    <row r="166" spans="1:13" ht="15.75" customHeight="1">
      <c r="A166" s="4">
        <v>165</v>
      </c>
      <c r="B166" s="3" t="s">
        <v>405</v>
      </c>
      <c r="C166" s="5">
        <v>71.38</v>
      </c>
      <c r="D166" s="5">
        <v>16</v>
      </c>
      <c r="E166" s="5">
        <v>12</v>
      </c>
      <c r="F166" s="5">
        <v>69.62</v>
      </c>
      <c r="G166" s="5">
        <v>0</v>
      </c>
      <c r="H166" s="5">
        <v>1</v>
      </c>
      <c r="I166" s="5">
        <v>0</v>
      </c>
      <c r="J166" s="5">
        <v>2</v>
      </c>
      <c r="K166" s="5">
        <v>71.12</v>
      </c>
      <c r="L166" s="5">
        <v>71.760000000000005</v>
      </c>
      <c r="M166" s="5">
        <v>71.94</v>
      </c>
    </row>
    <row r="167" spans="1:13" ht="15.75" customHeight="1">
      <c r="A167" s="4">
        <v>166</v>
      </c>
      <c r="B167" s="3" t="s">
        <v>152</v>
      </c>
      <c r="C167" s="5">
        <v>71.19</v>
      </c>
      <c r="D167" s="5">
        <v>14</v>
      </c>
      <c r="E167" s="5">
        <v>14</v>
      </c>
      <c r="F167" s="5">
        <v>72.12</v>
      </c>
      <c r="G167" s="5">
        <v>0</v>
      </c>
      <c r="H167" s="5">
        <v>2</v>
      </c>
      <c r="I167" s="5">
        <v>0</v>
      </c>
      <c r="J167" s="5">
        <v>4</v>
      </c>
      <c r="K167" s="5">
        <v>70.97</v>
      </c>
      <c r="L167" s="5">
        <v>71.5</v>
      </c>
      <c r="M167" s="5">
        <v>71.73</v>
      </c>
    </row>
    <row r="168" spans="1:13" ht="15.75" customHeight="1">
      <c r="A168" s="4">
        <v>167</v>
      </c>
      <c r="B168" s="3" t="s">
        <v>147</v>
      </c>
      <c r="C168" s="5">
        <v>71.11</v>
      </c>
      <c r="D168" s="5">
        <v>19</v>
      </c>
      <c r="E168" s="5">
        <v>9</v>
      </c>
      <c r="F168" s="5">
        <v>65.83</v>
      </c>
      <c r="G168" s="5">
        <v>0</v>
      </c>
      <c r="H168" s="5">
        <v>3</v>
      </c>
      <c r="I168" s="5">
        <v>0</v>
      </c>
      <c r="J168" s="5">
        <v>3</v>
      </c>
      <c r="K168" s="5">
        <v>71.040000000000006</v>
      </c>
      <c r="L168" s="5">
        <v>71.180000000000007</v>
      </c>
      <c r="M168" s="5">
        <v>71.319999999999993</v>
      </c>
    </row>
    <row r="169" spans="1:13" ht="15.75" customHeight="1">
      <c r="A169" s="4">
        <v>168</v>
      </c>
      <c r="B169" s="3" t="s">
        <v>347</v>
      </c>
      <c r="C169" s="5">
        <v>70.94</v>
      </c>
      <c r="D169" s="5">
        <v>12</v>
      </c>
      <c r="E169" s="5">
        <v>15</v>
      </c>
      <c r="F169" s="5">
        <v>72.290000000000006</v>
      </c>
      <c r="G169" s="5">
        <v>0</v>
      </c>
      <c r="H169" s="5">
        <v>2</v>
      </c>
      <c r="I169" s="5">
        <v>0</v>
      </c>
      <c r="J169" s="5">
        <v>2</v>
      </c>
      <c r="K169" s="5">
        <v>71.13</v>
      </c>
      <c r="L169" s="5">
        <v>70.58</v>
      </c>
      <c r="M169" s="5">
        <v>70.7</v>
      </c>
    </row>
    <row r="170" spans="1:13" ht="15.75" customHeight="1">
      <c r="A170" s="4">
        <v>169</v>
      </c>
      <c r="B170" s="3" t="s">
        <v>240</v>
      </c>
      <c r="C170" s="5">
        <v>70.83</v>
      </c>
      <c r="D170" s="5">
        <v>16</v>
      </c>
      <c r="E170" s="5">
        <v>12</v>
      </c>
      <c r="F170" s="5">
        <v>69.73</v>
      </c>
      <c r="G170" s="5">
        <v>0</v>
      </c>
      <c r="H170" s="5">
        <v>0</v>
      </c>
      <c r="I170" s="5">
        <v>0</v>
      </c>
      <c r="J170" s="5">
        <v>1</v>
      </c>
      <c r="K170" s="5">
        <v>70.510000000000005</v>
      </c>
      <c r="L170" s="5">
        <v>71.31</v>
      </c>
      <c r="M170" s="5">
        <v>71.63</v>
      </c>
    </row>
    <row r="171" spans="1:13" ht="15.75" customHeight="1">
      <c r="A171" s="4">
        <v>170</v>
      </c>
      <c r="B171" s="3" t="s">
        <v>91</v>
      </c>
      <c r="C171" s="5">
        <v>70.75</v>
      </c>
      <c r="D171" s="5">
        <v>12</v>
      </c>
      <c r="E171" s="5">
        <v>15</v>
      </c>
      <c r="F171" s="5">
        <v>76.069999999999993</v>
      </c>
      <c r="G171" s="5">
        <v>0</v>
      </c>
      <c r="H171" s="5">
        <v>5</v>
      </c>
      <c r="I171" s="5">
        <v>0</v>
      </c>
      <c r="J171" s="5">
        <v>9</v>
      </c>
      <c r="K171" s="5">
        <v>70.37</v>
      </c>
      <c r="L171" s="5">
        <v>71.34</v>
      </c>
      <c r="M171" s="5">
        <v>71.55</v>
      </c>
    </row>
    <row r="172" spans="1:13" ht="15.75" customHeight="1">
      <c r="A172" s="4">
        <v>171</v>
      </c>
      <c r="B172" s="3" t="s">
        <v>229</v>
      </c>
      <c r="C172" s="5">
        <v>70.680000000000007</v>
      </c>
      <c r="D172" s="5">
        <v>14</v>
      </c>
      <c r="E172" s="5">
        <v>11</v>
      </c>
      <c r="F172" s="5">
        <v>68.06</v>
      </c>
      <c r="G172" s="5">
        <v>0</v>
      </c>
      <c r="H172" s="5">
        <v>0</v>
      </c>
      <c r="I172" s="5">
        <v>0</v>
      </c>
      <c r="J172" s="5">
        <v>0</v>
      </c>
      <c r="K172" s="5">
        <v>70.59</v>
      </c>
      <c r="L172" s="5">
        <v>70.78</v>
      </c>
      <c r="M172" s="5">
        <v>70.760000000000005</v>
      </c>
    </row>
    <row r="173" spans="1:13" ht="15.75" customHeight="1">
      <c r="A173" s="4">
        <v>172</v>
      </c>
      <c r="B173" s="3" t="s">
        <v>194</v>
      </c>
      <c r="C173" s="5">
        <v>70.680000000000007</v>
      </c>
      <c r="D173" s="5">
        <v>17</v>
      </c>
      <c r="E173" s="5">
        <v>11</v>
      </c>
      <c r="F173" s="5">
        <v>68.349999999999994</v>
      </c>
      <c r="G173" s="5">
        <v>0</v>
      </c>
      <c r="H173" s="5">
        <v>0</v>
      </c>
      <c r="I173" s="5">
        <v>0</v>
      </c>
      <c r="J173" s="5">
        <v>0</v>
      </c>
      <c r="K173" s="5">
        <v>70.45</v>
      </c>
      <c r="L173" s="5">
        <v>71.010000000000005</v>
      </c>
      <c r="M173" s="5">
        <v>71.150000000000006</v>
      </c>
    </row>
    <row r="174" spans="1:13" ht="15.75" customHeight="1">
      <c r="A174" s="4">
        <v>173</v>
      </c>
      <c r="B174" s="3" t="s">
        <v>241</v>
      </c>
      <c r="C174" s="5">
        <v>70.650000000000006</v>
      </c>
      <c r="D174" s="5">
        <v>13</v>
      </c>
      <c r="E174" s="5">
        <v>16</v>
      </c>
      <c r="F174" s="5">
        <v>70.8</v>
      </c>
      <c r="G174" s="5">
        <v>0</v>
      </c>
      <c r="H174" s="5">
        <v>1</v>
      </c>
      <c r="I174" s="5">
        <v>0</v>
      </c>
      <c r="J174" s="5">
        <v>2</v>
      </c>
      <c r="K174" s="5">
        <v>70.77</v>
      </c>
      <c r="L174" s="5">
        <v>70.42</v>
      </c>
      <c r="M174" s="5">
        <v>70.48</v>
      </c>
    </row>
    <row r="175" spans="1:13" ht="15.75" customHeight="1">
      <c r="A175" s="4">
        <v>174</v>
      </c>
      <c r="B175" s="3" t="s">
        <v>214</v>
      </c>
      <c r="C175" s="5">
        <v>70.62</v>
      </c>
      <c r="D175" s="5">
        <v>17</v>
      </c>
      <c r="E175" s="5">
        <v>12</v>
      </c>
      <c r="F175" s="5">
        <v>67.930000000000007</v>
      </c>
      <c r="G175" s="5">
        <v>0</v>
      </c>
      <c r="H175" s="5">
        <v>1</v>
      </c>
      <c r="I175" s="5">
        <v>0</v>
      </c>
      <c r="J175" s="5">
        <v>1</v>
      </c>
      <c r="K175" s="5">
        <v>70.92</v>
      </c>
      <c r="L175" s="5">
        <v>70.099999999999994</v>
      </c>
      <c r="M175" s="5">
        <v>70.400000000000006</v>
      </c>
    </row>
    <row r="176" spans="1:13" ht="15.75" customHeight="1">
      <c r="A176" s="4">
        <v>175</v>
      </c>
      <c r="B176" s="3" t="s">
        <v>242</v>
      </c>
      <c r="C176" s="5">
        <v>70.599999999999994</v>
      </c>
      <c r="D176" s="5">
        <v>12</v>
      </c>
      <c r="E176" s="5">
        <v>16</v>
      </c>
      <c r="F176" s="5">
        <v>71.33</v>
      </c>
      <c r="G176" s="5">
        <v>0</v>
      </c>
      <c r="H176" s="5">
        <v>0</v>
      </c>
      <c r="I176" s="5">
        <v>0</v>
      </c>
      <c r="J176" s="5">
        <v>2</v>
      </c>
      <c r="K176" s="5">
        <v>70.88</v>
      </c>
      <c r="L176" s="5">
        <v>70.09</v>
      </c>
      <c r="M176" s="5">
        <v>70.02</v>
      </c>
    </row>
    <row r="177" spans="1:13" ht="15.75" customHeight="1">
      <c r="A177" s="4">
        <v>176</v>
      </c>
      <c r="B177" s="3" t="s">
        <v>117</v>
      </c>
      <c r="C177" s="5">
        <v>70.52</v>
      </c>
      <c r="D177" s="5">
        <v>14</v>
      </c>
      <c r="E177" s="5">
        <v>16</v>
      </c>
      <c r="F177" s="5">
        <v>70.59</v>
      </c>
      <c r="G177" s="5">
        <v>0</v>
      </c>
      <c r="H177" s="5">
        <v>1</v>
      </c>
      <c r="I177" s="5">
        <v>0</v>
      </c>
      <c r="J177" s="5">
        <v>1</v>
      </c>
      <c r="K177" s="5">
        <v>70.540000000000006</v>
      </c>
      <c r="L177" s="5">
        <v>70.459999999999994</v>
      </c>
      <c r="M177" s="5">
        <v>70.45</v>
      </c>
    </row>
    <row r="178" spans="1:13" ht="15.75" customHeight="1">
      <c r="A178" s="4">
        <v>177</v>
      </c>
      <c r="B178" s="3" t="s">
        <v>325</v>
      </c>
      <c r="C178" s="5">
        <v>70.459999999999994</v>
      </c>
      <c r="D178" s="5">
        <v>15</v>
      </c>
      <c r="E178" s="5">
        <v>8</v>
      </c>
      <c r="F178" s="5">
        <v>67.02</v>
      </c>
      <c r="G178" s="5">
        <v>0</v>
      </c>
      <c r="H178" s="5">
        <v>0</v>
      </c>
      <c r="I178" s="5">
        <v>0</v>
      </c>
      <c r="J178" s="5">
        <v>0</v>
      </c>
      <c r="K178" s="5">
        <v>70.3</v>
      </c>
      <c r="L178" s="5">
        <v>70.67</v>
      </c>
      <c r="M178" s="5">
        <v>71.09</v>
      </c>
    </row>
    <row r="179" spans="1:13" ht="15.75" customHeight="1">
      <c r="A179" s="4">
        <v>178</v>
      </c>
      <c r="B179" s="3" t="s">
        <v>179</v>
      </c>
      <c r="C179" s="5">
        <v>70.2</v>
      </c>
      <c r="D179" s="5">
        <v>18</v>
      </c>
      <c r="E179" s="5">
        <v>9</v>
      </c>
      <c r="F179" s="5">
        <v>67.709999999999994</v>
      </c>
      <c r="G179" s="5">
        <v>0</v>
      </c>
      <c r="H179" s="5">
        <v>0</v>
      </c>
      <c r="I179" s="5">
        <v>0</v>
      </c>
      <c r="J179" s="5">
        <v>2</v>
      </c>
      <c r="K179" s="5">
        <v>69.75</v>
      </c>
      <c r="L179" s="5">
        <v>70.900000000000006</v>
      </c>
      <c r="M179" s="5">
        <v>71.52</v>
      </c>
    </row>
    <row r="180" spans="1:13" ht="15.75" customHeight="1">
      <c r="A180" s="4">
        <v>179</v>
      </c>
      <c r="B180" s="3" t="s">
        <v>120</v>
      </c>
      <c r="C180" s="5">
        <v>70.180000000000007</v>
      </c>
      <c r="D180" s="5">
        <v>10</v>
      </c>
      <c r="E180" s="5">
        <v>19</v>
      </c>
      <c r="F180" s="5">
        <v>73.930000000000007</v>
      </c>
      <c r="G180" s="5">
        <v>1</v>
      </c>
      <c r="H180" s="5">
        <v>3</v>
      </c>
      <c r="I180" s="5">
        <v>1</v>
      </c>
      <c r="J180" s="5">
        <v>3</v>
      </c>
      <c r="K180" s="5">
        <v>70.61</v>
      </c>
      <c r="L180" s="5">
        <v>69.44</v>
      </c>
      <c r="M180" s="5">
        <v>68.959999999999994</v>
      </c>
    </row>
    <row r="181" spans="1:13" ht="15.75" customHeight="1">
      <c r="A181" s="4">
        <v>180</v>
      </c>
      <c r="B181" s="3" t="s">
        <v>157</v>
      </c>
      <c r="C181" s="5">
        <v>70.16</v>
      </c>
      <c r="D181" s="5">
        <v>12</v>
      </c>
      <c r="E181" s="5">
        <v>16</v>
      </c>
      <c r="F181" s="5">
        <v>72.94</v>
      </c>
      <c r="G181" s="5">
        <v>0</v>
      </c>
      <c r="H181" s="5">
        <v>0</v>
      </c>
      <c r="I181" s="5">
        <v>1</v>
      </c>
      <c r="J181" s="5">
        <v>1</v>
      </c>
      <c r="K181" s="5">
        <v>69.95</v>
      </c>
      <c r="L181" s="5">
        <v>70.47</v>
      </c>
      <c r="M181" s="5">
        <v>70.59</v>
      </c>
    </row>
    <row r="182" spans="1:13" ht="15.75" customHeight="1">
      <c r="A182" s="4">
        <v>181</v>
      </c>
      <c r="B182" s="3" t="s">
        <v>264</v>
      </c>
      <c r="C182" s="5">
        <v>70.13</v>
      </c>
      <c r="D182" s="5">
        <v>15</v>
      </c>
      <c r="E182" s="5">
        <v>16</v>
      </c>
      <c r="F182" s="5">
        <v>70.22</v>
      </c>
      <c r="G182" s="5">
        <v>0</v>
      </c>
      <c r="H182" s="5">
        <v>1</v>
      </c>
      <c r="I182" s="5">
        <v>0</v>
      </c>
      <c r="J182" s="5">
        <v>1</v>
      </c>
      <c r="K182" s="5">
        <v>70.19</v>
      </c>
      <c r="L182" s="5">
        <v>69.989999999999995</v>
      </c>
      <c r="M182" s="5">
        <v>69.92</v>
      </c>
    </row>
    <row r="183" spans="1:13" ht="15.75" customHeight="1">
      <c r="A183" s="4">
        <v>182</v>
      </c>
      <c r="B183" s="3" t="s">
        <v>311</v>
      </c>
      <c r="C183" s="5">
        <v>70.11</v>
      </c>
      <c r="D183" s="5">
        <v>16</v>
      </c>
      <c r="E183" s="5">
        <v>11</v>
      </c>
      <c r="F183" s="5">
        <v>67.23</v>
      </c>
      <c r="G183" s="5">
        <v>0</v>
      </c>
      <c r="H183" s="5">
        <v>1</v>
      </c>
      <c r="I183" s="5">
        <v>0</v>
      </c>
      <c r="J183" s="5">
        <v>1</v>
      </c>
      <c r="K183" s="5">
        <v>69.88</v>
      </c>
      <c r="L183" s="5">
        <v>70.44</v>
      </c>
      <c r="M183" s="5">
        <v>70.64</v>
      </c>
    </row>
    <row r="184" spans="1:13" ht="15.75" customHeight="1">
      <c r="A184" s="4">
        <v>183</v>
      </c>
      <c r="B184" s="3" t="s">
        <v>254</v>
      </c>
      <c r="C184" s="5">
        <v>70.08</v>
      </c>
      <c r="D184" s="5">
        <v>19</v>
      </c>
      <c r="E184" s="5">
        <v>7</v>
      </c>
      <c r="F184" s="5">
        <v>61.82</v>
      </c>
      <c r="G184" s="5">
        <v>0</v>
      </c>
      <c r="H184" s="5">
        <v>0</v>
      </c>
      <c r="I184" s="5">
        <v>0</v>
      </c>
      <c r="J184" s="5">
        <v>0</v>
      </c>
      <c r="K184" s="5">
        <v>69.930000000000007</v>
      </c>
      <c r="L184" s="5">
        <v>70.28</v>
      </c>
      <c r="M184" s="5">
        <v>70.84</v>
      </c>
    </row>
    <row r="185" spans="1:13" ht="15.75" customHeight="1">
      <c r="A185" s="4">
        <v>184</v>
      </c>
      <c r="B185" s="3" t="s">
        <v>366</v>
      </c>
      <c r="C185" s="5">
        <v>69.84</v>
      </c>
      <c r="D185" s="5">
        <v>15</v>
      </c>
      <c r="E185" s="5">
        <v>13</v>
      </c>
      <c r="F185" s="5">
        <v>71.09</v>
      </c>
      <c r="G185" s="5">
        <v>0</v>
      </c>
      <c r="H185" s="5">
        <v>1</v>
      </c>
      <c r="I185" s="5">
        <v>0</v>
      </c>
      <c r="J185" s="5">
        <v>2</v>
      </c>
      <c r="K185" s="5">
        <v>69.47</v>
      </c>
      <c r="L185" s="5">
        <v>70.39</v>
      </c>
      <c r="M185" s="5">
        <v>70.66</v>
      </c>
    </row>
    <row r="186" spans="1:13" ht="15.75" customHeight="1">
      <c r="A186" s="4">
        <v>185</v>
      </c>
      <c r="B186" s="3" t="s">
        <v>351</v>
      </c>
      <c r="C186" s="5">
        <v>69.83</v>
      </c>
      <c r="D186" s="5">
        <v>16</v>
      </c>
      <c r="E186" s="5">
        <v>13</v>
      </c>
      <c r="F186" s="5">
        <v>68.69</v>
      </c>
      <c r="G186" s="5">
        <v>0</v>
      </c>
      <c r="H186" s="5">
        <v>0</v>
      </c>
      <c r="I186" s="5">
        <v>0</v>
      </c>
      <c r="J186" s="5">
        <v>0</v>
      </c>
      <c r="K186" s="5">
        <v>69.81</v>
      </c>
      <c r="L186" s="5">
        <v>69.83</v>
      </c>
      <c r="M186" s="5">
        <v>70.02</v>
      </c>
    </row>
    <row r="187" spans="1:13" ht="15.75" customHeight="1">
      <c r="A187" s="4">
        <v>186</v>
      </c>
      <c r="B187" s="3" t="s">
        <v>197</v>
      </c>
      <c r="C187" s="5">
        <v>69.819999999999993</v>
      </c>
      <c r="D187" s="5">
        <v>13</v>
      </c>
      <c r="E187" s="5">
        <v>16</v>
      </c>
      <c r="F187" s="5">
        <v>71.66</v>
      </c>
      <c r="G187" s="5">
        <v>0</v>
      </c>
      <c r="H187" s="5">
        <v>4</v>
      </c>
      <c r="I187" s="5">
        <v>0</v>
      </c>
      <c r="J187" s="5">
        <v>5</v>
      </c>
      <c r="K187" s="5">
        <v>69.709999999999994</v>
      </c>
      <c r="L187" s="5">
        <v>69.97</v>
      </c>
      <c r="M187" s="5">
        <v>69.900000000000006</v>
      </c>
    </row>
    <row r="188" spans="1:13" ht="15.75" customHeight="1">
      <c r="A188" s="4">
        <v>187</v>
      </c>
      <c r="B188" s="3" t="s">
        <v>187</v>
      </c>
      <c r="C188" s="5">
        <v>69.819999999999993</v>
      </c>
      <c r="D188" s="5">
        <v>14</v>
      </c>
      <c r="E188" s="5">
        <v>14</v>
      </c>
      <c r="F188" s="5">
        <v>69.14</v>
      </c>
      <c r="G188" s="5">
        <v>0</v>
      </c>
      <c r="H188" s="5">
        <v>0</v>
      </c>
      <c r="I188" s="5">
        <v>0</v>
      </c>
      <c r="J188" s="5">
        <v>0</v>
      </c>
      <c r="K188" s="5">
        <v>69.930000000000007</v>
      </c>
      <c r="L188" s="5">
        <v>69.58</v>
      </c>
      <c r="M188" s="5">
        <v>69.86</v>
      </c>
    </row>
    <row r="189" spans="1:13" ht="15.75" customHeight="1">
      <c r="A189" s="4">
        <v>188</v>
      </c>
      <c r="B189" s="3" t="s">
        <v>202</v>
      </c>
      <c r="C189" s="5">
        <v>69.81</v>
      </c>
      <c r="D189" s="5">
        <v>13</v>
      </c>
      <c r="E189" s="5">
        <v>16</v>
      </c>
      <c r="F189" s="5">
        <v>70.599999999999994</v>
      </c>
      <c r="G189" s="5">
        <v>0</v>
      </c>
      <c r="H189" s="5">
        <v>1</v>
      </c>
      <c r="I189" s="5">
        <v>0</v>
      </c>
      <c r="J189" s="5">
        <v>2</v>
      </c>
      <c r="K189" s="5">
        <v>69.819999999999993</v>
      </c>
      <c r="L189" s="5">
        <v>69.78</v>
      </c>
      <c r="M189" s="5">
        <v>69.69</v>
      </c>
    </row>
    <row r="190" spans="1:13" ht="15.75" customHeight="1">
      <c r="A190" s="4">
        <v>189</v>
      </c>
      <c r="B190" s="3" t="s">
        <v>290</v>
      </c>
      <c r="C190" s="5">
        <v>69.75</v>
      </c>
      <c r="D190" s="5">
        <v>17</v>
      </c>
      <c r="E190" s="5">
        <v>14</v>
      </c>
      <c r="F190" s="5">
        <v>69.010000000000005</v>
      </c>
      <c r="G190" s="5">
        <v>0</v>
      </c>
      <c r="H190" s="5">
        <v>1</v>
      </c>
      <c r="I190" s="5">
        <v>0</v>
      </c>
      <c r="J190" s="5">
        <v>1</v>
      </c>
      <c r="K190" s="5">
        <v>69.77</v>
      </c>
      <c r="L190" s="5">
        <v>69.69</v>
      </c>
      <c r="M190" s="5">
        <v>69.849999999999994</v>
      </c>
    </row>
    <row r="191" spans="1:13" ht="15.75" customHeight="1">
      <c r="A191" s="4">
        <v>190</v>
      </c>
      <c r="B191" s="3" t="s">
        <v>282</v>
      </c>
      <c r="C191" s="5">
        <v>69.64</v>
      </c>
      <c r="D191" s="5">
        <v>12</v>
      </c>
      <c r="E191" s="5">
        <v>14</v>
      </c>
      <c r="F191" s="5">
        <v>69.78</v>
      </c>
      <c r="G191" s="5">
        <v>0</v>
      </c>
      <c r="H191" s="5">
        <v>0</v>
      </c>
      <c r="I191" s="5">
        <v>0</v>
      </c>
      <c r="J191" s="5">
        <v>1</v>
      </c>
      <c r="K191" s="5">
        <v>69.66</v>
      </c>
      <c r="L191" s="5">
        <v>69.59</v>
      </c>
      <c r="M191" s="5">
        <v>69.510000000000005</v>
      </c>
    </row>
    <row r="192" spans="1:13" ht="15.75" customHeight="1">
      <c r="A192" s="4">
        <v>191</v>
      </c>
      <c r="B192" s="3" t="s">
        <v>288</v>
      </c>
      <c r="C192" s="5">
        <v>69.64</v>
      </c>
      <c r="D192" s="5">
        <v>16</v>
      </c>
      <c r="E192" s="5">
        <v>13</v>
      </c>
      <c r="F192" s="5">
        <v>68.13</v>
      </c>
      <c r="G192" s="5">
        <v>0</v>
      </c>
      <c r="H192" s="5">
        <v>0</v>
      </c>
      <c r="I192" s="5">
        <v>0</v>
      </c>
      <c r="J192" s="5">
        <v>1</v>
      </c>
      <c r="K192" s="5">
        <v>69.69</v>
      </c>
      <c r="L192" s="5">
        <v>69.52</v>
      </c>
      <c r="M192" s="5">
        <v>69.510000000000005</v>
      </c>
    </row>
    <row r="193" spans="1:13" ht="15.75" customHeight="1">
      <c r="A193" s="4">
        <v>192</v>
      </c>
      <c r="B193" s="3" t="s">
        <v>233</v>
      </c>
      <c r="C193" s="5">
        <v>69.540000000000006</v>
      </c>
      <c r="D193" s="5">
        <v>12</v>
      </c>
      <c r="E193" s="5">
        <v>16</v>
      </c>
      <c r="F193" s="5">
        <v>68.58</v>
      </c>
      <c r="G193" s="5">
        <v>0</v>
      </c>
      <c r="H193" s="5">
        <v>0</v>
      </c>
      <c r="I193" s="5">
        <v>0</v>
      </c>
      <c r="J193" s="5">
        <v>0</v>
      </c>
      <c r="K193" s="5">
        <v>69.89</v>
      </c>
      <c r="L193" s="5">
        <v>68.94</v>
      </c>
      <c r="M193" s="5">
        <v>68.48</v>
      </c>
    </row>
    <row r="194" spans="1:13" ht="15.75" customHeight="1">
      <c r="A194" s="4">
        <v>193</v>
      </c>
      <c r="B194" s="3" t="s">
        <v>172</v>
      </c>
      <c r="C194" s="5">
        <v>69.510000000000005</v>
      </c>
      <c r="D194" s="5">
        <v>15</v>
      </c>
      <c r="E194" s="5">
        <v>14</v>
      </c>
      <c r="F194" s="5">
        <v>68.31</v>
      </c>
      <c r="G194" s="5">
        <v>0</v>
      </c>
      <c r="H194" s="5">
        <v>2</v>
      </c>
      <c r="I194" s="5">
        <v>0</v>
      </c>
      <c r="J194" s="5">
        <v>2</v>
      </c>
      <c r="K194" s="5">
        <v>69.739999999999995</v>
      </c>
      <c r="L194" s="5">
        <v>69.11</v>
      </c>
      <c r="M194" s="5">
        <v>69.14</v>
      </c>
    </row>
    <row r="195" spans="1:13" ht="15.75" customHeight="1">
      <c r="A195" s="4">
        <v>194</v>
      </c>
      <c r="B195" s="3" t="s">
        <v>277</v>
      </c>
      <c r="C195" s="5">
        <v>69.14</v>
      </c>
      <c r="D195" s="5">
        <v>12</v>
      </c>
      <c r="E195" s="5">
        <v>15</v>
      </c>
      <c r="F195" s="5">
        <v>70.349999999999994</v>
      </c>
      <c r="G195" s="5">
        <v>0</v>
      </c>
      <c r="H195" s="5">
        <v>1</v>
      </c>
      <c r="I195" s="5">
        <v>0</v>
      </c>
      <c r="J195" s="5">
        <v>1</v>
      </c>
      <c r="K195" s="5">
        <v>69.19</v>
      </c>
      <c r="L195" s="5">
        <v>69.03</v>
      </c>
      <c r="M195" s="5">
        <v>68.92</v>
      </c>
    </row>
    <row r="196" spans="1:13" ht="15.75" customHeight="1">
      <c r="A196" s="4">
        <v>195</v>
      </c>
      <c r="B196" s="3" t="s">
        <v>149</v>
      </c>
      <c r="C196" s="5">
        <v>69.13</v>
      </c>
      <c r="D196" s="5">
        <v>12</v>
      </c>
      <c r="E196" s="5">
        <v>13</v>
      </c>
      <c r="F196" s="5">
        <v>72.459999999999994</v>
      </c>
      <c r="G196" s="5">
        <v>0</v>
      </c>
      <c r="H196" s="5">
        <v>0</v>
      </c>
      <c r="I196" s="5">
        <v>0</v>
      </c>
      <c r="J196" s="5">
        <v>1</v>
      </c>
      <c r="K196" s="5">
        <v>68.959999999999994</v>
      </c>
      <c r="L196" s="5">
        <v>69.349999999999994</v>
      </c>
      <c r="M196" s="5">
        <v>69.84</v>
      </c>
    </row>
    <row r="197" spans="1:13" ht="15.75" customHeight="1">
      <c r="A197" s="4">
        <v>196</v>
      </c>
      <c r="B197" s="3" t="s">
        <v>225</v>
      </c>
      <c r="C197" s="5">
        <v>69.11</v>
      </c>
      <c r="D197" s="5">
        <v>14</v>
      </c>
      <c r="E197" s="5">
        <v>15</v>
      </c>
      <c r="F197" s="5">
        <v>67.72</v>
      </c>
      <c r="G197" s="5">
        <v>0</v>
      </c>
      <c r="H197" s="5">
        <v>1</v>
      </c>
      <c r="I197" s="5">
        <v>0</v>
      </c>
      <c r="J197" s="5">
        <v>1</v>
      </c>
      <c r="K197" s="5">
        <v>69.319999999999993</v>
      </c>
      <c r="L197" s="5">
        <v>68.739999999999995</v>
      </c>
      <c r="M197" s="5">
        <v>68.53</v>
      </c>
    </row>
    <row r="198" spans="1:13" ht="15.75" customHeight="1">
      <c r="A198" s="4">
        <v>197</v>
      </c>
      <c r="B198" s="3" t="s">
        <v>222</v>
      </c>
      <c r="C198" s="5">
        <v>68.81</v>
      </c>
      <c r="D198" s="5">
        <v>16</v>
      </c>
      <c r="E198" s="5">
        <v>11</v>
      </c>
      <c r="F198" s="5">
        <v>67.48</v>
      </c>
      <c r="G198" s="5">
        <v>0</v>
      </c>
      <c r="H198" s="5">
        <v>0</v>
      </c>
      <c r="I198" s="5">
        <v>0</v>
      </c>
      <c r="J198" s="5">
        <v>1</v>
      </c>
      <c r="K198" s="5">
        <v>68.599999999999994</v>
      </c>
      <c r="L198" s="5">
        <v>69.11</v>
      </c>
      <c r="M198" s="5">
        <v>69.27</v>
      </c>
    </row>
    <row r="199" spans="1:13" ht="15.75" customHeight="1">
      <c r="A199" s="4">
        <v>198</v>
      </c>
      <c r="B199" s="3" t="s">
        <v>330</v>
      </c>
      <c r="C199" s="5">
        <v>68.760000000000005</v>
      </c>
      <c r="D199" s="5">
        <v>13</v>
      </c>
      <c r="E199" s="5">
        <v>15</v>
      </c>
      <c r="F199" s="5">
        <v>70.959999999999994</v>
      </c>
      <c r="G199" s="5">
        <v>0</v>
      </c>
      <c r="H199" s="5">
        <v>0</v>
      </c>
      <c r="I199" s="5">
        <v>0</v>
      </c>
      <c r="J199" s="5">
        <v>1</v>
      </c>
      <c r="K199" s="5">
        <v>68.47</v>
      </c>
      <c r="L199" s="5">
        <v>69.19</v>
      </c>
      <c r="M199" s="5">
        <v>69.48</v>
      </c>
    </row>
    <row r="200" spans="1:13" ht="15.75" customHeight="1">
      <c r="A200" s="4">
        <v>199</v>
      </c>
      <c r="B200" s="3" t="s">
        <v>126</v>
      </c>
      <c r="C200" s="5">
        <v>68.73</v>
      </c>
      <c r="D200" s="5">
        <v>10</v>
      </c>
      <c r="E200" s="5">
        <v>15</v>
      </c>
      <c r="F200" s="5">
        <v>69.77</v>
      </c>
      <c r="G200" s="5">
        <v>0</v>
      </c>
      <c r="H200" s="5">
        <v>1</v>
      </c>
      <c r="I200" s="5">
        <v>0</v>
      </c>
      <c r="J200" s="5">
        <v>2</v>
      </c>
      <c r="K200" s="5">
        <v>69.209999999999994</v>
      </c>
      <c r="L200" s="5">
        <v>67.900000000000006</v>
      </c>
      <c r="M200" s="5">
        <v>67.88</v>
      </c>
    </row>
    <row r="201" spans="1:13" ht="15.75" customHeight="1">
      <c r="A201" s="4">
        <v>200</v>
      </c>
      <c r="B201" s="3" t="s">
        <v>397</v>
      </c>
      <c r="C201" s="5">
        <v>68.61</v>
      </c>
      <c r="D201" s="5">
        <v>11</v>
      </c>
      <c r="E201" s="5">
        <v>17</v>
      </c>
      <c r="F201" s="5">
        <v>70.84</v>
      </c>
      <c r="G201" s="5">
        <v>0</v>
      </c>
      <c r="H201" s="5">
        <v>0</v>
      </c>
      <c r="I201" s="5">
        <v>0</v>
      </c>
      <c r="J201" s="5">
        <v>3</v>
      </c>
      <c r="K201" s="5">
        <v>68.790000000000006</v>
      </c>
      <c r="L201" s="5">
        <v>68.27</v>
      </c>
      <c r="M201" s="5">
        <v>68.25</v>
      </c>
    </row>
    <row r="202" spans="1:13" ht="15.75" customHeight="1">
      <c r="A202" s="4">
        <v>201</v>
      </c>
      <c r="B202" s="3" t="s">
        <v>326</v>
      </c>
      <c r="C202" s="5">
        <v>68.59</v>
      </c>
      <c r="D202" s="5">
        <v>18</v>
      </c>
      <c r="E202" s="5">
        <v>11</v>
      </c>
      <c r="F202" s="5">
        <v>65.06</v>
      </c>
      <c r="G202" s="5">
        <v>0</v>
      </c>
      <c r="H202" s="5">
        <v>4</v>
      </c>
      <c r="I202" s="5">
        <v>0</v>
      </c>
      <c r="J202" s="5">
        <v>5</v>
      </c>
      <c r="K202" s="5">
        <v>68.52</v>
      </c>
      <c r="L202" s="5">
        <v>68.66</v>
      </c>
      <c r="M202" s="5">
        <v>68.78</v>
      </c>
    </row>
    <row r="203" spans="1:13" ht="15.75" customHeight="1">
      <c r="A203" s="4">
        <v>202</v>
      </c>
      <c r="B203" s="3" t="s">
        <v>302</v>
      </c>
      <c r="C203" s="5">
        <v>68.52</v>
      </c>
      <c r="D203" s="5">
        <v>16</v>
      </c>
      <c r="E203" s="5">
        <v>13</v>
      </c>
      <c r="F203" s="5">
        <v>68.58</v>
      </c>
      <c r="G203" s="5">
        <v>0</v>
      </c>
      <c r="H203" s="5">
        <v>0</v>
      </c>
      <c r="I203" s="5">
        <v>0</v>
      </c>
      <c r="J203" s="5">
        <v>0</v>
      </c>
      <c r="K203" s="5">
        <v>68.31</v>
      </c>
      <c r="L203" s="5">
        <v>68.83</v>
      </c>
      <c r="M203" s="5">
        <v>69.02</v>
      </c>
    </row>
    <row r="204" spans="1:13" ht="15.75" customHeight="1">
      <c r="A204" s="4">
        <v>203</v>
      </c>
      <c r="B204" s="3" t="s">
        <v>271</v>
      </c>
      <c r="C204" s="5">
        <v>68.47</v>
      </c>
      <c r="D204" s="5">
        <v>15</v>
      </c>
      <c r="E204" s="5">
        <v>14</v>
      </c>
      <c r="F204" s="5">
        <v>69.03</v>
      </c>
      <c r="G204" s="5">
        <v>0</v>
      </c>
      <c r="H204" s="5">
        <v>0</v>
      </c>
      <c r="I204" s="5">
        <v>0</v>
      </c>
      <c r="J204" s="5">
        <v>2</v>
      </c>
      <c r="K204" s="5">
        <v>68.319999999999993</v>
      </c>
      <c r="L204" s="5">
        <v>68.67</v>
      </c>
      <c r="M204" s="5">
        <v>69.209999999999994</v>
      </c>
    </row>
    <row r="205" spans="1:13" ht="15.75" customHeight="1">
      <c r="A205" s="4">
        <v>204</v>
      </c>
      <c r="B205" s="3" t="s">
        <v>266</v>
      </c>
      <c r="C205" s="5">
        <v>68.430000000000007</v>
      </c>
      <c r="D205" s="5">
        <v>15</v>
      </c>
      <c r="E205" s="5">
        <v>13</v>
      </c>
      <c r="F205" s="5">
        <v>66.709999999999994</v>
      </c>
      <c r="G205" s="5">
        <v>0</v>
      </c>
      <c r="H205" s="5">
        <v>1</v>
      </c>
      <c r="I205" s="5">
        <v>0</v>
      </c>
      <c r="J205" s="5">
        <v>3</v>
      </c>
      <c r="K205" s="5">
        <v>68.52</v>
      </c>
      <c r="L205" s="5">
        <v>68.239999999999995</v>
      </c>
      <c r="M205" s="5">
        <v>68.39</v>
      </c>
    </row>
    <row r="206" spans="1:13" ht="15.75" customHeight="1">
      <c r="A206" s="4">
        <v>205</v>
      </c>
      <c r="B206" s="3" t="s">
        <v>248</v>
      </c>
      <c r="C206" s="5">
        <v>68.39</v>
      </c>
      <c r="D206" s="5">
        <v>17</v>
      </c>
      <c r="E206" s="5">
        <v>14</v>
      </c>
      <c r="F206" s="5">
        <v>67.900000000000006</v>
      </c>
      <c r="G206" s="5">
        <v>0</v>
      </c>
      <c r="H206" s="5">
        <v>0</v>
      </c>
      <c r="I206" s="5">
        <v>0</v>
      </c>
      <c r="J206" s="5">
        <v>0</v>
      </c>
      <c r="K206" s="5">
        <v>68.22</v>
      </c>
      <c r="L206" s="5">
        <v>68.63</v>
      </c>
      <c r="M206" s="5">
        <v>68.95</v>
      </c>
    </row>
    <row r="207" spans="1:13" ht="15.75" customHeight="1">
      <c r="A207" s="4">
        <v>206</v>
      </c>
      <c r="B207" s="3" t="s">
        <v>213</v>
      </c>
      <c r="C207" s="5">
        <v>68.36</v>
      </c>
      <c r="D207" s="5">
        <v>9</v>
      </c>
      <c r="E207" s="5">
        <v>18</v>
      </c>
      <c r="F207" s="5">
        <v>71.73</v>
      </c>
      <c r="G207" s="5">
        <v>0</v>
      </c>
      <c r="H207" s="5">
        <v>0</v>
      </c>
      <c r="I207" s="5">
        <v>0</v>
      </c>
      <c r="J207" s="5">
        <v>0</v>
      </c>
      <c r="K207" s="5">
        <v>68.59</v>
      </c>
      <c r="L207" s="5">
        <v>67.94</v>
      </c>
      <c r="M207" s="5">
        <v>67.73</v>
      </c>
    </row>
    <row r="208" spans="1:13" ht="15.75" customHeight="1">
      <c r="A208" s="4">
        <v>207</v>
      </c>
      <c r="B208" s="3" t="s">
        <v>370</v>
      </c>
      <c r="C208" s="5">
        <v>68.33</v>
      </c>
      <c r="D208" s="5">
        <v>14</v>
      </c>
      <c r="E208" s="5">
        <v>13</v>
      </c>
      <c r="F208" s="5">
        <v>69.900000000000006</v>
      </c>
      <c r="G208" s="5">
        <v>0</v>
      </c>
      <c r="H208" s="5">
        <v>0</v>
      </c>
      <c r="I208" s="5">
        <v>0</v>
      </c>
      <c r="J208" s="5">
        <v>0</v>
      </c>
      <c r="K208" s="5">
        <v>67.91</v>
      </c>
      <c r="L208" s="5">
        <v>68.95</v>
      </c>
      <c r="M208" s="5">
        <v>69.069999999999993</v>
      </c>
    </row>
    <row r="209" spans="1:13" ht="15.75" customHeight="1">
      <c r="A209" s="4">
        <v>208</v>
      </c>
      <c r="B209" s="3" t="s">
        <v>223</v>
      </c>
      <c r="C209" s="5">
        <v>68.22</v>
      </c>
      <c r="D209" s="5">
        <v>12</v>
      </c>
      <c r="E209" s="5">
        <v>15</v>
      </c>
      <c r="F209" s="5">
        <v>68.38</v>
      </c>
      <c r="G209" s="5">
        <v>0</v>
      </c>
      <c r="H209" s="5">
        <v>0</v>
      </c>
      <c r="I209" s="5">
        <v>0</v>
      </c>
      <c r="J209" s="5">
        <v>1</v>
      </c>
      <c r="K209" s="5">
        <v>68.41</v>
      </c>
      <c r="L209" s="5">
        <v>67.88</v>
      </c>
      <c r="M209" s="5">
        <v>67.86</v>
      </c>
    </row>
    <row r="210" spans="1:13" ht="15.75" customHeight="1">
      <c r="A210" s="4">
        <v>209</v>
      </c>
      <c r="B210" s="3" t="s">
        <v>235</v>
      </c>
      <c r="C210" s="5">
        <v>68.22</v>
      </c>
      <c r="D210" s="5">
        <v>15</v>
      </c>
      <c r="E210" s="5">
        <v>11</v>
      </c>
      <c r="F210" s="5">
        <v>67.459999999999994</v>
      </c>
      <c r="G210" s="5">
        <v>0</v>
      </c>
      <c r="H210" s="5">
        <v>0</v>
      </c>
      <c r="I210" s="5">
        <v>0</v>
      </c>
      <c r="J210" s="5">
        <v>0</v>
      </c>
      <c r="K210" s="5">
        <v>68.239999999999995</v>
      </c>
      <c r="L210" s="5">
        <v>68.13</v>
      </c>
      <c r="M210" s="5">
        <v>68.55</v>
      </c>
    </row>
    <row r="211" spans="1:13" ht="15.75" customHeight="1">
      <c r="A211" s="4">
        <v>210</v>
      </c>
      <c r="B211" s="3" t="s">
        <v>345</v>
      </c>
      <c r="C211" s="5">
        <v>68.209999999999994</v>
      </c>
      <c r="D211" s="5">
        <v>18</v>
      </c>
      <c r="E211" s="5">
        <v>11</v>
      </c>
      <c r="F211" s="5">
        <v>67.61</v>
      </c>
      <c r="G211" s="5">
        <v>0</v>
      </c>
      <c r="H211" s="5">
        <v>1</v>
      </c>
      <c r="I211" s="5">
        <v>0</v>
      </c>
      <c r="J211" s="5">
        <v>1</v>
      </c>
      <c r="K211" s="5">
        <v>67.92</v>
      </c>
      <c r="L211" s="5">
        <v>68.63</v>
      </c>
      <c r="M211" s="5">
        <v>68.98</v>
      </c>
    </row>
    <row r="212" spans="1:13" ht="15.75" customHeight="1">
      <c r="A212" s="4">
        <v>211</v>
      </c>
      <c r="B212" s="3" t="s">
        <v>284</v>
      </c>
      <c r="C212" s="5">
        <v>68.12</v>
      </c>
      <c r="D212" s="5">
        <v>16</v>
      </c>
      <c r="E212" s="5">
        <v>11</v>
      </c>
      <c r="F212" s="5">
        <v>66.66</v>
      </c>
      <c r="G212" s="5">
        <v>0</v>
      </c>
      <c r="H212" s="5">
        <v>0</v>
      </c>
      <c r="I212" s="5">
        <v>0</v>
      </c>
      <c r="J212" s="5">
        <v>1</v>
      </c>
      <c r="K212" s="5">
        <v>68.2</v>
      </c>
      <c r="L212" s="5">
        <v>67.95</v>
      </c>
      <c r="M212" s="5">
        <v>68.319999999999993</v>
      </c>
    </row>
    <row r="213" spans="1:13" ht="15.75" customHeight="1">
      <c r="A213" s="4">
        <v>212</v>
      </c>
      <c r="B213" s="3" t="s">
        <v>170</v>
      </c>
      <c r="C213" s="5">
        <v>68.05</v>
      </c>
      <c r="D213" s="5">
        <v>10</v>
      </c>
      <c r="E213" s="5">
        <v>19</v>
      </c>
      <c r="F213" s="5">
        <v>71.650000000000006</v>
      </c>
      <c r="G213" s="5">
        <v>0</v>
      </c>
      <c r="H213" s="5">
        <v>1</v>
      </c>
      <c r="I213" s="5">
        <v>0</v>
      </c>
      <c r="J213" s="5">
        <v>4</v>
      </c>
      <c r="K213" s="5">
        <v>68.09</v>
      </c>
      <c r="L213" s="5">
        <v>67.959999999999994</v>
      </c>
      <c r="M213" s="5">
        <v>67.8</v>
      </c>
    </row>
    <row r="214" spans="1:13" ht="15.75" customHeight="1">
      <c r="A214" s="4">
        <v>213</v>
      </c>
      <c r="B214" s="3" t="s">
        <v>376</v>
      </c>
      <c r="C214" s="5">
        <v>67.97</v>
      </c>
      <c r="D214" s="5">
        <v>14</v>
      </c>
      <c r="E214" s="5">
        <v>10</v>
      </c>
      <c r="F214" s="5">
        <v>66.88</v>
      </c>
      <c r="G214" s="5">
        <v>0</v>
      </c>
      <c r="H214" s="5">
        <v>1</v>
      </c>
      <c r="I214" s="5">
        <v>0</v>
      </c>
      <c r="J214" s="5">
        <v>2</v>
      </c>
      <c r="K214" s="5">
        <v>67.66</v>
      </c>
      <c r="L214" s="5">
        <v>68.42</v>
      </c>
      <c r="M214" s="5">
        <v>69.22</v>
      </c>
    </row>
    <row r="215" spans="1:13" ht="15.75" customHeight="1">
      <c r="A215" s="4">
        <v>214</v>
      </c>
      <c r="B215" s="3" t="s">
        <v>219</v>
      </c>
      <c r="C215" s="5">
        <v>67.930000000000007</v>
      </c>
      <c r="D215" s="5">
        <v>11</v>
      </c>
      <c r="E215" s="5">
        <v>18</v>
      </c>
      <c r="F215" s="5">
        <v>71.36</v>
      </c>
      <c r="G215" s="5">
        <v>0</v>
      </c>
      <c r="H215" s="5">
        <v>5</v>
      </c>
      <c r="I215" s="5">
        <v>0</v>
      </c>
      <c r="J215" s="5">
        <v>5</v>
      </c>
      <c r="K215" s="5">
        <v>67.83</v>
      </c>
      <c r="L215" s="5">
        <v>68.069999999999993</v>
      </c>
      <c r="M215" s="5">
        <v>67.709999999999994</v>
      </c>
    </row>
    <row r="216" spans="1:13" ht="15.75" customHeight="1">
      <c r="A216" s="4">
        <v>215</v>
      </c>
      <c r="B216" s="3" t="s">
        <v>238</v>
      </c>
      <c r="C216" s="5">
        <v>67.91</v>
      </c>
      <c r="D216" s="5">
        <v>15</v>
      </c>
      <c r="E216" s="5">
        <v>9</v>
      </c>
      <c r="F216" s="5">
        <v>65.260000000000005</v>
      </c>
      <c r="G216" s="5">
        <v>0</v>
      </c>
      <c r="H216" s="5">
        <v>1</v>
      </c>
      <c r="I216" s="5">
        <v>0</v>
      </c>
      <c r="J216" s="5">
        <v>2</v>
      </c>
      <c r="K216" s="5">
        <v>67.62</v>
      </c>
      <c r="L216" s="5">
        <v>68.36</v>
      </c>
      <c r="M216" s="5">
        <v>68.650000000000006</v>
      </c>
    </row>
    <row r="217" spans="1:13" ht="15.75" customHeight="1">
      <c r="A217" s="4">
        <v>216</v>
      </c>
      <c r="B217" s="3" t="s">
        <v>385</v>
      </c>
      <c r="C217" s="5">
        <v>67.900000000000006</v>
      </c>
      <c r="D217" s="5">
        <v>10</v>
      </c>
      <c r="E217" s="5">
        <v>14</v>
      </c>
      <c r="F217" s="5">
        <v>68.959999999999994</v>
      </c>
      <c r="G217" s="5">
        <v>0</v>
      </c>
      <c r="H217" s="5">
        <v>0</v>
      </c>
      <c r="I217" s="5">
        <v>0</v>
      </c>
      <c r="J217" s="5">
        <v>1</v>
      </c>
      <c r="K217" s="5">
        <v>68.05</v>
      </c>
      <c r="L217" s="5">
        <v>67.63</v>
      </c>
      <c r="M217" s="5">
        <v>67.34</v>
      </c>
    </row>
    <row r="218" spans="1:13" ht="15.75" customHeight="1">
      <c r="A218" s="4">
        <v>217</v>
      </c>
      <c r="B218" s="3" t="s">
        <v>110</v>
      </c>
      <c r="C218" s="5">
        <v>67.900000000000006</v>
      </c>
      <c r="D218" s="5">
        <v>11</v>
      </c>
      <c r="E218" s="5">
        <v>19</v>
      </c>
      <c r="F218" s="5">
        <v>73.349999999999994</v>
      </c>
      <c r="G218" s="5">
        <v>0</v>
      </c>
      <c r="H218" s="5">
        <v>2</v>
      </c>
      <c r="I218" s="5">
        <v>0</v>
      </c>
      <c r="J218" s="5">
        <v>3</v>
      </c>
      <c r="K218" s="5">
        <v>67.72</v>
      </c>
      <c r="L218" s="5">
        <v>68.14</v>
      </c>
      <c r="M218" s="5">
        <v>68.400000000000006</v>
      </c>
    </row>
    <row r="219" spans="1:13" ht="15.75" customHeight="1">
      <c r="A219" s="4">
        <v>218</v>
      </c>
      <c r="B219" s="3" t="s">
        <v>348</v>
      </c>
      <c r="C219" s="5">
        <v>67.75</v>
      </c>
      <c r="D219" s="5">
        <v>17</v>
      </c>
      <c r="E219" s="5">
        <v>12</v>
      </c>
      <c r="F219" s="5">
        <v>67.31</v>
      </c>
      <c r="G219" s="5">
        <v>0</v>
      </c>
      <c r="H219" s="5">
        <v>0</v>
      </c>
      <c r="I219" s="5">
        <v>0</v>
      </c>
      <c r="J219" s="5">
        <v>1</v>
      </c>
      <c r="K219" s="5">
        <v>67.48</v>
      </c>
      <c r="L219" s="5">
        <v>68.14</v>
      </c>
      <c r="M219" s="5">
        <v>68.69</v>
      </c>
    </row>
    <row r="220" spans="1:13" ht="15.75" customHeight="1">
      <c r="A220" s="4">
        <v>219</v>
      </c>
      <c r="B220" s="3" t="s">
        <v>115</v>
      </c>
      <c r="C220" s="5">
        <v>67.63</v>
      </c>
      <c r="D220" s="5">
        <v>16</v>
      </c>
      <c r="E220" s="5">
        <v>12</v>
      </c>
      <c r="F220" s="5">
        <v>66.760000000000005</v>
      </c>
      <c r="G220" s="5">
        <v>0</v>
      </c>
      <c r="H220" s="5">
        <v>0</v>
      </c>
      <c r="I220" s="5">
        <v>0</v>
      </c>
      <c r="J220" s="5">
        <v>3</v>
      </c>
      <c r="K220" s="5">
        <v>67.39</v>
      </c>
      <c r="L220" s="5">
        <v>67.98</v>
      </c>
      <c r="M220" s="5">
        <v>68.349999999999994</v>
      </c>
    </row>
    <row r="221" spans="1:13" ht="15.75" customHeight="1">
      <c r="A221" s="4">
        <v>220</v>
      </c>
      <c r="B221" s="3" t="s">
        <v>313</v>
      </c>
      <c r="C221" s="5">
        <v>67.400000000000006</v>
      </c>
      <c r="D221" s="5">
        <v>16</v>
      </c>
      <c r="E221" s="5">
        <v>15</v>
      </c>
      <c r="F221" s="5">
        <v>67.489999999999995</v>
      </c>
      <c r="G221" s="5">
        <v>0</v>
      </c>
      <c r="H221" s="5">
        <v>2</v>
      </c>
      <c r="I221" s="5">
        <v>0</v>
      </c>
      <c r="J221" s="5">
        <v>5</v>
      </c>
      <c r="K221" s="5">
        <v>67.45</v>
      </c>
      <c r="L221" s="5">
        <v>67.28</v>
      </c>
      <c r="M221" s="5">
        <v>67.5</v>
      </c>
    </row>
    <row r="222" spans="1:13" ht="15.75" customHeight="1">
      <c r="A222" s="4">
        <v>221</v>
      </c>
      <c r="B222" s="3" t="s">
        <v>383</v>
      </c>
      <c r="C222" s="5">
        <v>67.319999999999993</v>
      </c>
      <c r="D222" s="5">
        <v>15</v>
      </c>
      <c r="E222" s="5">
        <v>16</v>
      </c>
      <c r="F222" s="5">
        <v>68.319999999999993</v>
      </c>
      <c r="G222" s="5">
        <v>0</v>
      </c>
      <c r="H222" s="5">
        <v>0</v>
      </c>
      <c r="I222" s="5">
        <v>0</v>
      </c>
      <c r="J222" s="5">
        <v>2</v>
      </c>
      <c r="K222" s="5">
        <v>67.09</v>
      </c>
      <c r="L222" s="5">
        <v>67.650000000000006</v>
      </c>
      <c r="M222" s="5">
        <v>67.84</v>
      </c>
    </row>
    <row r="223" spans="1:13" ht="15.75" customHeight="1">
      <c r="A223" s="4">
        <v>222</v>
      </c>
      <c r="B223" s="3" t="s">
        <v>185</v>
      </c>
      <c r="C223" s="5">
        <v>67.31</v>
      </c>
      <c r="D223" s="5">
        <v>13</v>
      </c>
      <c r="E223" s="5">
        <v>12</v>
      </c>
      <c r="F223" s="5">
        <v>66.44</v>
      </c>
      <c r="G223" s="5">
        <v>0</v>
      </c>
      <c r="H223" s="5">
        <v>1</v>
      </c>
      <c r="I223" s="5">
        <v>0</v>
      </c>
      <c r="J223" s="5">
        <v>3</v>
      </c>
      <c r="K223" s="5">
        <v>67.08</v>
      </c>
      <c r="L223" s="5">
        <v>67.64</v>
      </c>
      <c r="M223" s="5">
        <v>67.63</v>
      </c>
    </row>
    <row r="224" spans="1:13" ht="15.75" customHeight="1">
      <c r="A224" s="4">
        <v>223</v>
      </c>
      <c r="B224" s="3" t="s">
        <v>220</v>
      </c>
      <c r="C224" s="5">
        <v>67.290000000000006</v>
      </c>
      <c r="D224" s="5">
        <v>14</v>
      </c>
      <c r="E224" s="5">
        <v>15</v>
      </c>
      <c r="F224" s="5">
        <v>67.849999999999994</v>
      </c>
      <c r="G224" s="5">
        <v>0</v>
      </c>
      <c r="H224" s="5">
        <v>0</v>
      </c>
      <c r="I224" s="5">
        <v>0</v>
      </c>
      <c r="J224" s="5">
        <v>0</v>
      </c>
      <c r="K224" s="5">
        <v>67.349999999999994</v>
      </c>
      <c r="L224" s="5">
        <v>67.14</v>
      </c>
      <c r="M224" s="5">
        <v>67.28</v>
      </c>
    </row>
    <row r="225" spans="1:13" ht="15.75" customHeight="1">
      <c r="A225" s="4">
        <v>224</v>
      </c>
      <c r="B225" s="3" t="s">
        <v>205</v>
      </c>
      <c r="C225" s="5">
        <v>67.22</v>
      </c>
      <c r="D225" s="5">
        <v>13</v>
      </c>
      <c r="E225" s="5">
        <v>16</v>
      </c>
      <c r="F225" s="5">
        <v>70.040000000000006</v>
      </c>
      <c r="G225" s="5">
        <v>0</v>
      </c>
      <c r="H225" s="5">
        <v>0</v>
      </c>
      <c r="I225" s="5">
        <v>0</v>
      </c>
      <c r="J225" s="5">
        <v>1</v>
      </c>
      <c r="K225" s="5">
        <v>66.87</v>
      </c>
      <c r="L225" s="5">
        <v>67.73</v>
      </c>
      <c r="M225" s="5">
        <v>67.760000000000005</v>
      </c>
    </row>
    <row r="226" spans="1:13" ht="15.75" customHeight="1">
      <c r="A226" s="4">
        <v>225</v>
      </c>
      <c r="B226" s="3" t="s">
        <v>247</v>
      </c>
      <c r="C226" s="5">
        <v>67.2</v>
      </c>
      <c r="D226" s="5">
        <v>9</v>
      </c>
      <c r="E226" s="5">
        <v>21</v>
      </c>
      <c r="F226" s="5">
        <v>72.45</v>
      </c>
      <c r="G226" s="5">
        <v>0</v>
      </c>
      <c r="H226" s="5">
        <v>3</v>
      </c>
      <c r="I226" s="5">
        <v>0</v>
      </c>
      <c r="J226" s="5">
        <v>5</v>
      </c>
      <c r="K226" s="5">
        <v>67.3</v>
      </c>
      <c r="L226" s="5">
        <v>67.010000000000005</v>
      </c>
      <c r="M226" s="5">
        <v>66.739999999999995</v>
      </c>
    </row>
    <row r="227" spans="1:13" ht="15.75" customHeight="1">
      <c r="A227" s="4">
        <v>226</v>
      </c>
      <c r="B227" s="3" t="s">
        <v>367</v>
      </c>
      <c r="C227" s="5">
        <v>67.2</v>
      </c>
      <c r="D227" s="5">
        <v>13</v>
      </c>
      <c r="E227" s="5">
        <v>12</v>
      </c>
      <c r="F227" s="5">
        <v>67.42</v>
      </c>
      <c r="G227" s="5">
        <v>0</v>
      </c>
      <c r="H227" s="5">
        <v>0</v>
      </c>
      <c r="I227" s="5">
        <v>0</v>
      </c>
      <c r="J227" s="5">
        <v>0</v>
      </c>
      <c r="K227" s="5">
        <v>67.040000000000006</v>
      </c>
      <c r="L227" s="5">
        <v>67.430000000000007</v>
      </c>
      <c r="M227" s="5">
        <v>67.569999999999993</v>
      </c>
    </row>
    <row r="228" spans="1:13" ht="15.75" customHeight="1">
      <c r="A228" s="4">
        <v>227</v>
      </c>
      <c r="B228" s="3" t="s">
        <v>135</v>
      </c>
      <c r="C228" s="5">
        <v>67.150000000000006</v>
      </c>
      <c r="D228" s="5">
        <v>10</v>
      </c>
      <c r="E228" s="5">
        <v>19</v>
      </c>
      <c r="F228" s="5">
        <v>72.81</v>
      </c>
      <c r="G228" s="5">
        <v>0</v>
      </c>
      <c r="H228" s="5">
        <v>3</v>
      </c>
      <c r="I228" s="5">
        <v>0</v>
      </c>
      <c r="J228" s="5">
        <v>4</v>
      </c>
      <c r="K228" s="5">
        <v>66.94</v>
      </c>
      <c r="L228" s="5">
        <v>67.45</v>
      </c>
      <c r="M228" s="5">
        <v>67.25</v>
      </c>
    </row>
    <row r="229" spans="1:13" ht="15.75" customHeight="1">
      <c r="A229" s="4">
        <v>228</v>
      </c>
      <c r="B229" s="3" t="s">
        <v>395</v>
      </c>
      <c r="C229" s="5">
        <v>67.09</v>
      </c>
      <c r="D229" s="5">
        <v>12</v>
      </c>
      <c r="E229" s="5">
        <v>15</v>
      </c>
      <c r="F229" s="5">
        <v>67.430000000000007</v>
      </c>
      <c r="G229" s="5">
        <v>0</v>
      </c>
      <c r="H229" s="5">
        <v>0</v>
      </c>
      <c r="I229" s="5">
        <v>0</v>
      </c>
      <c r="J229" s="5">
        <v>0</v>
      </c>
      <c r="K229" s="5">
        <v>67.239999999999995</v>
      </c>
      <c r="L229" s="5">
        <v>66.8</v>
      </c>
      <c r="M229" s="5">
        <v>66.650000000000006</v>
      </c>
    </row>
    <row r="230" spans="1:13" ht="15.75" customHeight="1">
      <c r="A230" s="4">
        <v>229</v>
      </c>
      <c r="B230" s="3" t="s">
        <v>124</v>
      </c>
      <c r="C230" s="5">
        <v>66.95</v>
      </c>
      <c r="D230" s="5">
        <v>14</v>
      </c>
      <c r="E230" s="5">
        <v>11</v>
      </c>
      <c r="F230" s="5">
        <v>65.900000000000006</v>
      </c>
      <c r="G230" s="5">
        <v>0</v>
      </c>
      <c r="H230" s="5">
        <v>1</v>
      </c>
      <c r="I230" s="5">
        <v>0</v>
      </c>
      <c r="J230" s="5">
        <v>2</v>
      </c>
      <c r="K230" s="5">
        <v>66.48</v>
      </c>
      <c r="L230" s="5">
        <v>67.66</v>
      </c>
      <c r="M230" s="5">
        <v>67.58</v>
      </c>
    </row>
    <row r="231" spans="1:13" ht="15.75" customHeight="1">
      <c r="A231" s="4">
        <v>230</v>
      </c>
      <c r="B231" s="3" t="s">
        <v>315</v>
      </c>
      <c r="C231" s="5">
        <v>66.95</v>
      </c>
      <c r="D231" s="5">
        <v>12</v>
      </c>
      <c r="E231" s="5">
        <v>16</v>
      </c>
      <c r="F231" s="5">
        <v>70.25</v>
      </c>
      <c r="G231" s="5">
        <v>0</v>
      </c>
      <c r="H231" s="5">
        <v>1</v>
      </c>
      <c r="I231" s="5">
        <v>0</v>
      </c>
      <c r="J231" s="5">
        <v>1</v>
      </c>
      <c r="K231" s="5">
        <v>66.959999999999994</v>
      </c>
      <c r="L231" s="5">
        <v>66.88</v>
      </c>
      <c r="M231" s="5">
        <v>66.819999999999993</v>
      </c>
    </row>
    <row r="232" spans="1:13" ht="15.75" customHeight="1">
      <c r="A232" s="4">
        <v>231</v>
      </c>
      <c r="B232" s="3" t="s">
        <v>154</v>
      </c>
      <c r="C232" s="5">
        <v>66.87</v>
      </c>
      <c r="D232" s="5">
        <v>8</v>
      </c>
      <c r="E232" s="5">
        <v>22</v>
      </c>
      <c r="F232" s="5">
        <v>70.959999999999994</v>
      </c>
      <c r="G232" s="5">
        <v>0</v>
      </c>
      <c r="H232" s="5">
        <v>0</v>
      </c>
      <c r="I232" s="5">
        <v>0</v>
      </c>
      <c r="J232" s="5">
        <v>0</v>
      </c>
      <c r="K232" s="5">
        <v>67.13</v>
      </c>
      <c r="L232" s="5">
        <v>66.41</v>
      </c>
      <c r="M232" s="5">
        <v>66.06</v>
      </c>
    </row>
    <row r="233" spans="1:13" ht="15.75" customHeight="1">
      <c r="A233" s="4">
        <v>232</v>
      </c>
      <c r="B233" s="3" t="s">
        <v>163</v>
      </c>
      <c r="C233" s="5">
        <v>66.84</v>
      </c>
      <c r="D233" s="5">
        <v>11</v>
      </c>
      <c r="E233" s="5">
        <v>15</v>
      </c>
      <c r="F233" s="5">
        <v>70.28</v>
      </c>
      <c r="G233" s="5">
        <v>0</v>
      </c>
      <c r="H233" s="5">
        <v>1</v>
      </c>
      <c r="I233" s="5">
        <v>0</v>
      </c>
      <c r="J233" s="5">
        <v>3</v>
      </c>
      <c r="K233" s="5">
        <v>66.64</v>
      </c>
      <c r="L233" s="5">
        <v>67.11</v>
      </c>
      <c r="M233" s="5">
        <v>67.099999999999994</v>
      </c>
    </row>
    <row r="234" spans="1:13" ht="15.75" customHeight="1">
      <c r="A234" s="4">
        <v>233</v>
      </c>
      <c r="B234" s="3" t="s">
        <v>211</v>
      </c>
      <c r="C234" s="5">
        <v>66.75</v>
      </c>
      <c r="D234" s="5">
        <v>4</v>
      </c>
      <c r="E234" s="5">
        <v>25</v>
      </c>
      <c r="F234" s="5">
        <v>76.650000000000006</v>
      </c>
      <c r="G234" s="5">
        <v>0</v>
      </c>
      <c r="H234" s="5">
        <v>4</v>
      </c>
      <c r="I234" s="5">
        <v>1</v>
      </c>
      <c r="J234" s="5">
        <v>7</v>
      </c>
      <c r="K234" s="5">
        <v>66.930000000000007</v>
      </c>
      <c r="L234" s="5">
        <v>66.430000000000007</v>
      </c>
      <c r="M234" s="5">
        <v>65.680000000000007</v>
      </c>
    </row>
    <row r="235" spans="1:13" ht="15.75" customHeight="1">
      <c r="A235" s="4">
        <v>234</v>
      </c>
      <c r="B235" s="3" t="s">
        <v>100</v>
      </c>
      <c r="C235" s="5">
        <v>66.650000000000006</v>
      </c>
      <c r="D235" s="5">
        <v>6</v>
      </c>
      <c r="E235" s="5">
        <v>22</v>
      </c>
      <c r="F235" s="5">
        <v>72.97</v>
      </c>
      <c r="G235" s="5">
        <v>0</v>
      </c>
      <c r="H235" s="5">
        <v>2</v>
      </c>
      <c r="I235" s="5">
        <v>0</v>
      </c>
      <c r="J235" s="5">
        <v>3</v>
      </c>
      <c r="K235" s="5">
        <v>67</v>
      </c>
      <c r="L235" s="5">
        <v>66.040000000000006</v>
      </c>
      <c r="M235" s="5">
        <v>65.7</v>
      </c>
    </row>
    <row r="236" spans="1:13" ht="15.75" customHeight="1">
      <c r="A236" s="4">
        <v>235</v>
      </c>
      <c r="B236" s="3" t="s">
        <v>361</v>
      </c>
      <c r="C236" s="5">
        <v>66.64</v>
      </c>
      <c r="D236" s="5">
        <v>12</v>
      </c>
      <c r="E236" s="5">
        <v>15</v>
      </c>
      <c r="F236" s="5">
        <v>69.959999999999994</v>
      </c>
      <c r="G236" s="5">
        <v>0</v>
      </c>
      <c r="H236" s="5">
        <v>3</v>
      </c>
      <c r="I236" s="5">
        <v>0</v>
      </c>
      <c r="J236" s="5">
        <v>3</v>
      </c>
      <c r="K236" s="5">
        <v>66.56</v>
      </c>
      <c r="L236" s="5">
        <v>66.73</v>
      </c>
      <c r="M236" s="5">
        <v>67.02</v>
      </c>
    </row>
    <row r="237" spans="1:13" ht="15.75" customHeight="1">
      <c r="A237" s="4">
        <v>236</v>
      </c>
      <c r="B237" s="3" t="s">
        <v>365</v>
      </c>
      <c r="C237" s="5">
        <v>66.61</v>
      </c>
      <c r="D237" s="5">
        <v>12</v>
      </c>
      <c r="E237" s="5">
        <v>15</v>
      </c>
      <c r="F237" s="5">
        <v>67.989999999999995</v>
      </c>
      <c r="G237" s="5">
        <v>0</v>
      </c>
      <c r="H237" s="5">
        <v>1</v>
      </c>
      <c r="I237" s="5">
        <v>0</v>
      </c>
      <c r="J237" s="5">
        <v>1</v>
      </c>
      <c r="K237" s="5">
        <v>66.510000000000005</v>
      </c>
      <c r="L237" s="5">
        <v>66.72</v>
      </c>
      <c r="M237" s="5">
        <v>66.44</v>
      </c>
    </row>
    <row r="238" spans="1:13" ht="15.75" customHeight="1">
      <c r="A238" s="4">
        <v>237</v>
      </c>
      <c r="B238" s="3" t="s">
        <v>180</v>
      </c>
      <c r="C238" s="5">
        <v>66.489999999999995</v>
      </c>
      <c r="D238" s="5">
        <v>13</v>
      </c>
      <c r="E238" s="5">
        <v>13</v>
      </c>
      <c r="F238" s="5">
        <v>65.7</v>
      </c>
      <c r="G238" s="5">
        <v>0</v>
      </c>
      <c r="H238" s="5">
        <v>1</v>
      </c>
      <c r="I238" s="5">
        <v>0</v>
      </c>
      <c r="J238" s="5">
        <v>2</v>
      </c>
      <c r="K238" s="5">
        <v>66.36</v>
      </c>
      <c r="L238" s="5">
        <v>66.66</v>
      </c>
      <c r="M238" s="5">
        <v>66.680000000000007</v>
      </c>
    </row>
    <row r="239" spans="1:13" ht="15.75" customHeight="1">
      <c r="A239" s="4">
        <v>238</v>
      </c>
      <c r="B239" s="3" t="s">
        <v>227</v>
      </c>
      <c r="C239" s="5">
        <v>66.45</v>
      </c>
      <c r="D239" s="5">
        <v>8</v>
      </c>
      <c r="E239" s="5">
        <v>21</v>
      </c>
      <c r="F239" s="5">
        <v>71.069999999999993</v>
      </c>
      <c r="G239" s="5">
        <v>0</v>
      </c>
      <c r="H239" s="5">
        <v>2</v>
      </c>
      <c r="I239" s="5">
        <v>0</v>
      </c>
      <c r="J239" s="5">
        <v>2</v>
      </c>
      <c r="K239" s="5">
        <v>66.63</v>
      </c>
      <c r="L239" s="5">
        <v>66.13</v>
      </c>
      <c r="M239" s="5">
        <v>66.040000000000006</v>
      </c>
    </row>
    <row r="240" spans="1:13" ht="15.75" customHeight="1">
      <c r="A240" s="4">
        <v>239</v>
      </c>
      <c r="B240" s="3" t="s">
        <v>166</v>
      </c>
      <c r="C240" s="5">
        <v>66.28</v>
      </c>
      <c r="D240" s="5">
        <v>13</v>
      </c>
      <c r="E240" s="5">
        <v>14</v>
      </c>
      <c r="F240" s="5">
        <v>66.739999999999995</v>
      </c>
      <c r="G240" s="5">
        <v>0</v>
      </c>
      <c r="H240" s="5">
        <v>0</v>
      </c>
      <c r="I240" s="5">
        <v>0</v>
      </c>
      <c r="J240" s="5">
        <v>1</v>
      </c>
      <c r="K240" s="5">
        <v>66.459999999999994</v>
      </c>
      <c r="L240" s="5">
        <v>65.959999999999994</v>
      </c>
      <c r="M240" s="5">
        <v>66.03</v>
      </c>
    </row>
    <row r="241" spans="1:13" ht="15.75" customHeight="1">
      <c r="A241" s="4">
        <v>240</v>
      </c>
      <c r="B241" s="3" t="s">
        <v>373</v>
      </c>
      <c r="C241" s="5">
        <v>66.25</v>
      </c>
      <c r="D241" s="5">
        <v>10</v>
      </c>
      <c r="E241" s="5">
        <v>15</v>
      </c>
      <c r="F241" s="5">
        <v>68.489999999999995</v>
      </c>
      <c r="G241" s="5">
        <v>0</v>
      </c>
      <c r="H241" s="5">
        <v>1</v>
      </c>
      <c r="I241" s="5">
        <v>0</v>
      </c>
      <c r="J241" s="5">
        <v>1</v>
      </c>
      <c r="K241" s="5">
        <v>66.31</v>
      </c>
      <c r="L241" s="5">
        <v>66.11</v>
      </c>
      <c r="M241" s="5">
        <v>65.819999999999993</v>
      </c>
    </row>
    <row r="242" spans="1:13" ht="15.75" customHeight="1">
      <c r="A242" s="4">
        <v>241</v>
      </c>
      <c r="B242" s="3" t="s">
        <v>418</v>
      </c>
      <c r="C242" s="5">
        <v>66.23</v>
      </c>
      <c r="D242" s="5">
        <v>11</v>
      </c>
      <c r="E242" s="5">
        <v>12</v>
      </c>
      <c r="F242" s="5">
        <v>68.44</v>
      </c>
      <c r="G242" s="5">
        <v>0</v>
      </c>
      <c r="H242" s="5">
        <v>0</v>
      </c>
      <c r="I242" s="5">
        <v>0</v>
      </c>
      <c r="J242" s="5">
        <v>4</v>
      </c>
      <c r="K242" s="5">
        <v>65.97</v>
      </c>
      <c r="L242" s="5">
        <v>66.599999999999994</v>
      </c>
      <c r="M242" s="5">
        <v>67.010000000000005</v>
      </c>
    </row>
    <row r="243" spans="1:13" ht="15.75" customHeight="1">
      <c r="A243" s="4">
        <v>242</v>
      </c>
      <c r="B243" s="3" t="s">
        <v>310</v>
      </c>
      <c r="C243" s="5">
        <v>66.2</v>
      </c>
      <c r="D243" s="5">
        <v>12</v>
      </c>
      <c r="E243" s="5">
        <v>17</v>
      </c>
      <c r="F243" s="5">
        <v>68.819999999999993</v>
      </c>
      <c r="G243" s="5">
        <v>0</v>
      </c>
      <c r="H243" s="5">
        <v>0</v>
      </c>
      <c r="I243" s="5">
        <v>0</v>
      </c>
      <c r="J243" s="5">
        <v>0</v>
      </c>
      <c r="K243" s="5">
        <v>66.14</v>
      </c>
      <c r="L243" s="5">
        <v>66.260000000000005</v>
      </c>
      <c r="M243" s="5">
        <v>66.17</v>
      </c>
    </row>
    <row r="244" spans="1:13" ht="15.75" customHeight="1">
      <c r="A244" s="4">
        <v>243</v>
      </c>
      <c r="B244" s="3" t="s">
        <v>142</v>
      </c>
      <c r="C244" s="5">
        <v>66.14</v>
      </c>
      <c r="D244" s="5">
        <v>11</v>
      </c>
      <c r="E244" s="5">
        <v>16</v>
      </c>
      <c r="F244" s="5">
        <v>69.27</v>
      </c>
      <c r="G244" s="5">
        <v>0</v>
      </c>
      <c r="H244" s="5">
        <v>0</v>
      </c>
      <c r="I244" s="5">
        <v>0</v>
      </c>
      <c r="J244" s="5">
        <v>0</v>
      </c>
      <c r="K244" s="5">
        <v>66.03</v>
      </c>
      <c r="L244" s="5">
        <v>66.290000000000006</v>
      </c>
      <c r="M244" s="5">
        <v>66.33</v>
      </c>
    </row>
    <row r="245" spans="1:13" ht="15.75" customHeight="1">
      <c r="A245" s="4">
        <v>244</v>
      </c>
      <c r="B245" s="3" t="s">
        <v>356</v>
      </c>
      <c r="C245" s="5">
        <v>66.040000000000006</v>
      </c>
      <c r="D245" s="5">
        <v>14</v>
      </c>
      <c r="E245" s="5">
        <v>13</v>
      </c>
      <c r="F245" s="5">
        <v>64.72</v>
      </c>
      <c r="G245" s="5">
        <v>0</v>
      </c>
      <c r="H245" s="5">
        <v>0</v>
      </c>
      <c r="I245" s="5">
        <v>0</v>
      </c>
      <c r="J245" s="5">
        <v>0</v>
      </c>
      <c r="K245" s="5">
        <v>65.989999999999995</v>
      </c>
      <c r="L245" s="5">
        <v>66.069999999999993</v>
      </c>
      <c r="M245" s="5">
        <v>66.16</v>
      </c>
    </row>
    <row r="246" spans="1:13" ht="15.75" customHeight="1">
      <c r="A246" s="4">
        <v>245</v>
      </c>
      <c r="B246" s="3" t="s">
        <v>133</v>
      </c>
      <c r="C246" s="5">
        <v>66.03</v>
      </c>
      <c r="D246" s="5">
        <v>5</v>
      </c>
      <c r="E246" s="5">
        <v>23</v>
      </c>
      <c r="F246" s="5">
        <v>75.06</v>
      </c>
      <c r="G246" s="5">
        <v>0</v>
      </c>
      <c r="H246" s="5">
        <v>5</v>
      </c>
      <c r="I246" s="5">
        <v>0</v>
      </c>
      <c r="J246" s="5">
        <v>7</v>
      </c>
      <c r="K246" s="5">
        <v>66.5</v>
      </c>
      <c r="L246" s="5">
        <v>65.2</v>
      </c>
      <c r="M246" s="5">
        <v>64.8</v>
      </c>
    </row>
    <row r="247" spans="1:13" ht="15.75" customHeight="1">
      <c r="A247" s="4">
        <v>246</v>
      </c>
      <c r="B247" s="3" t="s">
        <v>309</v>
      </c>
      <c r="C247" s="5">
        <v>66.010000000000005</v>
      </c>
      <c r="D247" s="5">
        <v>11</v>
      </c>
      <c r="E247" s="5">
        <v>13</v>
      </c>
      <c r="F247" s="5">
        <v>66.209999999999994</v>
      </c>
      <c r="G247" s="5">
        <v>0</v>
      </c>
      <c r="H247" s="5">
        <v>0</v>
      </c>
      <c r="I247" s="5">
        <v>0</v>
      </c>
      <c r="J247" s="5">
        <v>0</v>
      </c>
      <c r="K247" s="5">
        <v>66.22</v>
      </c>
      <c r="L247" s="5">
        <v>65.62</v>
      </c>
      <c r="M247" s="5">
        <v>65.62</v>
      </c>
    </row>
    <row r="248" spans="1:13" ht="15.75" customHeight="1">
      <c r="A248" s="4">
        <v>247</v>
      </c>
      <c r="B248" s="3" t="s">
        <v>226</v>
      </c>
      <c r="C248" s="5">
        <v>65.94</v>
      </c>
      <c r="D248" s="5">
        <v>8</v>
      </c>
      <c r="E248" s="5">
        <v>22</v>
      </c>
      <c r="F248" s="5">
        <v>70.739999999999995</v>
      </c>
      <c r="G248" s="5">
        <v>0</v>
      </c>
      <c r="H248" s="5">
        <v>0</v>
      </c>
      <c r="I248" s="5">
        <v>0</v>
      </c>
      <c r="J248" s="5">
        <v>0</v>
      </c>
      <c r="K248" s="5">
        <v>66.180000000000007</v>
      </c>
      <c r="L248" s="5">
        <v>65.5</v>
      </c>
      <c r="M248" s="5">
        <v>65.239999999999995</v>
      </c>
    </row>
    <row r="249" spans="1:13" ht="15.75" customHeight="1">
      <c r="A249" s="4">
        <v>248</v>
      </c>
      <c r="B249" s="3" t="s">
        <v>298</v>
      </c>
      <c r="C249" s="5">
        <v>65.87</v>
      </c>
      <c r="D249" s="5">
        <v>12</v>
      </c>
      <c r="E249" s="5">
        <v>17</v>
      </c>
      <c r="F249" s="5">
        <v>67.7</v>
      </c>
      <c r="G249" s="5">
        <v>0</v>
      </c>
      <c r="H249" s="5">
        <v>0</v>
      </c>
      <c r="I249" s="5">
        <v>0</v>
      </c>
      <c r="J249" s="5">
        <v>1</v>
      </c>
      <c r="K249" s="5">
        <v>66.319999999999993</v>
      </c>
      <c r="L249" s="5">
        <v>65.06</v>
      </c>
      <c r="M249" s="5">
        <v>65.209999999999994</v>
      </c>
    </row>
    <row r="250" spans="1:13" ht="15.75" customHeight="1">
      <c r="A250" s="4">
        <v>249</v>
      </c>
      <c r="B250" s="3" t="s">
        <v>269</v>
      </c>
      <c r="C250" s="5">
        <v>65.62</v>
      </c>
      <c r="D250" s="5">
        <v>12</v>
      </c>
      <c r="E250" s="5">
        <v>17</v>
      </c>
      <c r="F250" s="5">
        <v>71.64</v>
      </c>
      <c r="G250" s="5">
        <v>0</v>
      </c>
      <c r="H250" s="5">
        <v>3</v>
      </c>
      <c r="I250" s="5">
        <v>0</v>
      </c>
      <c r="J250" s="5">
        <v>5</v>
      </c>
      <c r="K250" s="5">
        <v>65.209999999999994</v>
      </c>
      <c r="L250" s="5">
        <v>66.23</v>
      </c>
      <c r="M250" s="5">
        <v>66.790000000000006</v>
      </c>
    </row>
    <row r="251" spans="1:13" ht="15.75" customHeight="1">
      <c r="A251" s="4">
        <v>250</v>
      </c>
      <c r="B251" s="3" t="s">
        <v>77</v>
      </c>
      <c r="C251" s="5">
        <v>65.489999999999995</v>
      </c>
      <c r="D251" s="5">
        <v>6</v>
      </c>
      <c r="E251" s="5">
        <v>22</v>
      </c>
      <c r="F251" s="5">
        <v>72.66</v>
      </c>
      <c r="G251" s="5">
        <v>0</v>
      </c>
      <c r="H251" s="5">
        <v>3</v>
      </c>
      <c r="I251" s="5">
        <v>0</v>
      </c>
      <c r="J251" s="5">
        <v>3</v>
      </c>
      <c r="K251" s="5">
        <v>66.02</v>
      </c>
      <c r="L251" s="5">
        <v>64.55</v>
      </c>
      <c r="M251" s="5">
        <v>64.25</v>
      </c>
    </row>
    <row r="252" spans="1:13" ht="15.75" customHeight="1">
      <c r="A252" s="4">
        <v>251</v>
      </c>
      <c r="B252" s="3" t="s">
        <v>200</v>
      </c>
      <c r="C252" s="5">
        <v>65.47</v>
      </c>
      <c r="D252" s="5">
        <v>8</v>
      </c>
      <c r="E252" s="5">
        <v>21</v>
      </c>
      <c r="F252" s="5">
        <v>72.37</v>
      </c>
      <c r="G252" s="5">
        <v>0</v>
      </c>
      <c r="H252" s="5">
        <v>3</v>
      </c>
      <c r="I252" s="5">
        <v>0</v>
      </c>
      <c r="J252" s="5">
        <v>6</v>
      </c>
      <c r="K252" s="5">
        <v>65.52</v>
      </c>
      <c r="L252" s="5">
        <v>65.349999999999994</v>
      </c>
      <c r="M252" s="5">
        <v>64.959999999999994</v>
      </c>
    </row>
    <row r="253" spans="1:13" ht="15.75" customHeight="1">
      <c r="A253" s="4">
        <v>252</v>
      </c>
      <c r="B253" s="3" t="s">
        <v>428</v>
      </c>
      <c r="C253" s="5">
        <v>65.430000000000007</v>
      </c>
      <c r="D253" s="5">
        <v>11</v>
      </c>
      <c r="E253" s="5">
        <v>18</v>
      </c>
      <c r="F253" s="5">
        <v>67.5</v>
      </c>
      <c r="G253" s="5">
        <v>0</v>
      </c>
      <c r="H253" s="5">
        <v>1</v>
      </c>
      <c r="I253" s="5">
        <v>0</v>
      </c>
      <c r="J253" s="5">
        <v>1</v>
      </c>
      <c r="K253" s="5">
        <v>65.819999999999993</v>
      </c>
      <c r="L253" s="5">
        <v>64.72</v>
      </c>
      <c r="M253" s="5">
        <v>64.61</v>
      </c>
    </row>
    <row r="254" spans="1:13" ht="15.75" customHeight="1">
      <c r="A254" s="4">
        <v>253</v>
      </c>
      <c r="B254" s="3" t="s">
        <v>353</v>
      </c>
      <c r="C254" s="5">
        <v>65.42</v>
      </c>
      <c r="D254" s="5">
        <v>13</v>
      </c>
      <c r="E254" s="5">
        <v>15</v>
      </c>
      <c r="F254" s="5">
        <v>68.239999999999995</v>
      </c>
      <c r="G254" s="5">
        <v>0</v>
      </c>
      <c r="H254" s="5">
        <v>2</v>
      </c>
      <c r="I254" s="5">
        <v>0</v>
      </c>
      <c r="J254" s="5">
        <v>2</v>
      </c>
      <c r="K254" s="5">
        <v>65.400000000000006</v>
      </c>
      <c r="L254" s="5">
        <v>65.41</v>
      </c>
      <c r="M254" s="5">
        <v>65.47</v>
      </c>
    </row>
    <row r="255" spans="1:13" ht="15.75" customHeight="1">
      <c r="A255" s="4">
        <v>254</v>
      </c>
      <c r="B255" s="3" t="s">
        <v>407</v>
      </c>
      <c r="C255" s="5">
        <v>65.290000000000006</v>
      </c>
      <c r="D255" s="5">
        <v>19</v>
      </c>
      <c r="E255" s="5">
        <v>11</v>
      </c>
      <c r="F255" s="5">
        <v>64.02</v>
      </c>
      <c r="G255" s="5">
        <v>0</v>
      </c>
      <c r="H255" s="5">
        <v>0</v>
      </c>
      <c r="I255" s="5">
        <v>0</v>
      </c>
      <c r="J255" s="5">
        <v>1</v>
      </c>
      <c r="K255" s="5">
        <v>65.14</v>
      </c>
      <c r="L255" s="5">
        <v>65.510000000000005</v>
      </c>
      <c r="M255" s="5">
        <v>65.84</v>
      </c>
    </row>
    <row r="256" spans="1:13" ht="15.75" customHeight="1">
      <c r="A256" s="4">
        <v>255</v>
      </c>
      <c r="B256" s="3" t="s">
        <v>335</v>
      </c>
      <c r="C256" s="5">
        <v>65.28</v>
      </c>
      <c r="D256" s="5">
        <v>13</v>
      </c>
      <c r="E256" s="5">
        <v>15</v>
      </c>
      <c r="F256" s="5">
        <v>64.599999999999994</v>
      </c>
      <c r="G256" s="5">
        <v>0</v>
      </c>
      <c r="H256" s="5">
        <v>0</v>
      </c>
      <c r="I256" s="5">
        <v>0</v>
      </c>
      <c r="J256" s="5">
        <v>1</v>
      </c>
      <c r="K256" s="5">
        <v>65.63</v>
      </c>
      <c r="L256" s="5">
        <v>64.66</v>
      </c>
      <c r="M256" s="5">
        <v>64.64</v>
      </c>
    </row>
    <row r="257" spans="1:13" ht="15.75" customHeight="1">
      <c r="A257" s="4">
        <v>256</v>
      </c>
      <c r="B257" s="3" t="s">
        <v>349</v>
      </c>
      <c r="C257" s="5">
        <v>65.11</v>
      </c>
      <c r="D257" s="5">
        <v>10</v>
      </c>
      <c r="E257" s="5">
        <v>19</v>
      </c>
      <c r="F257" s="5">
        <v>68.77</v>
      </c>
      <c r="G257" s="5">
        <v>0</v>
      </c>
      <c r="H257" s="5">
        <v>0</v>
      </c>
      <c r="I257" s="5">
        <v>0</v>
      </c>
      <c r="J257" s="5">
        <v>1</v>
      </c>
      <c r="K257" s="5">
        <v>65.36</v>
      </c>
      <c r="L257" s="5">
        <v>64.650000000000006</v>
      </c>
      <c r="M257" s="5">
        <v>64.5</v>
      </c>
    </row>
    <row r="258" spans="1:13" ht="15.75" customHeight="1">
      <c r="A258" s="4">
        <v>257</v>
      </c>
      <c r="B258" s="3" t="s">
        <v>292</v>
      </c>
      <c r="C258" s="5">
        <v>65.05</v>
      </c>
      <c r="D258" s="5">
        <v>13</v>
      </c>
      <c r="E258" s="5">
        <v>15</v>
      </c>
      <c r="F258" s="5">
        <v>66.94</v>
      </c>
      <c r="G258" s="5">
        <v>0</v>
      </c>
      <c r="H258" s="5">
        <v>0</v>
      </c>
      <c r="I258" s="5">
        <v>0</v>
      </c>
      <c r="J258" s="5">
        <v>0</v>
      </c>
      <c r="K258" s="5">
        <v>65.09</v>
      </c>
      <c r="L258" s="5">
        <v>64.95</v>
      </c>
      <c r="M258" s="5">
        <v>65.209999999999994</v>
      </c>
    </row>
    <row r="259" spans="1:13" ht="15.75" customHeight="1">
      <c r="A259" s="4">
        <v>258</v>
      </c>
      <c r="B259" s="3" t="s">
        <v>341</v>
      </c>
      <c r="C259" s="5">
        <v>64.989999999999995</v>
      </c>
      <c r="D259" s="5">
        <v>12</v>
      </c>
      <c r="E259" s="5">
        <v>15</v>
      </c>
      <c r="F259" s="5">
        <v>65.95</v>
      </c>
      <c r="G259" s="5">
        <v>0</v>
      </c>
      <c r="H259" s="5">
        <v>0</v>
      </c>
      <c r="I259" s="5">
        <v>0</v>
      </c>
      <c r="J259" s="5">
        <v>2</v>
      </c>
      <c r="K259" s="5">
        <v>64.95</v>
      </c>
      <c r="L259" s="5">
        <v>65.010000000000005</v>
      </c>
      <c r="M259" s="5">
        <v>65.069999999999993</v>
      </c>
    </row>
    <row r="260" spans="1:13" ht="15.75" customHeight="1">
      <c r="A260" s="4">
        <v>259</v>
      </c>
      <c r="B260" s="3" t="s">
        <v>289</v>
      </c>
      <c r="C260" s="5">
        <v>64.959999999999994</v>
      </c>
      <c r="D260" s="5">
        <v>10</v>
      </c>
      <c r="E260" s="5">
        <v>18</v>
      </c>
      <c r="F260" s="5">
        <v>70.12</v>
      </c>
      <c r="G260" s="5">
        <v>0</v>
      </c>
      <c r="H260" s="5">
        <v>1</v>
      </c>
      <c r="I260" s="5">
        <v>0</v>
      </c>
      <c r="J260" s="5">
        <v>4</v>
      </c>
      <c r="K260" s="5">
        <v>64.930000000000007</v>
      </c>
      <c r="L260" s="5">
        <v>64.97</v>
      </c>
      <c r="M260" s="5">
        <v>64.92</v>
      </c>
    </row>
    <row r="261" spans="1:13" ht="15.75" customHeight="1">
      <c r="A261" s="4">
        <v>260</v>
      </c>
      <c r="B261" s="3" t="s">
        <v>427</v>
      </c>
      <c r="C261" s="5">
        <v>64.75</v>
      </c>
      <c r="D261" s="5">
        <v>6</v>
      </c>
      <c r="E261" s="5">
        <v>21</v>
      </c>
      <c r="F261" s="5">
        <v>69.77</v>
      </c>
      <c r="G261" s="5">
        <v>0</v>
      </c>
      <c r="H261" s="5">
        <v>0</v>
      </c>
      <c r="I261" s="5">
        <v>0</v>
      </c>
      <c r="J261" s="5">
        <v>1</v>
      </c>
      <c r="K261" s="5">
        <v>65.08</v>
      </c>
      <c r="L261" s="5">
        <v>64.16</v>
      </c>
      <c r="M261" s="5">
        <v>63.85</v>
      </c>
    </row>
    <row r="262" spans="1:13" ht="15.75" customHeight="1">
      <c r="A262" s="4">
        <v>261</v>
      </c>
      <c r="B262" s="3" t="s">
        <v>62</v>
      </c>
      <c r="C262" s="5">
        <v>64.739999999999995</v>
      </c>
      <c r="D262" s="5">
        <v>8</v>
      </c>
      <c r="E262" s="5">
        <v>17</v>
      </c>
      <c r="F262" s="5">
        <v>68.53</v>
      </c>
      <c r="G262" s="5">
        <v>0</v>
      </c>
      <c r="H262" s="5">
        <v>0</v>
      </c>
      <c r="I262" s="5">
        <v>0</v>
      </c>
      <c r="J262" s="5">
        <v>1</v>
      </c>
      <c r="K262" s="5">
        <v>65.069999999999993</v>
      </c>
      <c r="L262" s="5">
        <v>64.14</v>
      </c>
      <c r="M262" s="5">
        <v>64.06</v>
      </c>
    </row>
    <row r="263" spans="1:13" ht="15.75" customHeight="1">
      <c r="A263" s="4">
        <v>262</v>
      </c>
      <c r="B263" s="3" t="s">
        <v>181</v>
      </c>
      <c r="C263" s="5">
        <v>64.709999999999994</v>
      </c>
      <c r="D263" s="5">
        <v>12</v>
      </c>
      <c r="E263" s="5">
        <v>13</v>
      </c>
      <c r="F263" s="5">
        <v>66.150000000000006</v>
      </c>
      <c r="G263" s="5">
        <v>0</v>
      </c>
      <c r="H263" s="5">
        <v>0</v>
      </c>
      <c r="I263" s="5">
        <v>0</v>
      </c>
      <c r="J263" s="5">
        <v>0</v>
      </c>
      <c r="K263" s="5">
        <v>64.62</v>
      </c>
      <c r="L263" s="5">
        <v>64.81</v>
      </c>
      <c r="M263" s="5">
        <v>64.89</v>
      </c>
    </row>
    <row r="264" spans="1:13" ht="15.75" customHeight="1">
      <c r="A264" s="4">
        <v>263</v>
      </c>
      <c r="B264" s="3" t="s">
        <v>400</v>
      </c>
      <c r="C264" s="5">
        <v>64.650000000000006</v>
      </c>
      <c r="D264" s="5">
        <v>12</v>
      </c>
      <c r="E264" s="5">
        <v>13</v>
      </c>
      <c r="F264" s="5">
        <v>65.33</v>
      </c>
      <c r="G264" s="5">
        <v>0</v>
      </c>
      <c r="H264" s="5">
        <v>0</v>
      </c>
      <c r="I264" s="5">
        <v>0</v>
      </c>
      <c r="J264" s="5">
        <v>0</v>
      </c>
      <c r="K264" s="5">
        <v>64.92</v>
      </c>
      <c r="L264" s="5">
        <v>64.16</v>
      </c>
      <c r="M264" s="5">
        <v>64.66</v>
      </c>
    </row>
    <row r="265" spans="1:13" ht="15.75" customHeight="1">
      <c r="A265" s="4">
        <v>264</v>
      </c>
      <c r="B265" s="3" t="s">
        <v>232</v>
      </c>
      <c r="C265" s="5">
        <v>64.44</v>
      </c>
      <c r="D265" s="5">
        <v>10</v>
      </c>
      <c r="E265" s="5">
        <v>19</v>
      </c>
      <c r="F265" s="5">
        <v>69.69</v>
      </c>
      <c r="G265" s="5">
        <v>0</v>
      </c>
      <c r="H265" s="5">
        <v>1</v>
      </c>
      <c r="I265" s="5">
        <v>0</v>
      </c>
      <c r="J265" s="5">
        <v>2</v>
      </c>
      <c r="K265" s="5">
        <v>64.33</v>
      </c>
      <c r="L265" s="5">
        <v>64.599999999999994</v>
      </c>
      <c r="M265" s="5">
        <v>64.59</v>
      </c>
    </row>
    <row r="266" spans="1:13" ht="15.75" customHeight="1">
      <c r="A266" s="4">
        <v>265</v>
      </c>
      <c r="B266" s="3" t="s">
        <v>186</v>
      </c>
      <c r="C266" s="5">
        <v>64.44</v>
      </c>
      <c r="D266" s="5">
        <v>12</v>
      </c>
      <c r="E266" s="5">
        <v>17</v>
      </c>
      <c r="F266" s="5">
        <v>67.06</v>
      </c>
      <c r="G266" s="5">
        <v>0</v>
      </c>
      <c r="H266" s="5">
        <v>0</v>
      </c>
      <c r="I266" s="5">
        <v>0</v>
      </c>
      <c r="J266" s="5">
        <v>1</v>
      </c>
      <c r="K266" s="5">
        <v>64.540000000000006</v>
      </c>
      <c r="L266" s="5">
        <v>64.239999999999995</v>
      </c>
      <c r="M266" s="5">
        <v>64.540000000000006</v>
      </c>
    </row>
    <row r="267" spans="1:13" ht="15.75" customHeight="1">
      <c r="A267" s="4">
        <v>266</v>
      </c>
      <c r="B267" s="3" t="s">
        <v>118</v>
      </c>
      <c r="C267" s="5">
        <v>64.290000000000006</v>
      </c>
      <c r="D267" s="5">
        <v>10</v>
      </c>
      <c r="E267" s="5">
        <v>19</v>
      </c>
      <c r="F267" s="5">
        <v>73.27</v>
      </c>
      <c r="G267" s="5">
        <v>0</v>
      </c>
      <c r="H267" s="5">
        <v>1</v>
      </c>
      <c r="I267" s="5">
        <v>0</v>
      </c>
      <c r="J267" s="5">
        <v>5</v>
      </c>
      <c r="K267" s="5">
        <v>63.87</v>
      </c>
      <c r="L267" s="5">
        <v>64.92</v>
      </c>
      <c r="M267" s="5">
        <v>65.23</v>
      </c>
    </row>
    <row r="268" spans="1:13" ht="15.75" customHeight="1">
      <c r="A268" s="4">
        <v>267</v>
      </c>
      <c r="B268" s="3" t="s">
        <v>208</v>
      </c>
      <c r="C268" s="5">
        <v>64.260000000000005</v>
      </c>
      <c r="D268" s="5">
        <v>6</v>
      </c>
      <c r="E268" s="5">
        <v>20</v>
      </c>
      <c r="F268" s="5">
        <v>71.06</v>
      </c>
      <c r="G268" s="5">
        <v>0</v>
      </c>
      <c r="H268" s="5">
        <v>0</v>
      </c>
      <c r="I268" s="5">
        <v>0</v>
      </c>
      <c r="J268" s="5">
        <v>2</v>
      </c>
      <c r="K268" s="5">
        <v>64.58</v>
      </c>
      <c r="L268" s="5">
        <v>63.69</v>
      </c>
      <c r="M268" s="5">
        <v>63.43</v>
      </c>
    </row>
    <row r="269" spans="1:13" ht="15.75" customHeight="1">
      <c r="A269" s="4">
        <v>268</v>
      </c>
      <c r="B269" s="3" t="s">
        <v>296</v>
      </c>
      <c r="C269" s="5">
        <v>64.05</v>
      </c>
      <c r="D269" s="5">
        <v>9</v>
      </c>
      <c r="E269" s="5">
        <v>22</v>
      </c>
      <c r="F269" s="5">
        <v>68.39</v>
      </c>
      <c r="G269" s="5">
        <v>0</v>
      </c>
      <c r="H269" s="5">
        <v>0</v>
      </c>
      <c r="I269" s="5">
        <v>0</v>
      </c>
      <c r="J269" s="5">
        <v>0</v>
      </c>
      <c r="K269" s="5">
        <v>64.22</v>
      </c>
      <c r="L269" s="5">
        <v>63.75</v>
      </c>
      <c r="M269" s="5">
        <v>63.91</v>
      </c>
    </row>
    <row r="270" spans="1:13" ht="15.75" customHeight="1">
      <c r="A270" s="4">
        <v>269</v>
      </c>
      <c r="B270" s="3" t="s">
        <v>245</v>
      </c>
      <c r="C270" s="5">
        <v>63.92</v>
      </c>
      <c r="D270" s="5">
        <v>8</v>
      </c>
      <c r="E270" s="5">
        <v>21</v>
      </c>
      <c r="F270" s="5">
        <v>72.92</v>
      </c>
      <c r="G270" s="5">
        <v>0</v>
      </c>
      <c r="H270" s="5">
        <v>2</v>
      </c>
      <c r="I270" s="5">
        <v>0</v>
      </c>
      <c r="J270" s="5">
        <v>4</v>
      </c>
      <c r="K270" s="5">
        <v>63.22</v>
      </c>
      <c r="L270" s="5">
        <v>64.95</v>
      </c>
      <c r="M270" s="5">
        <v>64.989999999999995</v>
      </c>
    </row>
    <row r="271" spans="1:13" ht="15.75" customHeight="1">
      <c r="A271" s="4">
        <v>270</v>
      </c>
      <c r="B271" s="3" t="s">
        <v>350</v>
      </c>
      <c r="C271" s="5">
        <v>63.91</v>
      </c>
      <c r="D271" s="5">
        <v>10</v>
      </c>
      <c r="E271" s="5">
        <v>18</v>
      </c>
      <c r="F271" s="5">
        <v>67</v>
      </c>
      <c r="G271" s="5">
        <v>0</v>
      </c>
      <c r="H271" s="5">
        <v>1</v>
      </c>
      <c r="I271" s="5">
        <v>0</v>
      </c>
      <c r="J271" s="5">
        <v>1</v>
      </c>
      <c r="K271" s="5">
        <v>63.99</v>
      </c>
      <c r="L271" s="5">
        <v>63.75</v>
      </c>
      <c r="M271" s="5">
        <v>63.49</v>
      </c>
    </row>
    <row r="272" spans="1:13" ht="15.75" customHeight="1">
      <c r="A272" s="4">
        <v>271</v>
      </c>
      <c r="B272" s="3" t="s">
        <v>234</v>
      </c>
      <c r="C272" s="5">
        <v>63.9</v>
      </c>
      <c r="D272" s="5">
        <v>6</v>
      </c>
      <c r="E272" s="5">
        <v>20</v>
      </c>
      <c r="F272" s="5">
        <v>70.930000000000007</v>
      </c>
      <c r="G272" s="5">
        <v>0</v>
      </c>
      <c r="H272" s="5">
        <v>1</v>
      </c>
      <c r="I272" s="5">
        <v>0</v>
      </c>
      <c r="J272" s="5">
        <v>1</v>
      </c>
      <c r="K272" s="5">
        <v>64.22</v>
      </c>
      <c r="L272" s="5">
        <v>63.33</v>
      </c>
      <c r="M272" s="5">
        <v>63.13</v>
      </c>
    </row>
    <row r="273" spans="1:13" ht="15.75" customHeight="1">
      <c r="A273" s="4">
        <v>272</v>
      </c>
      <c r="B273" s="3" t="s">
        <v>143</v>
      </c>
      <c r="C273" s="5">
        <v>63.88</v>
      </c>
      <c r="D273" s="5">
        <v>9</v>
      </c>
      <c r="E273" s="5">
        <v>21</v>
      </c>
      <c r="F273" s="5">
        <v>68.180000000000007</v>
      </c>
      <c r="G273" s="5">
        <v>0</v>
      </c>
      <c r="H273" s="5">
        <v>1</v>
      </c>
      <c r="I273" s="5">
        <v>0</v>
      </c>
      <c r="J273" s="5">
        <v>2</v>
      </c>
      <c r="K273" s="5">
        <v>64.069999999999993</v>
      </c>
      <c r="L273" s="5">
        <v>63.53</v>
      </c>
      <c r="M273" s="5">
        <v>63.46</v>
      </c>
    </row>
    <row r="274" spans="1:13" ht="15.75" customHeight="1">
      <c r="A274" s="4">
        <v>273</v>
      </c>
      <c r="B274" s="3" t="s">
        <v>372</v>
      </c>
      <c r="C274" s="5">
        <v>63.86</v>
      </c>
      <c r="D274" s="5">
        <v>13</v>
      </c>
      <c r="E274" s="5">
        <v>15</v>
      </c>
      <c r="F274" s="5">
        <v>64.680000000000007</v>
      </c>
      <c r="G274" s="5">
        <v>0</v>
      </c>
      <c r="H274" s="5">
        <v>0</v>
      </c>
      <c r="I274" s="5">
        <v>0</v>
      </c>
      <c r="J274" s="5">
        <v>1</v>
      </c>
      <c r="K274" s="5">
        <v>63.98</v>
      </c>
      <c r="L274" s="5">
        <v>63.63</v>
      </c>
      <c r="M274" s="5">
        <v>63.93</v>
      </c>
    </row>
    <row r="275" spans="1:13" ht="15.75" customHeight="1">
      <c r="A275" s="4">
        <v>274</v>
      </c>
      <c r="B275" s="3" t="s">
        <v>216</v>
      </c>
      <c r="C275" s="5">
        <v>63.83</v>
      </c>
      <c r="D275" s="5">
        <v>10</v>
      </c>
      <c r="E275" s="5">
        <v>16</v>
      </c>
      <c r="F275" s="5">
        <v>68.2</v>
      </c>
      <c r="G275" s="5">
        <v>0</v>
      </c>
      <c r="H275" s="5">
        <v>1</v>
      </c>
      <c r="I275" s="5">
        <v>0</v>
      </c>
      <c r="J275" s="5">
        <v>1</v>
      </c>
      <c r="K275" s="5">
        <v>63.67</v>
      </c>
      <c r="L275" s="5">
        <v>64.040000000000006</v>
      </c>
      <c r="M275" s="5">
        <v>64.25</v>
      </c>
    </row>
    <row r="276" spans="1:13" ht="15.75" customHeight="1">
      <c r="A276" s="4">
        <v>275</v>
      </c>
      <c r="B276" s="3" t="s">
        <v>188</v>
      </c>
      <c r="C276" s="5">
        <v>63.81</v>
      </c>
      <c r="D276" s="5">
        <v>7</v>
      </c>
      <c r="E276" s="5">
        <v>20</v>
      </c>
      <c r="F276" s="5">
        <v>73.17</v>
      </c>
      <c r="G276" s="5">
        <v>0</v>
      </c>
      <c r="H276" s="5">
        <v>3</v>
      </c>
      <c r="I276" s="5">
        <v>0</v>
      </c>
      <c r="J276" s="5">
        <v>5</v>
      </c>
      <c r="K276" s="5">
        <v>63.77</v>
      </c>
      <c r="L276" s="5">
        <v>63.84</v>
      </c>
      <c r="M276" s="5">
        <v>63.58</v>
      </c>
    </row>
    <row r="277" spans="1:13" ht="15.75" customHeight="1">
      <c r="A277" s="4">
        <v>276</v>
      </c>
      <c r="B277" s="3" t="s">
        <v>204</v>
      </c>
      <c r="C277" s="5">
        <v>63.78</v>
      </c>
      <c r="D277" s="5">
        <v>10</v>
      </c>
      <c r="E277" s="5">
        <v>15</v>
      </c>
      <c r="F277" s="5">
        <v>67.48</v>
      </c>
      <c r="G277" s="5">
        <v>0</v>
      </c>
      <c r="H277" s="5">
        <v>1</v>
      </c>
      <c r="I277" s="5">
        <v>0</v>
      </c>
      <c r="J277" s="5">
        <v>1</v>
      </c>
      <c r="K277" s="5">
        <v>63.66</v>
      </c>
      <c r="L277" s="5">
        <v>63.94</v>
      </c>
      <c r="M277" s="5">
        <v>64.069999999999993</v>
      </c>
    </row>
    <row r="278" spans="1:13" ht="15.75" customHeight="1">
      <c r="A278" s="4">
        <v>277</v>
      </c>
      <c r="B278" s="3" t="s">
        <v>286</v>
      </c>
      <c r="C278" s="5">
        <v>63.73</v>
      </c>
      <c r="D278" s="5">
        <v>13</v>
      </c>
      <c r="E278" s="5">
        <v>18</v>
      </c>
      <c r="F278" s="5">
        <v>66.760000000000005</v>
      </c>
      <c r="G278" s="5">
        <v>0</v>
      </c>
      <c r="H278" s="5">
        <v>1</v>
      </c>
      <c r="I278" s="5">
        <v>0</v>
      </c>
      <c r="J278" s="5">
        <v>2</v>
      </c>
      <c r="K278" s="5">
        <v>63.82</v>
      </c>
      <c r="L278" s="5">
        <v>63.55</v>
      </c>
      <c r="M278" s="5">
        <v>63.57</v>
      </c>
    </row>
    <row r="279" spans="1:13" ht="15.75" customHeight="1">
      <c r="A279" s="4">
        <v>278</v>
      </c>
      <c r="B279" s="3" t="s">
        <v>323</v>
      </c>
      <c r="C279" s="5">
        <v>63.7</v>
      </c>
      <c r="D279" s="5">
        <v>10</v>
      </c>
      <c r="E279" s="5">
        <v>21</v>
      </c>
      <c r="F279" s="5">
        <v>69.47</v>
      </c>
      <c r="G279" s="5">
        <v>0</v>
      </c>
      <c r="H279" s="5">
        <v>2</v>
      </c>
      <c r="I279" s="5">
        <v>0</v>
      </c>
      <c r="J279" s="5">
        <v>2</v>
      </c>
      <c r="K279" s="5">
        <v>63.55</v>
      </c>
      <c r="L279" s="5">
        <v>63.91</v>
      </c>
      <c r="M279" s="5">
        <v>63.8</v>
      </c>
    </row>
    <row r="280" spans="1:13" ht="15.75" customHeight="1">
      <c r="A280" s="4">
        <v>279</v>
      </c>
      <c r="B280" s="3" t="s">
        <v>275</v>
      </c>
      <c r="C280" s="5">
        <v>63.67</v>
      </c>
      <c r="D280" s="5">
        <v>7</v>
      </c>
      <c r="E280" s="5">
        <v>23</v>
      </c>
      <c r="F280" s="5">
        <v>70.94</v>
      </c>
      <c r="G280" s="5">
        <v>0</v>
      </c>
      <c r="H280" s="5">
        <v>0</v>
      </c>
      <c r="I280" s="5">
        <v>0</v>
      </c>
      <c r="J280" s="5">
        <v>0</v>
      </c>
      <c r="K280" s="5">
        <v>63.94</v>
      </c>
      <c r="L280" s="5">
        <v>63.18</v>
      </c>
      <c r="M280" s="5">
        <v>62.92</v>
      </c>
    </row>
    <row r="281" spans="1:13" ht="15.75" customHeight="1">
      <c r="A281" s="4">
        <v>280</v>
      </c>
      <c r="B281" s="3" t="s">
        <v>256</v>
      </c>
      <c r="C281" s="5">
        <v>63.57</v>
      </c>
      <c r="D281" s="5">
        <v>11</v>
      </c>
      <c r="E281" s="5">
        <v>19</v>
      </c>
      <c r="F281" s="5">
        <v>66.260000000000005</v>
      </c>
      <c r="G281" s="5">
        <v>0</v>
      </c>
      <c r="H281" s="5">
        <v>2</v>
      </c>
      <c r="I281" s="5">
        <v>0</v>
      </c>
      <c r="J281" s="5">
        <v>3</v>
      </c>
      <c r="K281" s="5">
        <v>63.73</v>
      </c>
      <c r="L281" s="5">
        <v>63.27</v>
      </c>
      <c r="M281" s="5">
        <v>63.21</v>
      </c>
    </row>
    <row r="282" spans="1:13" ht="15.75" customHeight="1">
      <c r="A282" s="4">
        <v>281</v>
      </c>
      <c r="B282" s="3" t="s">
        <v>429</v>
      </c>
      <c r="C282" s="5">
        <v>63.56</v>
      </c>
      <c r="D282" s="5">
        <v>7</v>
      </c>
      <c r="E282" s="5">
        <v>22</v>
      </c>
      <c r="F282" s="5">
        <v>70.94</v>
      </c>
      <c r="G282" s="5">
        <v>0</v>
      </c>
      <c r="H282" s="5">
        <v>1</v>
      </c>
      <c r="I282" s="5">
        <v>0</v>
      </c>
      <c r="J282" s="5">
        <v>1</v>
      </c>
      <c r="K282" s="5">
        <v>63.56</v>
      </c>
      <c r="L282" s="5">
        <v>63.52</v>
      </c>
      <c r="M282" s="5">
        <v>63.37</v>
      </c>
    </row>
    <row r="283" spans="1:13" ht="15.75" customHeight="1">
      <c r="A283" s="4">
        <v>282</v>
      </c>
      <c r="B283" s="3" t="s">
        <v>336</v>
      </c>
      <c r="C283" s="5">
        <v>63.49</v>
      </c>
      <c r="D283" s="5">
        <v>8</v>
      </c>
      <c r="E283" s="5">
        <v>18</v>
      </c>
      <c r="F283" s="5">
        <v>69.59</v>
      </c>
      <c r="G283" s="5">
        <v>0</v>
      </c>
      <c r="H283" s="5">
        <v>0</v>
      </c>
      <c r="I283" s="5">
        <v>0</v>
      </c>
      <c r="J283" s="5">
        <v>1</v>
      </c>
      <c r="K283" s="5">
        <v>63.42</v>
      </c>
      <c r="L283" s="5">
        <v>63.58</v>
      </c>
      <c r="M283" s="5">
        <v>63.75</v>
      </c>
    </row>
    <row r="284" spans="1:13" ht="15.75" customHeight="1">
      <c r="A284" s="4">
        <v>283</v>
      </c>
      <c r="B284" s="3" t="s">
        <v>321</v>
      </c>
      <c r="C284" s="5">
        <v>63.42</v>
      </c>
      <c r="D284" s="5">
        <v>10</v>
      </c>
      <c r="E284" s="5">
        <v>17</v>
      </c>
      <c r="F284" s="5">
        <v>68.78</v>
      </c>
      <c r="G284" s="5">
        <v>0</v>
      </c>
      <c r="H284" s="5">
        <v>0</v>
      </c>
      <c r="I284" s="5">
        <v>0</v>
      </c>
      <c r="J284" s="5">
        <v>1</v>
      </c>
      <c r="K284" s="5">
        <v>63.47</v>
      </c>
      <c r="L284" s="5">
        <v>63.28</v>
      </c>
      <c r="M284" s="5">
        <v>63.45</v>
      </c>
    </row>
    <row r="285" spans="1:13" ht="15.75" customHeight="1">
      <c r="A285" s="4">
        <v>284</v>
      </c>
      <c r="B285" s="3" t="s">
        <v>371</v>
      </c>
      <c r="C285" s="5">
        <v>63.32</v>
      </c>
      <c r="D285" s="5">
        <v>9</v>
      </c>
      <c r="E285" s="5">
        <v>20</v>
      </c>
      <c r="F285" s="5">
        <v>68.239999999999995</v>
      </c>
      <c r="G285" s="5">
        <v>0</v>
      </c>
      <c r="H285" s="5">
        <v>1</v>
      </c>
      <c r="I285" s="5">
        <v>0</v>
      </c>
      <c r="J285" s="5">
        <v>2</v>
      </c>
      <c r="K285" s="5">
        <v>63.46</v>
      </c>
      <c r="L285" s="5">
        <v>63.05</v>
      </c>
      <c r="M285" s="5">
        <v>62.76</v>
      </c>
    </row>
    <row r="286" spans="1:13" ht="15.75" customHeight="1">
      <c r="A286" s="4">
        <v>285</v>
      </c>
      <c r="B286" s="3" t="s">
        <v>416</v>
      </c>
      <c r="C286" s="5">
        <v>63.31</v>
      </c>
      <c r="D286" s="5">
        <v>8</v>
      </c>
      <c r="E286" s="5">
        <v>19</v>
      </c>
      <c r="F286" s="5">
        <v>69.510000000000005</v>
      </c>
      <c r="G286" s="5">
        <v>0</v>
      </c>
      <c r="H286" s="5">
        <v>0</v>
      </c>
      <c r="I286" s="5">
        <v>0</v>
      </c>
      <c r="J286" s="5">
        <v>0</v>
      </c>
      <c r="K286" s="5">
        <v>63.45</v>
      </c>
      <c r="L286" s="5">
        <v>63.04</v>
      </c>
      <c r="M286" s="5">
        <v>62.72</v>
      </c>
    </row>
    <row r="287" spans="1:13" ht="15.75" customHeight="1">
      <c r="A287" s="4">
        <v>286</v>
      </c>
      <c r="B287" s="3" t="s">
        <v>300</v>
      </c>
      <c r="C287" s="5">
        <v>63.29</v>
      </c>
      <c r="D287" s="5">
        <v>13</v>
      </c>
      <c r="E287" s="5">
        <v>15</v>
      </c>
      <c r="F287" s="5">
        <v>65.05</v>
      </c>
      <c r="G287" s="5">
        <v>0</v>
      </c>
      <c r="H287" s="5">
        <v>0</v>
      </c>
      <c r="I287" s="5">
        <v>0</v>
      </c>
      <c r="J287" s="5">
        <v>0</v>
      </c>
      <c r="K287" s="5">
        <v>63.29</v>
      </c>
      <c r="L287" s="5">
        <v>63.25</v>
      </c>
      <c r="M287" s="5">
        <v>63.32</v>
      </c>
    </row>
    <row r="288" spans="1:13" ht="15.75" customHeight="1">
      <c r="A288" s="4">
        <v>287</v>
      </c>
      <c r="B288" s="3" t="s">
        <v>258</v>
      </c>
      <c r="C288" s="5">
        <v>63.17</v>
      </c>
      <c r="D288" s="5">
        <v>10</v>
      </c>
      <c r="E288" s="5">
        <v>20</v>
      </c>
      <c r="F288" s="5">
        <v>68.91</v>
      </c>
      <c r="G288" s="5">
        <v>0</v>
      </c>
      <c r="H288" s="5">
        <v>1</v>
      </c>
      <c r="I288" s="5">
        <v>0</v>
      </c>
      <c r="J288" s="5">
        <v>1</v>
      </c>
      <c r="K288" s="5">
        <v>63.28</v>
      </c>
      <c r="L288" s="5">
        <v>62.93</v>
      </c>
      <c r="M288" s="5">
        <v>62.78</v>
      </c>
    </row>
    <row r="289" spans="1:13" ht="15.75" customHeight="1">
      <c r="A289" s="4">
        <v>288</v>
      </c>
      <c r="B289" s="3" t="s">
        <v>276</v>
      </c>
      <c r="C289" s="5">
        <v>63.05</v>
      </c>
      <c r="D289" s="5">
        <v>7</v>
      </c>
      <c r="E289" s="5">
        <v>18</v>
      </c>
      <c r="F289" s="5">
        <v>68.61</v>
      </c>
      <c r="G289" s="5">
        <v>0</v>
      </c>
      <c r="H289" s="5">
        <v>2</v>
      </c>
      <c r="I289" s="5">
        <v>0</v>
      </c>
      <c r="J289" s="5">
        <v>2</v>
      </c>
      <c r="K289" s="5">
        <v>63.28</v>
      </c>
      <c r="L289" s="5">
        <v>62.63</v>
      </c>
      <c r="M289" s="5">
        <v>62.58</v>
      </c>
    </row>
    <row r="290" spans="1:13" ht="15.75" customHeight="1">
      <c r="A290" s="4">
        <v>289</v>
      </c>
      <c r="B290" s="3" t="s">
        <v>273</v>
      </c>
      <c r="C290" s="5">
        <v>62.91</v>
      </c>
      <c r="D290" s="5">
        <v>10</v>
      </c>
      <c r="E290" s="5">
        <v>19</v>
      </c>
      <c r="F290" s="5">
        <v>71.06</v>
      </c>
      <c r="G290" s="5">
        <v>0</v>
      </c>
      <c r="H290" s="5">
        <v>0</v>
      </c>
      <c r="I290" s="5">
        <v>0</v>
      </c>
      <c r="J290" s="5">
        <v>0</v>
      </c>
      <c r="K290" s="5">
        <v>62.39</v>
      </c>
      <c r="L290" s="5">
        <v>63.66</v>
      </c>
      <c r="M290" s="5">
        <v>63.98</v>
      </c>
    </row>
    <row r="291" spans="1:13" ht="15.75" customHeight="1">
      <c r="A291" s="4">
        <v>290</v>
      </c>
      <c r="B291" s="3" t="s">
        <v>378</v>
      </c>
      <c r="C291" s="5">
        <v>62.64</v>
      </c>
      <c r="D291" s="5">
        <v>9</v>
      </c>
      <c r="E291" s="5">
        <v>19</v>
      </c>
      <c r="F291" s="5">
        <v>69.67</v>
      </c>
      <c r="G291" s="5">
        <v>0</v>
      </c>
      <c r="H291" s="5">
        <v>0</v>
      </c>
      <c r="I291" s="5">
        <v>0</v>
      </c>
      <c r="J291" s="5">
        <v>3</v>
      </c>
      <c r="K291" s="5">
        <v>62.29</v>
      </c>
      <c r="L291" s="5">
        <v>63.15</v>
      </c>
      <c r="M291" s="5">
        <v>63.33</v>
      </c>
    </row>
    <row r="292" spans="1:13" ht="15.75" customHeight="1">
      <c r="A292" s="4">
        <v>291</v>
      </c>
      <c r="B292" s="3" t="s">
        <v>173</v>
      </c>
      <c r="C292" s="5">
        <v>62.62</v>
      </c>
      <c r="D292" s="5">
        <v>10</v>
      </c>
      <c r="E292" s="5">
        <v>20</v>
      </c>
      <c r="F292" s="5">
        <v>66.319999999999993</v>
      </c>
      <c r="G292" s="5">
        <v>0</v>
      </c>
      <c r="H292" s="5">
        <v>0</v>
      </c>
      <c r="I292" s="5">
        <v>0</v>
      </c>
      <c r="J292" s="5">
        <v>1</v>
      </c>
      <c r="K292" s="5">
        <v>62.92</v>
      </c>
      <c r="L292" s="5">
        <v>62.09</v>
      </c>
      <c r="M292" s="5">
        <v>61.89</v>
      </c>
    </row>
    <row r="293" spans="1:13" ht="15.75" customHeight="1">
      <c r="A293" s="4">
        <v>292</v>
      </c>
      <c r="B293" s="3" t="s">
        <v>257</v>
      </c>
      <c r="C293" s="5">
        <v>62.42</v>
      </c>
      <c r="D293" s="5">
        <v>4</v>
      </c>
      <c r="E293" s="5">
        <v>23</v>
      </c>
      <c r="F293" s="5">
        <v>67.73</v>
      </c>
      <c r="G293" s="5">
        <v>0</v>
      </c>
      <c r="H293" s="5">
        <v>0</v>
      </c>
      <c r="I293" s="5">
        <v>0</v>
      </c>
      <c r="J293" s="5">
        <v>1</v>
      </c>
      <c r="K293" s="5">
        <v>63.07</v>
      </c>
      <c r="L293" s="5">
        <v>61.23</v>
      </c>
      <c r="M293" s="5">
        <v>60.58</v>
      </c>
    </row>
    <row r="294" spans="1:13" ht="15.75" customHeight="1">
      <c r="A294" s="4">
        <v>293</v>
      </c>
      <c r="B294" s="3" t="s">
        <v>183</v>
      </c>
      <c r="C294" s="5">
        <v>62.37</v>
      </c>
      <c r="D294" s="5">
        <v>6</v>
      </c>
      <c r="E294" s="5">
        <v>19</v>
      </c>
      <c r="F294" s="5">
        <v>68.22</v>
      </c>
      <c r="G294" s="5">
        <v>0</v>
      </c>
      <c r="H294" s="5">
        <v>1</v>
      </c>
      <c r="I294" s="5">
        <v>0</v>
      </c>
      <c r="J294" s="5">
        <v>2</v>
      </c>
      <c r="K294" s="5">
        <v>62.33</v>
      </c>
      <c r="L294" s="5">
        <v>62.4</v>
      </c>
      <c r="M294" s="5">
        <v>62.24</v>
      </c>
    </row>
    <row r="295" spans="1:13" ht="15.75" customHeight="1">
      <c r="A295" s="4">
        <v>294</v>
      </c>
      <c r="B295" s="3" t="s">
        <v>243</v>
      </c>
      <c r="C295" s="5">
        <v>62.34</v>
      </c>
      <c r="D295" s="5">
        <v>11</v>
      </c>
      <c r="E295" s="5">
        <v>17</v>
      </c>
      <c r="F295" s="5">
        <v>67.95</v>
      </c>
      <c r="G295" s="5">
        <v>0</v>
      </c>
      <c r="H295" s="5">
        <v>2</v>
      </c>
      <c r="I295" s="5">
        <v>0</v>
      </c>
      <c r="J295" s="5">
        <v>3</v>
      </c>
      <c r="K295" s="5">
        <v>62.05</v>
      </c>
      <c r="L295" s="5">
        <v>62.77</v>
      </c>
      <c r="M295" s="5">
        <v>62.91</v>
      </c>
    </row>
    <row r="296" spans="1:13" ht="15.75" customHeight="1">
      <c r="A296" s="4">
        <v>295</v>
      </c>
      <c r="B296" s="3" t="s">
        <v>255</v>
      </c>
      <c r="C296" s="5">
        <v>62.28</v>
      </c>
      <c r="D296" s="5">
        <v>9</v>
      </c>
      <c r="E296" s="5">
        <v>14</v>
      </c>
      <c r="F296" s="5">
        <v>65.94</v>
      </c>
      <c r="G296" s="5">
        <v>0</v>
      </c>
      <c r="H296" s="5">
        <v>0</v>
      </c>
      <c r="I296" s="5">
        <v>0</v>
      </c>
      <c r="J296" s="5">
        <v>0</v>
      </c>
      <c r="K296" s="5">
        <v>62.18</v>
      </c>
      <c r="L296" s="5">
        <v>62.4</v>
      </c>
      <c r="M296" s="5">
        <v>62.61</v>
      </c>
    </row>
    <row r="297" spans="1:13" ht="15.75" customHeight="1">
      <c r="A297" s="4">
        <v>296</v>
      </c>
      <c r="B297" s="3" t="s">
        <v>176</v>
      </c>
      <c r="C297" s="5">
        <v>62.18</v>
      </c>
      <c r="D297" s="5">
        <v>9</v>
      </c>
      <c r="E297" s="5">
        <v>20</v>
      </c>
      <c r="F297" s="5">
        <v>69.680000000000007</v>
      </c>
      <c r="G297" s="5">
        <v>0</v>
      </c>
      <c r="H297" s="5">
        <v>0</v>
      </c>
      <c r="I297" s="5">
        <v>0</v>
      </c>
      <c r="J297" s="5">
        <v>1</v>
      </c>
      <c r="K297" s="5">
        <v>62.14</v>
      </c>
      <c r="L297" s="5">
        <v>62.21</v>
      </c>
      <c r="M297" s="5">
        <v>62.2</v>
      </c>
    </row>
    <row r="298" spans="1:13" ht="15.75" customHeight="1">
      <c r="A298" s="4">
        <v>297</v>
      </c>
      <c r="B298" s="3" t="s">
        <v>299</v>
      </c>
      <c r="C298" s="5">
        <v>62.16</v>
      </c>
      <c r="D298" s="5">
        <v>6</v>
      </c>
      <c r="E298" s="5">
        <v>19</v>
      </c>
      <c r="F298" s="5">
        <v>68.709999999999994</v>
      </c>
      <c r="G298" s="5">
        <v>0</v>
      </c>
      <c r="H298" s="5">
        <v>0</v>
      </c>
      <c r="I298" s="5">
        <v>0</v>
      </c>
      <c r="J298" s="5">
        <v>0</v>
      </c>
      <c r="K298" s="5">
        <v>62.43</v>
      </c>
      <c r="L298" s="5">
        <v>61.67</v>
      </c>
      <c r="M298" s="5">
        <v>61.28</v>
      </c>
    </row>
    <row r="299" spans="1:13" ht="15.75" customHeight="1">
      <c r="A299" s="4">
        <v>298</v>
      </c>
      <c r="B299" s="3" t="s">
        <v>324</v>
      </c>
      <c r="C299" s="5">
        <v>62.08</v>
      </c>
      <c r="D299" s="5">
        <v>8</v>
      </c>
      <c r="E299" s="5">
        <v>21</v>
      </c>
      <c r="F299" s="5">
        <v>67.56</v>
      </c>
      <c r="G299" s="5">
        <v>0</v>
      </c>
      <c r="H299" s="5">
        <v>1</v>
      </c>
      <c r="I299" s="5">
        <v>0</v>
      </c>
      <c r="J299" s="5">
        <v>2</v>
      </c>
      <c r="K299" s="5">
        <v>62.36</v>
      </c>
      <c r="L299" s="5">
        <v>61.58</v>
      </c>
      <c r="M299" s="5">
        <v>61.31</v>
      </c>
    </row>
    <row r="300" spans="1:13" ht="15.75" customHeight="1">
      <c r="A300" s="4">
        <v>299</v>
      </c>
      <c r="B300" s="3" t="s">
        <v>301</v>
      </c>
      <c r="C300" s="5">
        <v>61.9</v>
      </c>
      <c r="D300" s="5">
        <v>6</v>
      </c>
      <c r="E300" s="5">
        <v>19</v>
      </c>
      <c r="F300" s="5">
        <v>69.62</v>
      </c>
      <c r="G300" s="5">
        <v>0</v>
      </c>
      <c r="H300" s="5">
        <v>1</v>
      </c>
      <c r="I300" s="5">
        <v>0</v>
      </c>
      <c r="J300" s="5">
        <v>2</v>
      </c>
      <c r="K300" s="5">
        <v>61.91</v>
      </c>
      <c r="L300" s="5">
        <v>61.86</v>
      </c>
      <c r="M300" s="5">
        <v>61.88</v>
      </c>
    </row>
    <row r="301" spans="1:13" ht="15.75" customHeight="1">
      <c r="A301" s="4">
        <v>300</v>
      </c>
      <c r="B301" s="3" t="s">
        <v>287</v>
      </c>
      <c r="C301" s="5">
        <v>61.78</v>
      </c>
      <c r="D301" s="5">
        <v>9</v>
      </c>
      <c r="E301" s="5">
        <v>16</v>
      </c>
      <c r="F301" s="5">
        <v>67.260000000000005</v>
      </c>
      <c r="G301" s="5">
        <v>0</v>
      </c>
      <c r="H301" s="5">
        <v>0</v>
      </c>
      <c r="I301" s="5">
        <v>0</v>
      </c>
      <c r="J301" s="5">
        <v>0</v>
      </c>
      <c r="K301" s="5">
        <v>61.71</v>
      </c>
      <c r="L301" s="5">
        <v>61.85</v>
      </c>
      <c r="M301" s="5">
        <v>61.94</v>
      </c>
    </row>
    <row r="302" spans="1:13" ht="15.75" customHeight="1">
      <c r="A302" s="4">
        <v>301</v>
      </c>
      <c r="B302" s="3" t="s">
        <v>236</v>
      </c>
      <c r="C302" s="5">
        <v>61.55</v>
      </c>
      <c r="D302" s="5">
        <v>13</v>
      </c>
      <c r="E302" s="5">
        <v>15</v>
      </c>
      <c r="F302" s="5">
        <v>63.75</v>
      </c>
      <c r="G302" s="5">
        <v>0</v>
      </c>
      <c r="H302" s="5">
        <v>2</v>
      </c>
      <c r="I302" s="5">
        <v>0</v>
      </c>
      <c r="J302" s="5">
        <v>2</v>
      </c>
      <c r="K302" s="5">
        <v>61.29</v>
      </c>
      <c r="L302" s="5">
        <v>61.93</v>
      </c>
      <c r="M302" s="5">
        <v>62.22</v>
      </c>
    </row>
    <row r="303" spans="1:13" ht="15.75" customHeight="1">
      <c r="A303" s="4">
        <v>302</v>
      </c>
      <c r="B303" s="3" t="s">
        <v>307</v>
      </c>
      <c r="C303" s="5">
        <v>61.39</v>
      </c>
      <c r="D303" s="5">
        <v>13</v>
      </c>
      <c r="E303" s="5">
        <v>11</v>
      </c>
      <c r="F303" s="5">
        <v>62.25</v>
      </c>
      <c r="G303" s="5">
        <v>0</v>
      </c>
      <c r="H303" s="5">
        <v>0</v>
      </c>
      <c r="I303" s="5">
        <v>0</v>
      </c>
      <c r="J303" s="5">
        <v>1</v>
      </c>
      <c r="K303" s="5">
        <v>61.06</v>
      </c>
      <c r="L303" s="5">
        <v>61.86</v>
      </c>
      <c r="M303" s="5">
        <v>62.45</v>
      </c>
    </row>
    <row r="304" spans="1:13" ht="15.75" customHeight="1">
      <c r="A304" s="4">
        <v>303</v>
      </c>
      <c r="B304" s="3" t="s">
        <v>364</v>
      </c>
      <c r="C304" s="5">
        <v>61.34</v>
      </c>
      <c r="D304" s="5">
        <v>13</v>
      </c>
      <c r="E304" s="5">
        <v>18</v>
      </c>
      <c r="F304" s="5">
        <v>64.66</v>
      </c>
      <c r="G304" s="5">
        <v>0</v>
      </c>
      <c r="H304" s="5">
        <v>1</v>
      </c>
      <c r="I304" s="5">
        <v>0</v>
      </c>
      <c r="J304" s="5">
        <v>1</v>
      </c>
      <c r="K304" s="5">
        <v>61.46</v>
      </c>
      <c r="L304" s="5">
        <v>61.1</v>
      </c>
      <c r="M304" s="5">
        <v>61.15</v>
      </c>
    </row>
    <row r="305" spans="1:13" ht="15.75" customHeight="1">
      <c r="A305" s="4">
        <v>304</v>
      </c>
      <c r="B305" s="3" t="s">
        <v>267</v>
      </c>
      <c r="C305" s="5">
        <v>61.25</v>
      </c>
      <c r="D305" s="5">
        <v>11</v>
      </c>
      <c r="E305" s="5">
        <v>16</v>
      </c>
      <c r="F305" s="5">
        <v>64.87</v>
      </c>
      <c r="G305" s="5">
        <v>0</v>
      </c>
      <c r="H305" s="5">
        <v>1</v>
      </c>
      <c r="I305" s="5">
        <v>0</v>
      </c>
      <c r="J305" s="5">
        <v>1</v>
      </c>
      <c r="K305" s="5">
        <v>60.98</v>
      </c>
      <c r="L305" s="5">
        <v>61.65</v>
      </c>
      <c r="M305" s="5">
        <v>61.96</v>
      </c>
    </row>
    <row r="306" spans="1:13" ht="15.75" customHeight="1">
      <c r="A306" s="4">
        <v>305</v>
      </c>
      <c r="B306" s="3" t="s">
        <v>340</v>
      </c>
      <c r="C306" s="5">
        <v>61.22</v>
      </c>
      <c r="D306" s="5">
        <v>9</v>
      </c>
      <c r="E306" s="5">
        <v>19</v>
      </c>
      <c r="F306" s="5">
        <v>66.760000000000005</v>
      </c>
      <c r="G306" s="5">
        <v>0</v>
      </c>
      <c r="H306" s="5">
        <v>0</v>
      </c>
      <c r="I306" s="5">
        <v>0</v>
      </c>
      <c r="J306" s="5">
        <v>1</v>
      </c>
      <c r="K306" s="5">
        <v>61.08</v>
      </c>
      <c r="L306" s="5">
        <v>61.39</v>
      </c>
      <c r="M306" s="5">
        <v>61.31</v>
      </c>
    </row>
    <row r="307" spans="1:13" ht="15.75" customHeight="1">
      <c r="A307" s="4">
        <v>306</v>
      </c>
      <c r="B307" s="3" t="s">
        <v>362</v>
      </c>
      <c r="C307" s="5">
        <v>61.1</v>
      </c>
      <c r="D307" s="5">
        <v>8</v>
      </c>
      <c r="E307" s="5">
        <v>18</v>
      </c>
      <c r="F307" s="5">
        <v>66.53</v>
      </c>
      <c r="G307" s="5">
        <v>0</v>
      </c>
      <c r="H307" s="5">
        <v>1</v>
      </c>
      <c r="I307" s="5">
        <v>0</v>
      </c>
      <c r="J307" s="5">
        <v>3</v>
      </c>
      <c r="K307" s="5">
        <v>61.32</v>
      </c>
      <c r="L307" s="5">
        <v>60.7</v>
      </c>
      <c r="M307" s="5">
        <v>60.59</v>
      </c>
    </row>
    <row r="308" spans="1:13" ht="15.75" customHeight="1">
      <c r="A308" s="4">
        <v>307</v>
      </c>
      <c r="B308" s="3" t="s">
        <v>281</v>
      </c>
      <c r="C308" s="5">
        <v>61.02</v>
      </c>
      <c r="D308" s="5">
        <v>7</v>
      </c>
      <c r="E308" s="5">
        <v>16</v>
      </c>
      <c r="F308" s="5">
        <v>66.72</v>
      </c>
      <c r="G308" s="5">
        <v>0</v>
      </c>
      <c r="H308" s="5">
        <v>0</v>
      </c>
      <c r="I308" s="5">
        <v>0</v>
      </c>
      <c r="J308" s="5">
        <v>0</v>
      </c>
      <c r="K308" s="5">
        <v>60.84</v>
      </c>
      <c r="L308" s="5">
        <v>61.26</v>
      </c>
      <c r="M308" s="5">
        <v>61.18</v>
      </c>
    </row>
    <row r="309" spans="1:13" ht="15.75" customHeight="1">
      <c r="A309" s="4">
        <v>308</v>
      </c>
      <c r="B309" s="3" t="s">
        <v>380</v>
      </c>
      <c r="C309" s="5">
        <v>60.96</v>
      </c>
      <c r="D309" s="5">
        <v>11</v>
      </c>
      <c r="E309" s="5">
        <v>15</v>
      </c>
      <c r="F309" s="5">
        <v>63.35</v>
      </c>
      <c r="G309" s="5">
        <v>0</v>
      </c>
      <c r="H309" s="5">
        <v>0</v>
      </c>
      <c r="I309" s="5">
        <v>0</v>
      </c>
      <c r="J309" s="5">
        <v>1</v>
      </c>
      <c r="K309" s="5">
        <v>60.79</v>
      </c>
      <c r="L309" s="5">
        <v>61.2</v>
      </c>
      <c r="M309" s="5">
        <v>61.34</v>
      </c>
    </row>
    <row r="310" spans="1:13" ht="15.75" customHeight="1">
      <c r="A310" s="4">
        <v>309</v>
      </c>
      <c r="B310" s="3" t="s">
        <v>308</v>
      </c>
      <c r="C310" s="5">
        <v>60.82</v>
      </c>
      <c r="D310" s="5">
        <v>8</v>
      </c>
      <c r="E310" s="5">
        <v>23</v>
      </c>
      <c r="F310" s="5">
        <v>69.430000000000007</v>
      </c>
      <c r="G310" s="5">
        <v>0</v>
      </c>
      <c r="H310" s="5">
        <v>1</v>
      </c>
      <c r="I310" s="5">
        <v>0</v>
      </c>
      <c r="J310" s="5">
        <v>1</v>
      </c>
      <c r="K310" s="5">
        <v>60.64</v>
      </c>
      <c r="L310" s="5">
        <v>61.06</v>
      </c>
      <c r="M310" s="5">
        <v>61.06</v>
      </c>
    </row>
    <row r="311" spans="1:13" ht="15.75" customHeight="1">
      <c r="A311" s="4">
        <v>310</v>
      </c>
      <c r="B311" s="3" t="s">
        <v>86</v>
      </c>
      <c r="C311" s="5">
        <v>60.77</v>
      </c>
      <c r="D311" s="5">
        <v>6</v>
      </c>
      <c r="E311" s="5">
        <v>20</v>
      </c>
      <c r="F311" s="5">
        <v>67.94</v>
      </c>
      <c r="G311" s="5">
        <v>0</v>
      </c>
      <c r="H311" s="5">
        <v>0</v>
      </c>
      <c r="I311" s="5">
        <v>0</v>
      </c>
      <c r="J311" s="5">
        <v>1</v>
      </c>
      <c r="K311" s="5">
        <v>60.97</v>
      </c>
      <c r="L311" s="5">
        <v>60.4</v>
      </c>
      <c r="M311" s="5">
        <v>59.97</v>
      </c>
    </row>
    <row r="312" spans="1:13" ht="15.75" customHeight="1">
      <c r="A312" s="4">
        <v>311</v>
      </c>
      <c r="B312" s="3" t="s">
        <v>339</v>
      </c>
      <c r="C312" s="5">
        <v>60.68</v>
      </c>
      <c r="D312" s="5">
        <v>12</v>
      </c>
      <c r="E312" s="5">
        <v>14</v>
      </c>
      <c r="F312" s="5">
        <v>61.02</v>
      </c>
      <c r="G312" s="5">
        <v>0</v>
      </c>
      <c r="H312" s="5">
        <v>1</v>
      </c>
      <c r="I312" s="5">
        <v>0</v>
      </c>
      <c r="J312" s="5">
        <v>1</v>
      </c>
      <c r="K312" s="5">
        <v>60.74</v>
      </c>
      <c r="L312" s="5">
        <v>60.55</v>
      </c>
      <c r="M312" s="5">
        <v>60.45</v>
      </c>
    </row>
    <row r="313" spans="1:13" ht="15.75" customHeight="1">
      <c r="A313" s="4">
        <v>312</v>
      </c>
      <c r="B313" s="3" t="s">
        <v>314</v>
      </c>
      <c r="C313" s="5">
        <v>60.55</v>
      </c>
      <c r="D313" s="5">
        <v>5</v>
      </c>
      <c r="E313" s="5">
        <v>23</v>
      </c>
      <c r="F313" s="5">
        <v>68.92</v>
      </c>
      <c r="G313" s="5">
        <v>0</v>
      </c>
      <c r="H313" s="5">
        <v>0</v>
      </c>
      <c r="I313" s="5">
        <v>0</v>
      </c>
      <c r="J313" s="5">
        <v>2</v>
      </c>
      <c r="K313" s="5">
        <v>60.73</v>
      </c>
      <c r="L313" s="5">
        <v>60.22</v>
      </c>
      <c r="M313" s="5">
        <v>60.02</v>
      </c>
    </row>
    <row r="314" spans="1:13" ht="15.75" customHeight="1">
      <c r="A314" s="4">
        <v>313</v>
      </c>
      <c r="B314" s="3" t="s">
        <v>322</v>
      </c>
      <c r="C314" s="5">
        <v>60.54</v>
      </c>
      <c r="D314" s="5">
        <v>7</v>
      </c>
      <c r="E314" s="5">
        <v>20</v>
      </c>
      <c r="F314" s="5">
        <v>67.900000000000006</v>
      </c>
      <c r="G314" s="5">
        <v>0</v>
      </c>
      <c r="H314" s="5">
        <v>0</v>
      </c>
      <c r="I314" s="5">
        <v>0</v>
      </c>
      <c r="J314" s="5">
        <v>1</v>
      </c>
      <c r="K314" s="5">
        <v>60.68</v>
      </c>
      <c r="L314" s="5">
        <v>60.27</v>
      </c>
      <c r="M314" s="5">
        <v>60.3</v>
      </c>
    </row>
    <row r="315" spans="1:13" ht="15.75" customHeight="1">
      <c r="A315" s="4">
        <v>314</v>
      </c>
      <c r="B315" s="3" t="s">
        <v>387</v>
      </c>
      <c r="C315" s="5">
        <v>60.36</v>
      </c>
      <c r="D315" s="5">
        <v>8</v>
      </c>
      <c r="E315" s="5">
        <v>22</v>
      </c>
      <c r="F315" s="5">
        <v>68.5</v>
      </c>
      <c r="G315" s="5">
        <v>0</v>
      </c>
      <c r="H315" s="5">
        <v>3</v>
      </c>
      <c r="I315" s="5">
        <v>0</v>
      </c>
      <c r="J315" s="5">
        <v>4</v>
      </c>
      <c r="K315" s="5">
        <v>60.32</v>
      </c>
      <c r="L315" s="5">
        <v>60.39</v>
      </c>
      <c r="M315" s="5">
        <v>60.71</v>
      </c>
    </row>
    <row r="316" spans="1:13" ht="15.75" customHeight="1">
      <c r="A316" s="4">
        <v>315</v>
      </c>
      <c r="B316" s="3" t="s">
        <v>394</v>
      </c>
      <c r="C316" s="5">
        <v>60.32</v>
      </c>
      <c r="D316" s="5">
        <v>7</v>
      </c>
      <c r="E316" s="5">
        <v>16</v>
      </c>
      <c r="F316" s="5">
        <v>66.760000000000005</v>
      </c>
      <c r="G316" s="5">
        <v>0</v>
      </c>
      <c r="H316" s="5">
        <v>0</v>
      </c>
      <c r="I316" s="5">
        <v>0</v>
      </c>
      <c r="J316" s="5">
        <v>1</v>
      </c>
      <c r="K316" s="5">
        <v>60.48</v>
      </c>
      <c r="L316" s="5">
        <v>60.01</v>
      </c>
      <c r="M316" s="5">
        <v>60.09</v>
      </c>
    </row>
    <row r="317" spans="1:13" ht="15.75" customHeight="1">
      <c r="A317" s="4">
        <v>316</v>
      </c>
      <c r="B317" s="3" t="s">
        <v>329</v>
      </c>
      <c r="C317" s="5">
        <v>60.15</v>
      </c>
      <c r="D317" s="5">
        <v>9</v>
      </c>
      <c r="E317" s="5">
        <v>19</v>
      </c>
      <c r="F317" s="5">
        <v>66.34</v>
      </c>
      <c r="G317" s="5">
        <v>0</v>
      </c>
      <c r="H317" s="5">
        <v>1</v>
      </c>
      <c r="I317" s="5">
        <v>0</v>
      </c>
      <c r="J317" s="5">
        <v>3</v>
      </c>
      <c r="K317" s="5">
        <v>60.42</v>
      </c>
      <c r="L317" s="5">
        <v>59.66</v>
      </c>
      <c r="M317" s="5">
        <v>59.55</v>
      </c>
    </row>
    <row r="318" spans="1:13" ht="15.75" customHeight="1">
      <c r="A318" s="4">
        <v>317</v>
      </c>
      <c r="B318" s="3" t="s">
        <v>139</v>
      </c>
      <c r="C318" s="5">
        <v>59.99</v>
      </c>
      <c r="D318" s="5">
        <v>4</v>
      </c>
      <c r="E318" s="5">
        <v>21</v>
      </c>
      <c r="F318" s="5">
        <v>69.97</v>
      </c>
      <c r="G318" s="5">
        <v>0</v>
      </c>
      <c r="H318" s="5">
        <v>2</v>
      </c>
      <c r="I318" s="5">
        <v>0</v>
      </c>
      <c r="J318" s="5">
        <v>2</v>
      </c>
      <c r="K318" s="5">
        <v>59.97</v>
      </c>
      <c r="L318" s="5">
        <v>59.97</v>
      </c>
      <c r="M318" s="5">
        <v>59.35</v>
      </c>
    </row>
    <row r="319" spans="1:13" ht="15.75" customHeight="1">
      <c r="A319" s="4">
        <v>318</v>
      </c>
      <c r="B319" s="3" t="s">
        <v>363</v>
      </c>
      <c r="C319" s="5">
        <v>59.8</v>
      </c>
      <c r="D319" s="5">
        <v>8</v>
      </c>
      <c r="E319" s="5">
        <v>20</v>
      </c>
      <c r="F319" s="5">
        <v>69.69</v>
      </c>
      <c r="G319" s="5">
        <v>0</v>
      </c>
      <c r="H319" s="5">
        <v>1</v>
      </c>
      <c r="I319" s="5">
        <v>0</v>
      </c>
      <c r="J319" s="5">
        <v>2</v>
      </c>
      <c r="K319" s="5">
        <v>59.63</v>
      </c>
      <c r="L319" s="5">
        <v>60.04</v>
      </c>
      <c r="M319" s="5">
        <v>60.36</v>
      </c>
    </row>
    <row r="320" spans="1:13" ht="15.75" customHeight="1">
      <c r="A320" s="4">
        <v>319</v>
      </c>
      <c r="B320" s="3" t="s">
        <v>162</v>
      </c>
      <c r="C320" s="5">
        <v>59.65</v>
      </c>
      <c r="D320" s="5">
        <v>7</v>
      </c>
      <c r="E320" s="5">
        <v>20</v>
      </c>
      <c r="F320" s="5">
        <v>68.56</v>
      </c>
      <c r="G320" s="5">
        <v>0</v>
      </c>
      <c r="H320" s="5">
        <v>1</v>
      </c>
      <c r="I320" s="5">
        <v>0</v>
      </c>
      <c r="J320" s="5">
        <v>1</v>
      </c>
      <c r="K320" s="5">
        <v>59.22</v>
      </c>
      <c r="L320" s="5">
        <v>60.26</v>
      </c>
      <c r="M320" s="5">
        <v>60.52</v>
      </c>
    </row>
    <row r="321" spans="1:13" ht="15.75" customHeight="1">
      <c r="A321" s="4">
        <v>320</v>
      </c>
      <c r="B321" s="3" t="s">
        <v>355</v>
      </c>
      <c r="C321" s="5">
        <v>59.55</v>
      </c>
      <c r="D321" s="5">
        <v>10</v>
      </c>
      <c r="E321" s="5">
        <v>16</v>
      </c>
      <c r="F321" s="5">
        <v>62.65</v>
      </c>
      <c r="G321" s="5">
        <v>0</v>
      </c>
      <c r="H321" s="5">
        <v>1</v>
      </c>
      <c r="I321" s="5">
        <v>0</v>
      </c>
      <c r="J321" s="5">
        <v>1</v>
      </c>
      <c r="K321" s="5">
        <v>59.53</v>
      </c>
      <c r="L321" s="5">
        <v>59.54</v>
      </c>
      <c r="M321" s="5">
        <v>59.43</v>
      </c>
    </row>
    <row r="322" spans="1:13" ht="15.75" customHeight="1">
      <c r="A322" s="4">
        <v>321</v>
      </c>
      <c r="B322" s="3" t="s">
        <v>268</v>
      </c>
      <c r="C322" s="5">
        <v>59.53</v>
      </c>
      <c r="D322" s="5">
        <v>8</v>
      </c>
      <c r="E322" s="5">
        <v>21</v>
      </c>
      <c r="F322" s="5">
        <v>66.91</v>
      </c>
      <c r="G322" s="5">
        <v>0</v>
      </c>
      <c r="H322" s="5">
        <v>0</v>
      </c>
      <c r="I322" s="5">
        <v>0</v>
      </c>
      <c r="J322" s="5">
        <v>0</v>
      </c>
      <c r="K322" s="5">
        <v>59.2</v>
      </c>
      <c r="L322" s="5">
        <v>59.99</v>
      </c>
      <c r="M322" s="5">
        <v>60.18</v>
      </c>
    </row>
    <row r="323" spans="1:13" ht="15.75" customHeight="1">
      <c r="A323" s="4">
        <v>322</v>
      </c>
      <c r="B323" s="3" t="s">
        <v>328</v>
      </c>
      <c r="C323" s="5">
        <v>59.45</v>
      </c>
      <c r="D323" s="5">
        <v>4</v>
      </c>
      <c r="E323" s="5">
        <v>23</v>
      </c>
      <c r="F323" s="5">
        <v>69.760000000000005</v>
      </c>
      <c r="G323" s="5">
        <v>0</v>
      </c>
      <c r="H323" s="5">
        <v>1</v>
      </c>
      <c r="I323" s="5">
        <v>0</v>
      </c>
      <c r="J323" s="5">
        <v>2</v>
      </c>
      <c r="K323" s="5">
        <v>59.56</v>
      </c>
      <c r="L323" s="5">
        <v>59.24</v>
      </c>
      <c r="M323" s="5">
        <v>58.92</v>
      </c>
    </row>
    <row r="324" spans="1:13" ht="15.75" customHeight="1">
      <c r="A324" s="4">
        <v>323</v>
      </c>
      <c r="B324" s="3" t="s">
        <v>342</v>
      </c>
      <c r="C324" s="5">
        <v>59.21</v>
      </c>
      <c r="D324" s="5">
        <v>9</v>
      </c>
      <c r="E324" s="5">
        <v>19</v>
      </c>
      <c r="F324" s="5">
        <v>65.209999999999994</v>
      </c>
      <c r="G324" s="5">
        <v>0</v>
      </c>
      <c r="H324" s="5">
        <v>1</v>
      </c>
      <c r="I324" s="5">
        <v>0</v>
      </c>
      <c r="J324" s="5">
        <v>5</v>
      </c>
      <c r="K324" s="5">
        <v>59.33</v>
      </c>
      <c r="L324" s="5">
        <v>58.98</v>
      </c>
      <c r="M324" s="5">
        <v>59.11</v>
      </c>
    </row>
    <row r="325" spans="1:13" ht="15.75" customHeight="1">
      <c r="A325" s="4">
        <v>324</v>
      </c>
      <c r="B325" s="3" t="s">
        <v>382</v>
      </c>
      <c r="C325" s="5">
        <v>59.21</v>
      </c>
      <c r="D325" s="5">
        <v>5</v>
      </c>
      <c r="E325" s="5">
        <v>19</v>
      </c>
      <c r="F325" s="5">
        <v>67.81</v>
      </c>
      <c r="G325" s="5">
        <v>0</v>
      </c>
      <c r="H325" s="5">
        <v>2</v>
      </c>
      <c r="I325" s="5">
        <v>0</v>
      </c>
      <c r="J325" s="5">
        <v>2</v>
      </c>
      <c r="K325" s="5">
        <v>59.02</v>
      </c>
      <c r="L325" s="5">
        <v>59.48</v>
      </c>
      <c r="M325" s="5">
        <v>59.59</v>
      </c>
    </row>
    <row r="326" spans="1:13" ht="15.75" customHeight="1">
      <c r="A326" s="4">
        <v>325</v>
      </c>
      <c r="B326" s="3" t="s">
        <v>343</v>
      </c>
      <c r="C326" s="5">
        <v>59.01</v>
      </c>
      <c r="D326" s="5">
        <v>10</v>
      </c>
      <c r="E326" s="5">
        <v>15</v>
      </c>
      <c r="F326" s="5">
        <v>67.38</v>
      </c>
      <c r="G326" s="5">
        <v>0</v>
      </c>
      <c r="H326" s="5">
        <v>1</v>
      </c>
      <c r="I326" s="5">
        <v>0</v>
      </c>
      <c r="J326" s="5">
        <v>2</v>
      </c>
      <c r="K326" s="5">
        <v>58.48</v>
      </c>
      <c r="L326" s="5">
        <v>59.76</v>
      </c>
      <c r="M326" s="5">
        <v>60.59</v>
      </c>
    </row>
    <row r="327" spans="1:13" ht="15.75" customHeight="1">
      <c r="A327" s="4">
        <v>326</v>
      </c>
      <c r="B327" s="3" t="s">
        <v>375</v>
      </c>
      <c r="C327" s="5">
        <v>58.99</v>
      </c>
      <c r="D327" s="5">
        <v>13</v>
      </c>
      <c r="E327" s="5">
        <v>14</v>
      </c>
      <c r="F327" s="5">
        <v>61.81</v>
      </c>
      <c r="G327" s="5">
        <v>0</v>
      </c>
      <c r="H327" s="5">
        <v>0</v>
      </c>
      <c r="I327" s="5">
        <v>0</v>
      </c>
      <c r="J327" s="5">
        <v>1</v>
      </c>
      <c r="K327" s="5">
        <v>58.65</v>
      </c>
      <c r="L327" s="5">
        <v>59.46</v>
      </c>
      <c r="M327" s="5">
        <v>59.88</v>
      </c>
    </row>
    <row r="328" spans="1:13" ht="15.75" customHeight="1">
      <c r="A328" s="4">
        <v>327</v>
      </c>
      <c r="B328" s="3" t="s">
        <v>390</v>
      </c>
      <c r="C328" s="5">
        <v>58.81</v>
      </c>
      <c r="D328" s="5">
        <v>4</v>
      </c>
      <c r="E328" s="5">
        <v>23</v>
      </c>
      <c r="F328" s="5">
        <v>70.150000000000006</v>
      </c>
      <c r="G328" s="5">
        <v>0</v>
      </c>
      <c r="H328" s="5">
        <v>1</v>
      </c>
      <c r="I328" s="5">
        <v>0</v>
      </c>
      <c r="J328" s="5">
        <v>3</v>
      </c>
      <c r="K328" s="5">
        <v>59.01</v>
      </c>
      <c r="L328" s="5">
        <v>58.44</v>
      </c>
      <c r="M328" s="5">
        <v>58.3</v>
      </c>
    </row>
    <row r="329" spans="1:13" ht="15.75" customHeight="1">
      <c r="A329" s="4">
        <v>328</v>
      </c>
      <c r="B329" s="3" t="s">
        <v>259</v>
      </c>
      <c r="C329" s="5">
        <v>58.74</v>
      </c>
      <c r="D329" s="5">
        <v>7</v>
      </c>
      <c r="E329" s="5">
        <v>22</v>
      </c>
      <c r="F329" s="5">
        <v>71.78</v>
      </c>
      <c r="G329" s="5">
        <v>0</v>
      </c>
      <c r="H329" s="5">
        <v>1</v>
      </c>
      <c r="I329" s="5">
        <v>0</v>
      </c>
      <c r="J329" s="5">
        <v>3</v>
      </c>
      <c r="K329" s="5">
        <v>57.86</v>
      </c>
      <c r="L329" s="5">
        <v>59.94</v>
      </c>
      <c r="M329" s="5">
        <v>60.49</v>
      </c>
    </row>
    <row r="330" spans="1:13" ht="15.75" customHeight="1">
      <c r="A330" s="4">
        <v>329</v>
      </c>
      <c r="B330" s="3" t="s">
        <v>272</v>
      </c>
      <c r="C330" s="5">
        <v>58.46</v>
      </c>
      <c r="D330" s="5">
        <v>7</v>
      </c>
      <c r="E330" s="5">
        <v>21</v>
      </c>
      <c r="F330" s="5">
        <v>66.98</v>
      </c>
      <c r="G330" s="5">
        <v>0</v>
      </c>
      <c r="H330" s="5">
        <v>0</v>
      </c>
      <c r="I330" s="5">
        <v>0</v>
      </c>
      <c r="J330" s="5">
        <v>0</v>
      </c>
      <c r="K330" s="5">
        <v>58.49</v>
      </c>
      <c r="L330" s="5">
        <v>58.36</v>
      </c>
      <c r="M330" s="5">
        <v>58.35</v>
      </c>
    </row>
    <row r="331" spans="1:13" ht="15.75" customHeight="1">
      <c r="A331" s="4">
        <v>330</v>
      </c>
      <c r="B331" s="3" t="s">
        <v>312</v>
      </c>
      <c r="C331" s="5">
        <v>58.42</v>
      </c>
      <c r="D331" s="5">
        <v>8</v>
      </c>
      <c r="E331" s="5">
        <v>20</v>
      </c>
      <c r="F331" s="5">
        <v>68.040000000000006</v>
      </c>
      <c r="G331" s="5">
        <v>0</v>
      </c>
      <c r="H331" s="5">
        <v>1</v>
      </c>
      <c r="I331" s="5">
        <v>0</v>
      </c>
      <c r="J331" s="5">
        <v>1</v>
      </c>
      <c r="K331" s="5">
        <v>57.95</v>
      </c>
      <c r="L331" s="5">
        <v>59.09</v>
      </c>
      <c r="M331" s="5">
        <v>59.28</v>
      </c>
    </row>
    <row r="332" spans="1:13" ht="15.75" customHeight="1">
      <c r="A332" s="4">
        <v>331</v>
      </c>
      <c r="B332" s="3" t="s">
        <v>423</v>
      </c>
      <c r="C332" s="5">
        <v>58.28</v>
      </c>
      <c r="D332" s="5">
        <v>10</v>
      </c>
      <c r="E332" s="5">
        <v>16</v>
      </c>
      <c r="F332" s="5">
        <v>64.25</v>
      </c>
      <c r="G332" s="5">
        <v>0</v>
      </c>
      <c r="H332" s="5">
        <v>2</v>
      </c>
      <c r="I332" s="5">
        <v>0</v>
      </c>
      <c r="J332" s="5">
        <v>2</v>
      </c>
      <c r="K332" s="5">
        <v>58.1</v>
      </c>
      <c r="L332" s="5">
        <v>58.54</v>
      </c>
      <c r="M332" s="5">
        <v>58.97</v>
      </c>
    </row>
    <row r="333" spans="1:13" ht="15.75" customHeight="1">
      <c r="A333" s="4">
        <v>332</v>
      </c>
      <c r="B333" s="3" t="s">
        <v>406</v>
      </c>
      <c r="C333" s="5">
        <v>57.76</v>
      </c>
      <c r="D333" s="5">
        <v>9</v>
      </c>
      <c r="E333" s="5">
        <v>22</v>
      </c>
      <c r="F333" s="5">
        <v>66.69</v>
      </c>
      <c r="G333" s="5">
        <v>0</v>
      </c>
      <c r="H333" s="5">
        <v>0</v>
      </c>
      <c r="I333" s="5">
        <v>0</v>
      </c>
      <c r="J333" s="5">
        <v>0</v>
      </c>
      <c r="K333" s="5">
        <v>57.53</v>
      </c>
      <c r="L333" s="5">
        <v>58.07</v>
      </c>
      <c r="M333" s="5">
        <v>58.41</v>
      </c>
    </row>
    <row r="334" spans="1:13" ht="15.75" customHeight="1">
      <c r="A334" s="4">
        <v>333</v>
      </c>
      <c r="B334" s="3" t="s">
        <v>261</v>
      </c>
      <c r="C334" s="5">
        <v>57.51</v>
      </c>
      <c r="D334" s="5">
        <v>6</v>
      </c>
      <c r="E334" s="5">
        <v>22</v>
      </c>
      <c r="F334" s="5">
        <v>66.069999999999993</v>
      </c>
      <c r="G334" s="5">
        <v>0</v>
      </c>
      <c r="H334" s="5">
        <v>0</v>
      </c>
      <c r="I334" s="5">
        <v>0</v>
      </c>
      <c r="J334" s="5">
        <v>4</v>
      </c>
      <c r="K334" s="5">
        <v>57.75</v>
      </c>
      <c r="L334" s="5">
        <v>57.07</v>
      </c>
      <c r="M334" s="5">
        <v>56.57</v>
      </c>
    </row>
    <row r="335" spans="1:13" ht="15.75" customHeight="1">
      <c r="A335" s="4">
        <v>334</v>
      </c>
      <c r="B335" s="3" t="s">
        <v>175</v>
      </c>
      <c r="C335" s="5">
        <v>57.23</v>
      </c>
      <c r="D335" s="5">
        <v>3</v>
      </c>
      <c r="E335" s="5">
        <v>24</v>
      </c>
      <c r="F335" s="5">
        <v>67.52</v>
      </c>
      <c r="G335" s="5">
        <v>0</v>
      </c>
      <c r="H335" s="5">
        <v>0</v>
      </c>
      <c r="I335" s="5">
        <v>0</v>
      </c>
      <c r="J335" s="5">
        <v>0</v>
      </c>
      <c r="K335" s="5">
        <v>57.72</v>
      </c>
      <c r="L335" s="5">
        <v>56.3</v>
      </c>
      <c r="M335" s="5">
        <v>55.99</v>
      </c>
    </row>
    <row r="336" spans="1:13" ht="15.75" customHeight="1">
      <c r="A336" s="4">
        <v>335</v>
      </c>
      <c r="B336" s="3" t="s">
        <v>401</v>
      </c>
      <c r="C336" s="5">
        <v>56.82</v>
      </c>
      <c r="D336" s="5">
        <v>8</v>
      </c>
      <c r="E336" s="5">
        <v>18</v>
      </c>
      <c r="F336" s="5">
        <v>66.73</v>
      </c>
      <c r="G336" s="5">
        <v>0</v>
      </c>
      <c r="H336" s="5">
        <v>1</v>
      </c>
      <c r="I336" s="5">
        <v>0</v>
      </c>
      <c r="J336" s="5">
        <v>6</v>
      </c>
      <c r="K336" s="5">
        <v>56.52</v>
      </c>
      <c r="L336" s="5">
        <v>57.23</v>
      </c>
      <c r="M336" s="5">
        <v>57.26</v>
      </c>
    </row>
    <row r="337" spans="1:13" ht="15.75" customHeight="1">
      <c r="A337" s="4">
        <v>336</v>
      </c>
      <c r="B337" s="3" t="s">
        <v>352</v>
      </c>
      <c r="C337" s="5">
        <v>56.8</v>
      </c>
      <c r="D337" s="5">
        <v>6</v>
      </c>
      <c r="E337" s="5">
        <v>24</v>
      </c>
      <c r="F337" s="5">
        <v>67.98</v>
      </c>
      <c r="G337" s="5">
        <v>0</v>
      </c>
      <c r="H337" s="5">
        <v>1</v>
      </c>
      <c r="I337" s="5">
        <v>0</v>
      </c>
      <c r="J337" s="5">
        <v>2</v>
      </c>
      <c r="K337" s="5">
        <v>57.18</v>
      </c>
      <c r="L337" s="5">
        <v>56.07</v>
      </c>
      <c r="M337" s="5">
        <v>56.03</v>
      </c>
    </row>
    <row r="338" spans="1:13" ht="15.75" customHeight="1">
      <c r="A338" s="4">
        <v>337</v>
      </c>
      <c r="B338" s="3" t="s">
        <v>359</v>
      </c>
      <c r="C338" s="5">
        <v>55.73</v>
      </c>
      <c r="D338" s="5">
        <v>3</v>
      </c>
      <c r="E338" s="5">
        <v>24</v>
      </c>
      <c r="F338" s="5">
        <v>71.97</v>
      </c>
      <c r="G338" s="5">
        <v>0</v>
      </c>
      <c r="H338" s="5">
        <v>2</v>
      </c>
      <c r="I338" s="5">
        <v>0</v>
      </c>
      <c r="J338" s="5">
        <v>3</v>
      </c>
      <c r="K338" s="5">
        <v>55.63</v>
      </c>
      <c r="L338" s="5">
        <v>55.84</v>
      </c>
      <c r="M338" s="5">
        <v>56.06</v>
      </c>
    </row>
    <row r="339" spans="1:13" ht="15.75" customHeight="1">
      <c r="A339" s="4">
        <v>338</v>
      </c>
      <c r="B339" s="3" t="s">
        <v>386</v>
      </c>
      <c r="C339" s="5">
        <v>55.6</v>
      </c>
      <c r="D339" s="5">
        <v>6</v>
      </c>
      <c r="E339" s="5">
        <v>23</v>
      </c>
      <c r="F339" s="5">
        <v>65.069999999999993</v>
      </c>
      <c r="G339" s="5">
        <v>0</v>
      </c>
      <c r="H339" s="5">
        <v>0</v>
      </c>
      <c r="I339" s="5">
        <v>0</v>
      </c>
      <c r="J339" s="5">
        <v>0</v>
      </c>
      <c r="K339" s="5">
        <v>55.63</v>
      </c>
      <c r="L339" s="5">
        <v>55.53</v>
      </c>
      <c r="M339" s="5">
        <v>55.6</v>
      </c>
    </row>
    <row r="340" spans="1:13" ht="15.75" customHeight="1">
      <c r="A340" s="4">
        <v>339</v>
      </c>
      <c r="B340" s="3" t="s">
        <v>252</v>
      </c>
      <c r="C340" s="5">
        <v>55.41</v>
      </c>
      <c r="D340" s="5">
        <v>10</v>
      </c>
      <c r="E340" s="5">
        <v>16</v>
      </c>
      <c r="F340" s="5">
        <v>62.16</v>
      </c>
      <c r="G340" s="5">
        <v>0</v>
      </c>
      <c r="H340" s="5">
        <v>1</v>
      </c>
      <c r="I340" s="5">
        <v>0</v>
      </c>
      <c r="J340" s="5">
        <v>1</v>
      </c>
      <c r="K340" s="5">
        <v>55.18</v>
      </c>
      <c r="L340" s="5">
        <v>55.71</v>
      </c>
      <c r="M340" s="5">
        <v>56.47</v>
      </c>
    </row>
    <row r="341" spans="1:13" ht="15.75" customHeight="1">
      <c r="A341" s="4">
        <v>340</v>
      </c>
      <c r="B341" s="3" t="s">
        <v>399</v>
      </c>
      <c r="C341" s="5">
        <v>55.4</v>
      </c>
      <c r="D341" s="5">
        <v>7</v>
      </c>
      <c r="E341" s="5">
        <v>20</v>
      </c>
      <c r="F341" s="5">
        <v>62.97</v>
      </c>
      <c r="G341" s="5">
        <v>0</v>
      </c>
      <c r="H341" s="5">
        <v>0</v>
      </c>
      <c r="I341" s="5">
        <v>0</v>
      </c>
      <c r="J341" s="5">
        <v>1</v>
      </c>
      <c r="K341" s="5">
        <v>55.35</v>
      </c>
      <c r="L341" s="5">
        <v>55.45</v>
      </c>
      <c r="M341" s="5">
        <v>55.3</v>
      </c>
    </row>
    <row r="342" spans="1:13" ht="15.75" customHeight="1">
      <c r="A342" s="4">
        <v>341</v>
      </c>
      <c r="B342" s="3" t="s">
        <v>404</v>
      </c>
      <c r="C342" s="5">
        <v>55.38</v>
      </c>
      <c r="D342" s="5">
        <v>7</v>
      </c>
      <c r="E342" s="5">
        <v>21</v>
      </c>
      <c r="F342" s="5">
        <v>64.72</v>
      </c>
      <c r="G342" s="5">
        <v>0</v>
      </c>
      <c r="H342" s="5">
        <v>1</v>
      </c>
      <c r="I342" s="5">
        <v>0</v>
      </c>
      <c r="J342" s="5">
        <v>2</v>
      </c>
      <c r="K342" s="5">
        <v>55.5</v>
      </c>
      <c r="L342" s="5">
        <v>55.14</v>
      </c>
      <c r="M342" s="5">
        <v>55.23</v>
      </c>
    </row>
    <row r="343" spans="1:13" ht="15.75" customHeight="1">
      <c r="A343" s="4">
        <v>342</v>
      </c>
      <c r="B343" s="3" t="s">
        <v>392</v>
      </c>
      <c r="C343" s="5">
        <v>55.2</v>
      </c>
      <c r="D343" s="5">
        <v>6</v>
      </c>
      <c r="E343" s="5">
        <v>21</v>
      </c>
      <c r="F343" s="5">
        <v>62.31</v>
      </c>
      <c r="G343" s="5">
        <v>0</v>
      </c>
      <c r="H343" s="5">
        <v>0</v>
      </c>
      <c r="I343" s="5">
        <v>0</v>
      </c>
      <c r="J343" s="5">
        <v>0</v>
      </c>
      <c r="K343" s="5">
        <v>55.36</v>
      </c>
      <c r="L343" s="5">
        <v>54.9</v>
      </c>
      <c r="M343" s="5">
        <v>54.72</v>
      </c>
    </row>
    <row r="344" spans="1:13" ht="15.75" customHeight="1">
      <c r="A344" s="4">
        <v>343</v>
      </c>
      <c r="B344" s="3" t="s">
        <v>393</v>
      </c>
      <c r="C344" s="5">
        <v>54.13</v>
      </c>
      <c r="D344" s="5">
        <v>3</v>
      </c>
      <c r="E344" s="5">
        <v>27</v>
      </c>
      <c r="F344" s="5">
        <v>65.48</v>
      </c>
      <c r="G344" s="5">
        <v>0</v>
      </c>
      <c r="H344" s="5">
        <v>1</v>
      </c>
      <c r="I344" s="5">
        <v>0</v>
      </c>
      <c r="J344" s="5">
        <v>1</v>
      </c>
      <c r="K344" s="5">
        <v>54.37</v>
      </c>
      <c r="L344" s="5">
        <v>53.67</v>
      </c>
      <c r="M344" s="5">
        <v>53.07</v>
      </c>
    </row>
    <row r="345" spans="1:13" ht="15.75" customHeight="1">
      <c r="A345" s="4">
        <v>344</v>
      </c>
      <c r="B345" s="3" t="s">
        <v>391</v>
      </c>
      <c r="C345" s="5">
        <v>53.86</v>
      </c>
      <c r="D345" s="5">
        <v>7</v>
      </c>
      <c r="E345" s="5">
        <v>21</v>
      </c>
      <c r="F345" s="5">
        <v>66.16</v>
      </c>
      <c r="G345" s="5">
        <v>0</v>
      </c>
      <c r="H345" s="5">
        <v>0</v>
      </c>
      <c r="I345" s="5">
        <v>0</v>
      </c>
      <c r="J345" s="5">
        <v>2</v>
      </c>
      <c r="K345" s="5">
        <v>53.37</v>
      </c>
      <c r="L345" s="5">
        <v>54.52</v>
      </c>
      <c r="M345" s="5">
        <v>54.95</v>
      </c>
    </row>
    <row r="346" spans="1:13" ht="15.75" customHeight="1">
      <c r="A346" s="4">
        <v>345</v>
      </c>
      <c r="B346" s="3" t="s">
        <v>403</v>
      </c>
      <c r="C346" s="5">
        <v>53.85</v>
      </c>
      <c r="D346" s="5">
        <v>6</v>
      </c>
      <c r="E346" s="5">
        <v>24</v>
      </c>
      <c r="F346" s="5">
        <v>65.92</v>
      </c>
      <c r="G346" s="5">
        <v>0</v>
      </c>
      <c r="H346" s="5">
        <v>3</v>
      </c>
      <c r="I346" s="5">
        <v>0</v>
      </c>
      <c r="J346" s="5">
        <v>6</v>
      </c>
      <c r="K346" s="5">
        <v>53.86</v>
      </c>
      <c r="L346" s="5">
        <v>53.8</v>
      </c>
      <c r="M346" s="5">
        <v>53.91</v>
      </c>
    </row>
    <row r="347" spans="1:13" ht="15.75" customHeight="1">
      <c r="A347" s="4">
        <v>346</v>
      </c>
      <c r="B347" s="3" t="s">
        <v>396</v>
      </c>
      <c r="C347" s="5">
        <v>53.24</v>
      </c>
      <c r="D347" s="5">
        <v>5</v>
      </c>
      <c r="E347" s="5">
        <v>21</v>
      </c>
      <c r="F347" s="5">
        <v>61.44</v>
      </c>
      <c r="G347" s="5">
        <v>0</v>
      </c>
      <c r="H347" s="5">
        <v>1</v>
      </c>
      <c r="I347" s="5">
        <v>0</v>
      </c>
      <c r="J347" s="5">
        <v>1</v>
      </c>
      <c r="K347" s="5">
        <v>53.46</v>
      </c>
      <c r="L347" s="5">
        <v>52.82</v>
      </c>
      <c r="M347" s="5">
        <v>52.9</v>
      </c>
    </row>
    <row r="348" spans="1:13" ht="15.75" customHeight="1">
      <c r="A348" s="4">
        <v>347</v>
      </c>
      <c r="B348" s="3" t="s">
        <v>228</v>
      </c>
      <c r="C348" s="5">
        <v>53.07</v>
      </c>
      <c r="D348" s="5">
        <v>4</v>
      </c>
      <c r="E348" s="5">
        <v>23</v>
      </c>
      <c r="F348" s="5">
        <v>66.81</v>
      </c>
      <c r="G348" s="5">
        <v>0</v>
      </c>
      <c r="H348" s="5">
        <v>1</v>
      </c>
      <c r="I348" s="5">
        <v>0</v>
      </c>
      <c r="J348" s="5">
        <v>2</v>
      </c>
      <c r="K348" s="5">
        <v>53.02</v>
      </c>
      <c r="L348" s="5">
        <v>53.12</v>
      </c>
      <c r="M348" s="5">
        <v>52.96</v>
      </c>
    </row>
    <row r="349" spans="1:13" ht="15.75" customHeight="1">
      <c r="A349" s="4">
        <v>348</v>
      </c>
      <c r="B349" s="3" t="s">
        <v>389</v>
      </c>
      <c r="C349" s="5">
        <v>52.17</v>
      </c>
      <c r="D349" s="5">
        <v>6</v>
      </c>
      <c r="E349" s="5">
        <v>23</v>
      </c>
      <c r="F349" s="5">
        <v>64.36</v>
      </c>
      <c r="G349" s="5">
        <v>0</v>
      </c>
      <c r="H349" s="5">
        <v>1</v>
      </c>
      <c r="I349" s="5">
        <v>0</v>
      </c>
      <c r="J349" s="5">
        <v>1</v>
      </c>
      <c r="K349" s="5">
        <v>52.04</v>
      </c>
      <c r="L349" s="5">
        <v>52.34</v>
      </c>
      <c r="M349" s="5">
        <v>52.55</v>
      </c>
    </row>
    <row r="350" spans="1:13" ht="15.75" customHeight="1">
      <c r="A350" s="4">
        <v>349</v>
      </c>
      <c r="B350" s="3" t="s">
        <v>384</v>
      </c>
      <c r="C350" s="5">
        <v>51.01</v>
      </c>
      <c r="D350" s="5">
        <v>3</v>
      </c>
      <c r="E350" s="5">
        <v>24</v>
      </c>
      <c r="F350" s="5">
        <v>67.430000000000007</v>
      </c>
      <c r="G350" s="5">
        <v>0</v>
      </c>
      <c r="H350" s="5">
        <v>0</v>
      </c>
      <c r="I350" s="5">
        <v>0</v>
      </c>
      <c r="J350" s="5">
        <v>0</v>
      </c>
      <c r="K350" s="5">
        <v>50.72</v>
      </c>
      <c r="L350" s="5">
        <v>51.4</v>
      </c>
      <c r="M350" s="5">
        <v>51.51</v>
      </c>
    </row>
    <row r="351" spans="1:13" ht="15.75" customHeight="1">
      <c r="A351" s="4">
        <v>350</v>
      </c>
      <c r="B351" s="3" t="s">
        <v>358</v>
      </c>
      <c r="C351" s="5">
        <v>50.74</v>
      </c>
      <c r="D351" s="5">
        <v>0</v>
      </c>
      <c r="E351" s="5">
        <v>28</v>
      </c>
      <c r="F351" s="5">
        <v>63.8</v>
      </c>
      <c r="G351" s="5">
        <v>0</v>
      </c>
      <c r="H351" s="5">
        <v>1</v>
      </c>
      <c r="I351" s="5">
        <v>0</v>
      </c>
      <c r="J351" s="5">
        <v>1</v>
      </c>
      <c r="K351" s="5">
        <v>51.36</v>
      </c>
      <c r="L351" s="5">
        <v>49.46</v>
      </c>
      <c r="M351" s="5">
        <v>48.53</v>
      </c>
    </row>
    <row r="352" spans="1:13" ht="15.75" customHeight="1">
      <c r="A352" s="4">
        <v>351</v>
      </c>
      <c r="B352" s="3" t="s">
        <v>368</v>
      </c>
      <c r="C352" s="5">
        <v>49.02</v>
      </c>
      <c r="D352" s="5">
        <v>2</v>
      </c>
      <c r="E352" s="5">
        <v>25</v>
      </c>
      <c r="F352" s="5">
        <v>63.45</v>
      </c>
      <c r="G352" s="5">
        <v>0</v>
      </c>
      <c r="H352" s="5">
        <v>0</v>
      </c>
      <c r="I352" s="5">
        <v>0</v>
      </c>
      <c r="J352" s="5">
        <v>0</v>
      </c>
      <c r="K352" s="5">
        <v>49.04</v>
      </c>
      <c r="L352" s="5">
        <v>48.96</v>
      </c>
      <c r="M352" s="5">
        <v>48.83</v>
      </c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>
      <selection activeCell="B98" sqref="B98"/>
    </sheetView>
  </sheetViews>
  <sheetFormatPr baseColWidth="10" defaultColWidth="14.5" defaultRowHeight="15" customHeight="1"/>
  <cols>
    <col min="1" max="1" width="8.83203125" customWidth="1"/>
    <col min="2" max="2" width="19.33203125" customWidth="1"/>
    <col min="3" max="26" width="8.83203125" customWidth="1"/>
  </cols>
  <sheetData>
    <row r="1" spans="1:22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/>
      <c r="O1" s="3"/>
      <c r="P1" s="3"/>
      <c r="Q1" s="3"/>
      <c r="R1" s="3"/>
      <c r="S1" s="3"/>
      <c r="T1" s="3"/>
      <c r="U1" s="3"/>
      <c r="V1" s="3"/>
    </row>
    <row r="2" spans="1:22">
      <c r="A2" s="4">
        <v>1</v>
      </c>
      <c r="B2" s="3" t="s">
        <v>24</v>
      </c>
      <c r="C2" s="5">
        <v>93.64</v>
      </c>
      <c r="D2" s="5">
        <v>29</v>
      </c>
      <c r="E2" s="5">
        <v>4</v>
      </c>
      <c r="F2" s="5">
        <v>81.96</v>
      </c>
      <c r="G2" s="5">
        <v>10</v>
      </c>
      <c r="H2" s="5">
        <v>3</v>
      </c>
      <c r="I2" s="5">
        <v>15</v>
      </c>
      <c r="J2" s="5">
        <v>3</v>
      </c>
      <c r="K2" s="5">
        <v>93.1</v>
      </c>
      <c r="L2" s="5">
        <v>93.6</v>
      </c>
      <c r="M2" s="5">
        <v>95.86</v>
      </c>
      <c r="N2" s="3"/>
      <c r="O2" s="3"/>
      <c r="P2" s="3"/>
      <c r="Q2" s="3"/>
      <c r="R2" s="3"/>
      <c r="S2" s="3"/>
      <c r="T2" s="3"/>
      <c r="U2" s="3"/>
      <c r="V2" s="3"/>
    </row>
    <row r="3" spans="1:22">
      <c r="A3" s="4">
        <v>2</v>
      </c>
      <c r="B3" s="3" t="s">
        <v>50</v>
      </c>
      <c r="C3" s="5">
        <v>93.28</v>
      </c>
      <c r="D3" s="5">
        <v>29</v>
      </c>
      <c r="E3" s="5">
        <v>5</v>
      </c>
      <c r="F3" s="5">
        <v>78.58</v>
      </c>
      <c r="G3" s="5">
        <v>6</v>
      </c>
      <c r="H3" s="5">
        <v>3</v>
      </c>
      <c r="I3" s="5">
        <v>10</v>
      </c>
      <c r="J3" s="5">
        <v>4</v>
      </c>
      <c r="K3" s="5">
        <v>93.26</v>
      </c>
      <c r="L3" s="5">
        <v>92.9</v>
      </c>
      <c r="M3" s="5">
        <v>93.69</v>
      </c>
      <c r="N3" s="3"/>
      <c r="O3" s="3"/>
      <c r="P3" s="3"/>
      <c r="Q3" s="3"/>
      <c r="R3" s="3"/>
      <c r="S3" s="3"/>
      <c r="T3" s="3"/>
      <c r="U3" s="3"/>
      <c r="V3" s="3"/>
    </row>
    <row r="4" spans="1:22">
      <c r="A4" s="4">
        <v>3</v>
      </c>
      <c r="B4" s="3" t="s">
        <v>53</v>
      </c>
      <c r="C4" s="5">
        <v>92.43</v>
      </c>
      <c r="D4" s="5">
        <v>28</v>
      </c>
      <c r="E4" s="5">
        <v>6</v>
      </c>
      <c r="F4" s="5">
        <v>80.36</v>
      </c>
      <c r="G4" s="5">
        <v>4</v>
      </c>
      <c r="H4" s="5">
        <v>3</v>
      </c>
      <c r="I4" s="5">
        <v>10</v>
      </c>
      <c r="J4" s="5">
        <v>5</v>
      </c>
      <c r="K4" s="5">
        <v>91.97</v>
      </c>
      <c r="L4" s="5">
        <v>92.65</v>
      </c>
      <c r="M4" s="5">
        <v>93.8</v>
      </c>
      <c r="N4" s="3"/>
      <c r="O4" s="3"/>
      <c r="P4" s="3"/>
      <c r="Q4" s="3"/>
      <c r="R4" s="3"/>
      <c r="S4" s="3"/>
      <c r="T4" s="3"/>
      <c r="U4" s="3"/>
      <c r="V4" s="3"/>
    </row>
    <row r="5" spans="1:22">
      <c r="A5" s="4">
        <v>4</v>
      </c>
      <c r="B5" s="3" t="s">
        <v>49</v>
      </c>
      <c r="C5" s="5">
        <v>91.93</v>
      </c>
      <c r="D5" s="5">
        <v>26</v>
      </c>
      <c r="E5" s="5">
        <v>7</v>
      </c>
      <c r="F5" s="5">
        <v>81.77</v>
      </c>
      <c r="G5" s="5">
        <v>7</v>
      </c>
      <c r="H5" s="5">
        <v>3</v>
      </c>
      <c r="I5" s="5">
        <v>11</v>
      </c>
      <c r="J5" s="5">
        <v>4</v>
      </c>
      <c r="K5" s="5">
        <v>91.53</v>
      </c>
      <c r="L5" s="5">
        <v>92.2</v>
      </c>
      <c r="M5" s="5">
        <v>92.99</v>
      </c>
      <c r="N5" s="3"/>
      <c r="O5" s="3"/>
      <c r="P5" s="3"/>
      <c r="Q5" s="3"/>
      <c r="R5" s="3"/>
      <c r="S5" s="3"/>
      <c r="T5" s="3"/>
      <c r="U5" s="3"/>
      <c r="V5" s="3"/>
    </row>
    <row r="6" spans="1:22">
      <c r="A6" s="4">
        <v>5</v>
      </c>
      <c r="B6" s="3" t="s">
        <v>69</v>
      </c>
      <c r="C6" s="5">
        <v>91.54</v>
      </c>
      <c r="D6" s="5">
        <v>29</v>
      </c>
      <c r="E6" s="5">
        <v>5</v>
      </c>
      <c r="F6" s="5">
        <v>79.16</v>
      </c>
      <c r="G6" s="5">
        <v>1</v>
      </c>
      <c r="H6" s="5">
        <v>3</v>
      </c>
      <c r="I6" s="5">
        <v>10</v>
      </c>
      <c r="J6" s="5">
        <v>5</v>
      </c>
      <c r="K6" s="5">
        <v>91.29</v>
      </c>
      <c r="L6" s="5">
        <v>91.61</v>
      </c>
      <c r="M6" s="5">
        <v>92.25</v>
      </c>
      <c r="N6" s="3"/>
      <c r="O6" s="3"/>
      <c r="P6" s="3"/>
      <c r="Q6" s="3"/>
      <c r="R6" s="3"/>
      <c r="S6" s="3"/>
      <c r="T6" s="3"/>
      <c r="U6" s="3"/>
      <c r="V6" s="3"/>
    </row>
    <row r="7" spans="1:22">
      <c r="A7" s="4">
        <v>6</v>
      </c>
      <c r="B7" s="3" t="s">
        <v>41</v>
      </c>
      <c r="C7" s="5">
        <v>90.99</v>
      </c>
      <c r="D7" s="5">
        <v>26</v>
      </c>
      <c r="E7" s="5">
        <v>8</v>
      </c>
      <c r="F7" s="5">
        <v>80.91</v>
      </c>
      <c r="G7" s="5">
        <v>6</v>
      </c>
      <c r="H7" s="5">
        <v>5</v>
      </c>
      <c r="I7" s="5">
        <v>9</v>
      </c>
      <c r="J7" s="5">
        <v>8</v>
      </c>
      <c r="K7" s="5">
        <v>91.71</v>
      </c>
      <c r="L7" s="5">
        <v>90.51</v>
      </c>
      <c r="M7" s="5">
        <v>89.78</v>
      </c>
      <c r="N7" s="3"/>
      <c r="O7" s="3"/>
      <c r="P7" s="3"/>
      <c r="Q7" s="3"/>
      <c r="R7" s="3"/>
      <c r="S7" s="3"/>
      <c r="T7" s="3"/>
      <c r="U7" s="3"/>
      <c r="V7" s="3"/>
    </row>
    <row r="8" spans="1:22">
      <c r="A8" s="4">
        <v>7</v>
      </c>
      <c r="B8" s="3" t="s">
        <v>76</v>
      </c>
      <c r="C8" s="5">
        <v>90.17</v>
      </c>
      <c r="D8" s="5">
        <v>25</v>
      </c>
      <c r="E8" s="5">
        <v>7</v>
      </c>
      <c r="F8" s="5">
        <v>81.67</v>
      </c>
      <c r="G8" s="5">
        <v>7</v>
      </c>
      <c r="H8" s="5">
        <v>4</v>
      </c>
      <c r="I8" s="5">
        <v>11</v>
      </c>
      <c r="J8" s="5">
        <v>6</v>
      </c>
      <c r="K8" s="5">
        <v>90.14</v>
      </c>
      <c r="L8" s="5">
        <v>90.72</v>
      </c>
      <c r="M8" s="5">
        <v>89.77</v>
      </c>
      <c r="N8" s="3"/>
      <c r="O8" s="3"/>
      <c r="P8" s="3"/>
      <c r="Q8" s="3"/>
      <c r="R8" s="3"/>
      <c r="S8" s="3"/>
      <c r="T8" s="3"/>
      <c r="U8" s="3"/>
      <c r="V8" s="3"/>
    </row>
    <row r="9" spans="1:22">
      <c r="A9" s="4">
        <v>8</v>
      </c>
      <c r="B9" s="3" t="s">
        <v>39</v>
      </c>
      <c r="C9" s="5">
        <v>89.97</v>
      </c>
      <c r="D9" s="5">
        <v>26</v>
      </c>
      <c r="E9" s="5">
        <v>8</v>
      </c>
      <c r="F9" s="5">
        <v>78.739999999999995</v>
      </c>
      <c r="G9" s="5">
        <v>4</v>
      </c>
      <c r="H9" s="5">
        <v>3</v>
      </c>
      <c r="I9" s="5">
        <v>6</v>
      </c>
      <c r="J9" s="5">
        <v>3</v>
      </c>
      <c r="K9" s="5">
        <v>90.01</v>
      </c>
      <c r="L9" s="5">
        <v>89.57</v>
      </c>
      <c r="M9" s="5">
        <v>90.24</v>
      </c>
      <c r="N9" s="3"/>
      <c r="O9" s="3"/>
      <c r="P9" s="3"/>
      <c r="Q9" s="3"/>
      <c r="R9" s="3"/>
      <c r="S9" s="3"/>
      <c r="T9" s="3"/>
      <c r="U9" s="3"/>
      <c r="V9" s="3"/>
    </row>
    <row r="10" spans="1:22">
      <c r="A10" s="4">
        <v>9</v>
      </c>
      <c r="B10" s="3" t="s">
        <v>27</v>
      </c>
      <c r="C10" s="5">
        <v>89.96</v>
      </c>
      <c r="D10" s="5">
        <v>26</v>
      </c>
      <c r="E10" s="5">
        <v>8</v>
      </c>
      <c r="F10" s="5">
        <v>78.66</v>
      </c>
      <c r="G10" s="5">
        <v>3</v>
      </c>
      <c r="H10" s="5">
        <v>5</v>
      </c>
      <c r="I10" s="5">
        <v>9</v>
      </c>
      <c r="J10" s="5">
        <v>7</v>
      </c>
      <c r="K10" s="5">
        <v>90.59</v>
      </c>
      <c r="L10" s="5">
        <v>89.63</v>
      </c>
      <c r="M10" s="5">
        <v>88.79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4">
        <v>10</v>
      </c>
      <c r="B11" s="3" t="s">
        <v>263</v>
      </c>
      <c r="C11" s="5">
        <v>89.88</v>
      </c>
      <c r="D11" s="5">
        <v>23</v>
      </c>
      <c r="E11" s="5">
        <v>8</v>
      </c>
      <c r="F11" s="5">
        <v>78.12</v>
      </c>
      <c r="G11" s="5">
        <v>2</v>
      </c>
      <c r="H11" s="5">
        <v>6</v>
      </c>
      <c r="I11" s="5">
        <v>6</v>
      </c>
      <c r="J11" s="5">
        <v>7</v>
      </c>
      <c r="K11" s="5">
        <v>90.85</v>
      </c>
      <c r="L11" s="5">
        <v>89.76</v>
      </c>
      <c r="M11" s="5">
        <v>88.03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4">
        <v>11</v>
      </c>
      <c r="B12" s="3" t="s">
        <v>37</v>
      </c>
      <c r="C12" s="5">
        <v>89.14</v>
      </c>
      <c r="D12" s="5">
        <v>25</v>
      </c>
      <c r="E12" s="5">
        <v>7</v>
      </c>
      <c r="F12" s="5">
        <v>76.819999999999993</v>
      </c>
      <c r="G12" s="5">
        <v>4</v>
      </c>
      <c r="H12" s="5">
        <v>2</v>
      </c>
      <c r="I12" s="5">
        <v>8</v>
      </c>
      <c r="J12" s="5">
        <v>4</v>
      </c>
      <c r="K12" s="5">
        <v>89.32</v>
      </c>
      <c r="L12" s="5">
        <v>89.05</v>
      </c>
      <c r="M12" s="5">
        <v>88.75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4">
        <v>12</v>
      </c>
      <c r="B13" s="3" t="s">
        <v>25</v>
      </c>
      <c r="C13" s="5">
        <v>88.69</v>
      </c>
      <c r="D13" s="5">
        <v>25</v>
      </c>
      <c r="E13" s="5">
        <v>8</v>
      </c>
      <c r="F13" s="5">
        <v>77.64</v>
      </c>
      <c r="G13" s="5">
        <v>1</v>
      </c>
      <c r="H13" s="5">
        <v>2</v>
      </c>
      <c r="I13" s="5">
        <v>4</v>
      </c>
      <c r="J13" s="5">
        <v>7</v>
      </c>
      <c r="K13" s="5">
        <v>88.84</v>
      </c>
      <c r="L13" s="5">
        <v>88.8</v>
      </c>
      <c r="M13" s="5">
        <v>88.23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4">
        <v>13</v>
      </c>
      <c r="B14" s="3" t="s">
        <v>412</v>
      </c>
      <c r="C14" s="5">
        <v>88.48</v>
      </c>
      <c r="D14" s="5">
        <v>25</v>
      </c>
      <c r="E14" s="5">
        <v>7</v>
      </c>
      <c r="F14" s="5">
        <v>80.66</v>
      </c>
      <c r="G14" s="5">
        <v>3</v>
      </c>
      <c r="H14" s="5">
        <v>3</v>
      </c>
      <c r="I14" s="5">
        <v>12</v>
      </c>
      <c r="J14" s="5">
        <v>3</v>
      </c>
      <c r="K14" s="5">
        <v>88.58</v>
      </c>
      <c r="L14" s="5">
        <v>88.78</v>
      </c>
      <c r="M14" s="5">
        <v>87.99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4">
        <v>14</v>
      </c>
      <c r="B15" s="3" t="s">
        <v>35</v>
      </c>
      <c r="C15" s="5">
        <v>88.44</v>
      </c>
      <c r="D15" s="5">
        <v>27</v>
      </c>
      <c r="E15" s="5">
        <v>5</v>
      </c>
      <c r="F15" s="5">
        <v>78.63</v>
      </c>
      <c r="G15" s="5">
        <v>1</v>
      </c>
      <c r="H15" s="5">
        <v>1</v>
      </c>
      <c r="I15" s="5">
        <v>11</v>
      </c>
      <c r="J15" s="5">
        <v>4</v>
      </c>
      <c r="K15" s="5">
        <v>88.07</v>
      </c>
      <c r="L15" s="5">
        <v>88.85</v>
      </c>
      <c r="M15" s="5">
        <v>89.16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4">
        <v>15</v>
      </c>
      <c r="B16" s="3" t="s">
        <v>70</v>
      </c>
      <c r="C16" s="5">
        <v>88.3</v>
      </c>
      <c r="D16" s="5">
        <v>27</v>
      </c>
      <c r="E16" s="5">
        <v>6</v>
      </c>
      <c r="F16" s="5">
        <v>79.5</v>
      </c>
      <c r="G16" s="5">
        <v>3</v>
      </c>
      <c r="H16" s="5">
        <v>0</v>
      </c>
      <c r="I16" s="5">
        <v>10</v>
      </c>
      <c r="J16" s="5">
        <v>2</v>
      </c>
      <c r="K16" s="5">
        <v>87.48</v>
      </c>
      <c r="L16" s="5">
        <v>88.34</v>
      </c>
      <c r="M16" s="5">
        <v>91.77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4">
        <v>16</v>
      </c>
      <c r="B17" s="3" t="s">
        <v>32</v>
      </c>
      <c r="C17" s="5">
        <v>88.05</v>
      </c>
      <c r="D17" s="5">
        <v>23</v>
      </c>
      <c r="E17" s="5">
        <v>10</v>
      </c>
      <c r="F17" s="5">
        <v>80.48</v>
      </c>
      <c r="G17" s="5">
        <v>4</v>
      </c>
      <c r="H17" s="5">
        <v>4</v>
      </c>
      <c r="I17" s="5">
        <v>6</v>
      </c>
      <c r="J17" s="5">
        <v>9</v>
      </c>
      <c r="K17" s="5">
        <v>89.02</v>
      </c>
      <c r="L17" s="5">
        <v>88.6</v>
      </c>
      <c r="M17" s="5">
        <v>85.72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4">
        <v>17</v>
      </c>
      <c r="B18" s="3" t="s">
        <v>38</v>
      </c>
      <c r="C18" s="5">
        <v>87.98</v>
      </c>
      <c r="D18" s="5">
        <v>26</v>
      </c>
      <c r="E18" s="5">
        <v>8</v>
      </c>
      <c r="F18" s="5">
        <v>78.84</v>
      </c>
      <c r="G18" s="5">
        <v>5</v>
      </c>
      <c r="H18" s="5">
        <v>2</v>
      </c>
      <c r="I18" s="5">
        <v>8</v>
      </c>
      <c r="J18" s="5">
        <v>3</v>
      </c>
      <c r="K18" s="5">
        <v>88.31</v>
      </c>
      <c r="L18" s="5">
        <v>87.89</v>
      </c>
      <c r="M18" s="5">
        <v>87.21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4">
        <v>18</v>
      </c>
      <c r="B19" s="3" t="s">
        <v>195</v>
      </c>
      <c r="C19" s="5">
        <v>87.65</v>
      </c>
      <c r="D19" s="5">
        <v>25</v>
      </c>
      <c r="E19" s="5">
        <v>5</v>
      </c>
      <c r="F19" s="5">
        <v>75.349999999999994</v>
      </c>
      <c r="G19" s="5">
        <v>1</v>
      </c>
      <c r="H19" s="5">
        <v>0</v>
      </c>
      <c r="I19" s="5">
        <v>5</v>
      </c>
      <c r="J19" s="5">
        <v>2</v>
      </c>
      <c r="K19" s="5">
        <v>88.32</v>
      </c>
      <c r="L19" s="5">
        <v>88.05</v>
      </c>
      <c r="M19" s="5">
        <v>85.89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4">
        <v>19</v>
      </c>
      <c r="B20" s="3" t="s">
        <v>51</v>
      </c>
      <c r="C20" s="5">
        <v>87.37</v>
      </c>
      <c r="D20" s="5">
        <v>21</v>
      </c>
      <c r="E20" s="5">
        <v>10</v>
      </c>
      <c r="F20" s="5">
        <v>79.489999999999995</v>
      </c>
      <c r="G20" s="5">
        <v>5</v>
      </c>
      <c r="H20" s="5">
        <v>4</v>
      </c>
      <c r="I20" s="5">
        <v>8</v>
      </c>
      <c r="J20" s="5">
        <v>7</v>
      </c>
      <c r="K20" s="5">
        <v>87.9</v>
      </c>
      <c r="L20" s="5">
        <v>88.01</v>
      </c>
      <c r="M20" s="5">
        <v>85.71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>
      <c r="A21" s="4">
        <v>20</v>
      </c>
      <c r="B21" s="3" t="s">
        <v>43</v>
      </c>
      <c r="C21" s="5">
        <v>87.25</v>
      </c>
      <c r="D21" s="5">
        <v>24</v>
      </c>
      <c r="E21" s="5">
        <v>8</v>
      </c>
      <c r="F21" s="5">
        <v>78.900000000000006</v>
      </c>
      <c r="G21" s="5">
        <v>2</v>
      </c>
      <c r="H21" s="5">
        <v>5</v>
      </c>
      <c r="I21" s="5">
        <v>5</v>
      </c>
      <c r="J21" s="5">
        <v>7</v>
      </c>
      <c r="K21" s="5">
        <v>87.52</v>
      </c>
      <c r="L21" s="5">
        <v>88.08</v>
      </c>
      <c r="M21" s="5">
        <v>85.97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4">
        <v>21</v>
      </c>
      <c r="B22" s="3" t="s">
        <v>52</v>
      </c>
      <c r="C22" s="5">
        <v>86.88</v>
      </c>
      <c r="D22" s="5">
        <v>21</v>
      </c>
      <c r="E22" s="5">
        <v>11</v>
      </c>
      <c r="F22" s="5">
        <v>81.64</v>
      </c>
      <c r="G22" s="5">
        <v>3</v>
      </c>
      <c r="H22" s="5">
        <v>8</v>
      </c>
      <c r="I22" s="5">
        <v>7</v>
      </c>
      <c r="J22" s="5">
        <v>10</v>
      </c>
      <c r="K22" s="5">
        <v>87</v>
      </c>
      <c r="L22" s="5">
        <v>87.48</v>
      </c>
      <c r="M22" s="5">
        <v>86.1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4">
        <v>22</v>
      </c>
      <c r="B23" s="3" t="s">
        <v>18</v>
      </c>
      <c r="C23" s="5">
        <v>86.84</v>
      </c>
      <c r="D23" s="5">
        <v>25</v>
      </c>
      <c r="E23" s="5">
        <v>7</v>
      </c>
      <c r="F23" s="5">
        <v>74.319999999999993</v>
      </c>
      <c r="G23" s="5">
        <v>0</v>
      </c>
      <c r="H23" s="5">
        <v>3</v>
      </c>
      <c r="I23" s="5">
        <v>4</v>
      </c>
      <c r="J23" s="5">
        <v>6</v>
      </c>
      <c r="K23" s="5">
        <v>87.03</v>
      </c>
      <c r="L23" s="5">
        <v>86.94</v>
      </c>
      <c r="M23" s="5">
        <v>86.27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>
      <c r="A24" s="4">
        <v>23</v>
      </c>
      <c r="B24" s="3" t="s">
        <v>85</v>
      </c>
      <c r="C24" s="5">
        <v>86.68</v>
      </c>
      <c r="D24" s="5">
        <v>19</v>
      </c>
      <c r="E24" s="5">
        <v>13</v>
      </c>
      <c r="F24" s="5">
        <v>78.73</v>
      </c>
      <c r="G24" s="5">
        <v>2</v>
      </c>
      <c r="H24" s="5">
        <v>5</v>
      </c>
      <c r="I24" s="5">
        <v>4</v>
      </c>
      <c r="J24" s="5">
        <v>7</v>
      </c>
      <c r="K24" s="5">
        <v>87.87</v>
      </c>
      <c r="L24" s="5">
        <v>86.2</v>
      </c>
      <c r="M24" s="5">
        <v>84.63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>
      <c r="A25" s="4">
        <v>24</v>
      </c>
      <c r="B25" s="3" t="s">
        <v>31</v>
      </c>
      <c r="C25" s="5">
        <v>86.41</v>
      </c>
      <c r="D25" s="5">
        <v>21</v>
      </c>
      <c r="E25" s="5">
        <v>11</v>
      </c>
      <c r="F25" s="5">
        <v>81.27</v>
      </c>
      <c r="G25" s="5">
        <v>3</v>
      </c>
      <c r="H25" s="5">
        <v>9</v>
      </c>
      <c r="I25" s="5">
        <v>6</v>
      </c>
      <c r="J25" s="5">
        <v>11</v>
      </c>
      <c r="K25" s="5">
        <v>86.4</v>
      </c>
      <c r="L25" s="5">
        <v>86.42</v>
      </c>
      <c r="M25" s="5">
        <v>86.43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4">
        <v>25</v>
      </c>
      <c r="B26" s="3" t="s">
        <v>123</v>
      </c>
      <c r="C26" s="5">
        <v>86.39</v>
      </c>
      <c r="D26" s="5">
        <v>23</v>
      </c>
      <c r="E26" s="5">
        <v>8</v>
      </c>
      <c r="F26" s="5">
        <v>73.900000000000006</v>
      </c>
      <c r="G26" s="5">
        <v>0</v>
      </c>
      <c r="H26" s="5">
        <v>1</v>
      </c>
      <c r="I26" s="5">
        <v>1</v>
      </c>
      <c r="J26" s="5">
        <v>3</v>
      </c>
      <c r="K26" s="5">
        <v>87.33</v>
      </c>
      <c r="L26" s="5">
        <v>86.06</v>
      </c>
      <c r="M26" s="5">
        <v>84.63</v>
      </c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>
      <c r="A27" s="4">
        <v>26</v>
      </c>
      <c r="B27" s="3" t="s">
        <v>111</v>
      </c>
      <c r="C27" s="5">
        <v>86.3</v>
      </c>
      <c r="D27" s="5">
        <v>25</v>
      </c>
      <c r="E27" s="5">
        <v>8</v>
      </c>
      <c r="F27" s="5">
        <v>80.28</v>
      </c>
      <c r="G27" s="5">
        <v>2</v>
      </c>
      <c r="H27" s="5">
        <v>5</v>
      </c>
      <c r="I27" s="5">
        <v>11</v>
      </c>
      <c r="J27" s="5">
        <v>6</v>
      </c>
      <c r="K27" s="5">
        <v>85.82</v>
      </c>
      <c r="L27" s="5">
        <v>86.41</v>
      </c>
      <c r="M27" s="5">
        <v>87.79</v>
      </c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4">
        <v>27</v>
      </c>
      <c r="B28" s="3" t="s">
        <v>283</v>
      </c>
      <c r="C28" s="5">
        <v>86.17</v>
      </c>
      <c r="D28" s="5">
        <v>23</v>
      </c>
      <c r="E28" s="5">
        <v>10</v>
      </c>
      <c r="F28" s="5">
        <v>78.760000000000005</v>
      </c>
      <c r="G28" s="5">
        <v>2</v>
      </c>
      <c r="H28" s="5">
        <v>3</v>
      </c>
      <c r="I28" s="5">
        <v>6</v>
      </c>
      <c r="J28" s="5">
        <v>7</v>
      </c>
      <c r="K28" s="5">
        <v>85.87</v>
      </c>
      <c r="L28" s="5">
        <v>85.83</v>
      </c>
      <c r="M28" s="5">
        <v>87.45</v>
      </c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>
      <c r="A29" s="4">
        <v>28</v>
      </c>
      <c r="B29" s="3" t="s">
        <v>22</v>
      </c>
      <c r="C29" s="5">
        <v>85.78</v>
      </c>
      <c r="D29" s="5">
        <v>24</v>
      </c>
      <c r="E29" s="5">
        <v>10</v>
      </c>
      <c r="F29" s="5">
        <v>76.78</v>
      </c>
      <c r="G29" s="5">
        <v>1</v>
      </c>
      <c r="H29" s="5">
        <v>3</v>
      </c>
      <c r="I29" s="5">
        <v>4</v>
      </c>
      <c r="J29" s="5">
        <v>6</v>
      </c>
      <c r="K29" s="5">
        <v>85.9</v>
      </c>
      <c r="L29" s="5">
        <v>85.52</v>
      </c>
      <c r="M29" s="5">
        <v>85.69</v>
      </c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>
      <c r="A30" s="4">
        <v>29</v>
      </c>
      <c r="B30" s="3" t="s">
        <v>84</v>
      </c>
      <c r="C30" s="5">
        <v>85.48</v>
      </c>
      <c r="D30" s="5">
        <v>25</v>
      </c>
      <c r="E30" s="5">
        <v>8</v>
      </c>
      <c r="F30" s="5">
        <v>78.22</v>
      </c>
      <c r="G30" s="5">
        <v>4</v>
      </c>
      <c r="H30" s="5">
        <v>3</v>
      </c>
      <c r="I30" s="5">
        <v>8</v>
      </c>
      <c r="J30" s="5">
        <v>6</v>
      </c>
      <c r="K30" s="5">
        <v>84.67</v>
      </c>
      <c r="L30" s="5">
        <v>85.4</v>
      </c>
      <c r="M30" s="5">
        <v>88.8</v>
      </c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>
      <c r="A31" s="4">
        <v>30</v>
      </c>
      <c r="B31" s="3" t="s">
        <v>146</v>
      </c>
      <c r="C31" s="5">
        <v>85.24</v>
      </c>
      <c r="D31" s="5">
        <v>21</v>
      </c>
      <c r="E31" s="5">
        <v>10</v>
      </c>
      <c r="F31" s="5">
        <v>77.81</v>
      </c>
      <c r="G31" s="5">
        <v>1</v>
      </c>
      <c r="H31" s="5">
        <v>5</v>
      </c>
      <c r="I31" s="5">
        <v>5</v>
      </c>
      <c r="J31" s="5">
        <v>9</v>
      </c>
      <c r="K31" s="5">
        <v>85.69</v>
      </c>
      <c r="L31" s="5">
        <v>84.96</v>
      </c>
      <c r="M31" s="5">
        <v>84.36</v>
      </c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>
      <c r="A32" s="4">
        <v>31</v>
      </c>
      <c r="B32" s="3" t="s">
        <v>20</v>
      </c>
      <c r="C32" s="5">
        <v>85.06</v>
      </c>
      <c r="D32" s="5">
        <v>20</v>
      </c>
      <c r="E32" s="5">
        <v>12</v>
      </c>
      <c r="F32" s="5">
        <v>82.43</v>
      </c>
      <c r="G32" s="5">
        <v>7</v>
      </c>
      <c r="H32" s="5">
        <v>7</v>
      </c>
      <c r="I32" s="5">
        <v>8</v>
      </c>
      <c r="J32" s="5">
        <v>10</v>
      </c>
      <c r="K32" s="5">
        <v>84.94</v>
      </c>
      <c r="L32" s="5">
        <v>85.48</v>
      </c>
      <c r="M32" s="5">
        <v>85.03</v>
      </c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>
      <c r="A33" s="4">
        <v>32</v>
      </c>
      <c r="B33" s="3" t="s">
        <v>410</v>
      </c>
      <c r="C33" s="5">
        <v>84.66</v>
      </c>
      <c r="D33" s="5">
        <v>26</v>
      </c>
      <c r="E33" s="5">
        <v>5</v>
      </c>
      <c r="F33" s="5">
        <v>71.33</v>
      </c>
      <c r="G33" s="5">
        <v>2</v>
      </c>
      <c r="H33" s="5">
        <v>1</v>
      </c>
      <c r="I33" s="5">
        <v>3</v>
      </c>
      <c r="J33" s="5">
        <v>3</v>
      </c>
      <c r="K33" s="5">
        <v>85.22</v>
      </c>
      <c r="L33" s="5">
        <v>84.78</v>
      </c>
      <c r="M33" s="5">
        <v>83.21</v>
      </c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>
      <c r="A34" s="4">
        <v>33</v>
      </c>
      <c r="B34" s="3" t="s">
        <v>72</v>
      </c>
      <c r="C34" s="5">
        <v>84.64</v>
      </c>
      <c r="D34" s="5">
        <v>22</v>
      </c>
      <c r="E34" s="5">
        <v>10</v>
      </c>
      <c r="F34" s="5">
        <v>76.180000000000007</v>
      </c>
      <c r="G34" s="5">
        <v>1</v>
      </c>
      <c r="H34" s="5">
        <v>3</v>
      </c>
      <c r="I34" s="5">
        <v>4</v>
      </c>
      <c r="J34" s="5">
        <v>5</v>
      </c>
      <c r="K34" s="5">
        <v>85.44</v>
      </c>
      <c r="L34" s="5">
        <v>84.59</v>
      </c>
      <c r="M34" s="5">
        <v>82.89</v>
      </c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>
      <c r="A35" s="4">
        <v>34</v>
      </c>
      <c r="B35" s="3" t="s">
        <v>82</v>
      </c>
      <c r="C35" s="5">
        <v>84.31</v>
      </c>
      <c r="D35" s="5">
        <v>20</v>
      </c>
      <c r="E35" s="5">
        <v>11</v>
      </c>
      <c r="F35" s="5">
        <v>78.91</v>
      </c>
      <c r="G35" s="5">
        <v>1</v>
      </c>
      <c r="H35" s="5">
        <v>7</v>
      </c>
      <c r="I35" s="5">
        <v>6</v>
      </c>
      <c r="J35" s="5">
        <v>7</v>
      </c>
      <c r="K35" s="5">
        <v>84.85</v>
      </c>
      <c r="L35" s="5">
        <v>84.2</v>
      </c>
      <c r="M35" s="5">
        <v>83.09</v>
      </c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4">
        <v>35</v>
      </c>
      <c r="B36" s="3" t="s">
        <v>156</v>
      </c>
      <c r="C36" s="5">
        <v>84.23</v>
      </c>
      <c r="D36" s="5">
        <v>21</v>
      </c>
      <c r="E36" s="5">
        <v>11</v>
      </c>
      <c r="F36" s="5">
        <v>79.69</v>
      </c>
      <c r="G36" s="5">
        <v>5</v>
      </c>
      <c r="H36" s="5">
        <v>5</v>
      </c>
      <c r="I36" s="5">
        <v>5</v>
      </c>
      <c r="J36" s="5">
        <v>8</v>
      </c>
      <c r="K36" s="5">
        <v>84.11</v>
      </c>
      <c r="L36" s="5">
        <v>84.82</v>
      </c>
      <c r="M36" s="5">
        <v>84.02</v>
      </c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4">
        <v>36</v>
      </c>
      <c r="B37" s="3" t="s">
        <v>80</v>
      </c>
      <c r="C37" s="5">
        <v>84.16</v>
      </c>
      <c r="D37" s="5">
        <v>20</v>
      </c>
      <c r="E37" s="5">
        <v>12</v>
      </c>
      <c r="F37" s="5">
        <v>79.38</v>
      </c>
      <c r="G37" s="5">
        <v>4</v>
      </c>
      <c r="H37" s="5">
        <v>6</v>
      </c>
      <c r="I37" s="5">
        <v>7</v>
      </c>
      <c r="J37" s="5">
        <v>6</v>
      </c>
      <c r="K37" s="5">
        <v>83.69</v>
      </c>
      <c r="L37" s="5">
        <v>84.43</v>
      </c>
      <c r="M37" s="5">
        <v>85.39</v>
      </c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4">
        <v>37</v>
      </c>
      <c r="B38" s="3" t="s">
        <v>54</v>
      </c>
      <c r="C38" s="5">
        <v>83.82</v>
      </c>
      <c r="D38" s="5">
        <v>21</v>
      </c>
      <c r="E38" s="5">
        <v>12</v>
      </c>
      <c r="F38" s="5">
        <v>79.650000000000006</v>
      </c>
      <c r="G38" s="5">
        <v>3</v>
      </c>
      <c r="H38" s="5">
        <v>9</v>
      </c>
      <c r="I38" s="5">
        <v>4</v>
      </c>
      <c r="J38" s="5">
        <v>11</v>
      </c>
      <c r="K38" s="5">
        <v>84.39</v>
      </c>
      <c r="L38" s="5">
        <v>83.86</v>
      </c>
      <c r="M38" s="5">
        <v>82.43</v>
      </c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4">
        <v>38</v>
      </c>
      <c r="B39" s="3" t="s">
        <v>83</v>
      </c>
      <c r="C39" s="5">
        <v>83.61</v>
      </c>
      <c r="D39" s="5">
        <v>19</v>
      </c>
      <c r="E39" s="5">
        <v>14</v>
      </c>
      <c r="F39" s="5">
        <v>80</v>
      </c>
      <c r="G39" s="5">
        <v>1</v>
      </c>
      <c r="H39" s="5">
        <v>9</v>
      </c>
      <c r="I39" s="5">
        <v>2</v>
      </c>
      <c r="J39" s="5">
        <v>10</v>
      </c>
      <c r="K39" s="5">
        <v>84.73</v>
      </c>
      <c r="L39" s="5">
        <v>84.05</v>
      </c>
      <c r="M39" s="5">
        <v>80.900000000000006</v>
      </c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4">
        <v>39</v>
      </c>
      <c r="B40" s="3" t="s">
        <v>66</v>
      </c>
      <c r="C40" s="5">
        <v>83.38</v>
      </c>
      <c r="D40" s="5">
        <v>24</v>
      </c>
      <c r="E40" s="5">
        <v>10</v>
      </c>
      <c r="F40" s="5">
        <v>74.73</v>
      </c>
      <c r="G40" s="5">
        <v>0</v>
      </c>
      <c r="H40" s="5">
        <v>1</v>
      </c>
      <c r="I40" s="5">
        <v>1</v>
      </c>
      <c r="J40" s="5">
        <v>6</v>
      </c>
      <c r="K40" s="5">
        <v>84.03</v>
      </c>
      <c r="L40" s="5">
        <v>83.18</v>
      </c>
      <c r="M40" s="5">
        <v>82.01</v>
      </c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4">
        <v>40</v>
      </c>
      <c r="B41" s="3" t="s">
        <v>122</v>
      </c>
      <c r="C41" s="5">
        <v>83</v>
      </c>
      <c r="D41" s="5">
        <v>19</v>
      </c>
      <c r="E41" s="5">
        <v>13</v>
      </c>
      <c r="F41" s="5">
        <v>79.010000000000005</v>
      </c>
      <c r="G41" s="5">
        <v>2</v>
      </c>
      <c r="H41" s="5">
        <v>5</v>
      </c>
      <c r="I41" s="5">
        <v>5</v>
      </c>
      <c r="J41" s="5">
        <v>10</v>
      </c>
      <c r="K41" s="5">
        <v>83.45</v>
      </c>
      <c r="L41" s="5">
        <v>83.07</v>
      </c>
      <c r="M41" s="5">
        <v>81.8</v>
      </c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4">
        <v>41</v>
      </c>
      <c r="B42" s="3" t="s">
        <v>189</v>
      </c>
      <c r="C42" s="5">
        <v>82.76</v>
      </c>
      <c r="D42" s="5">
        <v>27</v>
      </c>
      <c r="E42" s="5">
        <v>7</v>
      </c>
      <c r="F42" s="5">
        <v>75.44</v>
      </c>
      <c r="G42" s="5">
        <v>0</v>
      </c>
      <c r="H42" s="5">
        <v>1</v>
      </c>
      <c r="I42" s="5">
        <v>3</v>
      </c>
      <c r="J42" s="5">
        <v>3</v>
      </c>
      <c r="K42" s="5">
        <v>82.4</v>
      </c>
      <c r="L42" s="5">
        <v>82.93</v>
      </c>
      <c r="M42" s="5">
        <v>83.67</v>
      </c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4">
        <v>42</v>
      </c>
      <c r="B43" s="3" t="s">
        <v>92</v>
      </c>
      <c r="C43" s="5">
        <v>82.75</v>
      </c>
      <c r="D43" s="5">
        <v>22</v>
      </c>
      <c r="E43" s="5">
        <v>10</v>
      </c>
      <c r="F43" s="5">
        <v>72.92</v>
      </c>
      <c r="G43" s="5">
        <v>1</v>
      </c>
      <c r="H43" s="5">
        <v>2</v>
      </c>
      <c r="I43" s="5">
        <v>2</v>
      </c>
      <c r="J43" s="5">
        <v>5</v>
      </c>
      <c r="K43" s="5">
        <v>83.48</v>
      </c>
      <c r="L43" s="5">
        <v>82.71</v>
      </c>
      <c r="M43" s="5">
        <v>81.06</v>
      </c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4">
        <v>43</v>
      </c>
      <c r="B44" s="3" t="s">
        <v>411</v>
      </c>
      <c r="C44" s="5">
        <v>82.74</v>
      </c>
      <c r="D44" s="5">
        <v>21</v>
      </c>
      <c r="E44" s="5">
        <v>12</v>
      </c>
      <c r="F44" s="5">
        <v>78.540000000000006</v>
      </c>
      <c r="G44" s="5">
        <v>2</v>
      </c>
      <c r="H44" s="5">
        <v>4</v>
      </c>
      <c r="I44" s="5">
        <v>3</v>
      </c>
      <c r="J44" s="5">
        <v>7</v>
      </c>
      <c r="K44" s="5">
        <v>83.37</v>
      </c>
      <c r="L44" s="5">
        <v>82.53</v>
      </c>
      <c r="M44" s="5">
        <v>81.38</v>
      </c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4">
        <v>44</v>
      </c>
      <c r="B45" s="3" t="s">
        <v>58</v>
      </c>
      <c r="C45" s="5">
        <v>82.73</v>
      </c>
      <c r="D45" s="5">
        <v>23</v>
      </c>
      <c r="E45" s="5">
        <v>10</v>
      </c>
      <c r="F45" s="5">
        <v>78.349999999999994</v>
      </c>
      <c r="G45" s="5">
        <v>2</v>
      </c>
      <c r="H45" s="5">
        <v>5</v>
      </c>
      <c r="I45" s="5">
        <v>7</v>
      </c>
      <c r="J45" s="5">
        <v>7</v>
      </c>
      <c r="K45" s="5">
        <v>82.05</v>
      </c>
      <c r="L45" s="5">
        <v>83.31</v>
      </c>
      <c r="M45" s="5">
        <v>84.35</v>
      </c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4">
        <v>45</v>
      </c>
      <c r="B46" s="3" t="s">
        <v>184</v>
      </c>
      <c r="C46" s="5">
        <v>82.58</v>
      </c>
      <c r="D46" s="5">
        <v>19</v>
      </c>
      <c r="E46" s="5">
        <v>13</v>
      </c>
      <c r="F46" s="5">
        <v>79.22</v>
      </c>
      <c r="G46" s="5">
        <v>1</v>
      </c>
      <c r="H46" s="5">
        <v>6</v>
      </c>
      <c r="I46" s="5">
        <v>5</v>
      </c>
      <c r="J46" s="5">
        <v>8</v>
      </c>
      <c r="K46" s="5">
        <v>82.69</v>
      </c>
      <c r="L46" s="5">
        <v>82.83</v>
      </c>
      <c r="M46" s="5">
        <v>82.07</v>
      </c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4">
        <v>46</v>
      </c>
      <c r="B47" s="3" t="s">
        <v>64</v>
      </c>
      <c r="C47" s="5">
        <v>82.56</v>
      </c>
      <c r="D47" s="5">
        <v>19</v>
      </c>
      <c r="E47" s="5">
        <v>12</v>
      </c>
      <c r="F47" s="5">
        <v>80.510000000000005</v>
      </c>
      <c r="G47" s="5">
        <v>3</v>
      </c>
      <c r="H47" s="5">
        <v>7</v>
      </c>
      <c r="I47" s="5">
        <v>4</v>
      </c>
      <c r="J47" s="5">
        <v>9</v>
      </c>
      <c r="K47" s="5">
        <v>82.4</v>
      </c>
      <c r="L47" s="5">
        <v>82.56</v>
      </c>
      <c r="M47" s="5">
        <v>83</v>
      </c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4">
        <v>47</v>
      </c>
      <c r="B48" s="3" t="s">
        <v>93</v>
      </c>
      <c r="C48" s="5">
        <v>82.49</v>
      </c>
      <c r="D48" s="5">
        <v>25</v>
      </c>
      <c r="E48" s="5">
        <v>7</v>
      </c>
      <c r="F48" s="5">
        <v>75.09</v>
      </c>
      <c r="G48" s="5">
        <v>2</v>
      </c>
      <c r="H48" s="5">
        <v>1</v>
      </c>
      <c r="I48" s="5">
        <v>3</v>
      </c>
      <c r="J48" s="5">
        <v>3</v>
      </c>
      <c r="K48" s="5">
        <v>82.49</v>
      </c>
      <c r="L48" s="5">
        <v>83.17</v>
      </c>
      <c r="M48" s="5">
        <v>81.92</v>
      </c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4">
        <v>48</v>
      </c>
      <c r="B49" s="3" t="s">
        <v>47</v>
      </c>
      <c r="C49" s="5">
        <v>82.45</v>
      </c>
      <c r="D49" s="5">
        <v>23</v>
      </c>
      <c r="E49" s="5">
        <v>9</v>
      </c>
      <c r="F49" s="5">
        <v>74.63</v>
      </c>
      <c r="G49" s="5">
        <v>0</v>
      </c>
      <c r="H49" s="5">
        <v>2</v>
      </c>
      <c r="I49" s="5">
        <v>1</v>
      </c>
      <c r="J49" s="5">
        <v>3</v>
      </c>
      <c r="K49" s="5">
        <v>82.22</v>
      </c>
      <c r="L49" s="5">
        <v>82.69</v>
      </c>
      <c r="M49" s="5">
        <v>82.86</v>
      </c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4">
        <v>49</v>
      </c>
      <c r="B50" s="3" t="s">
        <v>87</v>
      </c>
      <c r="C50" s="5">
        <v>82.29</v>
      </c>
      <c r="D50" s="5">
        <v>21</v>
      </c>
      <c r="E50" s="5">
        <v>11</v>
      </c>
      <c r="F50" s="5">
        <v>78.459999999999994</v>
      </c>
      <c r="G50" s="5">
        <v>2</v>
      </c>
      <c r="H50" s="5">
        <v>4</v>
      </c>
      <c r="I50" s="5">
        <v>4</v>
      </c>
      <c r="J50" s="5">
        <v>8</v>
      </c>
      <c r="K50" s="5">
        <v>82.22</v>
      </c>
      <c r="L50" s="5">
        <v>82.45</v>
      </c>
      <c r="M50" s="5">
        <v>82.33</v>
      </c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4">
        <v>50</v>
      </c>
      <c r="B51" s="3" t="s">
        <v>29</v>
      </c>
      <c r="C51" s="5">
        <v>82.25</v>
      </c>
      <c r="D51" s="5">
        <v>18</v>
      </c>
      <c r="E51" s="5">
        <v>14</v>
      </c>
      <c r="F51" s="5">
        <v>77.25</v>
      </c>
      <c r="G51" s="5">
        <v>1</v>
      </c>
      <c r="H51" s="5">
        <v>5</v>
      </c>
      <c r="I51" s="5">
        <v>3</v>
      </c>
      <c r="J51" s="5">
        <v>10</v>
      </c>
      <c r="K51" s="5">
        <v>82.81</v>
      </c>
      <c r="L51" s="5">
        <v>82.12</v>
      </c>
      <c r="M51" s="5">
        <v>80.959999999999994</v>
      </c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4">
        <v>51</v>
      </c>
      <c r="B52" s="3" t="s">
        <v>295</v>
      </c>
      <c r="C52" s="5">
        <v>82.25</v>
      </c>
      <c r="D52" s="5">
        <v>24</v>
      </c>
      <c r="E52" s="5">
        <v>6</v>
      </c>
      <c r="F52" s="5">
        <v>71.45</v>
      </c>
      <c r="G52" s="5">
        <v>0</v>
      </c>
      <c r="H52" s="5">
        <v>1</v>
      </c>
      <c r="I52" s="5">
        <v>0</v>
      </c>
      <c r="J52" s="5">
        <v>1</v>
      </c>
      <c r="K52" s="5">
        <v>82.76</v>
      </c>
      <c r="L52" s="5">
        <v>82.35</v>
      </c>
      <c r="M52" s="5">
        <v>80.89</v>
      </c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4">
        <v>52</v>
      </c>
      <c r="B53" s="3" t="s">
        <v>199</v>
      </c>
      <c r="C53" s="5">
        <v>82.15</v>
      </c>
      <c r="D53" s="5">
        <v>23</v>
      </c>
      <c r="E53" s="5">
        <v>8</v>
      </c>
      <c r="F53" s="5">
        <v>76.31</v>
      </c>
      <c r="G53" s="5">
        <v>2</v>
      </c>
      <c r="H53" s="5">
        <v>1</v>
      </c>
      <c r="I53" s="5">
        <v>3</v>
      </c>
      <c r="J53" s="5">
        <v>1</v>
      </c>
      <c r="K53" s="5">
        <v>82.3</v>
      </c>
      <c r="L53" s="5">
        <v>82.74</v>
      </c>
      <c r="M53" s="5">
        <v>81.27</v>
      </c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4">
        <v>53</v>
      </c>
      <c r="B54" s="3" t="s">
        <v>44</v>
      </c>
      <c r="C54" s="5">
        <v>82.1</v>
      </c>
      <c r="D54" s="5">
        <v>17</v>
      </c>
      <c r="E54" s="5">
        <v>16</v>
      </c>
      <c r="F54" s="5">
        <v>80.8</v>
      </c>
      <c r="G54" s="5">
        <v>1</v>
      </c>
      <c r="H54" s="5">
        <v>12</v>
      </c>
      <c r="I54" s="5">
        <v>2</v>
      </c>
      <c r="J54" s="5">
        <v>15</v>
      </c>
      <c r="K54" s="5">
        <v>82.49</v>
      </c>
      <c r="L54" s="5">
        <v>82.12</v>
      </c>
      <c r="M54" s="5">
        <v>81.08</v>
      </c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4">
        <v>54</v>
      </c>
      <c r="B55" s="3" t="s">
        <v>155</v>
      </c>
      <c r="C55" s="5">
        <v>81.62</v>
      </c>
      <c r="D55" s="5">
        <v>19</v>
      </c>
      <c r="E55" s="5">
        <v>14</v>
      </c>
      <c r="F55" s="5">
        <v>80.06</v>
      </c>
      <c r="G55" s="5">
        <v>1</v>
      </c>
      <c r="H55" s="5">
        <v>7</v>
      </c>
      <c r="I55" s="5">
        <v>5</v>
      </c>
      <c r="J55" s="5">
        <v>10</v>
      </c>
      <c r="K55" s="5">
        <v>81.44</v>
      </c>
      <c r="L55" s="5">
        <v>81.540000000000006</v>
      </c>
      <c r="M55" s="5">
        <v>82.22</v>
      </c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4">
        <v>55</v>
      </c>
      <c r="B56" s="3" t="s">
        <v>73</v>
      </c>
      <c r="C56" s="5">
        <v>81.59</v>
      </c>
      <c r="D56" s="5">
        <v>17</v>
      </c>
      <c r="E56" s="5">
        <v>14</v>
      </c>
      <c r="F56" s="5">
        <v>77.849999999999994</v>
      </c>
      <c r="G56" s="5">
        <v>3</v>
      </c>
      <c r="H56" s="5">
        <v>3</v>
      </c>
      <c r="I56" s="5">
        <v>6</v>
      </c>
      <c r="J56" s="5">
        <v>5</v>
      </c>
      <c r="K56" s="5">
        <v>82.18</v>
      </c>
      <c r="L56" s="5">
        <v>81.150000000000006</v>
      </c>
      <c r="M56" s="5">
        <v>80.510000000000005</v>
      </c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4">
        <v>56</v>
      </c>
      <c r="B57" s="3" t="s">
        <v>103</v>
      </c>
      <c r="C57" s="5">
        <v>81.489999999999995</v>
      </c>
      <c r="D57" s="5">
        <v>21</v>
      </c>
      <c r="E57" s="5">
        <v>6</v>
      </c>
      <c r="F57" s="5">
        <v>70.39</v>
      </c>
      <c r="G57" s="5">
        <v>0</v>
      </c>
      <c r="H57" s="5">
        <v>2</v>
      </c>
      <c r="I57" s="5">
        <v>0</v>
      </c>
      <c r="J57" s="5">
        <v>3</v>
      </c>
      <c r="K57" s="5">
        <v>81.650000000000006</v>
      </c>
      <c r="L57" s="5">
        <v>81.02</v>
      </c>
      <c r="M57" s="5">
        <v>81.52</v>
      </c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4">
        <v>57</v>
      </c>
      <c r="B58" s="3" t="s">
        <v>185</v>
      </c>
      <c r="C58" s="5">
        <v>81.44</v>
      </c>
      <c r="D58" s="5">
        <v>23</v>
      </c>
      <c r="E58" s="5">
        <v>5</v>
      </c>
      <c r="F58" s="5">
        <v>66.28</v>
      </c>
      <c r="G58" s="5">
        <v>0</v>
      </c>
      <c r="H58" s="5">
        <v>1</v>
      </c>
      <c r="I58" s="5">
        <v>0</v>
      </c>
      <c r="J58" s="5">
        <v>1</v>
      </c>
      <c r="K58" s="5">
        <v>81.569999999999993</v>
      </c>
      <c r="L58" s="5">
        <v>80.75</v>
      </c>
      <c r="M58" s="5">
        <v>81.75</v>
      </c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4">
        <v>58</v>
      </c>
      <c r="B59" s="3" t="s">
        <v>211</v>
      </c>
      <c r="C59" s="5">
        <v>81.290000000000006</v>
      </c>
      <c r="D59" s="5">
        <v>18</v>
      </c>
      <c r="E59" s="5">
        <v>12</v>
      </c>
      <c r="F59" s="5">
        <v>79.94</v>
      </c>
      <c r="G59" s="5">
        <v>1</v>
      </c>
      <c r="H59" s="5">
        <v>3</v>
      </c>
      <c r="I59" s="5">
        <v>5</v>
      </c>
      <c r="J59" s="5">
        <v>8</v>
      </c>
      <c r="K59" s="5">
        <v>80.95</v>
      </c>
      <c r="L59" s="5">
        <v>81.52</v>
      </c>
      <c r="M59" s="5">
        <v>82.06</v>
      </c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4">
        <v>59</v>
      </c>
      <c r="B60" s="3" t="s">
        <v>131</v>
      </c>
      <c r="C60" s="5">
        <v>81.12</v>
      </c>
      <c r="D60" s="5">
        <v>18</v>
      </c>
      <c r="E60" s="5">
        <v>14</v>
      </c>
      <c r="F60" s="5">
        <v>78.62</v>
      </c>
      <c r="G60" s="5">
        <v>0</v>
      </c>
      <c r="H60" s="5">
        <v>5</v>
      </c>
      <c r="I60" s="5">
        <v>3</v>
      </c>
      <c r="J60" s="5">
        <v>11</v>
      </c>
      <c r="K60" s="5">
        <v>81.33</v>
      </c>
      <c r="L60" s="5">
        <v>80.599999999999994</v>
      </c>
      <c r="M60" s="5">
        <v>81.05</v>
      </c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4">
        <v>60</v>
      </c>
      <c r="B61" s="3" t="s">
        <v>71</v>
      </c>
      <c r="C61" s="5">
        <v>80.819999999999993</v>
      </c>
      <c r="D61" s="5">
        <v>20</v>
      </c>
      <c r="E61" s="5">
        <v>13</v>
      </c>
      <c r="F61" s="5">
        <v>77.72</v>
      </c>
      <c r="G61" s="5">
        <v>2</v>
      </c>
      <c r="H61" s="5">
        <v>8</v>
      </c>
      <c r="I61" s="5">
        <v>3</v>
      </c>
      <c r="J61" s="5">
        <v>10</v>
      </c>
      <c r="K61" s="5">
        <v>80.14</v>
      </c>
      <c r="L61" s="5">
        <v>80.92</v>
      </c>
      <c r="M61" s="5">
        <v>82.95</v>
      </c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4">
        <v>61</v>
      </c>
      <c r="B62" s="3" t="s">
        <v>14</v>
      </c>
      <c r="C62" s="5">
        <v>80.72</v>
      </c>
      <c r="D62" s="5">
        <v>22</v>
      </c>
      <c r="E62" s="5">
        <v>9</v>
      </c>
      <c r="F62" s="5">
        <v>72.7</v>
      </c>
      <c r="G62" s="5">
        <v>1</v>
      </c>
      <c r="H62" s="5">
        <v>1</v>
      </c>
      <c r="I62" s="5">
        <v>3</v>
      </c>
      <c r="J62" s="5">
        <v>3</v>
      </c>
      <c r="K62" s="5">
        <v>80.760000000000005</v>
      </c>
      <c r="L62" s="5">
        <v>80.3</v>
      </c>
      <c r="M62" s="5">
        <v>81.010000000000005</v>
      </c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4">
        <v>62</v>
      </c>
      <c r="B63" s="3" t="s">
        <v>190</v>
      </c>
      <c r="C63" s="5">
        <v>80.63</v>
      </c>
      <c r="D63" s="5">
        <v>19</v>
      </c>
      <c r="E63" s="5">
        <v>13</v>
      </c>
      <c r="F63" s="5">
        <v>78.55</v>
      </c>
      <c r="G63" s="5">
        <v>0</v>
      </c>
      <c r="H63" s="5">
        <v>5</v>
      </c>
      <c r="I63" s="5">
        <v>0</v>
      </c>
      <c r="J63" s="5">
        <v>8</v>
      </c>
      <c r="K63" s="5">
        <v>79.959999999999994</v>
      </c>
      <c r="L63" s="5">
        <v>81.06</v>
      </c>
      <c r="M63" s="5">
        <v>82.32</v>
      </c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4">
        <v>63</v>
      </c>
      <c r="B64" s="3" t="s">
        <v>96</v>
      </c>
      <c r="C64" s="5">
        <v>80.55</v>
      </c>
      <c r="D64" s="5">
        <v>19</v>
      </c>
      <c r="E64" s="5">
        <v>14</v>
      </c>
      <c r="F64" s="5">
        <v>79.28</v>
      </c>
      <c r="G64" s="5">
        <v>2</v>
      </c>
      <c r="H64" s="5">
        <v>8</v>
      </c>
      <c r="I64" s="5">
        <v>5</v>
      </c>
      <c r="J64" s="5">
        <v>12</v>
      </c>
      <c r="K64" s="5">
        <v>79.83</v>
      </c>
      <c r="L64" s="5">
        <v>80.03</v>
      </c>
      <c r="M64" s="5">
        <v>83.59</v>
      </c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4">
        <v>64</v>
      </c>
      <c r="B65" s="3" t="s">
        <v>60</v>
      </c>
      <c r="C65" s="5">
        <v>80.489999999999995</v>
      </c>
      <c r="D65" s="5">
        <v>20</v>
      </c>
      <c r="E65" s="5">
        <v>12</v>
      </c>
      <c r="F65" s="5">
        <v>75.48</v>
      </c>
      <c r="G65" s="5">
        <v>0</v>
      </c>
      <c r="H65" s="5">
        <v>7</v>
      </c>
      <c r="I65" s="5">
        <v>1</v>
      </c>
      <c r="J65" s="5">
        <v>9</v>
      </c>
      <c r="K65" s="5">
        <v>80.94</v>
      </c>
      <c r="L65" s="5">
        <v>80.64</v>
      </c>
      <c r="M65" s="5">
        <v>79.23</v>
      </c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4">
        <v>65</v>
      </c>
      <c r="B66" s="3" t="s">
        <v>16</v>
      </c>
      <c r="C66" s="5">
        <v>80.19</v>
      </c>
      <c r="D66" s="5">
        <v>15</v>
      </c>
      <c r="E66" s="5">
        <v>17</v>
      </c>
      <c r="F66" s="5">
        <v>80.02</v>
      </c>
      <c r="G66" s="5">
        <v>3</v>
      </c>
      <c r="H66" s="5">
        <v>5</v>
      </c>
      <c r="I66" s="5">
        <v>4</v>
      </c>
      <c r="J66" s="5">
        <v>10</v>
      </c>
      <c r="K66" s="5">
        <v>80.709999999999994</v>
      </c>
      <c r="L66" s="5">
        <v>80.59</v>
      </c>
      <c r="M66" s="5">
        <v>78.55</v>
      </c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4">
        <v>66</v>
      </c>
      <c r="B67" s="3" t="s">
        <v>337</v>
      </c>
      <c r="C67" s="5">
        <v>80.17</v>
      </c>
      <c r="D67" s="5">
        <v>20</v>
      </c>
      <c r="E67" s="5">
        <v>11</v>
      </c>
      <c r="F67" s="5">
        <v>76.44</v>
      </c>
      <c r="G67" s="5">
        <v>2</v>
      </c>
      <c r="H67" s="5">
        <v>1</v>
      </c>
      <c r="I67" s="5">
        <v>4</v>
      </c>
      <c r="J67" s="5">
        <v>3</v>
      </c>
      <c r="K67" s="5">
        <v>80.290000000000006</v>
      </c>
      <c r="L67" s="5">
        <v>80.66</v>
      </c>
      <c r="M67" s="5">
        <v>79.41</v>
      </c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4">
        <v>67</v>
      </c>
      <c r="B68" s="3" t="s">
        <v>224</v>
      </c>
      <c r="C68" s="5">
        <v>80.16</v>
      </c>
      <c r="D68" s="5">
        <v>23</v>
      </c>
      <c r="E68" s="5">
        <v>10</v>
      </c>
      <c r="F68" s="5">
        <v>74.28</v>
      </c>
      <c r="G68" s="5">
        <v>1</v>
      </c>
      <c r="H68" s="5">
        <v>0</v>
      </c>
      <c r="I68" s="5">
        <v>3</v>
      </c>
      <c r="J68" s="5">
        <v>5</v>
      </c>
      <c r="K68" s="5">
        <v>80.62</v>
      </c>
      <c r="L68" s="5">
        <v>80.47</v>
      </c>
      <c r="M68" s="5">
        <v>78.75</v>
      </c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4">
        <v>68</v>
      </c>
      <c r="B69" s="3" t="s">
        <v>215</v>
      </c>
      <c r="C69" s="5">
        <v>80.150000000000006</v>
      </c>
      <c r="D69" s="5">
        <v>15</v>
      </c>
      <c r="E69" s="5">
        <v>18</v>
      </c>
      <c r="F69" s="5">
        <v>79.23</v>
      </c>
      <c r="G69" s="5">
        <v>1</v>
      </c>
      <c r="H69" s="5">
        <v>6</v>
      </c>
      <c r="I69" s="5">
        <v>4</v>
      </c>
      <c r="J69" s="5">
        <v>14</v>
      </c>
      <c r="K69" s="5">
        <v>80.64</v>
      </c>
      <c r="L69" s="5">
        <v>80.31</v>
      </c>
      <c r="M69" s="5">
        <v>78.75</v>
      </c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4">
        <v>69</v>
      </c>
      <c r="B70" s="3" t="s">
        <v>180</v>
      </c>
      <c r="C70" s="5">
        <v>80.13</v>
      </c>
      <c r="D70" s="5">
        <v>25</v>
      </c>
      <c r="E70" s="5">
        <v>5</v>
      </c>
      <c r="F70" s="5">
        <v>69.430000000000007</v>
      </c>
      <c r="G70" s="5">
        <v>0</v>
      </c>
      <c r="H70" s="5">
        <v>1</v>
      </c>
      <c r="I70" s="5">
        <v>0</v>
      </c>
      <c r="J70" s="5">
        <v>2</v>
      </c>
      <c r="K70" s="5">
        <v>79.930000000000007</v>
      </c>
      <c r="L70" s="5">
        <v>80.099999999999994</v>
      </c>
      <c r="M70" s="5">
        <v>80.75</v>
      </c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4">
        <v>70</v>
      </c>
      <c r="B71" s="3" t="s">
        <v>141</v>
      </c>
      <c r="C71" s="5">
        <v>80.06</v>
      </c>
      <c r="D71" s="5">
        <v>21</v>
      </c>
      <c r="E71" s="5">
        <v>6</v>
      </c>
      <c r="F71" s="5">
        <v>70.319999999999993</v>
      </c>
      <c r="G71" s="5">
        <v>0</v>
      </c>
      <c r="H71" s="5">
        <v>2</v>
      </c>
      <c r="I71" s="5">
        <v>0</v>
      </c>
      <c r="J71" s="5">
        <v>3</v>
      </c>
      <c r="K71" s="5">
        <v>79.98</v>
      </c>
      <c r="L71" s="5">
        <v>79.87</v>
      </c>
      <c r="M71" s="5">
        <v>80.47</v>
      </c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4">
        <v>71</v>
      </c>
      <c r="B72" s="3" t="s">
        <v>365</v>
      </c>
      <c r="C72" s="5">
        <v>80</v>
      </c>
      <c r="D72" s="5">
        <v>27</v>
      </c>
      <c r="E72" s="5">
        <v>4</v>
      </c>
      <c r="F72" s="5">
        <v>69.790000000000006</v>
      </c>
      <c r="G72" s="5">
        <v>0</v>
      </c>
      <c r="H72" s="5">
        <v>0</v>
      </c>
      <c r="I72" s="5">
        <v>1</v>
      </c>
      <c r="J72" s="5">
        <v>1</v>
      </c>
      <c r="K72" s="5">
        <v>79.61</v>
      </c>
      <c r="L72" s="5">
        <v>80.09</v>
      </c>
      <c r="M72" s="5">
        <v>81.06</v>
      </c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4">
        <v>72</v>
      </c>
      <c r="B73" s="3" t="s">
        <v>68</v>
      </c>
      <c r="C73" s="5">
        <v>79.83</v>
      </c>
      <c r="D73" s="5">
        <v>16</v>
      </c>
      <c r="E73" s="5">
        <v>17</v>
      </c>
      <c r="F73" s="5">
        <v>78.849999999999994</v>
      </c>
      <c r="G73" s="5">
        <v>1</v>
      </c>
      <c r="H73" s="5">
        <v>7</v>
      </c>
      <c r="I73" s="5">
        <v>2</v>
      </c>
      <c r="J73" s="5">
        <v>12</v>
      </c>
      <c r="K73" s="5">
        <v>79.92</v>
      </c>
      <c r="L73" s="5">
        <v>79.989999999999995</v>
      </c>
      <c r="M73" s="5">
        <v>79.430000000000007</v>
      </c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4">
        <v>73</v>
      </c>
      <c r="B74" s="3" t="s">
        <v>212</v>
      </c>
      <c r="C74" s="5">
        <v>79.77</v>
      </c>
      <c r="D74" s="5">
        <v>21</v>
      </c>
      <c r="E74" s="5">
        <v>12</v>
      </c>
      <c r="F74" s="5">
        <v>74.78</v>
      </c>
      <c r="G74" s="5">
        <v>4</v>
      </c>
      <c r="H74" s="5">
        <v>1</v>
      </c>
      <c r="I74" s="5">
        <v>4</v>
      </c>
      <c r="J74" s="5">
        <v>2</v>
      </c>
      <c r="K74" s="5">
        <v>79.64</v>
      </c>
      <c r="L74" s="5">
        <v>79.03</v>
      </c>
      <c r="M74" s="5">
        <v>80.92</v>
      </c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4">
        <v>74</v>
      </c>
      <c r="B75" s="3" t="s">
        <v>34</v>
      </c>
      <c r="C75" s="5">
        <v>79.66</v>
      </c>
      <c r="D75" s="5">
        <v>19</v>
      </c>
      <c r="E75" s="5">
        <v>15</v>
      </c>
      <c r="F75" s="5">
        <v>74.02</v>
      </c>
      <c r="G75" s="5">
        <v>0</v>
      </c>
      <c r="H75" s="5">
        <v>3</v>
      </c>
      <c r="I75" s="5">
        <v>1</v>
      </c>
      <c r="J75" s="5">
        <v>7</v>
      </c>
      <c r="K75" s="5">
        <v>79.98</v>
      </c>
      <c r="L75" s="5">
        <v>78.959999999999994</v>
      </c>
      <c r="M75" s="5">
        <v>79.47</v>
      </c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4">
        <v>75</v>
      </c>
      <c r="B76" s="3" t="s">
        <v>42</v>
      </c>
      <c r="C76" s="5">
        <v>79.48</v>
      </c>
      <c r="D76" s="5">
        <v>16</v>
      </c>
      <c r="E76" s="5">
        <v>16</v>
      </c>
      <c r="F76" s="5">
        <v>77.53</v>
      </c>
      <c r="G76" s="5">
        <v>2</v>
      </c>
      <c r="H76" s="5">
        <v>2</v>
      </c>
      <c r="I76" s="5">
        <v>3</v>
      </c>
      <c r="J76" s="5">
        <v>5</v>
      </c>
      <c r="K76" s="5">
        <v>80.36</v>
      </c>
      <c r="L76" s="5">
        <v>79.400000000000006</v>
      </c>
      <c r="M76" s="5">
        <v>77.42</v>
      </c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4">
        <v>76</v>
      </c>
      <c r="B77" s="3" t="s">
        <v>132</v>
      </c>
      <c r="C77" s="5">
        <v>79.400000000000006</v>
      </c>
      <c r="D77" s="5">
        <v>20</v>
      </c>
      <c r="E77" s="5">
        <v>12</v>
      </c>
      <c r="F77" s="5">
        <v>76.010000000000005</v>
      </c>
      <c r="G77" s="5">
        <v>1</v>
      </c>
      <c r="H77" s="5">
        <v>2</v>
      </c>
      <c r="I77" s="5">
        <v>1</v>
      </c>
      <c r="J77" s="5">
        <v>5</v>
      </c>
      <c r="K77" s="5">
        <v>79.02</v>
      </c>
      <c r="L77" s="5">
        <v>79.77</v>
      </c>
      <c r="M77" s="5">
        <v>80.17</v>
      </c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4">
        <v>77</v>
      </c>
      <c r="B78" s="3" t="s">
        <v>388</v>
      </c>
      <c r="C78" s="5">
        <v>79.319999999999993</v>
      </c>
      <c r="D78" s="5">
        <v>24</v>
      </c>
      <c r="E78" s="5">
        <v>9</v>
      </c>
      <c r="F78" s="5">
        <v>71.3</v>
      </c>
      <c r="G78" s="5">
        <v>0</v>
      </c>
      <c r="H78" s="5">
        <v>2</v>
      </c>
      <c r="I78" s="5">
        <v>0</v>
      </c>
      <c r="J78" s="5">
        <v>3</v>
      </c>
      <c r="K78" s="5">
        <v>79.650000000000006</v>
      </c>
      <c r="L78" s="5">
        <v>79.599999999999994</v>
      </c>
      <c r="M78" s="5">
        <v>78.239999999999995</v>
      </c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4">
        <v>78</v>
      </c>
      <c r="B79" s="3" t="s">
        <v>158</v>
      </c>
      <c r="C79" s="5">
        <v>79.319999999999993</v>
      </c>
      <c r="D79" s="5">
        <v>19</v>
      </c>
      <c r="E79" s="5">
        <v>14</v>
      </c>
      <c r="F79" s="5">
        <v>77.75</v>
      </c>
      <c r="G79" s="5">
        <v>3</v>
      </c>
      <c r="H79" s="5">
        <v>4</v>
      </c>
      <c r="I79" s="5">
        <v>4</v>
      </c>
      <c r="J79" s="5">
        <v>5</v>
      </c>
      <c r="K79" s="5">
        <v>79.180000000000007</v>
      </c>
      <c r="L79" s="5">
        <v>79.94</v>
      </c>
      <c r="M79" s="5">
        <v>79.150000000000006</v>
      </c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4">
        <v>79</v>
      </c>
      <c r="B80" s="3" t="s">
        <v>207</v>
      </c>
      <c r="C80" s="5">
        <v>79.08</v>
      </c>
      <c r="D80" s="5">
        <v>22</v>
      </c>
      <c r="E80" s="5">
        <v>8</v>
      </c>
      <c r="F80" s="5">
        <v>73.599999999999994</v>
      </c>
      <c r="G80" s="5">
        <v>0</v>
      </c>
      <c r="H80" s="5">
        <v>0</v>
      </c>
      <c r="I80" s="5">
        <v>3</v>
      </c>
      <c r="J80" s="5">
        <v>3</v>
      </c>
      <c r="K80" s="5">
        <v>78.2</v>
      </c>
      <c r="L80" s="5">
        <v>79.31</v>
      </c>
      <c r="M80" s="5">
        <v>81.739999999999995</v>
      </c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4">
        <v>80</v>
      </c>
      <c r="B81" s="3" t="s">
        <v>119</v>
      </c>
      <c r="C81" s="5">
        <v>79.010000000000005</v>
      </c>
      <c r="D81" s="5">
        <v>16</v>
      </c>
      <c r="E81" s="5">
        <v>18</v>
      </c>
      <c r="F81" s="5">
        <v>77.63</v>
      </c>
      <c r="G81" s="5">
        <v>1</v>
      </c>
      <c r="H81" s="5">
        <v>9</v>
      </c>
      <c r="I81" s="5">
        <v>2</v>
      </c>
      <c r="J81" s="5">
        <v>13</v>
      </c>
      <c r="K81" s="5">
        <v>79.47</v>
      </c>
      <c r="L81" s="5">
        <v>78.349999999999994</v>
      </c>
      <c r="M81" s="5">
        <v>78.38</v>
      </c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4">
        <v>81</v>
      </c>
      <c r="B82" s="3" t="s">
        <v>379</v>
      </c>
      <c r="C82" s="5">
        <v>78.87</v>
      </c>
      <c r="D82" s="5">
        <v>27</v>
      </c>
      <c r="E82" s="5">
        <v>7</v>
      </c>
      <c r="F82" s="5">
        <v>70.89</v>
      </c>
      <c r="G82" s="5">
        <v>0</v>
      </c>
      <c r="H82" s="5">
        <v>0</v>
      </c>
      <c r="I82" s="5">
        <v>2</v>
      </c>
      <c r="J82" s="5">
        <v>2</v>
      </c>
      <c r="K82" s="5">
        <v>78.760000000000005</v>
      </c>
      <c r="L82" s="5">
        <v>79.040000000000006</v>
      </c>
      <c r="M82" s="5">
        <v>79.03</v>
      </c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4">
        <v>82</v>
      </c>
      <c r="B83" s="3" t="s">
        <v>75</v>
      </c>
      <c r="C83" s="5">
        <v>78.64</v>
      </c>
      <c r="D83" s="5">
        <v>14</v>
      </c>
      <c r="E83" s="5">
        <v>17</v>
      </c>
      <c r="F83" s="5">
        <v>76.97</v>
      </c>
      <c r="G83" s="5">
        <v>1</v>
      </c>
      <c r="H83" s="5">
        <v>4</v>
      </c>
      <c r="I83" s="5">
        <v>1</v>
      </c>
      <c r="J83" s="5">
        <v>7</v>
      </c>
      <c r="K83" s="5">
        <v>78.97</v>
      </c>
      <c r="L83" s="5">
        <v>77.89</v>
      </c>
      <c r="M83" s="5">
        <v>78.430000000000007</v>
      </c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4">
        <v>83</v>
      </c>
      <c r="B84" s="3" t="s">
        <v>12</v>
      </c>
      <c r="C84" s="5">
        <v>78.540000000000006</v>
      </c>
      <c r="D84" s="5">
        <v>18</v>
      </c>
      <c r="E84" s="5">
        <v>14</v>
      </c>
      <c r="F84" s="5">
        <v>79.56</v>
      </c>
      <c r="G84" s="5">
        <v>2</v>
      </c>
      <c r="H84" s="5">
        <v>6</v>
      </c>
      <c r="I84" s="5">
        <v>4</v>
      </c>
      <c r="J84" s="5">
        <v>7</v>
      </c>
      <c r="K84" s="5">
        <v>78.010000000000005</v>
      </c>
      <c r="L84" s="5">
        <v>78.930000000000007</v>
      </c>
      <c r="M84" s="5">
        <v>79.77</v>
      </c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4">
        <v>84</v>
      </c>
      <c r="B85" s="3" t="s">
        <v>90</v>
      </c>
      <c r="C85" s="5">
        <v>78.5</v>
      </c>
      <c r="D85" s="5">
        <v>15</v>
      </c>
      <c r="E85" s="5">
        <v>17</v>
      </c>
      <c r="F85" s="5">
        <v>79.66</v>
      </c>
      <c r="G85" s="5">
        <v>1</v>
      </c>
      <c r="H85" s="5">
        <v>4</v>
      </c>
      <c r="I85" s="5">
        <v>3</v>
      </c>
      <c r="J85" s="5">
        <v>9</v>
      </c>
      <c r="K85" s="5">
        <v>78.56</v>
      </c>
      <c r="L85" s="5">
        <v>78.81</v>
      </c>
      <c r="M85" s="5">
        <v>78.069999999999993</v>
      </c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4">
        <v>85</v>
      </c>
      <c r="B86" s="3" t="s">
        <v>134</v>
      </c>
      <c r="C86" s="5">
        <v>78.459999999999994</v>
      </c>
      <c r="D86" s="5">
        <v>21</v>
      </c>
      <c r="E86" s="5">
        <v>11</v>
      </c>
      <c r="F86" s="5">
        <v>76.84</v>
      </c>
      <c r="G86" s="5">
        <v>1</v>
      </c>
      <c r="H86" s="5">
        <v>2</v>
      </c>
      <c r="I86" s="5">
        <v>5</v>
      </c>
      <c r="J86" s="5">
        <v>7</v>
      </c>
      <c r="K86" s="5">
        <v>77.64</v>
      </c>
      <c r="L86" s="5">
        <v>78.92</v>
      </c>
      <c r="M86" s="5">
        <v>80.61</v>
      </c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4">
        <v>86</v>
      </c>
      <c r="B87" s="3" t="s">
        <v>202</v>
      </c>
      <c r="C87" s="5">
        <v>78.41</v>
      </c>
      <c r="D87" s="5">
        <v>24</v>
      </c>
      <c r="E87" s="5">
        <v>7</v>
      </c>
      <c r="F87" s="5">
        <v>71.27</v>
      </c>
      <c r="G87" s="5">
        <v>0</v>
      </c>
      <c r="H87" s="5">
        <v>0</v>
      </c>
      <c r="I87" s="5">
        <v>0</v>
      </c>
      <c r="J87" s="5">
        <v>1</v>
      </c>
      <c r="K87" s="5">
        <v>78.069999999999993</v>
      </c>
      <c r="L87" s="5">
        <v>78.58</v>
      </c>
      <c r="M87" s="5">
        <v>79.209999999999994</v>
      </c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4">
        <v>87</v>
      </c>
      <c r="B88" s="3" t="s">
        <v>270</v>
      </c>
      <c r="C88" s="5">
        <v>78.39</v>
      </c>
      <c r="D88" s="5">
        <v>17</v>
      </c>
      <c r="E88" s="5">
        <v>15</v>
      </c>
      <c r="F88" s="5">
        <v>74.599999999999994</v>
      </c>
      <c r="G88" s="5">
        <v>0</v>
      </c>
      <c r="H88" s="5">
        <v>1</v>
      </c>
      <c r="I88" s="5">
        <v>1</v>
      </c>
      <c r="J88" s="5">
        <v>6</v>
      </c>
      <c r="K88" s="5">
        <v>79.06</v>
      </c>
      <c r="L88" s="5">
        <v>78.42</v>
      </c>
      <c r="M88" s="5">
        <v>76.650000000000006</v>
      </c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4">
        <v>88</v>
      </c>
      <c r="B89" s="3" t="s">
        <v>30</v>
      </c>
      <c r="C89" s="5">
        <v>78.34</v>
      </c>
      <c r="D89" s="5">
        <v>20</v>
      </c>
      <c r="E89" s="5">
        <v>13</v>
      </c>
      <c r="F89" s="5">
        <v>76.56</v>
      </c>
      <c r="G89" s="5">
        <v>0</v>
      </c>
      <c r="H89" s="5">
        <v>6</v>
      </c>
      <c r="I89" s="5">
        <v>5</v>
      </c>
      <c r="J89" s="5">
        <v>10</v>
      </c>
      <c r="K89" s="5">
        <v>77.67</v>
      </c>
      <c r="L89" s="5">
        <v>78.569999999999993</v>
      </c>
      <c r="M89" s="5">
        <v>80.16</v>
      </c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4">
        <v>89</v>
      </c>
      <c r="B90" s="3" t="s">
        <v>193</v>
      </c>
      <c r="C90" s="5">
        <v>78.22</v>
      </c>
      <c r="D90" s="5">
        <v>23</v>
      </c>
      <c r="E90" s="5">
        <v>7</v>
      </c>
      <c r="F90" s="5">
        <v>71.83</v>
      </c>
      <c r="G90" s="5">
        <v>0</v>
      </c>
      <c r="H90" s="5">
        <v>0</v>
      </c>
      <c r="I90" s="5">
        <v>0</v>
      </c>
      <c r="J90" s="5">
        <v>0</v>
      </c>
      <c r="K90" s="5">
        <v>77.44</v>
      </c>
      <c r="L90" s="5">
        <v>77.87</v>
      </c>
      <c r="M90" s="5">
        <v>81.150000000000006</v>
      </c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4">
        <v>90</v>
      </c>
      <c r="B91" s="3" t="s">
        <v>98</v>
      </c>
      <c r="C91" s="5">
        <v>78.19</v>
      </c>
      <c r="D91" s="5">
        <v>14</v>
      </c>
      <c r="E91" s="5">
        <v>15</v>
      </c>
      <c r="F91" s="5">
        <v>81</v>
      </c>
      <c r="G91" s="5">
        <v>1</v>
      </c>
      <c r="H91" s="5">
        <v>5</v>
      </c>
      <c r="I91" s="5">
        <v>4</v>
      </c>
      <c r="J91" s="5">
        <v>11</v>
      </c>
      <c r="K91" s="5">
        <v>78.010000000000005</v>
      </c>
      <c r="L91" s="5">
        <v>78.73</v>
      </c>
      <c r="M91" s="5">
        <v>78.19</v>
      </c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4">
        <v>91</v>
      </c>
      <c r="B92" s="3" t="s">
        <v>65</v>
      </c>
      <c r="C92" s="5">
        <v>78.08</v>
      </c>
      <c r="D92" s="5">
        <v>12</v>
      </c>
      <c r="E92" s="5">
        <v>20</v>
      </c>
      <c r="F92" s="5">
        <v>79.73</v>
      </c>
      <c r="G92" s="5">
        <v>1</v>
      </c>
      <c r="H92" s="5">
        <v>9</v>
      </c>
      <c r="I92" s="5">
        <v>1</v>
      </c>
      <c r="J92" s="5">
        <v>14</v>
      </c>
      <c r="K92" s="5">
        <v>78.69</v>
      </c>
      <c r="L92" s="5">
        <v>78.36</v>
      </c>
      <c r="M92" s="5">
        <v>76.290000000000006</v>
      </c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4">
        <v>92</v>
      </c>
      <c r="B93" s="3" t="s">
        <v>79</v>
      </c>
      <c r="C93" s="5">
        <v>77.959999999999994</v>
      </c>
      <c r="D93" s="5">
        <v>18</v>
      </c>
      <c r="E93" s="5">
        <v>12</v>
      </c>
      <c r="F93" s="5">
        <v>74.13</v>
      </c>
      <c r="G93" s="5">
        <v>1</v>
      </c>
      <c r="H93" s="5">
        <v>3</v>
      </c>
      <c r="I93" s="5">
        <v>2</v>
      </c>
      <c r="J93" s="5">
        <v>4</v>
      </c>
      <c r="K93" s="5">
        <v>78.53</v>
      </c>
      <c r="L93" s="5">
        <v>78.650000000000006</v>
      </c>
      <c r="M93" s="5">
        <v>75.95</v>
      </c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4">
        <v>93</v>
      </c>
      <c r="B94" s="3" t="s">
        <v>130</v>
      </c>
      <c r="C94" s="5">
        <v>77.94</v>
      </c>
      <c r="D94" s="5">
        <v>25</v>
      </c>
      <c r="E94" s="5">
        <v>8</v>
      </c>
      <c r="F94" s="5">
        <v>70.88</v>
      </c>
      <c r="G94" s="5">
        <v>0</v>
      </c>
      <c r="H94" s="5">
        <v>1</v>
      </c>
      <c r="I94" s="5">
        <v>0</v>
      </c>
      <c r="J94" s="5">
        <v>1</v>
      </c>
      <c r="K94" s="5">
        <v>77.98</v>
      </c>
      <c r="L94" s="5">
        <v>78.569999999999993</v>
      </c>
      <c r="M94" s="5">
        <v>77.27</v>
      </c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4">
        <v>94</v>
      </c>
      <c r="B95" s="3" t="s">
        <v>150</v>
      </c>
      <c r="C95" s="5">
        <v>77.88</v>
      </c>
      <c r="D95" s="5">
        <v>23</v>
      </c>
      <c r="E95" s="5">
        <v>9</v>
      </c>
      <c r="F95" s="5">
        <v>72.39</v>
      </c>
      <c r="G95" s="5">
        <v>0</v>
      </c>
      <c r="H95" s="5">
        <v>2</v>
      </c>
      <c r="I95" s="5">
        <v>0</v>
      </c>
      <c r="J95" s="5">
        <v>3</v>
      </c>
      <c r="K95" s="5">
        <v>77.66</v>
      </c>
      <c r="L95" s="5">
        <v>78.14</v>
      </c>
      <c r="M95" s="5">
        <v>78.260000000000005</v>
      </c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4">
        <v>95</v>
      </c>
      <c r="B96" s="3" t="s">
        <v>304</v>
      </c>
      <c r="C96" s="5">
        <v>77.87</v>
      </c>
      <c r="D96" s="5">
        <v>21</v>
      </c>
      <c r="E96" s="5">
        <v>11</v>
      </c>
      <c r="F96" s="5">
        <v>70.819999999999993</v>
      </c>
      <c r="G96" s="5">
        <v>0</v>
      </c>
      <c r="H96" s="5">
        <v>2</v>
      </c>
      <c r="I96" s="5">
        <v>0</v>
      </c>
      <c r="J96" s="5">
        <v>2</v>
      </c>
      <c r="K96" s="5">
        <v>78.040000000000006</v>
      </c>
      <c r="L96" s="5">
        <v>77.52</v>
      </c>
      <c r="M96" s="5">
        <v>77.73</v>
      </c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4">
        <v>96</v>
      </c>
      <c r="B97" s="3" t="s">
        <v>348</v>
      </c>
      <c r="C97" s="5">
        <v>77.75</v>
      </c>
      <c r="D97" s="5">
        <v>24</v>
      </c>
      <c r="E97" s="5">
        <v>6</v>
      </c>
      <c r="F97" s="5">
        <v>67.53</v>
      </c>
      <c r="G97" s="5">
        <v>0</v>
      </c>
      <c r="H97" s="5">
        <v>1</v>
      </c>
      <c r="I97" s="5">
        <v>0</v>
      </c>
      <c r="J97" s="5">
        <v>2</v>
      </c>
      <c r="K97" s="5">
        <v>77.75</v>
      </c>
      <c r="L97" s="5">
        <v>77.959999999999994</v>
      </c>
      <c r="M97" s="5">
        <v>77.55</v>
      </c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4">
        <v>97</v>
      </c>
      <c r="B98" s="3" t="s">
        <v>106</v>
      </c>
      <c r="C98" s="5">
        <v>77.67</v>
      </c>
      <c r="D98" s="5">
        <v>22</v>
      </c>
      <c r="E98" s="5">
        <v>10</v>
      </c>
      <c r="F98" s="5">
        <v>70.63</v>
      </c>
      <c r="G98" s="5">
        <v>0</v>
      </c>
      <c r="H98" s="5">
        <v>0</v>
      </c>
      <c r="I98" s="5">
        <v>0</v>
      </c>
      <c r="J98" s="5">
        <v>0</v>
      </c>
      <c r="K98" s="5">
        <v>76.83</v>
      </c>
      <c r="L98" s="5">
        <v>77.290000000000006</v>
      </c>
      <c r="M98" s="5">
        <v>80.819999999999993</v>
      </c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4">
        <v>98</v>
      </c>
      <c r="B99" s="3" t="s">
        <v>26</v>
      </c>
      <c r="C99" s="5">
        <v>77.599999999999994</v>
      </c>
      <c r="D99" s="5">
        <v>15</v>
      </c>
      <c r="E99" s="5">
        <v>19</v>
      </c>
      <c r="F99" s="5">
        <v>78.540000000000006</v>
      </c>
      <c r="G99" s="5">
        <v>2</v>
      </c>
      <c r="H99" s="5">
        <v>5</v>
      </c>
      <c r="I99" s="5">
        <v>3</v>
      </c>
      <c r="J99" s="5">
        <v>6</v>
      </c>
      <c r="K99" s="5">
        <v>78.34</v>
      </c>
      <c r="L99" s="5">
        <v>77.5</v>
      </c>
      <c r="M99" s="5">
        <v>75.83</v>
      </c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4">
        <v>99</v>
      </c>
      <c r="B100" s="3" t="s">
        <v>117</v>
      </c>
      <c r="C100" s="5">
        <v>77.52</v>
      </c>
      <c r="D100" s="5">
        <v>23</v>
      </c>
      <c r="E100" s="5">
        <v>9</v>
      </c>
      <c r="F100" s="5">
        <v>72.72</v>
      </c>
      <c r="G100" s="5">
        <v>0</v>
      </c>
      <c r="H100" s="5">
        <v>0</v>
      </c>
      <c r="I100" s="5">
        <v>1</v>
      </c>
      <c r="J100" s="5">
        <v>0</v>
      </c>
      <c r="K100" s="5">
        <v>76.569999999999993</v>
      </c>
      <c r="L100" s="5">
        <v>77.63</v>
      </c>
      <c r="M100" s="5">
        <v>80.42</v>
      </c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4">
        <v>100</v>
      </c>
      <c r="B101" s="3" t="s">
        <v>174</v>
      </c>
      <c r="C101" s="5">
        <v>77.38</v>
      </c>
      <c r="D101" s="5">
        <v>23</v>
      </c>
      <c r="E101" s="5">
        <v>9</v>
      </c>
      <c r="F101" s="5">
        <v>72.97</v>
      </c>
      <c r="G101" s="5">
        <v>0</v>
      </c>
      <c r="H101" s="5">
        <v>2</v>
      </c>
      <c r="I101" s="5">
        <v>2</v>
      </c>
      <c r="J101" s="5">
        <v>3</v>
      </c>
      <c r="K101" s="5">
        <v>76.540000000000006</v>
      </c>
      <c r="L101" s="5">
        <v>77.23</v>
      </c>
      <c r="M101" s="5">
        <v>80.2</v>
      </c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4">
        <v>101</v>
      </c>
      <c r="B102" s="3" t="s">
        <v>148</v>
      </c>
      <c r="C102" s="5">
        <v>77.319999999999993</v>
      </c>
      <c r="D102" s="5">
        <v>19</v>
      </c>
      <c r="E102" s="5">
        <v>12</v>
      </c>
      <c r="F102" s="5">
        <v>75.25</v>
      </c>
      <c r="G102" s="5">
        <v>0</v>
      </c>
      <c r="H102" s="5">
        <v>1</v>
      </c>
      <c r="I102" s="5">
        <v>1</v>
      </c>
      <c r="J102" s="5">
        <v>7</v>
      </c>
      <c r="K102" s="5">
        <v>76.680000000000007</v>
      </c>
      <c r="L102" s="5">
        <v>77.84</v>
      </c>
      <c r="M102" s="5">
        <v>78.739999999999995</v>
      </c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4">
        <v>102</v>
      </c>
      <c r="B103" s="3" t="s">
        <v>178</v>
      </c>
      <c r="C103" s="5">
        <v>77.260000000000005</v>
      </c>
      <c r="D103" s="5">
        <v>16</v>
      </c>
      <c r="E103" s="5">
        <v>16</v>
      </c>
      <c r="F103" s="5">
        <v>75.77</v>
      </c>
      <c r="G103" s="5">
        <v>0</v>
      </c>
      <c r="H103" s="5">
        <v>1</v>
      </c>
      <c r="I103" s="5">
        <v>1</v>
      </c>
      <c r="J103" s="5">
        <v>8</v>
      </c>
      <c r="K103" s="5">
        <v>77.95</v>
      </c>
      <c r="L103" s="5">
        <v>77.349999999999994</v>
      </c>
      <c r="M103" s="5">
        <v>75.39</v>
      </c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4">
        <v>103</v>
      </c>
      <c r="B104" s="3" t="s">
        <v>346</v>
      </c>
      <c r="C104" s="5">
        <v>77.09</v>
      </c>
      <c r="D104" s="5">
        <v>18</v>
      </c>
      <c r="E104" s="5">
        <v>11</v>
      </c>
      <c r="F104" s="5">
        <v>73.11</v>
      </c>
      <c r="G104" s="5">
        <v>0</v>
      </c>
      <c r="H104" s="5">
        <v>1</v>
      </c>
      <c r="I104" s="5">
        <v>0</v>
      </c>
      <c r="J104" s="5">
        <v>2</v>
      </c>
      <c r="K104" s="5">
        <v>77.11</v>
      </c>
      <c r="L104" s="5">
        <v>76.88</v>
      </c>
      <c r="M104" s="5">
        <v>77.2</v>
      </c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4">
        <v>104</v>
      </c>
      <c r="B105" s="3" t="s">
        <v>154</v>
      </c>
      <c r="C105" s="5">
        <v>76.98</v>
      </c>
      <c r="D105" s="5">
        <v>20</v>
      </c>
      <c r="E105" s="5">
        <v>11</v>
      </c>
      <c r="F105" s="5">
        <v>71.66</v>
      </c>
      <c r="G105" s="5">
        <v>0</v>
      </c>
      <c r="H105" s="5">
        <v>1</v>
      </c>
      <c r="I105" s="5">
        <v>0</v>
      </c>
      <c r="J105" s="5">
        <v>1</v>
      </c>
      <c r="K105" s="5">
        <v>77.319999999999993</v>
      </c>
      <c r="L105" s="5">
        <v>76.78</v>
      </c>
      <c r="M105" s="5">
        <v>76.23</v>
      </c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4">
        <v>105</v>
      </c>
      <c r="B106" s="3" t="s">
        <v>219</v>
      </c>
      <c r="C106" s="5">
        <v>76.739999999999995</v>
      </c>
      <c r="D106" s="5">
        <v>18</v>
      </c>
      <c r="E106" s="5">
        <v>14</v>
      </c>
      <c r="F106" s="5">
        <v>76.27</v>
      </c>
      <c r="G106" s="5">
        <v>0</v>
      </c>
      <c r="H106" s="5">
        <v>4</v>
      </c>
      <c r="I106" s="5">
        <v>2</v>
      </c>
      <c r="J106" s="5">
        <v>5</v>
      </c>
      <c r="K106" s="5">
        <v>76.17</v>
      </c>
      <c r="L106" s="5">
        <v>76.900000000000006</v>
      </c>
      <c r="M106" s="5">
        <v>78.290000000000006</v>
      </c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4">
        <v>106</v>
      </c>
      <c r="B107" s="3" t="s">
        <v>139</v>
      </c>
      <c r="C107" s="5">
        <v>76.739999999999995</v>
      </c>
      <c r="D107" s="5">
        <v>17</v>
      </c>
      <c r="E107" s="5">
        <v>13</v>
      </c>
      <c r="F107" s="5">
        <v>74.239999999999995</v>
      </c>
      <c r="G107" s="5">
        <v>0</v>
      </c>
      <c r="H107" s="5">
        <v>0</v>
      </c>
      <c r="I107" s="5">
        <v>0</v>
      </c>
      <c r="J107" s="5">
        <v>2</v>
      </c>
      <c r="K107" s="5">
        <v>76.87</v>
      </c>
      <c r="L107" s="5">
        <v>76.33</v>
      </c>
      <c r="M107" s="5">
        <v>76.75</v>
      </c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4">
        <v>107</v>
      </c>
      <c r="B108" s="3" t="s">
        <v>425</v>
      </c>
      <c r="C108" s="5">
        <v>76.58</v>
      </c>
      <c r="D108" s="5">
        <v>22</v>
      </c>
      <c r="E108" s="5">
        <v>10</v>
      </c>
      <c r="F108" s="5">
        <v>69.63</v>
      </c>
      <c r="G108" s="5">
        <v>0</v>
      </c>
      <c r="H108" s="5">
        <v>0</v>
      </c>
      <c r="I108" s="5">
        <v>0</v>
      </c>
      <c r="J108" s="5">
        <v>1</v>
      </c>
      <c r="K108" s="5">
        <v>77.709999999999994</v>
      </c>
      <c r="L108" s="5">
        <v>76.150000000000006</v>
      </c>
      <c r="M108" s="5">
        <v>74.13</v>
      </c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4">
        <v>108</v>
      </c>
      <c r="B109" s="3" t="s">
        <v>81</v>
      </c>
      <c r="C109" s="5">
        <v>76.44</v>
      </c>
      <c r="D109" s="5">
        <v>25</v>
      </c>
      <c r="E109" s="5">
        <v>6</v>
      </c>
      <c r="F109" s="5">
        <v>68.77</v>
      </c>
      <c r="G109" s="5">
        <v>0</v>
      </c>
      <c r="H109" s="5">
        <v>0</v>
      </c>
      <c r="I109" s="5">
        <v>0</v>
      </c>
      <c r="J109" s="5">
        <v>0</v>
      </c>
      <c r="K109" s="5">
        <v>75.930000000000007</v>
      </c>
      <c r="L109" s="5">
        <v>77.08</v>
      </c>
      <c r="M109" s="5">
        <v>77.33</v>
      </c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4">
        <v>109</v>
      </c>
      <c r="B110" s="3" t="s">
        <v>201</v>
      </c>
      <c r="C110" s="5">
        <v>76.38</v>
      </c>
      <c r="D110" s="5">
        <v>27</v>
      </c>
      <c r="E110" s="5">
        <v>5</v>
      </c>
      <c r="F110" s="5">
        <v>68.489999999999995</v>
      </c>
      <c r="G110" s="5">
        <v>0</v>
      </c>
      <c r="H110" s="5">
        <v>1</v>
      </c>
      <c r="I110" s="5">
        <v>1</v>
      </c>
      <c r="J110" s="5">
        <v>1</v>
      </c>
      <c r="K110" s="5">
        <v>76.150000000000006</v>
      </c>
      <c r="L110" s="5">
        <v>76.66</v>
      </c>
      <c r="M110" s="5">
        <v>76.77</v>
      </c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4">
        <v>110</v>
      </c>
      <c r="B111" s="3" t="s">
        <v>198</v>
      </c>
      <c r="C111" s="5">
        <v>76.34</v>
      </c>
      <c r="D111" s="5">
        <v>22</v>
      </c>
      <c r="E111" s="5">
        <v>13</v>
      </c>
      <c r="F111" s="5">
        <v>69.599999999999994</v>
      </c>
      <c r="G111" s="5">
        <v>0</v>
      </c>
      <c r="H111" s="5">
        <v>1</v>
      </c>
      <c r="I111" s="5">
        <v>0</v>
      </c>
      <c r="J111" s="5">
        <v>3</v>
      </c>
      <c r="K111" s="5">
        <v>76.47</v>
      </c>
      <c r="L111" s="5">
        <v>75.790000000000006</v>
      </c>
      <c r="M111" s="5">
        <v>76.48</v>
      </c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4">
        <v>111</v>
      </c>
      <c r="B112" s="3" t="s">
        <v>46</v>
      </c>
      <c r="C112" s="5">
        <v>76</v>
      </c>
      <c r="D112" s="5">
        <v>15</v>
      </c>
      <c r="E112" s="5">
        <v>19</v>
      </c>
      <c r="F112" s="5">
        <v>78.12</v>
      </c>
      <c r="G112" s="5">
        <v>2</v>
      </c>
      <c r="H112" s="5">
        <v>7</v>
      </c>
      <c r="I112" s="5">
        <v>2</v>
      </c>
      <c r="J112" s="5">
        <v>12</v>
      </c>
      <c r="K112" s="5">
        <v>75.56</v>
      </c>
      <c r="L112" s="5">
        <v>76.5</v>
      </c>
      <c r="M112" s="5">
        <v>76.75</v>
      </c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4">
        <v>112</v>
      </c>
      <c r="B113" s="3" t="s">
        <v>210</v>
      </c>
      <c r="C113" s="5">
        <v>75.98</v>
      </c>
      <c r="D113" s="5">
        <v>21</v>
      </c>
      <c r="E113" s="5">
        <v>10</v>
      </c>
      <c r="F113" s="5">
        <v>68.03</v>
      </c>
      <c r="G113" s="5">
        <v>0</v>
      </c>
      <c r="H113" s="5">
        <v>2</v>
      </c>
      <c r="I113" s="5">
        <v>0</v>
      </c>
      <c r="J113" s="5">
        <v>2</v>
      </c>
      <c r="K113" s="5">
        <v>75.680000000000007</v>
      </c>
      <c r="L113" s="5">
        <v>75.55</v>
      </c>
      <c r="M113" s="5">
        <v>77.27</v>
      </c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4">
        <v>113</v>
      </c>
      <c r="B114" s="3" t="s">
        <v>135</v>
      </c>
      <c r="C114" s="5">
        <v>75.959999999999994</v>
      </c>
      <c r="D114" s="5">
        <v>16</v>
      </c>
      <c r="E114" s="5">
        <v>15</v>
      </c>
      <c r="F114" s="5">
        <v>74.23</v>
      </c>
      <c r="G114" s="5">
        <v>2</v>
      </c>
      <c r="H114" s="5">
        <v>2</v>
      </c>
      <c r="I114" s="5">
        <v>2</v>
      </c>
      <c r="J114" s="5">
        <v>4</v>
      </c>
      <c r="K114" s="5">
        <v>76.45</v>
      </c>
      <c r="L114" s="5">
        <v>76.44</v>
      </c>
      <c r="M114" s="5">
        <v>74.239999999999995</v>
      </c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4">
        <v>114</v>
      </c>
      <c r="B115" s="3" t="s">
        <v>334</v>
      </c>
      <c r="C115" s="5">
        <v>75.489999999999995</v>
      </c>
      <c r="D115" s="5">
        <v>21</v>
      </c>
      <c r="E115" s="5">
        <v>8</v>
      </c>
      <c r="F115" s="5">
        <v>66.72</v>
      </c>
      <c r="G115" s="5">
        <v>0</v>
      </c>
      <c r="H115" s="5">
        <v>0</v>
      </c>
      <c r="I115" s="5">
        <v>0</v>
      </c>
      <c r="J115" s="5">
        <v>1</v>
      </c>
      <c r="K115" s="5">
        <v>75.13</v>
      </c>
      <c r="L115" s="5">
        <v>74.84</v>
      </c>
      <c r="M115" s="5">
        <v>77.150000000000006</v>
      </c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4">
        <v>115</v>
      </c>
      <c r="B116" s="3" t="s">
        <v>114</v>
      </c>
      <c r="C116" s="5">
        <v>75.349999999999994</v>
      </c>
      <c r="D116" s="5">
        <v>17</v>
      </c>
      <c r="E116" s="5">
        <v>15</v>
      </c>
      <c r="F116" s="5">
        <v>73.510000000000005</v>
      </c>
      <c r="G116" s="5">
        <v>0</v>
      </c>
      <c r="H116" s="5">
        <v>1</v>
      </c>
      <c r="I116" s="5">
        <v>0</v>
      </c>
      <c r="J116" s="5">
        <v>5</v>
      </c>
      <c r="K116" s="5">
        <v>76.33</v>
      </c>
      <c r="L116" s="5">
        <v>75.86</v>
      </c>
      <c r="M116" s="5">
        <v>72.38</v>
      </c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4">
        <v>116</v>
      </c>
      <c r="B117" s="3" t="s">
        <v>164</v>
      </c>
      <c r="C117" s="5">
        <v>75.209999999999994</v>
      </c>
      <c r="D117" s="5">
        <v>22</v>
      </c>
      <c r="E117" s="5">
        <v>9</v>
      </c>
      <c r="F117" s="5">
        <v>70.790000000000006</v>
      </c>
      <c r="G117" s="5">
        <v>0</v>
      </c>
      <c r="H117" s="5">
        <v>0</v>
      </c>
      <c r="I117" s="5">
        <v>0</v>
      </c>
      <c r="J117" s="5">
        <v>1</v>
      </c>
      <c r="K117" s="5">
        <v>74.64</v>
      </c>
      <c r="L117" s="5">
        <v>75.3</v>
      </c>
      <c r="M117" s="5">
        <v>76.760000000000005</v>
      </c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4">
        <v>117</v>
      </c>
      <c r="B118" s="3" t="s">
        <v>385</v>
      </c>
      <c r="C118" s="5">
        <v>75.17</v>
      </c>
      <c r="D118" s="5">
        <v>19</v>
      </c>
      <c r="E118" s="5">
        <v>10</v>
      </c>
      <c r="F118" s="5">
        <v>69.569999999999993</v>
      </c>
      <c r="G118" s="5">
        <v>0</v>
      </c>
      <c r="H118" s="5">
        <v>0</v>
      </c>
      <c r="I118" s="5">
        <v>0</v>
      </c>
      <c r="J118" s="5">
        <v>1</v>
      </c>
      <c r="K118" s="5">
        <v>74.92</v>
      </c>
      <c r="L118" s="5">
        <v>75.41</v>
      </c>
      <c r="M118" s="5">
        <v>75.63</v>
      </c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4">
        <v>118</v>
      </c>
      <c r="B119" s="3" t="s">
        <v>61</v>
      </c>
      <c r="C119" s="5">
        <v>75.16</v>
      </c>
      <c r="D119" s="5">
        <v>16</v>
      </c>
      <c r="E119" s="5">
        <v>16</v>
      </c>
      <c r="F119" s="5">
        <v>77.83</v>
      </c>
      <c r="G119" s="5">
        <v>2</v>
      </c>
      <c r="H119" s="5">
        <v>5</v>
      </c>
      <c r="I119" s="5">
        <v>2</v>
      </c>
      <c r="J119" s="5">
        <v>9</v>
      </c>
      <c r="K119" s="5">
        <v>74.42</v>
      </c>
      <c r="L119" s="5">
        <v>75.489999999999995</v>
      </c>
      <c r="M119" s="5">
        <v>76.989999999999995</v>
      </c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4">
        <v>119</v>
      </c>
      <c r="B120" s="3" t="s">
        <v>105</v>
      </c>
      <c r="C120" s="5">
        <v>75.11</v>
      </c>
      <c r="D120" s="5">
        <v>11</v>
      </c>
      <c r="E120" s="5">
        <v>20</v>
      </c>
      <c r="F120" s="5">
        <v>81.010000000000005</v>
      </c>
      <c r="G120" s="5">
        <v>1</v>
      </c>
      <c r="H120" s="5">
        <v>8</v>
      </c>
      <c r="I120" s="5">
        <v>1</v>
      </c>
      <c r="J120" s="5">
        <v>13</v>
      </c>
      <c r="K120" s="5">
        <v>75.900000000000006</v>
      </c>
      <c r="L120" s="5">
        <v>75.64</v>
      </c>
      <c r="M120" s="5">
        <v>72.58</v>
      </c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4">
        <v>120</v>
      </c>
      <c r="B121" s="3" t="s">
        <v>297</v>
      </c>
      <c r="C121" s="5">
        <v>75.05</v>
      </c>
      <c r="D121" s="5">
        <v>17</v>
      </c>
      <c r="E121" s="5">
        <v>14</v>
      </c>
      <c r="F121" s="5">
        <v>73.38</v>
      </c>
      <c r="G121" s="5">
        <v>1</v>
      </c>
      <c r="H121" s="5">
        <v>3</v>
      </c>
      <c r="I121" s="5">
        <v>1</v>
      </c>
      <c r="J121" s="5">
        <v>5</v>
      </c>
      <c r="K121" s="5">
        <v>74.819999999999993</v>
      </c>
      <c r="L121" s="5">
        <v>75.040000000000006</v>
      </c>
      <c r="M121" s="5">
        <v>75.69</v>
      </c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4">
        <v>121</v>
      </c>
      <c r="B122" s="3" t="s">
        <v>245</v>
      </c>
      <c r="C122" s="5">
        <v>74.989999999999995</v>
      </c>
      <c r="D122" s="5">
        <v>17</v>
      </c>
      <c r="E122" s="5">
        <v>13</v>
      </c>
      <c r="F122" s="5">
        <v>73.209999999999994</v>
      </c>
      <c r="G122" s="5">
        <v>0</v>
      </c>
      <c r="H122" s="5">
        <v>2</v>
      </c>
      <c r="I122" s="5">
        <v>3</v>
      </c>
      <c r="J122" s="5">
        <v>4</v>
      </c>
      <c r="K122" s="5">
        <v>75.03</v>
      </c>
      <c r="L122" s="5">
        <v>75.38</v>
      </c>
      <c r="M122" s="5">
        <v>74.53</v>
      </c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4">
        <v>122</v>
      </c>
      <c r="B123" s="3" t="s">
        <v>405</v>
      </c>
      <c r="C123" s="5">
        <v>74.91</v>
      </c>
      <c r="D123" s="5">
        <v>21</v>
      </c>
      <c r="E123" s="5">
        <v>12</v>
      </c>
      <c r="F123" s="5">
        <v>71.48</v>
      </c>
      <c r="G123" s="5">
        <v>0</v>
      </c>
      <c r="H123" s="5">
        <v>0</v>
      </c>
      <c r="I123" s="5">
        <v>0</v>
      </c>
      <c r="J123" s="5">
        <v>1</v>
      </c>
      <c r="K123" s="5">
        <v>74.260000000000005</v>
      </c>
      <c r="L123" s="5">
        <v>74.59</v>
      </c>
      <c r="M123" s="5">
        <v>77.17</v>
      </c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4">
        <v>123</v>
      </c>
      <c r="B124" s="3" t="s">
        <v>264</v>
      </c>
      <c r="C124" s="5">
        <v>74.819999999999993</v>
      </c>
      <c r="D124" s="5">
        <v>21</v>
      </c>
      <c r="E124" s="5">
        <v>12</v>
      </c>
      <c r="F124" s="5">
        <v>69.95</v>
      </c>
      <c r="G124" s="5">
        <v>0</v>
      </c>
      <c r="H124" s="5">
        <v>1</v>
      </c>
      <c r="I124" s="5">
        <v>0</v>
      </c>
      <c r="J124" s="5">
        <v>2</v>
      </c>
      <c r="K124" s="5">
        <v>75.209999999999994</v>
      </c>
      <c r="L124" s="5">
        <v>74.709999999999994</v>
      </c>
      <c r="M124" s="5">
        <v>73.87</v>
      </c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4">
        <v>124</v>
      </c>
      <c r="B125" s="3" t="s">
        <v>377</v>
      </c>
      <c r="C125" s="5">
        <v>74.78</v>
      </c>
      <c r="D125" s="5">
        <v>23</v>
      </c>
      <c r="E125" s="5">
        <v>8</v>
      </c>
      <c r="F125" s="5">
        <v>65.540000000000006</v>
      </c>
      <c r="G125" s="5">
        <v>0</v>
      </c>
      <c r="H125" s="5">
        <v>1</v>
      </c>
      <c r="I125" s="5">
        <v>0</v>
      </c>
      <c r="J125" s="5">
        <v>1</v>
      </c>
      <c r="K125" s="5">
        <v>74.709999999999994</v>
      </c>
      <c r="L125" s="5">
        <v>74.89</v>
      </c>
      <c r="M125" s="5">
        <v>74.87</v>
      </c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4">
        <v>125</v>
      </c>
      <c r="B126" s="3" t="s">
        <v>40</v>
      </c>
      <c r="C126" s="5">
        <v>74.77</v>
      </c>
      <c r="D126" s="5">
        <v>12</v>
      </c>
      <c r="E126" s="5">
        <v>21</v>
      </c>
      <c r="F126" s="5">
        <v>80.56</v>
      </c>
      <c r="G126" s="5">
        <v>0</v>
      </c>
      <c r="H126" s="5">
        <v>12</v>
      </c>
      <c r="I126" s="5">
        <v>2</v>
      </c>
      <c r="J126" s="5">
        <v>15</v>
      </c>
      <c r="K126" s="5">
        <v>74.63</v>
      </c>
      <c r="L126" s="5">
        <v>74.81</v>
      </c>
      <c r="M126" s="5">
        <v>75.13</v>
      </c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4">
        <v>126</v>
      </c>
      <c r="B127" s="3" t="s">
        <v>275</v>
      </c>
      <c r="C127" s="5">
        <v>74.7</v>
      </c>
      <c r="D127" s="5">
        <v>18</v>
      </c>
      <c r="E127" s="5">
        <v>13</v>
      </c>
      <c r="F127" s="5">
        <v>70.45</v>
      </c>
      <c r="G127" s="5">
        <v>0</v>
      </c>
      <c r="H127" s="5">
        <v>0</v>
      </c>
      <c r="I127" s="5">
        <v>1</v>
      </c>
      <c r="J127" s="5">
        <v>1</v>
      </c>
      <c r="K127" s="5">
        <v>75.41</v>
      </c>
      <c r="L127" s="5">
        <v>74.7</v>
      </c>
      <c r="M127" s="5">
        <v>72.81</v>
      </c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4">
        <v>127</v>
      </c>
      <c r="B128" s="3" t="s">
        <v>147</v>
      </c>
      <c r="C128" s="5">
        <v>74.39</v>
      </c>
      <c r="D128" s="5">
        <v>23</v>
      </c>
      <c r="E128" s="5">
        <v>6</v>
      </c>
      <c r="F128" s="5">
        <v>65.930000000000007</v>
      </c>
      <c r="G128" s="5">
        <v>0</v>
      </c>
      <c r="H128" s="5">
        <v>1</v>
      </c>
      <c r="I128" s="5">
        <v>1</v>
      </c>
      <c r="J128" s="5">
        <v>2</v>
      </c>
      <c r="K128" s="5">
        <v>73.87</v>
      </c>
      <c r="L128" s="5">
        <v>74.83</v>
      </c>
      <c r="M128" s="5">
        <v>75.48</v>
      </c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4">
        <v>128</v>
      </c>
      <c r="B129" s="3" t="s">
        <v>424</v>
      </c>
      <c r="C129" s="5">
        <v>74.3</v>
      </c>
      <c r="D129" s="5">
        <v>15</v>
      </c>
      <c r="E129" s="5">
        <v>14</v>
      </c>
      <c r="F129" s="5">
        <v>70.69</v>
      </c>
      <c r="G129" s="5">
        <v>0</v>
      </c>
      <c r="H129" s="5">
        <v>1</v>
      </c>
      <c r="I129" s="5">
        <v>0</v>
      </c>
      <c r="J129" s="5">
        <v>1</v>
      </c>
      <c r="K129" s="5">
        <v>74.83</v>
      </c>
      <c r="L129" s="5">
        <v>74.040000000000006</v>
      </c>
      <c r="M129" s="5">
        <v>73.08</v>
      </c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4">
        <v>129</v>
      </c>
      <c r="B130" s="3" t="s">
        <v>57</v>
      </c>
      <c r="C130" s="5">
        <v>74.23</v>
      </c>
      <c r="D130" s="5">
        <v>14</v>
      </c>
      <c r="E130" s="5">
        <v>15</v>
      </c>
      <c r="F130" s="5">
        <v>73.540000000000006</v>
      </c>
      <c r="G130" s="5">
        <v>0</v>
      </c>
      <c r="H130" s="5">
        <v>1</v>
      </c>
      <c r="I130" s="5">
        <v>0</v>
      </c>
      <c r="J130" s="5">
        <v>5</v>
      </c>
      <c r="K130" s="5">
        <v>74.260000000000005</v>
      </c>
      <c r="L130" s="5">
        <v>74.180000000000007</v>
      </c>
      <c r="M130" s="5">
        <v>74.19</v>
      </c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4">
        <v>130</v>
      </c>
      <c r="B131" s="3" t="s">
        <v>153</v>
      </c>
      <c r="C131" s="5">
        <v>74.150000000000006</v>
      </c>
      <c r="D131" s="5">
        <v>20</v>
      </c>
      <c r="E131" s="5">
        <v>11</v>
      </c>
      <c r="F131" s="5">
        <v>70.900000000000006</v>
      </c>
      <c r="G131" s="5">
        <v>0</v>
      </c>
      <c r="H131" s="5">
        <v>0</v>
      </c>
      <c r="I131" s="5">
        <v>0</v>
      </c>
      <c r="J131" s="5">
        <v>1</v>
      </c>
      <c r="K131" s="5">
        <v>73.930000000000007</v>
      </c>
      <c r="L131" s="5">
        <v>74.209999999999994</v>
      </c>
      <c r="M131" s="5">
        <v>74.72</v>
      </c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4">
        <v>131</v>
      </c>
      <c r="B132" s="3" t="s">
        <v>138</v>
      </c>
      <c r="C132" s="5">
        <v>74.040000000000006</v>
      </c>
      <c r="D132" s="5">
        <v>19</v>
      </c>
      <c r="E132" s="5">
        <v>11</v>
      </c>
      <c r="F132" s="5">
        <v>70.069999999999993</v>
      </c>
      <c r="G132" s="5">
        <v>0</v>
      </c>
      <c r="H132" s="5">
        <v>0</v>
      </c>
      <c r="I132" s="5">
        <v>0</v>
      </c>
      <c r="J132" s="5">
        <v>1</v>
      </c>
      <c r="K132" s="5">
        <v>74.209999999999994</v>
      </c>
      <c r="L132" s="5">
        <v>74.58</v>
      </c>
      <c r="M132" s="5">
        <v>73.099999999999994</v>
      </c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4">
        <v>132</v>
      </c>
      <c r="B133" s="3" t="s">
        <v>102</v>
      </c>
      <c r="C133" s="5">
        <v>74.02</v>
      </c>
      <c r="D133" s="5">
        <v>16</v>
      </c>
      <c r="E133" s="5">
        <v>15</v>
      </c>
      <c r="F133" s="5">
        <v>70.64</v>
      </c>
      <c r="G133" s="5">
        <v>0</v>
      </c>
      <c r="H133" s="5">
        <v>0</v>
      </c>
      <c r="I133" s="5">
        <v>0</v>
      </c>
      <c r="J133" s="5">
        <v>0</v>
      </c>
      <c r="K133" s="5">
        <v>75.13</v>
      </c>
      <c r="L133" s="5">
        <v>73.66</v>
      </c>
      <c r="M133" s="5">
        <v>71.430000000000007</v>
      </c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4">
        <v>133</v>
      </c>
      <c r="B134" s="3" t="s">
        <v>230</v>
      </c>
      <c r="C134" s="5">
        <v>73.989999999999995</v>
      </c>
      <c r="D134" s="5">
        <v>19</v>
      </c>
      <c r="E134" s="5">
        <v>14</v>
      </c>
      <c r="F134" s="5">
        <v>72.459999999999994</v>
      </c>
      <c r="G134" s="5">
        <v>0</v>
      </c>
      <c r="H134" s="5">
        <v>2</v>
      </c>
      <c r="I134" s="5">
        <v>0</v>
      </c>
      <c r="J134" s="5">
        <v>4</v>
      </c>
      <c r="K134" s="5">
        <v>73.28</v>
      </c>
      <c r="L134" s="5">
        <v>73.900000000000006</v>
      </c>
      <c r="M134" s="5">
        <v>76.13</v>
      </c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4">
        <v>134</v>
      </c>
      <c r="B135" s="3" t="s">
        <v>229</v>
      </c>
      <c r="C135" s="5">
        <v>73.95</v>
      </c>
      <c r="D135" s="5">
        <v>23</v>
      </c>
      <c r="E135" s="5">
        <v>8</v>
      </c>
      <c r="F135" s="5">
        <v>67.33</v>
      </c>
      <c r="G135" s="5">
        <v>0</v>
      </c>
      <c r="H135" s="5">
        <v>0</v>
      </c>
      <c r="I135" s="5">
        <v>0</v>
      </c>
      <c r="J135" s="5">
        <v>1</v>
      </c>
      <c r="K135" s="5">
        <v>73.33</v>
      </c>
      <c r="L135" s="5">
        <v>74.05</v>
      </c>
      <c r="M135" s="5">
        <v>75.64</v>
      </c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4">
        <v>135</v>
      </c>
      <c r="B136" s="3" t="s">
        <v>426</v>
      </c>
      <c r="C136" s="5">
        <v>73.95</v>
      </c>
      <c r="D136" s="5">
        <v>22</v>
      </c>
      <c r="E136" s="5">
        <v>9</v>
      </c>
      <c r="F136" s="5">
        <v>70.7</v>
      </c>
      <c r="G136" s="5">
        <v>0</v>
      </c>
      <c r="H136" s="5">
        <v>1</v>
      </c>
      <c r="I136" s="5">
        <v>0</v>
      </c>
      <c r="J136" s="5">
        <v>2</v>
      </c>
      <c r="K136" s="5">
        <v>73.290000000000006</v>
      </c>
      <c r="L136" s="5">
        <v>74.25</v>
      </c>
      <c r="M136" s="5">
        <v>75.540000000000006</v>
      </c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4">
        <v>136</v>
      </c>
      <c r="B137" s="3" t="s">
        <v>165</v>
      </c>
      <c r="C137" s="5">
        <v>73.819999999999993</v>
      </c>
      <c r="D137" s="5">
        <v>22</v>
      </c>
      <c r="E137" s="5">
        <v>10</v>
      </c>
      <c r="F137" s="5">
        <v>70.23</v>
      </c>
      <c r="G137" s="5">
        <v>0</v>
      </c>
      <c r="H137" s="5">
        <v>2</v>
      </c>
      <c r="I137" s="5">
        <v>0</v>
      </c>
      <c r="J137" s="5">
        <v>2</v>
      </c>
      <c r="K137" s="5">
        <v>74.069999999999993</v>
      </c>
      <c r="L137" s="5">
        <v>74.31</v>
      </c>
      <c r="M137" s="5">
        <v>72.680000000000007</v>
      </c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4">
        <v>137</v>
      </c>
      <c r="B138" s="3" t="s">
        <v>331</v>
      </c>
      <c r="C138" s="5">
        <v>73.77</v>
      </c>
      <c r="D138" s="5">
        <v>17</v>
      </c>
      <c r="E138" s="5">
        <v>15</v>
      </c>
      <c r="F138" s="5">
        <v>73.47</v>
      </c>
      <c r="G138" s="5">
        <v>1</v>
      </c>
      <c r="H138" s="5">
        <v>1</v>
      </c>
      <c r="I138" s="5">
        <v>1</v>
      </c>
      <c r="J138" s="5">
        <v>1</v>
      </c>
      <c r="K138" s="5">
        <v>73.67</v>
      </c>
      <c r="L138" s="5">
        <v>73.48</v>
      </c>
      <c r="M138" s="5">
        <v>74.31</v>
      </c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4">
        <v>138</v>
      </c>
      <c r="B139" s="3" t="s">
        <v>94</v>
      </c>
      <c r="C139" s="5">
        <v>73.67</v>
      </c>
      <c r="D139" s="5">
        <v>16</v>
      </c>
      <c r="E139" s="5">
        <v>14</v>
      </c>
      <c r="F139" s="5">
        <v>71.92</v>
      </c>
      <c r="G139" s="5">
        <v>0</v>
      </c>
      <c r="H139" s="5">
        <v>1</v>
      </c>
      <c r="I139" s="5">
        <v>0</v>
      </c>
      <c r="J139" s="5">
        <v>1</v>
      </c>
      <c r="K139" s="5">
        <v>73.98</v>
      </c>
      <c r="L139" s="5">
        <v>73.59</v>
      </c>
      <c r="M139" s="5">
        <v>72.92</v>
      </c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4">
        <v>139</v>
      </c>
      <c r="B140" s="3" t="s">
        <v>191</v>
      </c>
      <c r="C140" s="5">
        <v>73.66</v>
      </c>
      <c r="D140" s="5">
        <v>20</v>
      </c>
      <c r="E140" s="5">
        <v>11</v>
      </c>
      <c r="F140" s="5">
        <v>68.040000000000006</v>
      </c>
      <c r="G140" s="5">
        <v>0</v>
      </c>
      <c r="H140" s="5">
        <v>1</v>
      </c>
      <c r="I140" s="5">
        <v>0</v>
      </c>
      <c r="J140" s="5">
        <v>1</v>
      </c>
      <c r="K140" s="5">
        <v>73.5</v>
      </c>
      <c r="L140" s="5">
        <v>73.22</v>
      </c>
      <c r="M140" s="5">
        <v>74.52</v>
      </c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4">
        <v>140</v>
      </c>
      <c r="B141" s="3" t="s">
        <v>113</v>
      </c>
      <c r="C141" s="5">
        <v>73.59</v>
      </c>
      <c r="D141" s="5">
        <v>17</v>
      </c>
      <c r="E141" s="5">
        <v>13</v>
      </c>
      <c r="F141" s="5">
        <v>73.650000000000006</v>
      </c>
      <c r="G141" s="5">
        <v>0</v>
      </c>
      <c r="H141" s="5">
        <v>1</v>
      </c>
      <c r="I141" s="5">
        <v>0</v>
      </c>
      <c r="J141" s="5">
        <v>3</v>
      </c>
      <c r="K141" s="5">
        <v>73.709999999999994</v>
      </c>
      <c r="L141" s="5">
        <v>73.84</v>
      </c>
      <c r="M141" s="5">
        <v>73.05</v>
      </c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4">
        <v>141</v>
      </c>
      <c r="B142" s="3" t="s">
        <v>427</v>
      </c>
      <c r="C142" s="5">
        <v>73.52</v>
      </c>
      <c r="D142" s="5">
        <v>18</v>
      </c>
      <c r="E142" s="5">
        <v>13</v>
      </c>
      <c r="F142" s="5">
        <v>71.290000000000006</v>
      </c>
      <c r="G142" s="5">
        <v>0</v>
      </c>
      <c r="H142" s="5">
        <v>1</v>
      </c>
      <c r="I142" s="5">
        <v>0</v>
      </c>
      <c r="J142" s="5">
        <v>1</v>
      </c>
      <c r="K142" s="5">
        <v>72.89</v>
      </c>
      <c r="L142" s="5">
        <v>72.930000000000007</v>
      </c>
      <c r="M142" s="5">
        <v>75.88</v>
      </c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4">
        <v>142</v>
      </c>
      <c r="B143" s="3" t="s">
        <v>277</v>
      </c>
      <c r="C143" s="5">
        <v>73.260000000000005</v>
      </c>
      <c r="D143" s="5">
        <v>17</v>
      </c>
      <c r="E143" s="5">
        <v>12</v>
      </c>
      <c r="F143" s="5">
        <v>69.989999999999995</v>
      </c>
      <c r="G143" s="5">
        <v>0</v>
      </c>
      <c r="H143" s="5">
        <v>1</v>
      </c>
      <c r="I143" s="5">
        <v>0</v>
      </c>
      <c r="J143" s="5">
        <v>2</v>
      </c>
      <c r="K143" s="5">
        <v>73.27</v>
      </c>
      <c r="L143" s="5">
        <v>73.3</v>
      </c>
      <c r="M143" s="5">
        <v>73.180000000000007</v>
      </c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4">
        <v>143</v>
      </c>
      <c r="B144" s="3" t="s">
        <v>145</v>
      </c>
      <c r="C144" s="5">
        <v>73.22</v>
      </c>
      <c r="D144" s="5">
        <v>16</v>
      </c>
      <c r="E144" s="5">
        <v>16</v>
      </c>
      <c r="F144" s="5">
        <v>72.77</v>
      </c>
      <c r="G144" s="5">
        <v>0</v>
      </c>
      <c r="H144" s="5">
        <v>0</v>
      </c>
      <c r="I144" s="5">
        <v>0</v>
      </c>
      <c r="J144" s="5">
        <v>3</v>
      </c>
      <c r="K144" s="5">
        <v>73.430000000000007</v>
      </c>
      <c r="L144" s="5">
        <v>73.05</v>
      </c>
      <c r="M144" s="5">
        <v>72.8</v>
      </c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4">
        <v>144</v>
      </c>
      <c r="B145" s="3" t="s">
        <v>217</v>
      </c>
      <c r="C145" s="5">
        <v>73.19</v>
      </c>
      <c r="D145" s="5">
        <v>20</v>
      </c>
      <c r="E145" s="5">
        <v>13</v>
      </c>
      <c r="F145" s="5">
        <v>70.430000000000007</v>
      </c>
      <c r="G145" s="5">
        <v>0</v>
      </c>
      <c r="H145" s="5">
        <v>2</v>
      </c>
      <c r="I145" s="5">
        <v>0</v>
      </c>
      <c r="J145" s="5">
        <v>2</v>
      </c>
      <c r="K145" s="5">
        <v>72.84</v>
      </c>
      <c r="L145" s="5">
        <v>72.680000000000007</v>
      </c>
      <c r="M145" s="5">
        <v>74.67</v>
      </c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4">
        <v>145</v>
      </c>
      <c r="B146" s="3" t="s">
        <v>157</v>
      </c>
      <c r="C146" s="5">
        <v>72.91</v>
      </c>
      <c r="D146" s="5">
        <v>16</v>
      </c>
      <c r="E146" s="5">
        <v>13</v>
      </c>
      <c r="F146" s="5">
        <v>71.52</v>
      </c>
      <c r="G146" s="5">
        <v>0</v>
      </c>
      <c r="H146" s="5">
        <v>0</v>
      </c>
      <c r="I146" s="5">
        <v>0</v>
      </c>
      <c r="J146" s="5">
        <v>4</v>
      </c>
      <c r="K146" s="5">
        <v>72.97</v>
      </c>
      <c r="L146" s="5">
        <v>72.56</v>
      </c>
      <c r="M146" s="5">
        <v>73.069999999999993</v>
      </c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4">
        <v>146</v>
      </c>
      <c r="B147" s="3" t="s">
        <v>209</v>
      </c>
      <c r="C147" s="5">
        <v>72.88</v>
      </c>
      <c r="D147" s="5">
        <v>21</v>
      </c>
      <c r="E147" s="5">
        <v>9</v>
      </c>
      <c r="F147" s="5">
        <v>67.92</v>
      </c>
      <c r="G147" s="5">
        <v>0</v>
      </c>
      <c r="H147" s="5">
        <v>0</v>
      </c>
      <c r="I147" s="5">
        <v>0</v>
      </c>
      <c r="J147" s="5">
        <v>0</v>
      </c>
      <c r="K147" s="5">
        <v>72.75</v>
      </c>
      <c r="L147" s="5">
        <v>73.56</v>
      </c>
      <c r="M147" s="5">
        <v>72.61</v>
      </c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4">
        <v>147</v>
      </c>
      <c r="B148" s="3" t="s">
        <v>127</v>
      </c>
      <c r="C148" s="5">
        <v>72.7</v>
      </c>
      <c r="D148" s="5">
        <v>17</v>
      </c>
      <c r="E148" s="5">
        <v>16</v>
      </c>
      <c r="F148" s="5">
        <v>71.88</v>
      </c>
      <c r="G148" s="5">
        <v>0</v>
      </c>
      <c r="H148" s="5">
        <v>2</v>
      </c>
      <c r="I148" s="5">
        <v>0</v>
      </c>
      <c r="J148" s="5">
        <v>2</v>
      </c>
      <c r="K148" s="5">
        <v>72.86</v>
      </c>
      <c r="L148" s="5">
        <v>72.45</v>
      </c>
      <c r="M148" s="5">
        <v>72.45</v>
      </c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4">
        <v>148</v>
      </c>
      <c r="B149" s="3" t="s">
        <v>344</v>
      </c>
      <c r="C149" s="5">
        <v>72.680000000000007</v>
      </c>
      <c r="D149" s="5">
        <v>14</v>
      </c>
      <c r="E149" s="5">
        <v>15</v>
      </c>
      <c r="F149" s="5">
        <v>73.11</v>
      </c>
      <c r="G149" s="5">
        <v>0</v>
      </c>
      <c r="H149" s="5">
        <v>2</v>
      </c>
      <c r="I149" s="5">
        <v>0</v>
      </c>
      <c r="J149" s="5">
        <v>2</v>
      </c>
      <c r="K149" s="5">
        <v>72.37</v>
      </c>
      <c r="L149" s="5">
        <v>72.510000000000005</v>
      </c>
      <c r="M149" s="5">
        <v>73.67</v>
      </c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4">
        <v>149</v>
      </c>
      <c r="B150" s="3" t="s">
        <v>251</v>
      </c>
      <c r="C150" s="5">
        <v>72.53</v>
      </c>
      <c r="D150" s="5">
        <v>18</v>
      </c>
      <c r="E150" s="5">
        <v>13</v>
      </c>
      <c r="F150" s="5">
        <v>70.180000000000007</v>
      </c>
      <c r="G150" s="5">
        <v>0</v>
      </c>
      <c r="H150" s="5">
        <v>1</v>
      </c>
      <c r="I150" s="5">
        <v>0</v>
      </c>
      <c r="J150" s="5">
        <v>1</v>
      </c>
      <c r="K150" s="5">
        <v>72.45</v>
      </c>
      <c r="L150" s="5">
        <v>72.599999999999994</v>
      </c>
      <c r="M150" s="5">
        <v>72.680000000000007</v>
      </c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4">
        <v>150</v>
      </c>
      <c r="B151" s="3" t="s">
        <v>136</v>
      </c>
      <c r="C151" s="5">
        <v>72.53</v>
      </c>
      <c r="D151" s="5">
        <v>20</v>
      </c>
      <c r="E151" s="5">
        <v>13</v>
      </c>
      <c r="F151" s="5">
        <v>68.63</v>
      </c>
      <c r="G151" s="5">
        <v>0</v>
      </c>
      <c r="H151" s="5">
        <v>1</v>
      </c>
      <c r="I151" s="5">
        <v>0</v>
      </c>
      <c r="J151" s="5">
        <v>2</v>
      </c>
      <c r="K151" s="5">
        <v>72.069999999999993</v>
      </c>
      <c r="L151" s="5">
        <v>72.16</v>
      </c>
      <c r="M151" s="5">
        <v>74.16</v>
      </c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4">
        <v>151</v>
      </c>
      <c r="B152" s="3" t="s">
        <v>159</v>
      </c>
      <c r="C152" s="5">
        <v>72.48</v>
      </c>
      <c r="D152" s="5">
        <v>18</v>
      </c>
      <c r="E152" s="5">
        <v>12</v>
      </c>
      <c r="F152" s="5">
        <v>70.52</v>
      </c>
      <c r="G152" s="5">
        <v>0</v>
      </c>
      <c r="H152" s="5">
        <v>0</v>
      </c>
      <c r="I152" s="5">
        <v>0</v>
      </c>
      <c r="J152" s="5">
        <v>0</v>
      </c>
      <c r="K152" s="5">
        <v>72.099999999999994</v>
      </c>
      <c r="L152" s="5">
        <v>72.59</v>
      </c>
      <c r="M152" s="5">
        <v>73.459999999999994</v>
      </c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4">
        <v>152</v>
      </c>
      <c r="B153" s="3" t="s">
        <v>74</v>
      </c>
      <c r="C153" s="5">
        <v>72.459999999999994</v>
      </c>
      <c r="D153" s="5">
        <v>10</v>
      </c>
      <c r="E153" s="5">
        <v>21</v>
      </c>
      <c r="F153" s="5">
        <v>78.05</v>
      </c>
      <c r="G153" s="5">
        <v>0</v>
      </c>
      <c r="H153" s="5">
        <v>6</v>
      </c>
      <c r="I153" s="5">
        <v>0</v>
      </c>
      <c r="J153" s="5">
        <v>7</v>
      </c>
      <c r="K153" s="5">
        <v>73.13</v>
      </c>
      <c r="L153" s="5">
        <v>72.42</v>
      </c>
      <c r="M153" s="5">
        <v>70.650000000000006</v>
      </c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4">
        <v>153</v>
      </c>
      <c r="B154" s="3" t="s">
        <v>225</v>
      </c>
      <c r="C154" s="5">
        <v>72.39</v>
      </c>
      <c r="D154" s="5">
        <v>18</v>
      </c>
      <c r="E154" s="5">
        <v>11</v>
      </c>
      <c r="F154" s="5">
        <v>67.88</v>
      </c>
      <c r="G154" s="5">
        <v>0</v>
      </c>
      <c r="H154" s="5">
        <v>2</v>
      </c>
      <c r="I154" s="5">
        <v>0</v>
      </c>
      <c r="J154" s="5">
        <v>2</v>
      </c>
      <c r="K154" s="5">
        <v>72.459999999999994</v>
      </c>
      <c r="L154" s="5">
        <v>72.31</v>
      </c>
      <c r="M154" s="5">
        <v>72.260000000000005</v>
      </c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4">
        <v>154</v>
      </c>
      <c r="B155" s="3" t="s">
        <v>221</v>
      </c>
      <c r="C155" s="5">
        <v>72.260000000000005</v>
      </c>
      <c r="D155" s="5">
        <v>14</v>
      </c>
      <c r="E155" s="5">
        <v>18</v>
      </c>
      <c r="F155" s="5">
        <v>74.77</v>
      </c>
      <c r="G155" s="5">
        <v>0</v>
      </c>
      <c r="H155" s="5">
        <v>0</v>
      </c>
      <c r="I155" s="5">
        <v>1</v>
      </c>
      <c r="J155" s="5">
        <v>6</v>
      </c>
      <c r="K155" s="5">
        <v>71.849999999999994</v>
      </c>
      <c r="L155" s="5">
        <v>72.5</v>
      </c>
      <c r="M155" s="5">
        <v>73.180000000000007</v>
      </c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4">
        <v>155</v>
      </c>
      <c r="B156" s="3" t="s">
        <v>366</v>
      </c>
      <c r="C156" s="5">
        <v>72.239999999999995</v>
      </c>
      <c r="D156" s="5">
        <v>16</v>
      </c>
      <c r="E156" s="5">
        <v>13</v>
      </c>
      <c r="F156" s="5">
        <v>70.86</v>
      </c>
      <c r="G156" s="5">
        <v>0</v>
      </c>
      <c r="H156" s="5">
        <v>0</v>
      </c>
      <c r="I156" s="5">
        <v>0</v>
      </c>
      <c r="J156" s="5">
        <v>1</v>
      </c>
      <c r="K156" s="5">
        <v>72.69</v>
      </c>
      <c r="L156" s="5">
        <v>72.2</v>
      </c>
      <c r="M156" s="5">
        <v>71.02</v>
      </c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4">
        <v>156</v>
      </c>
      <c r="B157" s="3" t="s">
        <v>341</v>
      </c>
      <c r="C157" s="5">
        <v>72.19</v>
      </c>
      <c r="D157" s="5">
        <v>18</v>
      </c>
      <c r="E157" s="5">
        <v>10</v>
      </c>
      <c r="F157" s="5">
        <v>67.5</v>
      </c>
      <c r="G157" s="5">
        <v>0</v>
      </c>
      <c r="H157" s="5">
        <v>0</v>
      </c>
      <c r="I157" s="5">
        <v>0</v>
      </c>
      <c r="J157" s="5">
        <v>1</v>
      </c>
      <c r="K157" s="5">
        <v>72.48</v>
      </c>
      <c r="L157" s="5">
        <v>72.27</v>
      </c>
      <c r="M157" s="5">
        <v>71.33</v>
      </c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4">
        <v>157</v>
      </c>
      <c r="B158" s="3" t="s">
        <v>274</v>
      </c>
      <c r="C158" s="5">
        <v>72.19</v>
      </c>
      <c r="D158" s="5">
        <v>21</v>
      </c>
      <c r="E158" s="5">
        <v>11</v>
      </c>
      <c r="F158" s="5">
        <v>69.98</v>
      </c>
      <c r="G158" s="5">
        <v>0</v>
      </c>
      <c r="H158" s="5">
        <v>1</v>
      </c>
      <c r="I158" s="5">
        <v>0</v>
      </c>
      <c r="J158" s="5">
        <v>1</v>
      </c>
      <c r="K158" s="5">
        <v>71.45</v>
      </c>
      <c r="L158" s="5">
        <v>72.22</v>
      </c>
      <c r="M158" s="5">
        <v>74.239999999999995</v>
      </c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4">
        <v>158</v>
      </c>
      <c r="B159" s="3" t="s">
        <v>170</v>
      </c>
      <c r="C159" s="5">
        <v>72.17</v>
      </c>
      <c r="D159" s="5">
        <v>15</v>
      </c>
      <c r="E159" s="5">
        <v>16</v>
      </c>
      <c r="F159" s="5">
        <v>73.16</v>
      </c>
      <c r="G159" s="5">
        <v>0</v>
      </c>
      <c r="H159" s="5">
        <v>0</v>
      </c>
      <c r="I159" s="5">
        <v>1</v>
      </c>
      <c r="J159" s="5">
        <v>4</v>
      </c>
      <c r="K159" s="5">
        <v>72.8</v>
      </c>
      <c r="L159" s="5">
        <v>72.599999999999994</v>
      </c>
      <c r="M159" s="5">
        <v>70.040000000000006</v>
      </c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4">
        <v>159</v>
      </c>
      <c r="B160" s="3" t="s">
        <v>370</v>
      </c>
      <c r="C160" s="5">
        <v>72.150000000000006</v>
      </c>
      <c r="D160" s="5">
        <v>14</v>
      </c>
      <c r="E160" s="5">
        <v>15</v>
      </c>
      <c r="F160" s="5">
        <v>71.42</v>
      </c>
      <c r="G160" s="5">
        <v>0</v>
      </c>
      <c r="H160" s="5">
        <v>0</v>
      </c>
      <c r="I160" s="5">
        <v>0</v>
      </c>
      <c r="J160" s="5">
        <v>1</v>
      </c>
      <c r="K160" s="5">
        <v>72.209999999999994</v>
      </c>
      <c r="L160" s="5">
        <v>72.02</v>
      </c>
      <c r="M160" s="5">
        <v>72.09</v>
      </c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4">
        <v>160</v>
      </c>
      <c r="B161" s="3" t="s">
        <v>238</v>
      </c>
      <c r="C161" s="5">
        <v>71.95</v>
      </c>
      <c r="D161" s="5">
        <v>23</v>
      </c>
      <c r="E161" s="5">
        <v>7</v>
      </c>
      <c r="F161" s="5">
        <v>66.87</v>
      </c>
      <c r="G161" s="5">
        <v>0</v>
      </c>
      <c r="H161" s="5">
        <v>1</v>
      </c>
      <c r="I161" s="5">
        <v>0</v>
      </c>
      <c r="J161" s="5">
        <v>3</v>
      </c>
      <c r="K161" s="5">
        <v>70.84</v>
      </c>
      <c r="L161" s="5">
        <v>72.45</v>
      </c>
      <c r="M161" s="5">
        <v>74.599999999999994</v>
      </c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4">
        <v>161</v>
      </c>
      <c r="B162" s="3" t="s">
        <v>279</v>
      </c>
      <c r="C162" s="5">
        <v>71.760000000000005</v>
      </c>
      <c r="D162" s="5">
        <v>20</v>
      </c>
      <c r="E162" s="5">
        <v>9</v>
      </c>
      <c r="F162" s="5">
        <v>66.94</v>
      </c>
      <c r="G162" s="5">
        <v>0</v>
      </c>
      <c r="H162" s="5">
        <v>0</v>
      </c>
      <c r="I162" s="5">
        <v>0</v>
      </c>
      <c r="J162" s="5">
        <v>0</v>
      </c>
      <c r="K162" s="5">
        <v>71.290000000000006</v>
      </c>
      <c r="L162" s="5">
        <v>71.66</v>
      </c>
      <c r="M162" s="5">
        <v>73.150000000000006</v>
      </c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4">
        <v>162</v>
      </c>
      <c r="B163" s="3" t="s">
        <v>194</v>
      </c>
      <c r="C163" s="5">
        <v>71.650000000000006</v>
      </c>
      <c r="D163" s="5">
        <v>18</v>
      </c>
      <c r="E163" s="5">
        <v>13</v>
      </c>
      <c r="F163" s="5">
        <v>69.239999999999995</v>
      </c>
      <c r="G163" s="5">
        <v>0</v>
      </c>
      <c r="H163" s="5">
        <v>0</v>
      </c>
      <c r="I163" s="5">
        <v>0</v>
      </c>
      <c r="J163" s="5">
        <v>0</v>
      </c>
      <c r="K163" s="5">
        <v>71.87</v>
      </c>
      <c r="L163" s="5">
        <v>71.599999999999994</v>
      </c>
      <c r="M163" s="5">
        <v>71.05</v>
      </c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4">
        <v>163</v>
      </c>
      <c r="B164" s="3" t="s">
        <v>282</v>
      </c>
      <c r="C164" s="5">
        <v>71.569999999999993</v>
      </c>
      <c r="D164" s="5">
        <v>17</v>
      </c>
      <c r="E164" s="5">
        <v>12</v>
      </c>
      <c r="F164" s="5">
        <v>70.97</v>
      </c>
      <c r="G164" s="5">
        <v>0</v>
      </c>
      <c r="H164" s="5">
        <v>0</v>
      </c>
      <c r="I164" s="5">
        <v>0</v>
      </c>
      <c r="J164" s="5">
        <v>0</v>
      </c>
      <c r="K164" s="5">
        <v>71.680000000000007</v>
      </c>
      <c r="L164" s="5">
        <v>71.87</v>
      </c>
      <c r="M164" s="5">
        <v>70.989999999999995</v>
      </c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4">
        <v>164</v>
      </c>
      <c r="B165" s="3" t="s">
        <v>120</v>
      </c>
      <c r="C165" s="5">
        <v>71.569999999999993</v>
      </c>
      <c r="D165" s="5">
        <v>14</v>
      </c>
      <c r="E165" s="5">
        <v>17</v>
      </c>
      <c r="F165" s="5">
        <v>73.47</v>
      </c>
      <c r="G165" s="5">
        <v>0</v>
      </c>
      <c r="H165" s="5">
        <v>2</v>
      </c>
      <c r="I165" s="5">
        <v>0</v>
      </c>
      <c r="J165" s="5">
        <v>3</v>
      </c>
      <c r="K165" s="5">
        <v>71.5</v>
      </c>
      <c r="L165" s="5">
        <v>72.099999999999994</v>
      </c>
      <c r="M165" s="5">
        <v>71.260000000000005</v>
      </c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4">
        <v>165</v>
      </c>
      <c r="B166" s="3" t="s">
        <v>206</v>
      </c>
      <c r="C166" s="5">
        <v>71.56</v>
      </c>
      <c r="D166" s="5">
        <v>12</v>
      </c>
      <c r="E166" s="5">
        <v>16</v>
      </c>
      <c r="F166" s="5">
        <v>71.94</v>
      </c>
      <c r="G166" s="5">
        <v>0</v>
      </c>
      <c r="H166" s="5">
        <v>2</v>
      </c>
      <c r="I166" s="5">
        <v>1</v>
      </c>
      <c r="J166" s="5">
        <v>3</v>
      </c>
      <c r="K166" s="5">
        <v>72.03</v>
      </c>
      <c r="L166" s="5">
        <v>71.069999999999993</v>
      </c>
      <c r="M166" s="5">
        <v>70.709999999999994</v>
      </c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4">
        <v>166</v>
      </c>
      <c r="B167" s="3" t="s">
        <v>205</v>
      </c>
      <c r="C167" s="5">
        <v>71.47</v>
      </c>
      <c r="D167" s="5">
        <v>16</v>
      </c>
      <c r="E167" s="5">
        <v>16</v>
      </c>
      <c r="F167" s="5">
        <v>70.87</v>
      </c>
      <c r="G167" s="5">
        <v>0</v>
      </c>
      <c r="H167" s="5">
        <v>2</v>
      </c>
      <c r="I167" s="5">
        <v>0</v>
      </c>
      <c r="J167" s="5">
        <v>2</v>
      </c>
      <c r="K167" s="5">
        <v>70.97</v>
      </c>
      <c r="L167" s="5">
        <v>71.31</v>
      </c>
      <c r="M167" s="5">
        <v>73</v>
      </c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4">
        <v>167</v>
      </c>
      <c r="B168" s="3" t="s">
        <v>160</v>
      </c>
      <c r="C168" s="5">
        <v>71.3</v>
      </c>
      <c r="D168" s="5">
        <v>9</v>
      </c>
      <c r="E168" s="5">
        <v>22</v>
      </c>
      <c r="F168" s="5">
        <v>79.3</v>
      </c>
      <c r="G168" s="5">
        <v>0</v>
      </c>
      <c r="H168" s="5">
        <v>4</v>
      </c>
      <c r="I168" s="5">
        <v>1</v>
      </c>
      <c r="J168" s="5">
        <v>12</v>
      </c>
      <c r="K168" s="5">
        <v>71.39</v>
      </c>
      <c r="L168" s="5">
        <v>71.69</v>
      </c>
      <c r="M168" s="5">
        <v>70.709999999999994</v>
      </c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4">
        <v>168</v>
      </c>
      <c r="B169" s="3" t="s">
        <v>354</v>
      </c>
      <c r="C169" s="5">
        <v>71.2</v>
      </c>
      <c r="D169" s="5">
        <v>16</v>
      </c>
      <c r="E169" s="5">
        <v>13</v>
      </c>
      <c r="F169" s="5">
        <v>67.67</v>
      </c>
      <c r="G169" s="5">
        <v>0</v>
      </c>
      <c r="H169" s="5">
        <v>0</v>
      </c>
      <c r="I169" s="5">
        <v>0</v>
      </c>
      <c r="J169" s="5">
        <v>0</v>
      </c>
      <c r="K169" s="5">
        <v>72.040000000000006</v>
      </c>
      <c r="L169" s="5">
        <v>70.62</v>
      </c>
      <c r="M169" s="5">
        <v>69.349999999999994</v>
      </c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4">
        <v>169</v>
      </c>
      <c r="B170" s="3" t="s">
        <v>233</v>
      </c>
      <c r="C170" s="5">
        <v>71.16</v>
      </c>
      <c r="D170" s="5">
        <v>15</v>
      </c>
      <c r="E170" s="5">
        <v>14</v>
      </c>
      <c r="F170" s="5">
        <v>69.7</v>
      </c>
      <c r="G170" s="5">
        <v>0</v>
      </c>
      <c r="H170" s="5">
        <v>0</v>
      </c>
      <c r="I170" s="5">
        <v>0</v>
      </c>
      <c r="J170" s="5">
        <v>0</v>
      </c>
      <c r="K170" s="5">
        <v>71.239999999999995</v>
      </c>
      <c r="L170" s="5">
        <v>71.27</v>
      </c>
      <c r="M170" s="5">
        <v>70.84</v>
      </c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4">
        <v>170</v>
      </c>
      <c r="B171" s="3" t="s">
        <v>203</v>
      </c>
      <c r="C171" s="5">
        <v>71.13</v>
      </c>
      <c r="D171" s="5">
        <v>12</v>
      </c>
      <c r="E171" s="5">
        <v>18</v>
      </c>
      <c r="F171" s="5">
        <v>73.62</v>
      </c>
      <c r="G171" s="5">
        <v>0</v>
      </c>
      <c r="H171" s="5">
        <v>0</v>
      </c>
      <c r="I171" s="5">
        <v>0</v>
      </c>
      <c r="J171" s="5">
        <v>3</v>
      </c>
      <c r="K171" s="5">
        <v>71.56</v>
      </c>
      <c r="L171" s="5">
        <v>71.239999999999995</v>
      </c>
      <c r="M171" s="5">
        <v>69.790000000000006</v>
      </c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4">
        <v>171</v>
      </c>
      <c r="B172" s="3" t="s">
        <v>88</v>
      </c>
      <c r="C172" s="5">
        <v>71.11</v>
      </c>
      <c r="D172" s="5">
        <v>18</v>
      </c>
      <c r="E172" s="5">
        <v>13</v>
      </c>
      <c r="F172" s="5">
        <v>70.8</v>
      </c>
      <c r="G172" s="5">
        <v>0</v>
      </c>
      <c r="H172" s="5">
        <v>1</v>
      </c>
      <c r="I172" s="5">
        <v>0</v>
      </c>
      <c r="J172" s="5">
        <v>2</v>
      </c>
      <c r="K172" s="5">
        <v>70.989999999999995</v>
      </c>
      <c r="L172" s="5">
        <v>72.010000000000005</v>
      </c>
      <c r="M172" s="5">
        <v>70.62</v>
      </c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4">
        <v>172</v>
      </c>
      <c r="B173" s="3" t="s">
        <v>45</v>
      </c>
      <c r="C173" s="5">
        <v>71.08</v>
      </c>
      <c r="D173" s="5">
        <v>11</v>
      </c>
      <c r="E173" s="5">
        <v>20</v>
      </c>
      <c r="F173" s="5">
        <v>78.400000000000006</v>
      </c>
      <c r="G173" s="5">
        <v>1</v>
      </c>
      <c r="H173" s="5">
        <v>4</v>
      </c>
      <c r="I173" s="5">
        <v>1</v>
      </c>
      <c r="J173" s="5">
        <v>6</v>
      </c>
      <c r="K173" s="5">
        <v>71.069999999999993</v>
      </c>
      <c r="L173" s="5">
        <v>71.900000000000006</v>
      </c>
      <c r="M173" s="5">
        <v>70.33</v>
      </c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4">
        <v>173</v>
      </c>
      <c r="B174" s="3" t="s">
        <v>330</v>
      </c>
      <c r="C174" s="5">
        <v>70.86</v>
      </c>
      <c r="D174" s="5">
        <v>15</v>
      </c>
      <c r="E174" s="5">
        <v>11</v>
      </c>
      <c r="F174" s="5">
        <v>68.040000000000006</v>
      </c>
      <c r="G174" s="5">
        <v>0</v>
      </c>
      <c r="H174" s="5">
        <v>0</v>
      </c>
      <c r="I174" s="5">
        <v>0</v>
      </c>
      <c r="J174" s="5">
        <v>0</v>
      </c>
      <c r="K174" s="5">
        <v>70.760000000000005</v>
      </c>
      <c r="L174" s="5">
        <v>70.81</v>
      </c>
      <c r="M174" s="5">
        <v>71.17</v>
      </c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4">
        <v>174</v>
      </c>
      <c r="B175" s="3" t="s">
        <v>249</v>
      </c>
      <c r="C175" s="5">
        <v>70.84</v>
      </c>
      <c r="D175" s="5">
        <v>14</v>
      </c>
      <c r="E175" s="5">
        <v>17</v>
      </c>
      <c r="F175" s="5">
        <v>71.95</v>
      </c>
      <c r="G175" s="5">
        <v>0</v>
      </c>
      <c r="H175" s="5">
        <v>3</v>
      </c>
      <c r="I175" s="5">
        <v>1</v>
      </c>
      <c r="J175" s="5">
        <v>4</v>
      </c>
      <c r="K175" s="5">
        <v>70.5</v>
      </c>
      <c r="L175" s="5">
        <v>71.040000000000006</v>
      </c>
      <c r="M175" s="5">
        <v>71.61</v>
      </c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4">
        <v>175</v>
      </c>
      <c r="B176" s="3" t="s">
        <v>369</v>
      </c>
      <c r="C176" s="5">
        <v>70.83</v>
      </c>
      <c r="D176" s="5">
        <v>14</v>
      </c>
      <c r="E176" s="5">
        <v>16</v>
      </c>
      <c r="F176" s="5">
        <v>72.62</v>
      </c>
      <c r="G176" s="5">
        <v>0</v>
      </c>
      <c r="H176" s="5">
        <v>1</v>
      </c>
      <c r="I176" s="5">
        <v>0</v>
      </c>
      <c r="J176" s="5">
        <v>3</v>
      </c>
      <c r="K176" s="5">
        <v>71.08</v>
      </c>
      <c r="L176" s="5">
        <v>70.92</v>
      </c>
      <c r="M176" s="5">
        <v>70.040000000000006</v>
      </c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4">
        <v>176</v>
      </c>
      <c r="B177" s="3" t="s">
        <v>333</v>
      </c>
      <c r="C177" s="5">
        <v>70.75</v>
      </c>
      <c r="D177" s="5">
        <v>18</v>
      </c>
      <c r="E177" s="5">
        <v>10</v>
      </c>
      <c r="F177" s="5">
        <v>67.62</v>
      </c>
      <c r="G177" s="5">
        <v>0</v>
      </c>
      <c r="H177" s="5">
        <v>0</v>
      </c>
      <c r="I177" s="5">
        <v>0</v>
      </c>
      <c r="J177" s="5">
        <v>0</v>
      </c>
      <c r="K177" s="5">
        <v>70.930000000000007</v>
      </c>
      <c r="L177" s="5">
        <v>70.37</v>
      </c>
      <c r="M177" s="5">
        <v>70.58</v>
      </c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4">
        <v>177</v>
      </c>
      <c r="B178" s="3" t="s">
        <v>289</v>
      </c>
      <c r="C178" s="5">
        <v>70.73</v>
      </c>
      <c r="D178" s="5">
        <v>19</v>
      </c>
      <c r="E178" s="5">
        <v>11</v>
      </c>
      <c r="F178" s="5">
        <v>67.23</v>
      </c>
      <c r="G178" s="5">
        <v>0</v>
      </c>
      <c r="H178" s="5">
        <v>1</v>
      </c>
      <c r="I178" s="5">
        <v>0</v>
      </c>
      <c r="J178" s="5">
        <v>3</v>
      </c>
      <c r="K178" s="5">
        <v>71.39</v>
      </c>
      <c r="L178" s="5">
        <v>71.489999999999995</v>
      </c>
      <c r="M178" s="5">
        <v>68.12</v>
      </c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4">
        <v>178</v>
      </c>
      <c r="B179" s="3" t="s">
        <v>429</v>
      </c>
      <c r="C179" s="5">
        <v>70.680000000000007</v>
      </c>
      <c r="D179" s="5">
        <v>14</v>
      </c>
      <c r="E179" s="5">
        <v>15</v>
      </c>
      <c r="F179" s="5">
        <v>71.45</v>
      </c>
      <c r="G179" s="5">
        <v>0</v>
      </c>
      <c r="H179" s="5">
        <v>1</v>
      </c>
      <c r="I179" s="5">
        <v>0</v>
      </c>
      <c r="J179" s="5">
        <v>2</v>
      </c>
      <c r="K179" s="5">
        <v>70.239999999999995</v>
      </c>
      <c r="L179" s="5">
        <v>70.709999999999994</v>
      </c>
      <c r="M179" s="5">
        <v>71.87</v>
      </c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4">
        <v>179</v>
      </c>
      <c r="B180" s="3" t="s">
        <v>306</v>
      </c>
      <c r="C180" s="5">
        <v>70.599999999999994</v>
      </c>
      <c r="D180" s="5">
        <v>16</v>
      </c>
      <c r="E180" s="5">
        <v>15</v>
      </c>
      <c r="F180" s="5">
        <v>67.709999999999994</v>
      </c>
      <c r="G180" s="5">
        <v>0</v>
      </c>
      <c r="H180" s="5">
        <v>2</v>
      </c>
      <c r="I180" s="5">
        <v>0</v>
      </c>
      <c r="J180" s="5">
        <v>3</v>
      </c>
      <c r="K180" s="5">
        <v>69.73</v>
      </c>
      <c r="L180" s="5">
        <v>69.86</v>
      </c>
      <c r="M180" s="5">
        <v>73.680000000000007</v>
      </c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4">
        <v>180</v>
      </c>
      <c r="B181" s="3" t="s">
        <v>91</v>
      </c>
      <c r="C181" s="5">
        <v>70.569999999999993</v>
      </c>
      <c r="D181" s="5">
        <v>8</v>
      </c>
      <c r="E181" s="5">
        <v>22</v>
      </c>
      <c r="F181" s="5">
        <v>79.2</v>
      </c>
      <c r="G181" s="5">
        <v>0</v>
      </c>
      <c r="H181" s="5">
        <v>5</v>
      </c>
      <c r="I181" s="5">
        <v>0</v>
      </c>
      <c r="J181" s="5">
        <v>13</v>
      </c>
      <c r="K181" s="5">
        <v>70.84</v>
      </c>
      <c r="L181" s="5">
        <v>70.94</v>
      </c>
      <c r="M181" s="5">
        <v>69.459999999999994</v>
      </c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4">
        <v>181</v>
      </c>
      <c r="B182" s="3" t="s">
        <v>265</v>
      </c>
      <c r="C182" s="5">
        <v>70.53</v>
      </c>
      <c r="D182" s="5">
        <v>16</v>
      </c>
      <c r="E182" s="5">
        <v>13</v>
      </c>
      <c r="F182" s="5">
        <v>66.959999999999994</v>
      </c>
      <c r="G182" s="5">
        <v>0</v>
      </c>
      <c r="H182" s="5">
        <v>1</v>
      </c>
      <c r="I182" s="5">
        <v>0</v>
      </c>
      <c r="J182" s="5">
        <v>2</v>
      </c>
      <c r="K182" s="5">
        <v>70.27</v>
      </c>
      <c r="L182" s="5">
        <v>69.849999999999994</v>
      </c>
      <c r="M182" s="5">
        <v>71.849999999999994</v>
      </c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4">
        <v>182</v>
      </c>
      <c r="B183" s="3" t="s">
        <v>182</v>
      </c>
      <c r="C183" s="5">
        <v>70.510000000000005</v>
      </c>
      <c r="D183" s="5">
        <v>8</v>
      </c>
      <c r="E183" s="5">
        <v>23</v>
      </c>
      <c r="F183" s="5">
        <v>77.7</v>
      </c>
      <c r="G183" s="5">
        <v>1</v>
      </c>
      <c r="H183" s="5">
        <v>5</v>
      </c>
      <c r="I183" s="5">
        <v>1</v>
      </c>
      <c r="J183" s="5">
        <v>9</v>
      </c>
      <c r="K183" s="5">
        <v>71.58</v>
      </c>
      <c r="L183" s="5">
        <v>70.81</v>
      </c>
      <c r="M183" s="5">
        <v>67.08</v>
      </c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4">
        <v>183</v>
      </c>
      <c r="B184" s="3" t="s">
        <v>302</v>
      </c>
      <c r="C184" s="5">
        <v>70.48</v>
      </c>
      <c r="D184" s="5">
        <v>19</v>
      </c>
      <c r="E184" s="5">
        <v>13</v>
      </c>
      <c r="F184" s="5">
        <v>69.67</v>
      </c>
      <c r="G184" s="5">
        <v>0</v>
      </c>
      <c r="H184" s="5">
        <v>1</v>
      </c>
      <c r="I184" s="5">
        <v>0</v>
      </c>
      <c r="J184" s="5">
        <v>1</v>
      </c>
      <c r="K184" s="5">
        <v>69.86</v>
      </c>
      <c r="L184" s="5">
        <v>70.459999999999994</v>
      </c>
      <c r="M184" s="5">
        <v>72.22</v>
      </c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4">
        <v>184</v>
      </c>
      <c r="B185" s="3" t="s">
        <v>347</v>
      </c>
      <c r="C185" s="5">
        <v>70.47</v>
      </c>
      <c r="D185" s="5">
        <v>11</v>
      </c>
      <c r="E185" s="5">
        <v>19</v>
      </c>
      <c r="F185" s="5">
        <v>72.28</v>
      </c>
      <c r="G185" s="5">
        <v>0</v>
      </c>
      <c r="H185" s="5">
        <v>1</v>
      </c>
      <c r="I185" s="5">
        <v>0</v>
      </c>
      <c r="J185" s="5">
        <v>1</v>
      </c>
      <c r="K185" s="5">
        <v>70.25</v>
      </c>
      <c r="L185" s="5">
        <v>70.14</v>
      </c>
      <c r="M185" s="5">
        <v>71.39</v>
      </c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4">
        <v>185</v>
      </c>
      <c r="B186" s="3" t="s">
        <v>97</v>
      </c>
      <c r="C186" s="5">
        <v>70.38</v>
      </c>
      <c r="D186" s="5">
        <v>12</v>
      </c>
      <c r="E186" s="5">
        <v>18</v>
      </c>
      <c r="F186" s="5">
        <v>73.89</v>
      </c>
      <c r="G186" s="5">
        <v>0</v>
      </c>
      <c r="H186" s="5">
        <v>1</v>
      </c>
      <c r="I186" s="5">
        <v>0</v>
      </c>
      <c r="J186" s="5">
        <v>4</v>
      </c>
      <c r="K186" s="5">
        <v>70.72</v>
      </c>
      <c r="L186" s="5">
        <v>70.78</v>
      </c>
      <c r="M186" s="5">
        <v>69.040000000000006</v>
      </c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4">
        <v>186</v>
      </c>
      <c r="B187" s="3" t="s">
        <v>100</v>
      </c>
      <c r="C187" s="5">
        <v>70.27</v>
      </c>
      <c r="D187" s="5">
        <v>12</v>
      </c>
      <c r="E187" s="5">
        <v>17</v>
      </c>
      <c r="F187" s="5">
        <v>73.319999999999993</v>
      </c>
      <c r="G187" s="5">
        <v>0</v>
      </c>
      <c r="H187" s="5">
        <v>1</v>
      </c>
      <c r="I187" s="5">
        <v>0</v>
      </c>
      <c r="J187" s="5">
        <v>1</v>
      </c>
      <c r="K187" s="5">
        <v>70.47</v>
      </c>
      <c r="L187" s="5">
        <v>70.45</v>
      </c>
      <c r="M187" s="5">
        <v>69.52</v>
      </c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4">
        <v>187</v>
      </c>
      <c r="B188" s="3" t="s">
        <v>318</v>
      </c>
      <c r="C188" s="5">
        <v>70.06</v>
      </c>
      <c r="D188" s="5">
        <v>14</v>
      </c>
      <c r="E188" s="5">
        <v>14</v>
      </c>
      <c r="F188" s="5">
        <v>70.47</v>
      </c>
      <c r="G188" s="5">
        <v>0</v>
      </c>
      <c r="H188" s="5">
        <v>0</v>
      </c>
      <c r="I188" s="5">
        <v>0</v>
      </c>
      <c r="J188" s="5">
        <v>0</v>
      </c>
      <c r="K188" s="5">
        <v>70.3</v>
      </c>
      <c r="L188" s="5">
        <v>70.91</v>
      </c>
      <c r="M188" s="5">
        <v>68.56</v>
      </c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4">
        <v>188</v>
      </c>
      <c r="B189" s="3" t="s">
        <v>108</v>
      </c>
      <c r="C189" s="5">
        <v>70.05</v>
      </c>
      <c r="D189" s="5">
        <v>16</v>
      </c>
      <c r="E189" s="5">
        <v>15</v>
      </c>
      <c r="F189" s="5">
        <v>68.680000000000007</v>
      </c>
      <c r="G189" s="5">
        <v>0</v>
      </c>
      <c r="H189" s="5">
        <v>0</v>
      </c>
      <c r="I189" s="5">
        <v>0</v>
      </c>
      <c r="J189" s="5">
        <v>2</v>
      </c>
      <c r="K189" s="5">
        <v>70.040000000000006</v>
      </c>
      <c r="L189" s="5">
        <v>69.349999999999994</v>
      </c>
      <c r="M189" s="5">
        <v>70.73</v>
      </c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4">
        <v>189</v>
      </c>
      <c r="B190" s="3" t="s">
        <v>197</v>
      </c>
      <c r="C190" s="5">
        <v>69.739999999999995</v>
      </c>
      <c r="D190" s="5">
        <v>12</v>
      </c>
      <c r="E190" s="5">
        <v>20</v>
      </c>
      <c r="F190" s="5">
        <v>74.56</v>
      </c>
      <c r="G190" s="5">
        <v>0</v>
      </c>
      <c r="H190" s="5">
        <v>2</v>
      </c>
      <c r="I190" s="5">
        <v>0</v>
      </c>
      <c r="J190" s="5">
        <v>7</v>
      </c>
      <c r="K190" s="5">
        <v>70.319999999999993</v>
      </c>
      <c r="L190" s="5">
        <v>69.849999999999994</v>
      </c>
      <c r="M190" s="5">
        <v>67.98</v>
      </c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4">
        <v>190</v>
      </c>
      <c r="B191" s="3" t="s">
        <v>161</v>
      </c>
      <c r="C191" s="5">
        <v>69.62</v>
      </c>
      <c r="D191" s="5">
        <v>11</v>
      </c>
      <c r="E191" s="5">
        <v>21</v>
      </c>
      <c r="F191" s="5">
        <v>74.88</v>
      </c>
      <c r="G191" s="5">
        <v>0</v>
      </c>
      <c r="H191" s="5">
        <v>1</v>
      </c>
      <c r="I191" s="5">
        <v>1</v>
      </c>
      <c r="J191" s="5">
        <v>4</v>
      </c>
      <c r="K191" s="5">
        <v>69.489999999999995</v>
      </c>
      <c r="L191" s="5">
        <v>69.790000000000006</v>
      </c>
      <c r="M191" s="5">
        <v>69.84</v>
      </c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4">
        <v>191</v>
      </c>
      <c r="B192" s="3" t="s">
        <v>121</v>
      </c>
      <c r="C192" s="5">
        <v>69.61</v>
      </c>
      <c r="D192" s="5">
        <v>14</v>
      </c>
      <c r="E192" s="5">
        <v>15</v>
      </c>
      <c r="F192" s="5">
        <v>70.89</v>
      </c>
      <c r="G192" s="5">
        <v>0</v>
      </c>
      <c r="H192" s="5">
        <v>2</v>
      </c>
      <c r="I192" s="5">
        <v>0</v>
      </c>
      <c r="J192" s="5">
        <v>6</v>
      </c>
      <c r="K192" s="5">
        <v>69.400000000000006</v>
      </c>
      <c r="L192" s="5">
        <v>70.14</v>
      </c>
      <c r="M192" s="5">
        <v>69.709999999999994</v>
      </c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4">
        <v>192</v>
      </c>
      <c r="B193" s="3" t="s">
        <v>351</v>
      </c>
      <c r="C193" s="5">
        <v>69.55</v>
      </c>
      <c r="D193" s="5">
        <v>16</v>
      </c>
      <c r="E193" s="5">
        <v>15</v>
      </c>
      <c r="F193" s="5">
        <v>69.34</v>
      </c>
      <c r="G193" s="5">
        <v>0</v>
      </c>
      <c r="H193" s="5">
        <v>0</v>
      </c>
      <c r="I193" s="5">
        <v>0</v>
      </c>
      <c r="J193" s="5">
        <v>0</v>
      </c>
      <c r="K193" s="5">
        <v>69.150000000000006</v>
      </c>
      <c r="L193" s="5">
        <v>69.099999999999994</v>
      </c>
      <c r="M193" s="5">
        <v>71.02</v>
      </c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4">
        <v>193</v>
      </c>
      <c r="B194" s="3" t="s">
        <v>349</v>
      </c>
      <c r="C194" s="5">
        <v>69.47</v>
      </c>
      <c r="D194" s="5">
        <v>17</v>
      </c>
      <c r="E194" s="5">
        <v>11</v>
      </c>
      <c r="F194" s="5">
        <v>68.86</v>
      </c>
      <c r="G194" s="5">
        <v>0</v>
      </c>
      <c r="H194" s="5">
        <v>1</v>
      </c>
      <c r="I194" s="5">
        <v>0</v>
      </c>
      <c r="J194" s="5">
        <v>1</v>
      </c>
      <c r="K194" s="5">
        <v>69.69</v>
      </c>
      <c r="L194" s="5">
        <v>69.900000000000006</v>
      </c>
      <c r="M194" s="5">
        <v>68.42</v>
      </c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4">
        <v>194</v>
      </c>
      <c r="B195" s="3" t="s">
        <v>242</v>
      </c>
      <c r="C195" s="5">
        <v>69.45</v>
      </c>
      <c r="D195" s="5">
        <v>13</v>
      </c>
      <c r="E195" s="5">
        <v>17</v>
      </c>
      <c r="F195" s="5">
        <v>70.430000000000007</v>
      </c>
      <c r="G195" s="5">
        <v>0</v>
      </c>
      <c r="H195" s="5">
        <v>2</v>
      </c>
      <c r="I195" s="5">
        <v>0</v>
      </c>
      <c r="J195" s="5">
        <v>2</v>
      </c>
      <c r="K195" s="5">
        <v>69.39</v>
      </c>
      <c r="L195" s="5">
        <v>69.260000000000005</v>
      </c>
      <c r="M195" s="5">
        <v>69.790000000000006</v>
      </c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4">
        <v>195</v>
      </c>
      <c r="B196" s="3" t="s">
        <v>200</v>
      </c>
      <c r="C196" s="5">
        <v>69.39</v>
      </c>
      <c r="D196" s="5">
        <v>11</v>
      </c>
      <c r="E196" s="5">
        <v>20</v>
      </c>
      <c r="F196" s="5">
        <v>71.790000000000006</v>
      </c>
      <c r="G196" s="5">
        <v>0</v>
      </c>
      <c r="H196" s="5">
        <v>3</v>
      </c>
      <c r="I196" s="5">
        <v>1</v>
      </c>
      <c r="J196" s="5">
        <v>7</v>
      </c>
      <c r="K196" s="5">
        <v>69.900000000000006</v>
      </c>
      <c r="L196" s="5">
        <v>69.22</v>
      </c>
      <c r="M196" s="5">
        <v>68.09</v>
      </c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4">
        <v>196</v>
      </c>
      <c r="B197" s="3" t="s">
        <v>241</v>
      </c>
      <c r="C197" s="5">
        <v>69.290000000000006</v>
      </c>
      <c r="D197" s="5">
        <v>17</v>
      </c>
      <c r="E197" s="5">
        <v>14</v>
      </c>
      <c r="F197" s="5">
        <v>68.42</v>
      </c>
      <c r="G197" s="5">
        <v>0</v>
      </c>
      <c r="H197" s="5">
        <v>0</v>
      </c>
      <c r="I197" s="5">
        <v>0</v>
      </c>
      <c r="J197" s="5">
        <v>0</v>
      </c>
      <c r="K197" s="5">
        <v>69.98</v>
      </c>
      <c r="L197" s="5">
        <v>69.87</v>
      </c>
      <c r="M197" s="5">
        <v>66.7</v>
      </c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4">
        <v>197</v>
      </c>
      <c r="B198" s="3" t="s">
        <v>133</v>
      </c>
      <c r="C198" s="5">
        <v>69.260000000000005</v>
      </c>
      <c r="D198" s="5">
        <v>12</v>
      </c>
      <c r="E198" s="5">
        <v>22</v>
      </c>
      <c r="F198" s="5">
        <v>74.61</v>
      </c>
      <c r="G198" s="5">
        <v>0</v>
      </c>
      <c r="H198" s="5">
        <v>3</v>
      </c>
      <c r="I198" s="5">
        <v>0</v>
      </c>
      <c r="J198" s="5">
        <v>6</v>
      </c>
      <c r="K198" s="5">
        <v>69.650000000000006</v>
      </c>
      <c r="L198" s="5">
        <v>68.88</v>
      </c>
      <c r="M198" s="5">
        <v>68.52</v>
      </c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4">
        <v>198</v>
      </c>
      <c r="B199" s="3" t="s">
        <v>356</v>
      </c>
      <c r="C199" s="5">
        <v>69.12</v>
      </c>
      <c r="D199" s="5">
        <v>21</v>
      </c>
      <c r="E199" s="5">
        <v>10</v>
      </c>
      <c r="F199" s="5">
        <v>63</v>
      </c>
      <c r="G199" s="5">
        <v>0</v>
      </c>
      <c r="H199" s="5">
        <v>0</v>
      </c>
      <c r="I199" s="5">
        <v>0</v>
      </c>
      <c r="J199" s="5">
        <v>1</v>
      </c>
      <c r="K199" s="5">
        <v>69.319999999999993</v>
      </c>
      <c r="L199" s="5">
        <v>68.989999999999995</v>
      </c>
      <c r="M199" s="5">
        <v>68.69</v>
      </c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4">
        <v>199</v>
      </c>
      <c r="B200" s="3" t="s">
        <v>232</v>
      </c>
      <c r="C200" s="5">
        <v>69.069999999999993</v>
      </c>
      <c r="D200" s="5">
        <v>14</v>
      </c>
      <c r="E200" s="5">
        <v>16</v>
      </c>
      <c r="F200" s="5">
        <v>68.319999999999993</v>
      </c>
      <c r="G200" s="5">
        <v>0</v>
      </c>
      <c r="H200" s="5">
        <v>2</v>
      </c>
      <c r="I200" s="5">
        <v>0</v>
      </c>
      <c r="J200" s="5">
        <v>2</v>
      </c>
      <c r="K200" s="5">
        <v>69.099999999999994</v>
      </c>
      <c r="L200" s="5">
        <v>69.13</v>
      </c>
      <c r="M200" s="5">
        <v>68.94</v>
      </c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4">
        <v>200</v>
      </c>
      <c r="B201" s="3" t="s">
        <v>326</v>
      </c>
      <c r="C201" s="5">
        <v>69.040000000000006</v>
      </c>
      <c r="D201" s="5">
        <v>18</v>
      </c>
      <c r="E201" s="5">
        <v>14</v>
      </c>
      <c r="F201" s="5">
        <v>65.28</v>
      </c>
      <c r="G201" s="5">
        <v>0</v>
      </c>
      <c r="H201" s="5">
        <v>1</v>
      </c>
      <c r="I201" s="5">
        <v>0</v>
      </c>
      <c r="J201" s="5">
        <v>3</v>
      </c>
      <c r="K201" s="5">
        <v>69.260000000000005</v>
      </c>
      <c r="L201" s="5">
        <v>68.84</v>
      </c>
      <c r="M201" s="5">
        <v>68.599999999999994</v>
      </c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4">
        <v>201</v>
      </c>
      <c r="B202" s="3" t="s">
        <v>163</v>
      </c>
      <c r="C202" s="5">
        <v>69</v>
      </c>
      <c r="D202" s="5">
        <v>14</v>
      </c>
      <c r="E202" s="5">
        <v>19</v>
      </c>
      <c r="F202" s="5">
        <v>70.12</v>
      </c>
      <c r="G202" s="5">
        <v>0</v>
      </c>
      <c r="H202" s="5">
        <v>1</v>
      </c>
      <c r="I202" s="5">
        <v>0</v>
      </c>
      <c r="J202" s="5">
        <v>3</v>
      </c>
      <c r="K202" s="5">
        <v>68.78</v>
      </c>
      <c r="L202" s="5">
        <v>68.709999999999994</v>
      </c>
      <c r="M202" s="5">
        <v>69.86</v>
      </c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4">
        <v>202</v>
      </c>
      <c r="B203" s="3" t="s">
        <v>223</v>
      </c>
      <c r="C203" s="5">
        <v>68.91</v>
      </c>
      <c r="D203" s="5">
        <v>18</v>
      </c>
      <c r="E203" s="5">
        <v>14</v>
      </c>
      <c r="F203" s="5">
        <v>67.349999999999994</v>
      </c>
      <c r="G203" s="5">
        <v>0</v>
      </c>
      <c r="H203" s="5">
        <v>0</v>
      </c>
      <c r="I203" s="5">
        <v>0</v>
      </c>
      <c r="J203" s="5">
        <v>0</v>
      </c>
      <c r="K203" s="5">
        <v>68.489999999999995</v>
      </c>
      <c r="L203" s="5">
        <v>69.16</v>
      </c>
      <c r="M203" s="5">
        <v>69.819999999999993</v>
      </c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4">
        <v>203</v>
      </c>
      <c r="B204" s="3" t="s">
        <v>152</v>
      </c>
      <c r="C204" s="5">
        <v>68.87</v>
      </c>
      <c r="D204" s="5">
        <v>13</v>
      </c>
      <c r="E204" s="5">
        <v>17</v>
      </c>
      <c r="F204" s="5">
        <v>72.58</v>
      </c>
      <c r="G204" s="5">
        <v>0</v>
      </c>
      <c r="H204" s="5">
        <v>2</v>
      </c>
      <c r="I204" s="5">
        <v>0</v>
      </c>
      <c r="J204" s="5">
        <v>7</v>
      </c>
      <c r="K204" s="5">
        <v>68.599999999999994</v>
      </c>
      <c r="L204" s="5">
        <v>68.7</v>
      </c>
      <c r="M204" s="5">
        <v>69.790000000000006</v>
      </c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4">
        <v>204</v>
      </c>
      <c r="B205" s="3" t="s">
        <v>332</v>
      </c>
      <c r="C205" s="5">
        <v>68.83</v>
      </c>
      <c r="D205" s="5">
        <v>14</v>
      </c>
      <c r="E205" s="5">
        <v>16</v>
      </c>
      <c r="F205" s="5">
        <v>68.819999999999993</v>
      </c>
      <c r="G205" s="5">
        <v>0</v>
      </c>
      <c r="H205" s="5">
        <v>0</v>
      </c>
      <c r="I205" s="5">
        <v>0</v>
      </c>
      <c r="J205" s="5">
        <v>1</v>
      </c>
      <c r="K205" s="5">
        <v>68.53</v>
      </c>
      <c r="L205" s="5">
        <v>68.510000000000005</v>
      </c>
      <c r="M205" s="5">
        <v>69.91</v>
      </c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4">
        <v>205</v>
      </c>
      <c r="B206" s="3" t="s">
        <v>259</v>
      </c>
      <c r="C206" s="5">
        <v>68.77</v>
      </c>
      <c r="D206" s="5">
        <v>13</v>
      </c>
      <c r="E206" s="5">
        <v>17</v>
      </c>
      <c r="F206" s="5">
        <v>71.59</v>
      </c>
      <c r="G206" s="5">
        <v>0</v>
      </c>
      <c r="H206" s="5">
        <v>0</v>
      </c>
      <c r="I206" s="5">
        <v>0</v>
      </c>
      <c r="J206" s="5">
        <v>2</v>
      </c>
      <c r="K206" s="5">
        <v>68.02</v>
      </c>
      <c r="L206" s="5">
        <v>68.17</v>
      </c>
      <c r="M206" s="5">
        <v>71.27</v>
      </c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4">
        <v>206</v>
      </c>
      <c r="B207" s="3" t="s">
        <v>336</v>
      </c>
      <c r="C207" s="5">
        <v>68.709999999999994</v>
      </c>
      <c r="D207" s="5">
        <v>8</v>
      </c>
      <c r="E207" s="5">
        <v>20</v>
      </c>
      <c r="F207" s="5">
        <v>73.73</v>
      </c>
      <c r="G207" s="5">
        <v>0</v>
      </c>
      <c r="H207" s="5">
        <v>1</v>
      </c>
      <c r="I207" s="5">
        <v>0</v>
      </c>
      <c r="J207" s="5">
        <v>3</v>
      </c>
      <c r="K207" s="5">
        <v>69.400000000000006</v>
      </c>
      <c r="L207" s="5">
        <v>68.87</v>
      </c>
      <c r="M207" s="5">
        <v>66.510000000000005</v>
      </c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4">
        <v>207</v>
      </c>
      <c r="B208" s="3" t="s">
        <v>325</v>
      </c>
      <c r="C208" s="5">
        <v>68.7</v>
      </c>
      <c r="D208" s="5">
        <v>14</v>
      </c>
      <c r="E208" s="5">
        <v>15</v>
      </c>
      <c r="F208" s="5">
        <v>67.510000000000005</v>
      </c>
      <c r="G208" s="5">
        <v>0</v>
      </c>
      <c r="H208" s="5">
        <v>0</v>
      </c>
      <c r="I208" s="5">
        <v>0</v>
      </c>
      <c r="J208" s="5">
        <v>1</v>
      </c>
      <c r="K208" s="5">
        <v>68.86</v>
      </c>
      <c r="L208" s="5">
        <v>68.099999999999994</v>
      </c>
      <c r="M208" s="5">
        <v>68.819999999999993</v>
      </c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4">
        <v>208</v>
      </c>
      <c r="B209" s="3" t="s">
        <v>367</v>
      </c>
      <c r="C209" s="5">
        <v>68.45</v>
      </c>
      <c r="D209" s="5">
        <v>19</v>
      </c>
      <c r="E209" s="5">
        <v>12</v>
      </c>
      <c r="F209" s="5">
        <v>67.14</v>
      </c>
      <c r="G209" s="5">
        <v>0</v>
      </c>
      <c r="H209" s="5">
        <v>0</v>
      </c>
      <c r="I209" s="5">
        <v>0</v>
      </c>
      <c r="J209" s="5">
        <v>1</v>
      </c>
      <c r="K209" s="5">
        <v>67.87</v>
      </c>
      <c r="L209" s="5">
        <v>68.75</v>
      </c>
      <c r="M209" s="5">
        <v>69.739999999999995</v>
      </c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4">
        <v>209</v>
      </c>
      <c r="B210" s="3" t="s">
        <v>99</v>
      </c>
      <c r="C210" s="5">
        <v>68.349999999999994</v>
      </c>
      <c r="D210" s="5">
        <v>7</v>
      </c>
      <c r="E210" s="5">
        <v>24</v>
      </c>
      <c r="F210" s="5">
        <v>78.8</v>
      </c>
      <c r="G210" s="5">
        <v>0</v>
      </c>
      <c r="H210" s="5">
        <v>6</v>
      </c>
      <c r="I210" s="5">
        <v>1</v>
      </c>
      <c r="J210" s="5">
        <v>14</v>
      </c>
      <c r="K210" s="5">
        <v>68.569999999999993</v>
      </c>
      <c r="L210" s="5">
        <v>68.56</v>
      </c>
      <c r="M210" s="5">
        <v>67.540000000000006</v>
      </c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4">
        <v>210</v>
      </c>
      <c r="B211" s="3" t="s">
        <v>179</v>
      </c>
      <c r="C211" s="5">
        <v>68.34</v>
      </c>
      <c r="D211" s="5">
        <v>15</v>
      </c>
      <c r="E211" s="5">
        <v>15</v>
      </c>
      <c r="F211" s="5">
        <v>66.91</v>
      </c>
      <c r="G211" s="5">
        <v>0</v>
      </c>
      <c r="H211" s="5">
        <v>0</v>
      </c>
      <c r="I211" s="5">
        <v>0</v>
      </c>
      <c r="J211" s="5">
        <v>1</v>
      </c>
      <c r="K211" s="5">
        <v>68.87</v>
      </c>
      <c r="L211" s="5">
        <v>68.400000000000006</v>
      </c>
      <c r="M211" s="5">
        <v>66.72</v>
      </c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4">
        <v>211</v>
      </c>
      <c r="B212" s="3" t="s">
        <v>118</v>
      </c>
      <c r="C212" s="5">
        <v>68.33</v>
      </c>
      <c r="D212" s="5">
        <v>11</v>
      </c>
      <c r="E212" s="5">
        <v>21</v>
      </c>
      <c r="F212" s="5">
        <v>74.06</v>
      </c>
      <c r="G212" s="5">
        <v>0</v>
      </c>
      <c r="H212" s="5">
        <v>2</v>
      </c>
      <c r="I212" s="5">
        <v>0</v>
      </c>
      <c r="J212" s="5">
        <v>7</v>
      </c>
      <c r="K212" s="5">
        <v>67.930000000000007</v>
      </c>
      <c r="L212" s="5">
        <v>68.41</v>
      </c>
      <c r="M212" s="5">
        <v>69.31</v>
      </c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4">
        <v>212</v>
      </c>
      <c r="B213" s="3" t="s">
        <v>124</v>
      </c>
      <c r="C213" s="5">
        <v>68.3</v>
      </c>
      <c r="D213" s="5">
        <v>15</v>
      </c>
      <c r="E213" s="5">
        <v>14</v>
      </c>
      <c r="F213" s="5">
        <v>66.66</v>
      </c>
      <c r="G213" s="5">
        <v>0</v>
      </c>
      <c r="H213" s="5">
        <v>1</v>
      </c>
      <c r="I213" s="5">
        <v>0</v>
      </c>
      <c r="J213" s="5">
        <v>3</v>
      </c>
      <c r="K213" s="5">
        <v>68.05</v>
      </c>
      <c r="L213" s="5">
        <v>68.22</v>
      </c>
      <c r="M213" s="5">
        <v>69.03</v>
      </c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4">
        <v>213</v>
      </c>
      <c r="B214" s="3" t="s">
        <v>248</v>
      </c>
      <c r="C214" s="5">
        <v>68.290000000000006</v>
      </c>
      <c r="D214" s="5">
        <v>13</v>
      </c>
      <c r="E214" s="5">
        <v>20</v>
      </c>
      <c r="F214" s="5">
        <v>69.52</v>
      </c>
      <c r="G214" s="5">
        <v>0</v>
      </c>
      <c r="H214" s="5">
        <v>1</v>
      </c>
      <c r="I214" s="5">
        <v>0</v>
      </c>
      <c r="J214" s="5">
        <v>2</v>
      </c>
      <c r="K214" s="5">
        <v>68.680000000000007</v>
      </c>
      <c r="L214" s="5">
        <v>68.12</v>
      </c>
      <c r="M214" s="5">
        <v>67.34</v>
      </c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4">
        <v>214</v>
      </c>
      <c r="B215" s="3" t="s">
        <v>169</v>
      </c>
      <c r="C215" s="5">
        <v>68.2</v>
      </c>
      <c r="D215" s="5">
        <v>7</v>
      </c>
      <c r="E215" s="5">
        <v>25</v>
      </c>
      <c r="F215" s="5">
        <v>79.22</v>
      </c>
      <c r="G215" s="5">
        <v>0</v>
      </c>
      <c r="H215" s="5">
        <v>7</v>
      </c>
      <c r="I215" s="5">
        <v>0</v>
      </c>
      <c r="J215" s="5">
        <v>15</v>
      </c>
      <c r="K215" s="5">
        <v>68.73</v>
      </c>
      <c r="L215" s="5">
        <v>68.37</v>
      </c>
      <c r="M215" s="5">
        <v>66.47</v>
      </c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4">
        <v>215</v>
      </c>
      <c r="B216" s="3" t="s">
        <v>247</v>
      </c>
      <c r="C216" s="5">
        <v>68.19</v>
      </c>
      <c r="D216" s="5">
        <v>6</v>
      </c>
      <c r="E216" s="5">
        <v>20</v>
      </c>
      <c r="F216" s="5">
        <v>73.88</v>
      </c>
      <c r="G216" s="5">
        <v>0</v>
      </c>
      <c r="H216" s="5">
        <v>3</v>
      </c>
      <c r="I216" s="5">
        <v>1</v>
      </c>
      <c r="J216" s="5">
        <v>6</v>
      </c>
      <c r="K216" s="5">
        <v>68.739999999999995</v>
      </c>
      <c r="L216" s="5">
        <v>67.69</v>
      </c>
      <c r="M216" s="5">
        <v>67.08</v>
      </c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4">
        <v>216</v>
      </c>
      <c r="B217" s="3" t="s">
        <v>220</v>
      </c>
      <c r="C217" s="5">
        <v>68.13</v>
      </c>
      <c r="D217" s="5">
        <v>18</v>
      </c>
      <c r="E217" s="5">
        <v>14</v>
      </c>
      <c r="F217" s="5">
        <v>66.650000000000006</v>
      </c>
      <c r="G217" s="5">
        <v>0</v>
      </c>
      <c r="H217" s="5">
        <v>1</v>
      </c>
      <c r="I217" s="5">
        <v>0</v>
      </c>
      <c r="J217" s="5">
        <v>2</v>
      </c>
      <c r="K217" s="5">
        <v>68.739999999999995</v>
      </c>
      <c r="L217" s="5">
        <v>68.569999999999993</v>
      </c>
      <c r="M217" s="5">
        <v>65.87</v>
      </c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4">
        <v>217</v>
      </c>
      <c r="B218" s="3" t="s">
        <v>171</v>
      </c>
      <c r="C218" s="5">
        <v>68.040000000000006</v>
      </c>
      <c r="D218" s="5">
        <v>12</v>
      </c>
      <c r="E218" s="5">
        <v>19</v>
      </c>
      <c r="F218" s="5">
        <v>73.680000000000007</v>
      </c>
      <c r="G218" s="5">
        <v>0</v>
      </c>
      <c r="H218" s="5">
        <v>2</v>
      </c>
      <c r="I218" s="5">
        <v>0</v>
      </c>
      <c r="J218" s="5">
        <v>3</v>
      </c>
      <c r="K218" s="5">
        <v>67.84</v>
      </c>
      <c r="L218" s="5">
        <v>68.22</v>
      </c>
      <c r="M218" s="5">
        <v>68.430000000000007</v>
      </c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4">
        <v>218</v>
      </c>
      <c r="B219" s="3" t="s">
        <v>345</v>
      </c>
      <c r="C219" s="5">
        <v>68.02</v>
      </c>
      <c r="D219" s="5">
        <v>17</v>
      </c>
      <c r="E219" s="5">
        <v>14</v>
      </c>
      <c r="F219" s="5">
        <v>67.91</v>
      </c>
      <c r="G219" s="5">
        <v>0</v>
      </c>
      <c r="H219" s="5">
        <v>0</v>
      </c>
      <c r="I219" s="5">
        <v>0</v>
      </c>
      <c r="J219" s="5">
        <v>1</v>
      </c>
      <c r="K219" s="5">
        <v>67.349999999999994</v>
      </c>
      <c r="L219" s="5">
        <v>68.03</v>
      </c>
      <c r="M219" s="5">
        <v>69.760000000000005</v>
      </c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4">
        <v>219</v>
      </c>
      <c r="B220" s="3" t="s">
        <v>378</v>
      </c>
      <c r="C220" s="5">
        <v>67.75</v>
      </c>
      <c r="D220" s="5">
        <v>16</v>
      </c>
      <c r="E220" s="5">
        <v>17</v>
      </c>
      <c r="F220" s="5">
        <v>69.08</v>
      </c>
      <c r="G220" s="5">
        <v>0</v>
      </c>
      <c r="H220" s="5">
        <v>2</v>
      </c>
      <c r="I220" s="5">
        <v>0</v>
      </c>
      <c r="J220" s="5">
        <v>2</v>
      </c>
      <c r="K220" s="5">
        <v>66.8</v>
      </c>
      <c r="L220" s="5">
        <v>67.010000000000005</v>
      </c>
      <c r="M220" s="5">
        <v>70.83</v>
      </c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4">
        <v>220</v>
      </c>
      <c r="B221" s="3" t="s">
        <v>235</v>
      </c>
      <c r="C221" s="5">
        <v>67.739999999999995</v>
      </c>
      <c r="D221" s="5">
        <v>13</v>
      </c>
      <c r="E221" s="5">
        <v>16</v>
      </c>
      <c r="F221" s="5">
        <v>69.099999999999994</v>
      </c>
      <c r="G221" s="5">
        <v>0</v>
      </c>
      <c r="H221" s="5">
        <v>0</v>
      </c>
      <c r="I221" s="5">
        <v>0</v>
      </c>
      <c r="J221" s="5">
        <v>0</v>
      </c>
      <c r="K221" s="5">
        <v>67.739999999999995</v>
      </c>
      <c r="L221" s="5">
        <v>67.22</v>
      </c>
      <c r="M221" s="5">
        <v>68.180000000000007</v>
      </c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4">
        <v>221</v>
      </c>
      <c r="B222" s="3" t="s">
        <v>290</v>
      </c>
      <c r="C222" s="5">
        <v>67.73</v>
      </c>
      <c r="D222" s="5">
        <v>14</v>
      </c>
      <c r="E222" s="5">
        <v>19</v>
      </c>
      <c r="F222" s="5">
        <v>69.91</v>
      </c>
      <c r="G222" s="5">
        <v>0</v>
      </c>
      <c r="H222" s="5">
        <v>0</v>
      </c>
      <c r="I222" s="5">
        <v>0</v>
      </c>
      <c r="J222" s="5">
        <v>0</v>
      </c>
      <c r="K222" s="5">
        <v>67.959999999999994</v>
      </c>
      <c r="L222" s="5">
        <v>68.05</v>
      </c>
      <c r="M222" s="5">
        <v>66.77</v>
      </c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4">
        <v>222</v>
      </c>
      <c r="B223" s="3" t="s">
        <v>112</v>
      </c>
      <c r="C223" s="5">
        <v>67.69</v>
      </c>
      <c r="D223" s="5">
        <v>10</v>
      </c>
      <c r="E223" s="5">
        <v>20</v>
      </c>
      <c r="F223" s="5">
        <v>73.209999999999994</v>
      </c>
      <c r="G223" s="5">
        <v>0</v>
      </c>
      <c r="H223" s="5">
        <v>3</v>
      </c>
      <c r="I223" s="5">
        <v>0</v>
      </c>
      <c r="J223" s="5">
        <v>8</v>
      </c>
      <c r="K223" s="5">
        <v>67.400000000000006</v>
      </c>
      <c r="L223" s="5">
        <v>67.69</v>
      </c>
      <c r="M223" s="5">
        <v>68.489999999999995</v>
      </c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4">
        <v>223</v>
      </c>
      <c r="B224" s="3" t="s">
        <v>188</v>
      </c>
      <c r="C224" s="5">
        <v>67.680000000000007</v>
      </c>
      <c r="D224" s="5">
        <v>8</v>
      </c>
      <c r="E224" s="5">
        <v>25</v>
      </c>
      <c r="F224" s="5">
        <v>75.62</v>
      </c>
      <c r="G224" s="5">
        <v>0</v>
      </c>
      <c r="H224" s="5">
        <v>3</v>
      </c>
      <c r="I224" s="5">
        <v>0</v>
      </c>
      <c r="J224" s="5">
        <v>7</v>
      </c>
      <c r="K224" s="5">
        <v>67.400000000000006</v>
      </c>
      <c r="L224" s="5">
        <v>67.209999999999994</v>
      </c>
      <c r="M224" s="5">
        <v>68.849999999999994</v>
      </c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4">
        <v>224</v>
      </c>
      <c r="B225" s="3" t="s">
        <v>371</v>
      </c>
      <c r="C225" s="5">
        <v>67.64</v>
      </c>
      <c r="D225" s="5">
        <v>16</v>
      </c>
      <c r="E225" s="5">
        <v>14</v>
      </c>
      <c r="F225" s="5">
        <v>67.34</v>
      </c>
      <c r="G225" s="5">
        <v>0</v>
      </c>
      <c r="H225" s="5">
        <v>1</v>
      </c>
      <c r="I225" s="5">
        <v>0</v>
      </c>
      <c r="J225" s="5">
        <v>2</v>
      </c>
      <c r="K225" s="5">
        <v>67.98</v>
      </c>
      <c r="L225" s="5">
        <v>68.13</v>
      </c>
      <c r="M225" s="5">
        <v>66.180000000000007</v>
      </c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4">
        <v>225</v>
      </c>
      <c r="B226" s="3" t="s">
        <v>397</v>
      </c>
      <c r="C226" s="5">
        <v>67.599999999999994</v>
      </c>
      <c r="D226" s="5">
        <v>12</v>
      </c>
      <c r="E226" s="5">
        <v>19</v>
      </c>
      <c r="F226" s="5">
        <v>73.12</v>
      </c>
      <c r="G226" s="5">
        <v>0</v>
      </c>
      <c r="H226" s="5">
        <v>1</v>
      </c>
      <c r="I226" s="5">
        <v>0</v>
      </c>
      <c r="J226" s="5">
        <v>3</v>
      </c>
      <c r="K226" s="5">
        <v>67.19</v>
      </c>
      <c r="L226" s="5">
        <v>67.73</v>
      </c>
      <c r="M226" s="5">
        <v>68.55</v>
      </c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4">
        <v>226</v>
      </c>
      <c r="B227" s="3" t="s">
        <v>327</v>
      </c>
      <c r="C227" s="5">
        <v>67.59</v>
      </c>
      <c r="D227" s="5">
        <v>12</v>
      </c>
      <c r="E227" s="5">
        <v>18</v>
      </c>
      <c r="F227" s="5">
        <v>72.09</v>
      </c>
      <c r="G227" s="5">
        <v>0</v>
      </c>
      <c r="H227" s="5">
        <v>0</v>
      </c>
      <c r="I227" s="5">
        <v>0</v>
      </c>
      <c r="J227" s="5">
        <v>0</v>
      </c>
      <c r="K227" s="5">
        <v>67.58</v>
      </c>
      <c r="L227" s="5">
        <v>67.989999999999995</v>
      </c>
      <c r="M227" s="5">
        <v>67.260000000000005</v>
      </c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4">
        <v>227</v>
      </c>
      <c r="B228" s="3" t="s">
        <v>288</v>
      </c>
      <c r="C228" s="5">
        <v>67.58</v>
      </c>
      <c r="D228" s="5">
        <v>17</v>
      </c>
      <c r="E228" s="5">
        <v>14</v>
      </c>
      <c r="F228" s="5">
        <v>67.180000000000007</v>
      </c>
      <c r="G228" s="5">
        <v>0</v>
      </c>
      <c r="H228" s="5">
        <v>1</v>
      </c>
      <c r="I228" s="5">
        <v>0</v>
      </c>
      <c r="J228" s="5">
        <v>1</v>
      </c>
      <c r="K228" s="5">
        <v>67.52</v>
      </c>
      <c r="L228" s="5">
        <v>67.989999999999995</v>
      </c>
      <c r="M228" s="5">
        <v>67.34</v>
      </c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4">
        <v>228</v>
      </c>
      <c r="B229" s="3" t="s">
        <v>240</v>
      </c>
      <c r="C229" s="5">
        <v>67.34</v>
      </c>
      <c r="D229" s="5">
        <v>12</v>
      </c>
      <c r="E229" s="5">
        <v>17</v>
      </c>
      <c r="F229" s="5">
        <v>69.47</v>
      </c>
      <c r="G229" s="5">
        <v>0</v>
      </c>
      <c r="H229" s="5">
        <v>1</v>
      </c>
      <c r="I229" s="5">
        <v>0</v>
      </c>
      <c r="J229" s="5">
        <v>1</v>
      </c>
      <c r="K229" s="5">
        <v>67.37</v>
      </c>
      <c r="L229" s="5">
        <v>66.89</v>
      </c>
      <c r="M229" s="5">
        <v>67.650000000000006</v>
      </c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4">
        <v>229</v>
      </c>
      <c r="B230" s="3" t="s">
        <v>416</v>
      </c>
      <c r="C230" s="5">
        <v>67.290000000000006</v>
      </c>
      <c r="D230" s="5">
        <v>12</v>
      </c>
      <c r="E230" s="5">
        <v>20</v>
      </c>
      <c r="F230" s="5">
        <v>71.63</v>
      </c>
      <c r="G230" s="5">
        <v>0</v>
      </c>
      <c r="H230" s="5">
        <v>1</v>
      </c>
      <c r="I230" s="5">
        <v>0</v>
      </c>
      <c r="J230" s="5">
        <v>2</v>
      </c>
      <c r="K230" s="5">
        <v>66.28</v>
      </c>
      <c r="L230" s="5">
        <v>66.91</v>
      </c>
      <c r="M230" s="5">
        <v>70.180000000000007</v>
      </c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4">
        <v>230</v>
      </c>
      <c r="B231" s="3" t="s">
        <v>299</v>
      </c>
      <c r="C231" s="5">
        <v>67.28</v>
      </c>
      <c r="D231" s="5">
        <v>9</v>
      </c>
      <c r="E231" s="5">
        <v>18</v>
      </c>
      <c r="F231" s="5">
        <v>69.63</v>
      </c>
      <c r="G231" s="5">
        <v>0</v>
      </c>
      <c r="H231" s="5">
        <v>0</v>
      </c>
      <c r="I231" s="5">
        <v>0</v>
      </c>
      <c r="J231" s="5">
        <v>1</v>
      </c>
      <c r="K231" s="5">
        <v>67.569999999999993</v>
      </c>
      <c r="L231" s="5">
        <v>66.680000000000007</v>
      </c>
      <c r="M231" s="5">
        <v>66.989999999999995</v>
      </c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4">
        <v>231</v>
      </c>
      <c r="B232" s="3" t="s">
        <v>315</v>
      </c>
      <c r="C232" s="5">
        <v>67.27</v>
      </c>
      <c r="D232" s="5">
        <v>14</v>
      </c>
      <c r="E232" s="5">
        <v>18</v>
      </c>
      <c r="F232" s="5">
        <v>71.17</v>
      </c>
      <c r="G232" s="5">
        <v>0</v>
      </c>
      <c r="H232" s="5">
        <v>0</v>
      </c>
      <c r="I232" s="5">
        <v>0</v>
      </c>
      <c r="J232" s="5">
        <v>1</v>
      </c>
      <c r="K232" s="5">
        <v>66.95</v>
      </c>
      <c r="L232" s="5">
        <v>67.86</v>
      </c>
      <c r="M232" s="5">
        <v>67.58</v>
      </c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4">
        <v>232</v>
      </c>
      <c r="B233" s="3" t="s">
        <v>243</v>
      </c>
      <c r="C233" s="5">
        <v>67.2</v>
      </c>
      <c r="D233" s="5">
        <v>14</v>
      </c>
      <c r="E233" s="5">
        <v>15</v>
      </c>
      <c r="F233" s="5">
        <v>69.260000000000005</v>
      </c>
      <c r="G233" s="5">
        <v>0</v>
      </c>
      <c r="H233" s="5">
        <v>0</v>
      </c>
      <c r="I233" s="5">
        <v>0</v>
      </c>
      <c r="J233" s="5">
        <v>1</v>
      </c>
      <c r="K233" s="5">
        <v>67.52</v>
      </c>
      <c r="L233" s="5">
        <v>67.69</v>
      </c>
      <c r="M233" s="5">
        <v>65.81</v>
      </c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4">
        <v>233</v>
      </c>
      <c r="B234" s="3" t="s">
        <v>183</v>
      </c>
      <c r="C234" s="5">
        <v>67.16</v>
      </c>
      <c r="D234" s="5">
        <v>12</v>
      </c>
      <c r="E234" s="5">
        <v>19</v>
      </c>
      <c r="F234" s="5">
        <v>69.900000000000006</v>
      </c>
      <c r="G234" s="5">
        <v>0</v>
      </c>
      <c r="H234" s="5">
        <v>0</v>
      </c>
      <c r="I234" s="5">
        <v>0</v>
      </c>
      <c r="J234" s="5">
        <v>0</v>
      </c>
      <c r="K234" s="5">
        <v>67.260000000000005</v>
      </c>
      <c r="L234" s="5">
        <v>67.22</v>
      </c>
      <c r="M234" s="5">
        <v>66.790000000000006</v>
      </c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4">
        <v>234</v>
      </c>
      <c r="B235" s="3" t="s">
        <v>151</v>
      </c>
      <c r="C235" s="5">
        <v>67.099999999999994</v>
      </c>
      <c r="D235" s="5">
        <v>11</v>
      </c>
      <c r="E235" s="5">
        <v>18</v>
      </c>
      <c r="F235" s="5">
        <v>69.69</v>
      </c>
      <c r="G235" s="5">
        <v>0</v>
      </c>
      <c r="H235" s="5">
        <v>1</v>
      </c>
      <c r="I235" s="5">
        <v>0</v>
      </c>
      <c r="J235" s="5">
        <v>1</v>
      </c>
      <c r="K235" s="5">
        <v>66.87</v>
      </c>
      <c r="L235" s="5">
        <v>66.290000000000006</v>
      </c>
      <c r="M235" s="5">
        <v>68.430000000000007</v>
      </c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4">
        <v>235</v>
      </c>
      <c r="B236" s="3" t="s">
        <v>380</v>
      </c>
      <c r="C236" s="5">
        <v>67.040000000000006</v>
      </c>
      <c r="D236" s="5">
        <v>20</v>
      </c>
      <c r="E236" s="5">
        <v>10</v>
      </c>
      <c r="F236" s="5">
        <v>63.89</v>
      </c>
      <c r="G236" s="5">
        <v>0</v>
      </c>
      <c r="H236" s="5">
        <v>1</v>
      </c>
      <c r="I236" s="5">
        <v>0</v>
      </c>
      <c r="J236" s="5">
        <v>2</v>
      </c>
      <c r="K236" s="5">
        <v>65.75</v>
      </c>
      <c r="L236" s="5">
        <v>67.39</v>
      </c>
      <c r="M236" s="5">
        <v>69.94</v>
      </c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4">
        <v>236</v>
      </c>
      <c r="B237" s="3" t="s">
        <v>236</v>
      </c>
      <c r="C237" s="5">
        <v>66.97</v>
      </c>
      <c r="D237" s="5">
        <v>15</v>
      </c>
      <c r="E237" s="5">
        <v>16</v>
      </c>
      <c r="F237" s="5">
        <v>66.260000000000005</v>
      </c>
      <c r="G237" s="5">
        <v>0</v>
      </c>
      <c r="H237" s="5">
        <v>0</v>
      </c>
      <c r="I237" s="5">
        <v>0</v>
      </c>
      <c r="J237" s="5">
        <v>1</v>
      </c>
      <c r="K237" s="5">
        <v>66.95</v>
      </c>
      <c r="L237" s="5">
        <v>66.73</v>
      </c>
      <c r="M237" s="5">
        <v>67.209999999999994</v>
      </c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4">
        <v>237</v>
      </c>
      <c r="B238" s="3" t="s">
        <v>428</v>
      </c>
      <c r="C238" s="5">
        <v>66.95</v>
      </c>
      <c r="D238" s="5">
        <v>18</v>
      </c>
      <c r="E238" s="5">
        <v>13</v>
      </c>
      <c r="F238" s="5">
        <v>65.709999999999994</v>
      </c>
      <c r="G238" s="5">
        <v>0</v>
      </c>
      <c r="H238" s="5">
        <v>0</v>
      </c>
      <c r="I238" s="5">
        <v>0</v>
      </c>
      <c r="J238" s="5">
        <v>0</v>
      </c>
      <c r="K238" s="5">
        <v>67.2</v>
      </c>
      <c r="L238" s="5">
        <v>67.489999999999995</v>
      </c>
      <c r="M238" s="5">
        <v>65.7</v>
      </c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4">
        <v>238</v>
      </c>
      <c r="B239" s="3" t="s">
        <v>257</v>
      </c>
      <c r="C239" s="5">
        <v>66.8</v>
      </c>
      <c r="D239" s="5">
        <v>11</v>
      </c>
      <c r="E239" s="5">
        <v>19</v>
      </c>
      <c r="F239" s="5">
        <v>68.12</v>
      </c>
      <c r="G239" s="5">
        <v>0</v>
      </c>
      <c r="H239" s="5">
        <v>0</v>
      </c>
      <c r="I239" s="5">
        <v>0</v>
      </c>
      <c r="J239" s="5">
        <v>0</v>
      </c>
      <c r="K239" s="5">
        <v>67.56</v>
      </c>
      <c r="L239" s="5">
        <v>66.48</v>
      </c>
      <c r="M239" s="5">
        <v>64.790000000000006</v>
      </c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4">
        <v>239</v>
      </c>
      <c r="B240" s="3" t="s">
        <v>266</v>
      </c>
      <c r="C240" s="5">
        <v>66.75</v>
      </c>
      <c r="D240" s="5">
        <v>14</v>
      </c>
      <c r="E240" s="5">
        <v>16</v>
      </c>
      <c r="F240" s="5">
        <v>68.489999999999995</v>
      </c>
      <c r="G240" s="5">
        <v>0</v>
      </c>
      <c r="H240" s="5">
        <v>2</v>
      </c>
      <c r="I240" s="5">
        <v>0</v>
      </c>
      <c r="J240" s="5">
        <v>2</v>
      </c>
      <c r="K240" s="5">
        <v>66.36</v>
      </c>
      <c r="L240" s="5">
        <v>66.97</v>
      </c>
      <c r="M240" s="5">
        <v>67.58</v>
      </c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4">
        <v>240</v>
      </c>
      <c r="B241" s="3" t="s">
        <v>323</v>
      </c>
      <c r="C241" s="5">
        <v>66.680000000000007</v>
      </c>
      <c r="D241" s="5">
        <v>13</v>
      </c>
      <c r="E241" s="5">
        <v>18</v>
      </c>
      <c r="F241" s="5">
        <v>69.98</v>
      </c>
      <c r="G241" s="5">
        <v>0</v>
      </c>
      <c r="H241" s="5">
        <v>0</v>
      </c>
      <c r="I241" s="5">
        <v>0</v>
      </c>
      <c r="J241" s="5">
        <v>1</v>
      </c>
      <c r="K241" s="5">
        <v>66.180000000000007</v>
      </c>
      <c r="L241" s="5">
        <v>67.14</v>
      </c>
      <c r="M241" s="5">
        <v>67.58</v>
      </c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4">
        <v>241</v>
      </c>
      <c r="B242" s="3" t="s">
        <v>222</v>
      </c>
      <c r="C242" s="5">
        <v>66.64</v>
      </c>
      <c r="D242" s="5">
        <v>9</v>
      </c>
      <c r="E242" s="5">
        <v>19</v>
      </c>
      <c r="F242" s="5">
        <v>70.95</v>
      </c>
      <c r="G242" s="5">
        <v>0</v>
      </c>
      <c r="H242" s="5">
        <v>0</v>
      </c>
      <c r="I242" s="5">
        <v>0</v>
      </c>
      <c r="J242" s="5">
        <v>1</v>
      </c>
      <c r="K242" s="5">
        <v>67</v>
      </c>
      <c r="L242" s="5">
        <v>66.290000000000006</v>
      </c>
      <c r="M242" s="5">
        <v>65.959999999999994</v>
      </c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4">
        <v>242</v>
      </c>
      <c r="B243" s="3" t="s">
        <v>213</v>
      </c>
      <c r="C243" s="5">
        <v>66.599999999999994</v>
      </c>
      <c r="D243" s="5">
        <v>12</v>
      </c>
      <c r="E243" s="5">
        <v>18</v>
      </c>
      <c r="F243" s="5">
        <v>72.63</v>
      </c>
      <c r="G243" s="5">
        <v>0</v>
      </c>
      <c r="H243" s="5">
        <v>0</v>
      </c>
      <c r="I243" s="5">
        <v>0</v>
      </c>
      <c r="J243" s="5">
        <v>2</v>
      </c>
      <c r="K243" s="5">
        <v>66.31</v>
      </c>
      <c r="L243" s="5">
        <v>67.14</v>
      </c>
      <c r="M243" s="5">
        <v>66.900000000000006</v>
      </c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4">
        <v>243</v>
      </c>
      <c r="B244" s="3" t="s">
        <v>339</v>
      </c>
      <c r="C244" s="5">
        <v>66.59</v>
      </c>
      <c r="D244" s="5">
        <v>19</v>
      </c>
      <c r="E244" s="5">
        <v>12</v>
      </c>
      <c r="F244" s="5">
        <v>64.23</v>
      </c>
      <c r="G244" s="5">
        <v>0</v>
      </c>
      <c r="H244" s="5">
        <v>0</v>
      </c>
      <c r="I244" s="5">
        <v>0</v>
      </c>
      <c r="J244" s="5">
        <v>0</v>
      </c>
      <c r="K244" s="5">
        <v>66.489999999999995</v>
      </c>
      <c r="L244" s="5">
        <v>66.7</v>
      </c>
      <c r="M244" s="5">
        <v>66.77</v>
      </c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4">
        <v>244</v>
      </c>
      <c r="B245" s="3" t="s">
        <v>311</v>
      </c>
      <c r="C245" s="5">
        <v>66.39</v>
      </c>
      <c r="D245" s="5">
        <v>17</v>
      </c>
      <c r="E245" s="5">
        <v>12</v>
      </c>
      <c r="F245" s="5">
        <v>66.239999999999995</v>
      </c>
      <c r="G245" s="5">
        <v>0</v>
      </c>
      <c r="H245" s="5">
        <v>1</v>
      </c>
      <c r="I245" s="5">
        <v>0</v>
      </c>
      <c r="J245" s="5">
        <v>2</v>
      </c>
      <c r="K245" s="5">
        <v>65.63</v>
      </c>
      <c r="L245" s="5">
        <v>66.5</v>
      </c>
      <c r="M245" s="5">
        <v>68.239999999999995</v>
      </c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4">
        <v>245</v>
      </c>
      <c r="B246" s="3" t="s">
        <v>172</v>
      </c>
      <c r="C246" s="5">
        <v>66.37</v>
      </c>
      <c r="D246" s="5">
        <v>12</v>
      </c>
      <c r="E246" s="5">
        <v>19</v>
      </c>
      <c r="F246" s="5">
        <v>68.41</v>
      </c>
      <c r="G246" s="5">
        <v>0</v>
      </c>
      <c r="H246" s="5">
        <v>1</v>
      </c>
      <c r="I246" s="5">
        <v>0</v>
      </c>
      <c r="J246" s="5">
        <v>2</v>
      </c>
      <c r="K246" s="5">
        <v>67.010000000000005</v>
      </c>
      <c r="L246" s="5">
        <v>66.400000000000006</v>
      </c>
      <c r="M246" s="5">
        <v>64.430000000000007</v>
      </c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4">
        <v>246</v>
      </c>
      <c r="B247" s="3" t="s">
        <v>231</v>
      </c>
      <c r="C247" s="5">
        <v>66.37</v>
      </c>
      <c r="D247" s="5">
        <v>8</v>
      </c>
      <c r="E247" s="5">
        <v>22</v>
      </c>
      <c r="F247" s="5">
        <v>75.47</v>
      </c>
      <c r="G247" s="5">
        <v>0</v>
      </c>
      <c r="H247" s="5">
        <v>2</v>
      </c>
      <c r="I247" s="5">
        <v>1</v>
      </c>
      <c r="J247" s="5">
        <v>6</v>
      </c>
      <c r="K247" s="5">
        <v>65.010000000000005</v>
      </c>
      <c r="L247" s="5">
        <v>66.599999999999994</v>
      </c>
      <c r="M247" s="5">
        <v>69.489999999999995</v>
      </c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4">
        <v>247</v>
      </c>
      <c r="B248" s="3" t="s">
        <v>168</v>
      </c>
      <c r="C248" s="5">
        <v>66.349999999999994</v>
      </c>
      <c r="D248" s="5">
        <v>10</v>
      </c>
      <c r="E248" s="5">
        <v>17</v>
      </c>
      <c r="F248" s="5">
        <v>70.36</v>
      </c>
      <c r="G248" s="5">
        <v>0</v>
      </c>
      <c r="H248" s="5">
        <v>1</v>
      </c>
      <c r="I248" s="5">
        <v>0</v>
      </c>
      <c r="J248" s="5">
        <v>2</v>
      </c>
      <c r="K248" s="5">
        <v>66.61</v>
      </c>
      <c r="L248" s="5">
        <v>66.28</v>
      </c>
      <c r="M248" s="5">
        <v>65.680000000000007</v>
      </c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4">
        <v>248</v>
      </c>
      <c r="B249" s="3" t="s">
        <v>301</v>
      </c>
      <c r="C249" s="5">
        <v>66.209999999999994</v>
      </c>
      <c r="D249" s="5">
        <v>7</v>
      </c>
      <c r="E249" s="5">
        <v>17</v>
      </c>
      <c r="F249" s="5">
        <v>71.61</v>
      </c>
      <c r="G249" s="5">
        <v>0</v>
      </c>
      <c r="H249" s="5">
        <v>1</v>
      </c>
      <c r="I249" s="5">
        <v>1</v>
      </c>
      <c r="J249" s="5">
        <v>2</v>
      </c>
      <c r="K249" s="5">
        <v>66.67</v>
      </c>
      <c r="L249" s="5">
        <v>65.459999999999994</v>
      </c>
      <c r="M249" s="5">
        <v>65.55</v>
      </c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4">
        <v>249</v>
      </c>
      <c r="B250" s="3" t="s">
        <v>394</v>
      </c>
      <c r="C250" s="5">
        <v>66.14</v>
      </c>
      <c r="D250" s="5">
        <v>14</v>
      </c>
      <c r="E250" s="5">
        <v>11</v>
      </c>
      <c r="F250" s="5">
        <v>66.58</v>
      </c>
      <c r="G250" s="5">
        <v>0</v>
      </c>
      <c r="H250" s="5">
        <v>2</v>
      </c>
      <c r="I250" s="5">
        <v>0</v>
      </c>
      <c r="J250" s="5">
        <v>3</v>
      </c>
      <c r="K250" s="5">
        <v>65.2</v>
      </c>
      <c r="L250" s="5">
        <v>66.52</v>
      </c>
      <c r="M250" s="5">
        <v>68.17</v>
      </c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4">
        <v>250</v>
      </c>
      <c r="B251" s="3" t="s">
        <v>373</v>
      </c>
      <c r="C251" s="5">
        <v>66.12</v>
      </c>
      <c r="D251" s="5">
        <v>8</v>
      </c>
      <c r="E251" s="5">
        <v>20</v>
      </c>
      <c r="F251" s="5">
        <v>72.11</v>
      </c>
      <c r="G251" s="5">
        <v>0</v>
      </c>
      <c r="H251" s="5">
        <v>0</v>
      </c>
      <c r="I251" s="5">
        <v>0</v>
      </c>
      <c r="J251" s="5">
        <v>1</v>
      </c>
      <c r="K251" s="5">
        <v>66.349999999999994</v>
      </c>
      <c r="L251" s="5">
        <v>66.08</v>
      </c>
      <c r="M251" s="5">
        <v>65.5</v>
      </c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4">
        <v>251</v>
      </c>
      <c r="B252" s="3" t="s">
        <v>226</v>
      </c>
      <c r="C252" s="5">
        <v>66.08</v>
      </c>
      <c r="D252" s="5">
        <v>6</v>
      </c>
      <c r="E252" s="5">
        <v>24</v>
      </c>
      <c r="F252" s="5">
        <v>73.84</v>
      </c>
      <c r="G252" s="5">
        <v>0</v>
      </c>
      <c r="H252" s="5">
        <v>0</v>
      </c>
      <c r="I252" s="5">
        <v>0</v>
      </c>
      <c r="J252" s="5">
        <v>1</v>
      </c>
      <c r="K252" s="5">
        <v>66.16</v>
      </c>
      <c r="L252" s="5">
        <v>65.64</v>
      </c>
      <c r="M252" s="5">
        <v>66.25</v>
      </c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4">
        <v>252</v>
      </c>
      <c r="B253" s="3" t="s">
        <v>361</v>
      </c>
      <c r="C253" s="5">
        <v>65.78</v>
      </c>
      <c r="D253" s="5">
        <v>9</v>
      </c>
      <c r="E253" s="5">
        <v>19</v>
      </c>
      <c r="F253" s="5">
        <v>70.62</v>
      </c>
      <c r="G253" s="5">
        <v>0</v>
      </c>
      <c r="H253" s="5">
        <v>2</v>
      </c>
      <c r="I253" s="5">
        <v>0</v>
      </c>
      <c r="J253" s="5">
        <v>2</v>
      </c>
      <c r="K253" s="5">
        <v>66.44</v>
      </c>
      <c r="L253" s="5">
        <v>65.58</v>
      </c>
      <c r="M253" s="5">
        <v>63.98</v>
      </c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4">
        <v>253</v>
      </c>
      <c r="B254" s="3" t="s">
        <v>143</v>
      </c>
      <c r="C254" s="5">
        <v>65.739999999999995</v>
      </c>
      <c r="D254" s="5">
        <v>12</v>
      </c>
      <c r="E254" s="5">
        <v>17</v>
      </c>
      <c r="F254" s="5">
        <v>68.02</v>
      </c>
      <c r="G254" s="5">
        <v>0</v>
      </c>
      <c r="H254" s="5">
        <v>0</v>
      </c>
      <c r="I254" s="5">
        <v>0</v>
      </c>
      <c r="J254" s="5">
        <v>1</v>
      </c>
      <c r="K254" s="5">
        <v>65.819999999999993</v>
      </c>
      <c r="L254" s="5">
        <v>66.180000000000007</v>
      </c>
      <c r="M254" s="5">
        <v>65.069999999999993</v>
      </c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4">
        <v>254</v>
      </c>
      <c r="B255" s="3" t="s">
        <v>77</v>
      </c>
      <c r="C255" s="5">
        <v>65.66</v>
      </c>
      <c r="D255" s="5">
        <v>6</v>
      </c>
      <c r="E255" s="5">
        <v>24</v>
      </c>
      <c r="F255" s="5">
        <v>72.31</v>
      </c>
      <c r="G255" s="5">
        <v>0</v>
      </c>
      <c r="H255" s="5">
        <v>3</v>
      </c>
      <c r="I255" s="5">
        <v>0</v>
      </c>
      <c r="J255" s="5">
        <v>3</v>
      </c>
      <c r="K255" s="5">
        <v>66.27</v>
      </c>
      <c r="L255" s="5">
        <v>65.48</v>
      </c>
      <c r="M255" s="5">
        <v>63.97</v>
      </c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4">
        <v>255</v>
      </c>
      <c r="B256" s="3" t="s">
        <v>166</v>
      </c>
      <c r="C256" s="5">
        <v>65.63</v>
      </c>
      <c r="D256" s="5">
        <v>13</v>
      </c>
      <c r="E256" s="5">
        <v>17</v>
      </c>
      <c r="F256" s="5">
        <v>67.680000000000007</v>
      </c>
      <c r="G256" s="5">
        <v>0</v>
      </c>
      <c r="H256" s="5">
        <v>0</v>
      </c>
      <c r="I256" s="5">
        <v>0</v>
      </c>
      <c r="J256" s="5">
        <v>1</v>
      </c>
      <c r="K256" s="5">
        <v>66.09</v>
      </c>
      <c r="L256" s="5">
        <v>65.23</v>
      </c>
      <c r="M256" s="5">
        <v>64.64</v>
      </c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4">
        <v>256</v>
      </c>
      <c r="B257" s="3" t="s">
        <v>149</v>
      </c>
      <c r="C257" s="5">
        <v>65.569999999999993</v>
      </c>
      <c r="D257" s="5">
        <v>6</v>
      </c>
      <c r="E257" s="5">
        <v>22</v>
      </c>
      <c r="F257" s="5">
        <v>72.91</v>
      </c>
      <c r="G257" s="5">
        <v>0</v>
      </c>
      <c r="H257" s="5">
        <v>0</v>
      </c>
      <c r="I257" s="5">
        <v>0</v>
      </c>
      <c r="J257" s="5">
        <v>2</v>
      </c>
      <c r="K257" s="5">
        <v>65.87</v>
      </c>
      <c r="L257" s="5">
        <v>64.89</v>
      </c>
      <c r="M257" s="5">
        <v>65.34</v>
      </c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4">
        <v>257</v>
      </c>
      <c r="B258" s="3" t="s">
        <v>142</v>
      </c>
      <c r="C258" s="5">
        <v>65.41</v>
      </c>
      <c r="D258" s="5">
        <v>12</v>
      </c>
      <c r="E258" s="5">
        <v>19</v>
      </c>
      <c r="F258" s="5">
        <v>70.75</v>
      </c>
      <c r="G258" s="5">
        <v>0</v>
      </c>
      <c r="H258" s="5">
        <v>0</v>
      </c>
      <c r="I258" s="5">
        <v>0</v>
      </c>
      <c r="J258" s="5">
        <v>0</v>
      </c>
      <c r="K258" s="5">
        <v>64.87</v>
      </c>
      <c r="L258" s="5">
        <v>65.44</v>
      </c>
      <c r="M258" s="5">
        <v>66.790000000000006</v>
      </c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4">
        <v>258</v>
      </c>
      <c r="B259" s="3" t="s">
        <v>309</v>
      </c>
      <c r="C259" s="5">
        <v>65.41</v>
      </c>
      <c r="D259" s="5">
        <v>11</v>
      </c>
      <c r="E259" s="5">
        <v>18</v>
      </c>
      <c r="F259" s="5">
        <v>67.42</v>
      </c>
      <c r="G259" s="5">
        <v>0</v>
      </c>
      <c r="H259" s="5">
        <v>0</v>
      </c>
      <c r="I259" s="5">
        <v>0</v>
      </c>
      <c r="J259" s="5">
        <v>0</v>
      </c>
      <c r="K259" s="5">
        <v>65.22</v>
      </c>
      <c r="L259" s="5">
        <v>64.97</v>
      </c>
      <c r="M259" s="5">
        <v>66.3</v>
      </c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4">
        <v>259</v>
      </c>
      <c r="B260" s="3" t="s">
        <v>196</v>
      </c>
      <c r="C260" s="5">
        <v>65.3</v>
      </c>
      <c r="D260" s="5">
        <v>7</v>
      </c>
      <c r="E260" s="5">
        <v>21</v>
      </c>
      <c r="F260" s="5">
        <v>71.87</v>
      </c>
      <c r="G260" s="5">
        <v>0</v>
      </c>
      <c r="H260" s="5">
        <v>2</v>
      </c>
      <c r="I260" s="5">
        <v>0</v>
      </c>
      <c r="J260" s="5">
        <v>3</v>
      </c>
      <c r="K260" s="5">
        <v>65.92</v>
      </c>
      <c r="L260" s="5">
        <v>65.010000000000005</v>
      </c>
      <c r="M260" s="5">
        <v>63.71</v>
      </c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4">
        <v>260</v>
      </c>
      <c r="B261" s="3" t="s">
        <v>234</v>
      </c>
      <c r="C261" s="5">
        <v>65.13</v>
      </c>
      <c r="D261" s="5">
        <v>9</v>
      </c>
      <c r="E261" s="5">
        <v>22</v>
      </c>
      <c r="F261" s="5">
        <v>70.98</v>
      </c>
      <c r="G261" s="5">
        <v>0</v>
      </c>
      <c r="H261" s="5">
        <v>1</v>
      </c>
      <c r="I261" s="5">
        <v>0</v>
      </c>
      <c r="J261" s="5">
        <v>2</v>
      </c>
      <c r="K261" s="5">
        <v>64.86</v>
      </c>
      <c r="L261" s="5">
        <v>64.97</v>
      </c>
      <c r="M261" s="5">
        <v>65.97</v>
      </c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4">
        <v>261</v>
      </c>
      <c r="B262" s="3" t="s">
        <v>305</v>
      </c>
      <c r="C262" s="5">
        <v>65.06</v>
      </c>
      <c r="D262" s="5">
        <v>9</v>
      </c>
      <c r="E262" s="5">
        <v>20</v>
      </c>
      <c r="F262" s="5">
        <v>70.14</v>
      </c>
      <c r="G262" s="5">
        <v>0</v>
      </c>
      <c r="H262" s="5">
        <v>2</v>
      </c>
      <c r="I262" s="5">
        <v>0</v>
      </c>
      <c r="J262" s="5">
        <v>2</v>
      </c>
      <c r="K262" s="5">
        <v>65.739999999999995</v>
      </c>
      <c r="L262" s="5">
        <v>65.38</v>
      </c>
      <c r="M262" s="5">
        <v>62.57</v>
      </c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4">
        <v>262</v>
      </c>
      <c r="B263" s="3" t="s">
        <v>181</v>
      </c>
      <c r="C263" s="5">
        <v>64.989999999999995</v>
      </c>
      <c r="D263" s="5">
        <v>8</v>
      </c>
      <c r="E263" s="5">
        <v>20</v>
      </c>
      <c r="F263" s="5">
        <v>71.92</v>
      </c>
      <c r="G263" s="5">
        <v>0</v>
      </c>
      <c r="H263" s="5">
        <v>0</v>
      </c>
      <c r="I263" s="5">
        <v>0</v>
      </c>
      <c r="J263" s="5">
        <v>0</v>
      </c>
      <c r="K263" s="5">
        <v>65.69</v>
      </c>
      <c r="L263" s="5">
        <v>65.010000000000005</v>
      </c>
      <c r="M263" s="5">
        <v>62.78</v>
      </c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4">
        <v>263</v>
      </c>
      <c r="B264" s="3" t="s">
        <v>269</v>
      </c>
      <c r="C264" s="5">
        <v>64.959999999999994</v>
      </c>
      <c r="D264" s="5">
        <v>8</v>
      </c>
      <c r="E264" s="5">
        <v>21</v>
      </c>
      <c r="F264" s="5">
        <v>72.5</v>
      </c>
      <c r="G264" s="5">
        <v>0</v>
      </c>
      <c r="H264" s="5">
        <v>2</v>
      </c>
      <c r="I264" s="5">
        <v>1</v>
      </c>
      <c r="J264" s="5">
        <v>7</v>
      </c>
      <c r="K264" s="5">
        <v>64.25</v>
      </c>
      <c r="L264" s="5">
        <v>65.28</v>
      </c>
      <c r="M264" s="5">
        <v>66.489999999999995</v>
      </c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4">
        <v>264</v>
      </c>
      <c r="B265" s="3" t="s">
        <v>313</v>
      </c>
      <c r="C265" s="5">
        <v>64.92</v>
      </c>
      <c r="D265" s="5">
        <v>14</v>
      </c>
      <c r="E265" s="5">
        <v>19</v>
      </c>
      <c r="F265" s="5">
        <v>65.94</v>
      </c>
      <c r="G265" s="5">
        <v>0</v>
      </c>
      <c r="H265" s="5">
        <v>2</v>
      </c>
      <c r="I265" s="5">
        <v>0</v>
      </c>
      <c r="J265" s="5">
        <v>2</v>
      </c>
      <c r="K265" s="5">
        <v>65.06</v>
      </c>
      <c r="L265" s="5">
        <v>65.2</v>
      </c>
      <c r="M265" s="5">
        <v>64.260000000000005</v>
      </c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4">
        <v>265</v>
      </c>
      <c r="B266" s="3" t="s">
        <v>350</v>
      </c>
      <c r="C266" s="5">
        <v>64.760000000000005</v>
      </c>
      <c r="D266" s="5">
        <v>17</v>
      </c>
      <c r="E266" s="5">
        <v>14</v>
      </c>
      <c r="F266" s="5">
        <v>64.98</v>
      </c>
      <c r="G266" s="5">
        <v>0</v>
      </c>
      <c r="H266" s="5">
        <v>1</v>
      </c>
      <c r="I266" s="5">
        <v>0</v>
      </c>
      <c r="J266" s="5">
        <v>1</v>
      </c>
      <c r="K266" s="5">
        <v>63.97</v>
      </c>
      <c r="L266" s="5">
        <v>64.540000000000006</v>
      </c>
      <c r="M266" s="5">
        <v>66.900000000000006</v>
      </c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4">
        <v>266</v>
      </c>
      <c r="B267" s="3" t="s">
        <v>59</v>
      </c>
      <c r="C267" s="5">
        <v>64.739999999999995</v>
      </c>
      <c r="D267" s="5">
        <v>6</v>
      </c>
      <c r="E267" s="5">
        <v>25</v>
      </c>
      <c r="F267" s="5">
        <v>78.09</v>
      </c>
      <c r="G267" s="5">
        <v>0</v>
      </c>
      <c r="H267" s="5">
        <v>6</v>
      </c>
      <c r="I267" s="5">
        <v>0</v>
      </c>
      <c r="J267" s="5">
        <v>10</v>
      </c>
      <c r="K267" s="5">
        <v>64.3</v>
      </c>
      <c r="L267" s="5">
        <v>65.09</v>
      </c>
      <c r="M267" s="5">
        <v>65.569999999999993</v>
      </c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4">
        <v>267</v>
      </c>
      <c r="B268" s="3" t="s">
        <v>355</v>
      </c>
      <c r="C268" s="5">
        <v>64.72</v>
      </c>
      <c r="D268" s="5">
        <v>17</v>
      </c>
      <c r="E268" s="5">
        <v>15</v>
      </c>
      <c r="F268" s="5">
        <v>63.37</v>
      </c>
      <c r="G268" s="5">
        <v>0</v>
      </c>
      <c r="H268" s="5">
        <v>2</v>
      </c>
      <c r="I268" s="5">
        <v>0</v>
      </c>
      <c r="J268" s="5">
        <v>2</v>
      </c>
      <c r="K268" s="5">
        <v>65.11</v>
      </c>
      <c r="L268" s="5">
        <v>64.48</v>
      </c>
      <c r="M268" s="5">
        <v>63.79</v>
      </c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4">
        <v>268</v>
      </c>
      <c r="B269" s="3" t="s">
        <v>383</v>
      </c>
      <c r="C269" s="5">
        <v>64.709999999999994</v>
      </c>
      <c r="D269" s="5">
        <v>14</v>
      </c>
      <c r="E269" s="5">
        <v>19</v>
      </c>
      <c r="F269" s="5">
        <v>67.2</v>
      </c>
      <c r="G269" s="5">
        <v>0</v>
      </c>
      <c r="H269" s="5">
        <v>1</v>
      </c>
      <c r="I269" s="5">
        <v>0</v>
      </c>
      <c r="J269" s="5">
        <v>1</v>
      </c>
      <c r="K269" s="5">
        <v>63.61</v>
      </c>
      <c r="L269" s="5">
        <v>64.08</v>
      </c>
      <c r="M269" s="5">
        <v>67.78</v>
      </c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4">
        <v>269</v>
      </c>
      <c r="B270" s="3" t="s">
        <v>395</v>
      </c>
      <c r="C270" s="5">
        <v>64.680000000000007</v>
      </c>
      <c r="D270" s="5">
        <v>11</v>
      </c>
      <c r="E270" s="5">
        <v>17</v>
      </c>
      <c r="F270" s="5">
        <v>68.83</v>
      </c>
      <c r="G270" s="5">
        <v>0</v>
      </c>
      <c r="H270" s="5">
        <v>1</v>
      </c>
      <c r="I270" s="5">
        <v>0</v>
      </c>
      <c r="J270" s="5">
        <v>1</v>
      </c>
      <c r="K270" s="5">
        <v>64.540000000000006</v>
      </c>
      <c r="L270" s="5">
        <v>64.86</v>
      </c>
      <c r="M270" s="5">
        <v>64.88</v>
      </c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4">
        <v>270</v>
      </c>
      <c r="B271" s="3" t="s">
        <v>216</v>
      </c>
      <c r="C271" s="5">
        <v>64.52</v>
      </c>
      <c r="D271" s="5">
        <v>7</v>
      </c>
      <c r="E271" s="5">
        <v>20</v>
      </c>
      <c r="F271" s="5">
        <v>69.930000000000007</v>
      </c>
      <c r="G271" s="5">
        <v>0</v>
      </c>
      <c r="H271" s="5">
        <v>1</v>
      </c>
      <c r="I271" s="5">
        <v>0</v>
      </c>
      <c r="J271" s="5">
        <v>2</v>
      </c>
      <c r="K271" s="5">
        <v>65.36</v>
      </c>
      <c r="L271" s="5">
        <v>64.209999999999994</v>
      </c>
      <c r="M271" s="5">
        <v>62.15</v>
      </c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4">
        <v>271</v>
      </c>
      <c r="B272" s="3" t="s">
        <v>262</v>
      </c>
      <c r="C272" s="5">
        <v>64.39</v>
      </c>
      <c r="D272" s="5">
        <v>10</v>
      </c>
      <c r="E272" s="5">
        <v>20</v>
      </c>
      <c r="F272" s="5">
        <v>69.58</v>
      </c>
      <c r="G272" s="5">
        <v>0</v>
      </c>
      <c r="H272" s="5">
        <v>0</v>
      </c>
      <c r="I272" s="5">
        <v>0</v>
      </c>
      <c r="J272" s="5">
        <v>1</v>
      </c>
      <c r="K272" s="5">
        <v>64.069999999999993</v>
      </c>
      <c r="L272" s="5">
        <v>64.5</v>
      </c>
      <c r="M272" s="5">
        <v>65.11</v>
      </c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4">
        <v>272</v>
      </c>
      <c r="B273" s="3" t="s">
        <v>186</v>
      </c>
      <c r="C273" s="5">
        <v>64.37</v>
      </c>
      <c r="D273" s="5">
        <v>9</v>
      </c>
      <c r="E273" s="5">
        <v>20</v>
      </c>
      <c r="F273" s="5">
        <v>70.17</v>
      </c>
      <c r="G273" s="5">
        <v>0</v>
      </c>
      <c r="H273" s="5">
        <v>3</v>
      </c>
      <c r="I273" s="5">
        <v>0</v>
      </c>
      <c r="J273" s="5">
        <v>3</v>
      </c>
      <c r="K273" s="5">
        <v>63.91</v>
      </c>
      <c r="L273" s="5">
        <v>63.45</v>
      </c>
      <c r="M273" s="5">
        <v>66.260000000000005</v>
      </c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4">
        <v>273</v>
      </c>
      <c r="B274" s="3" t="s">
        <v>287</v>
      </c>
      <c r="C274" s="5">
        <v>64.319999999999993</v>
      </c>
      <c r="D274" s="5">
        <v>12</v>
      </c>
      <c r="E274" s="5">
        <v>17</v>
      </c>
      <c r="F274" s="5">
        <v>67.73</v>
      </c>
      <c r="G274" s="5">
        <v>0</v>
      </c>
      <c r="H274" s="5">
        <v>0</v>
      </c>
      <c r="I274" s="5">
        <v>0</v>
      </c>
      <c r="J274" s="5">
        <v>0</v>
      </c>
      <c r="K274" s="5">
        <v>64.52</v>
      </c>
      <c r="L274" s="5">
        <v>64.55</v>
      </c>
      <c r="M274" s="5">
        <v>63.52</v>
      </c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4">
        <v>274</v>
      </c>
      <c r="B275" s="3" t="s">
        <v>401</v>
      </c>
      <c r="C275" s="5">
        <v>64.23</v>
      </c>
      <c r="D275" s="5">
        <v>17</v>
      </c>
      <c r="E275" s="5">
        <v>14</v>
      </c>
      <c r="F275" s="5">
        <v>65.2</v>
      </c>
      <c r="G275" s="5">
        <v>0</v>
      </c>
      <c r="H275" s="5">
        <v>0</v>
      </c>
      <c r="I275" s="5">
        <v>0</v>
      </c>
      <c r="J275" s="5">
        <v>0</v>
      </c>
      <c r="K275" s="5">
        <v>63.71</v>
      </c>
      <c r="L275" s="5">
        <v>64.03</v>
      </c>
      <c r="M275" s="5">
        <v>65.72</v>
      </c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4">
        <v>275</v>
      </c>
      <c r="B276" s="3" t="s">
        <v>328</v>
      </c>
      <c r="C276" s="5">
        <v>63.76</v>
      </c>
      <c r="D276" s="5">
        <v>14</v>
      </c>
      <c r="E276" s="5">
        <v>15</v>
      </c>
      <c r="F276" s="5">
        <v>66.64</v>
      </c>
      <c r="G276" s="5">
        <v>0</v>
      </c>
      <c r="H276" s="5">
        <v>0</v>
      </c>
      <c r="I276" s="5">
        <v>0</v>
      </c>
      <c r="J276" s="5">
        <v>1</v>
      </c>
      <c r="K276" s="5">
        <v>63.71</v>
      </c>
      <c r="L276" s="5">
        <v>63.55</v>
      </c>
      <c r="M276" s="5">
        <v>64.09</v>
      </c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4">
        <v>276</v>
      </c>
      <c r="B277" s="3" t="s">
        <v>273</v>
      </c>
      <c r="C277" s="5">
        <v>63.76</v>
      </c>
      <c r="D277" s="5">
        <v>7</v>
      </c>
      <c r="E277" s="5">
        <v>23</v>
      </c>
      <c r="F277" s="5">
        <v>73.37</v>
      </c>
      <c r="G277" s="5">
        <v>0</v>
      </c>
      <c r="H277" s="5">
        <v>1</v>
      </c>
      <c r="I277" s="5">
        <v>0</v>
      </c>
      <c r="J277" s="5">
        <v>1</v>
      </c>
      <c r="K277" s="5">
        <v>63.88</v>
      </c>
      <c r="L277" s="5">
        <v>64.06</v>
      </c>
      <c r="M277" s="5">
        <v>63.09</v>
      </c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4">
        <v>277</v>
      </c>
      <c r="B278" s="3" t="s">
        <v>208</v>
      </c>
      <c r="C278" s="5">
        <v>63.75</v>
      </c>
      <c r="D278" s="5">
        <v>9</v>
      </c>
      <c r="E278" s="5">
        <v>18</v>
      </c>
      <c r="F278" s="5">
        <v>71.77</v>
      </c>
      <c r="G278" s="5">
        <v>0</v>
      </c>
      <c r="H278" s="5">
        <v>0</v>
      </c>
      <c r="I278" s="5">
        <v>0</v>
      </c>
      <c r="J278" s="5">
        <v>2</v>
      </c>
      <c r="K278" s="5">
        <v>63.71</v>
      </c>
      <c r="L278" s="5">
        <v>64.260000000000005</v>
      </c>
      <c r="M278" s="5">
        <v>63.39</v>
      </c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4">
        <v>278</v>
      </c>
      <c r="B279" s="3" t="s">
        <v>393</v>
      </c>
      <c r="C279" s="5">
        <v>63.75</v>
      </c>
      <c r="D279" s="5">
        <v>14</v>
      </c>
      <c r="E279" s="5">
        <v>17</v>
      </c>
      <c r="F279" s="5">
        <v>64.790000000000006</v>
      </c>
      <c r="G279" s="5">
        <v>0</v>
      </c>
      <c r="H279" s="5">
        <v>1</v>
      </c>
      <c r="I279" s="5">
        <v>0</v>
      </c>
      <c r="J279" s="5">
        <v>1</v>
      </c>
      <c r="K279" s="5">
        <v>63.3</v>
      </c>
      <c r="L279" s="5">
        <v>63.81</v>
      </c>
      <c r="M279" s="5">
        <v>64.83</v>
      </c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4">
        <v>279</v>
      </c>
      <c r="B280" s="3" t="s">
        <v>214</v>
      </c>
      <c r="C280" s="5">
        <v>63.71</v>
      </c>
      <c r="D280" s="5">
        <v>10</v>
      </c>
      <c r="E280" s="5">
        <v>21</v>
      </c>
      <c r="F280" s="5">
        <v>68.83</v>
      </c>
      <c r="G280" s="5">
        <v>0</v>
      </c>
      <c r="H280" s="5">
        <v>0</v>
      </c>
      <c r="I280" s="5">
        <v>0</v>
      </c>
      <c r="J280" s="5">
        <v>0</v>
      </c>
      <c r="K280" s="5">
        <v>64</v>
      </c>
      <c r="L280" s="5">
        <v>63.64</v>
      </c>
      <c r="M280" s="5">
        <v>62.92</v>
      </c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4">
        <v>280</v>
      </c>
      <c r="B281" s="3" t="s">
        <v>300</v>
      </c>
      <c r="C281" s="5">
        <v>63.63</v>
      </c>
      <c r="D281" s="5">
        <v>12</v>
      </c>
      <c r="E281" s="5">
        <v>16</v>
      </c>
      <c r="F281" s="5">
        <v>66.78</v>
      </c>
      <c r="G281" s="5">
        <v>0</v>
      </c>
      <c r="H281" s="5">
        <v>0</v>
      </c>
      <c r="I281" s="5">
        <v>0</v>
      </c>
      <c r="J281" s="5">
        <v>2</v>
      </c>
      <c r="K281" s="5">
        <v>63.7</v>
      </c>
      <c r="L281" s="5">
        <v>63.8</v>
      </c>
      <c r="M281" s="5">
        <v>63.26</v>
      </c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4">
        <v>281</v>
      </c>
      <c r="B282" s="3" t="s">
        <v>418</v>
      </c>
      <c r="C282" s="5">
        <v>63.62</v>
      </c>
      <c r="D282" s="5">
        <v>13</v>
      </c>
      <c r="E282" s="5">
        <v>16</v>
      </c>
      <c r="F282" s="5">
        <v>68.010000000000005</v>
      </c>
      <c r="G282" s="5">
        <v>0</v>
      </c>
      <c r="H282" s="5">
        <v>0</v>
      </c>
      <c r="I282" s="5">
        <v>0</v>
      </c>
      <c r="J282" s="5">
        <v>1</v>
      </c>
      <c r="K282" s="5">
        <v>63.3</v>
      </c>
      <c r="L282" s="5">
        <v>63.9</v>
      </c>
      <c r="M282" s="5">
        <v>64.19</v>
      </c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4">
        <v>282</v>
      </c>
      <c r="B283" s="3" t="s">
        <v>227</v>
      </c>
      <c r="C283" s="5">
        <v>63.6</v>
      </c>
      <c r="D283" s="5">
        <v>7</v>
      </c>
      <c r="E283" s="5">
        <v>23</v>
      </c>
      <c r="F283" s="5">
        <v>72.67</v>
      </c>
      <c r="G283" s="5">
        <v>0</v>
      </c>
      <c r="H283" s="5">
        <v>1</v>
      </c>
      <c r="I283" s="5">
        <v>0</v>
      </c>
      <c r="J283" s="5">
        <v>1</v>
      </c>
      <c r="K283" s="5">
        <v>63.6</v>
      </c>
      <c r="L283" s="5">
        <v>63.86</v>
      </c>
      <c r="M283" s="5">
        <v>63.35</v>
      </c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4">
        <v>283</v>
      </c>
      <c r="B284" s="3" t="s">
        <v>407</v>
      </c>
      <c r="C284" s="5">
        <v>63.43</v>
      </c>
      <c r="D284" s="5">
        <v>16</v>
      </c>
      <c r="E284" s="5">
        <v>15</v>
      </c>
      <c r="F284" s="5">
        <v>63.71</v>
      </c>
      <c r="G284" s="5">
        <v>0</v>
      </c>
      <c r="H284" s="5">
        <v>0</v>
      </c>
      <c r="I284" s="5">
        <v>0</v>
      </c>
      <c r="J284" s="5">
        <v>0</v>
      </c>
      <c r="K284" s="5">
        <v>63.03</v>
      </c>
      <c r="L284" s="5">
        <v>63.34</v>
      </c>
      <c r="M284" s="5">
        <v>64.53</v>
      </c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4">
        <v>284</v>
      </c>
      <c r="B285" s="3" t="s">
        <v>204</v>
      </c>
      <c r="C285" s="5">
        <v>63.39</v>
      </c>
      <c r="D285" s="5">
        <v>12</v>
      </c>
      <c r="E285" s="5">
        <v>16</v>
      </c>
      <c r="F285" s="5">
        <v>66.849999999999994</v>
      </c>
      <c r="G285" s="5">
        <v>0</v>
      </c>
      <c r="H285" s="5">
        <v>0</v>
      </c>
      <c r="I285" s="5">
        <v>0</v>
      </c>
      <c r="J285" s="5">
        <v>1</v>
      </c>
      <c r="K285" s="5">
        <v>62.8</v>
      </c>
      <c r="L285" s="5">
        <v>63.19</v>
      </c>
      <c r="M285" s="5">
        <v>65.010000000000005</v>
      </c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4">
        <v>285</v>
      </c>
      <c r="B286" s="3" t="s">
        <v>86</v>
      </c>
      <c r="C286" s="5">
        <v>63.37</v>
      </c>
      <c r="D286" s="5">
        <v>10</v>
      </c>
      <c r="E286" s="5">
        <v>20</v>
      </c>
      <c r="F286" s="5">
        <v>68.83</v>
      </c>
      <c r="G286" s="5">
        <v>0</v>
      </c>
      <c r="H286" s="5">
        <v>0</v>
      </c>
      <c r="I286" s="5">
        <v>0</v>
      </c>
      <c r="J286" s="5">
        <v>1</v>
      </c>
      <c r="K286" s="5">
        <v>62.93</v>
      </c>
      <c r="L286" s="5">
        <v>63.47</v>
      </c>
      <c r="M286" s="5">
        <v>64.400000000000006</v>
      </c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4">
        <v>286</v>
      </c>
      <c r="B287" s="3" t="s">
        <v>176</v>
      </c>
      <c r="C287" s="5">
        <v>63.29</v>
      </c>
      <c r="D287" s="5">
        <v>9</v>
      </c>
      <c r="E287" s="5">
        <v>21</v>
      </c>
      <c r="F287" s="5">
        <v>71.73</v>
      </c>
      <c r="G287" s="5">
        <v>0</v>
      </c>
      <c r="H287" s="5">
        <v>1</v>
      </c>
      <c r="I287" s="5">
        <v>0</v>
      </c>
      <c r="J287" s="5">
        <v>3</v>
      </c>
      <c r="K287" s="5">
        <v>62.55</v>
      </c>
      <c r="L287" s="5">
        <v>63.83</v>
      </c>
      <c r="M287" s="5">
        <v>64.650000000000006</v>
      </c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4">
        <v>287</v>
      </c>
      <c r="B288" s="3" t="s">
        <v>258</v>
      </c>
      <c r="C288" s="5">
        <v>63.24</v>
      </c>
      <c r="D288" s="5">
        <v>9</v>
      </c>
      <c r="E288" s="5">
        <v>21</v>
      </c>
      <c r="F288" s="5">
        <v>68.569999999999993</v>
      </c>
      <c r="G288" s="5">
        <v>0</v>
      </c>
      <c r="H288" s="5">
        <v>0</v>
      </c>
      <c r="I288" s="5">
        <v>0</v>
      </c>
      <c r="J288" s="5">
        <v>0</v>
      </c>
      <c r="K288" s="5">
        <v>63.6</v>
      </c>
      <c r="L288" s="5">
        <v>63.31</v>
      </c>
      <c r="M288" s="5">
        <v>62.09</v>
      </c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4">
        <v>288</v>
      </c>
      <c r="B289" s="3" t="s">
        <v>126</v>
      </c>
      <c r="C289" s="5">
        <v>63.17</v>
      </c>
      <c r="D289" s="5">
        <v>9</v>
      </c>
      <c r="E289" s="5">
        <v>18</v>
      </c>
      <c r="F289" s="5">
        <v>68.959999999999994</v>
      </c>
      <c r="G289" s="5">
        <v>0</v>
      </c>
      <c r="H289" s="5">
        <v>1</v>
      </c>
      <c r="I289" s="5">
        <v>0</v>
      </c>
      <c r="J289" s="5">
        <v>3</v>
      </c>
      <c r="K289" s="5">
        <v>63.27</v>
      </c>
      <c r="L289" s="5">
        <v>62.99</v>
      </c>
      <c r="M289" s="5">
        <v>63.07</v>
      </c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4">
        <v>289</v>
      </c>
      <c r="B290" s="3" t="s">
        <v>268</v>
      </c>
      <c r="C290" s="5">
        <v>63.03</v>
      </c>
      <c r="D290" s="5">
        <v>8</v>
      </c>
      <c r="E290" s="5">
        <v>22</v>
      </c>
      <c r="F290" s="5">
        <v>68.36</v>
      </c>
      <c r="G290" s="5">
        <v>0</v>
      </c>
      <c r="H290" s="5">
        <v>1</v>
      </c>
      <c r="I290" s="5">
        <v>0</v>
      </c>
      <c r="J290" s="5">
        <v>1</v>
      </c>
      <c r="K290" s="5">
        <v>62.38</v>
      </c>
      <c r="L290" s="5">
        <v>62.02</v>
      </c>
      <c r="M290" s="5">
        <v>65.349999999999994</v>
      </c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4">
        <v>290</v>
      </c>
      <c r="B291" s="3" t="s">
        <v>187</v>
      </c>
      <c r="C291" s="5">
        <v>62.99</v>
      </c>
      <c r="D291" s="5">
        <v>7</v>
      </c>
      <c r="E291" s="5">
        <v>22</v>
      </c>
      <c r="F291" s="5">
        <v>70.37</v>
      </c>
      <c r="G291" s="5">
        <v>0</v>
      </c>
      <c r="H291" s="5">
        <v>0</v>
      </c>
      <c r="I291" s="5">
        <v>0</v>
      </c>
      <c r="J291" s="5">
        <v>1</v>
      </c>
      <c r="K291" s="5">
        <v>63.48</v>
      </c>
      <c r="L291" s="5">
        <v>62.79</v>
      </c>
      <c r="M291" s="5">
        <v>61.68</v>
      </c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4">
        <v>291</v>
      </c>
      <c r="B292" s="3" t="s">
        <v>353</v>
      </c>
      <c r="C292" s="5">
        <v>62.97</v>
      </c>
      <c r="D292" s="5">
        <v>9</v>
      </c>
      <c r="E292" s="5">
        <v>21</v>
      </c>
      <c r="F292" s="5">
        <v>68.38</v>
      </c>
      <c r="G292" s="5">
        <v>0</v>
      </c>
      <c r="H292" s="5">
        <v>1</v>
      </c>
      <c r="I292" s="5">
        <v>0</v>
      </c>
      <c r="J292" s="5">
        <v>1</v>
      </c>
      <c r="K292" s="5">
        <v>63.47</v>
      </c>
      <c r="L292" s="5">
        <v>63.01</v>
      </c>
      <c r="M292" s="5">
        <v>61.35</v>
      </c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4">
        <v>292</v>
      </c>
      <c r="B293" s="3" t="s">
        <v>324</v>
      </c>
      <c r="C293" s="5">
        <v>62.68</v>
      </c>
      <c r="D293" s="5">
        <v>12</v>
      </c>
      <c r="E293" s="5">
        <v>19</v>
      </c>
      <c r="F293" s="5">
        <v>68.38</v>
      </c>
      <c r="G293" s="5">
        <v>0</v>
      </c>
      <c r="H293" s="5">
        <v>0</v>
      </c>
      <c r="I293" s="5">
        <v>0</v>
      </c>
      <c r="J293" s="5">
        <v>1</v>
      </c>
      <c r="K293" s="5">
        <v>60.72</v>
      </c>
      <c r="L293" s="5">
        <v>62.56</v>
      </c>
      <c r="M293" s="5">
        <v>66.760000000000005</v>
      </c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4">
        <v>293</v>
      </c>
      <c r="B294" s="3" t="s">
        <v>115</v>
      </c>
      <c r="C294" s="5">
        <v>62.6</v>
      </c>
      <c r="D294" s="5">
        <v>10</v>
      </c>
      <c r="E294" s="5">
        <v>19</v>
      </c>
      <c r="F294" s="5">
        <v>69.010000000000005</v>
      </c>
      <c r="G294" s="5">
        <v>0</v>
      </c>
      <c r="H294" s="5">
        <v>0</v>
      </c>
      <c r="I294" s="5">
        <v>0</v>
      </c>
      <c r="J294" s="5">
        <v>2</v>
      </c>
      <c r="K294" s="5">
        <v>62.23</v>
      </c>
      <c r="L294" s="5">
        <v>61.9</v>
      </c>
      <c r="M294" s="5">
        <v>64.09</v>
      </c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4">
        <v>294</v>
      </c>
      <c r="B295" s="3" t="s">
        <v>62</v>
      </c>
      <c r="C295" s="5">
        <v>62.54</v>
      </c>
      <c r="D295" s="5">
        <v>7</v>
      </c>
      <c r="E295" s="5">
        <v>24</v>
      </c>
      <c r="F295" s="5">
        <v>71.11</v>
      </c>
      <c r="G295" s="5">
        <v>0</v>
      </c>
      <c r="H295" s="5">
        <v>1</v>
      </c>
      <c r="I295" s="5">
        <v>0</v>
      </c>
      <c r="J295" s="5">
        <v>2</v>
      </c>
      <c r="K295" s="5">
        <v>62.81</v>
      </c>
      <c r="L295" s="5">
        <v>62.45</v>
      </c>
      <c r="M295" s="5">
        <v>61.83</v>
      </c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4">
        <v>295</v>
      </c>
      <c r="B296" s="3" t="s">
        <v>308</v>
      </c>
      <c r="C296" s="5">
        <v>62.16</v>
      </c>
      <c r="D296" s="5">
        <v>7</v>
      </c>
      <c r="E296" s="5">
        <v>23</v>
      </c>
      <c r="F296" s="5">
        <v>68.97</v>
      </c>
      <c r="G296" s="5">
        <v>0</v>
      </c>
      <c r="H296" s="5">
        <v>0</v>
      </c>
      <c r="I296" s="5">
        <v>0</v>
      </c>
      <c r="J296" s="5">
        <v>0</v>
      </c>
      <c r="K296" s="5">
        <v>62.18</v>
      </c>
      <c r="L296" s="5">
        <v>61.98</v>
      </c>
      <c r="M296" s="5">
        <v>62.28</v>
      </c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4">
        <v>296</v>
      </c>
      <c r="B297" s="3" t="s">
        <v>364</v>
      </c>
      <c r="C297" s="5">
        <v>62.15</v>
      </c>
      <c r="D297" s="5">
        <v>12</v>
      </c>
      <c r="E297" s="5">
        <v>18</v>
      </c>
      <c r="F297" s="5">
        <v>65.260000000000005</v>
      </c>
      <c r="G297" s="5">
        <v>0</v>
      </c>
      <c r="H297" s="5">
        <v>0</v>
      </c>
      <c r="I297" s="5">
        <v>0</v>
      </c>
      <c r="J297" s="5">
        <v>1</v>
      </c>
      <c r="K297" s="5">
        <v>62.15</v>
      </c>
      <c r="L297" s="5">
        <v>62.12</v>
      </c>
      <c r="M297" s="5">
        <v>62.19</v>
      </c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4">
        <v>297</v>
      </c>
      <c r="B298" s="3" t="s">
        <v>228</v>
      </c>
      <c r="C298" s="5">
        <v>62.08</v>
      </c>
      <c r="D298" s="5">
        <v>7</v>
      </c>
      <c r="E298" s="5">
        <v>23</v>
      </c>
      <c r="F298" s="5">
        <v>68.12</v>
      </c>
      <c r="G298" s="5">
        <v>0</v>
      </c>
      <c r="H298" s="5">
        <v>0</v>
      </c>
      <c r="I298" s="5">
        <v>0</v>
      </c>
      <c r="J298" s="5">
        <v>0</v>
      </c>
      <c r="K298" s="5">
        <v>62.06</v>
      </c>
      <c r="L298" s="5">
        <v>61.42</v>
      </c>
      <c r="M298" s="5">
        <v>62.68</v>
      </c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4">
        <v>298</v>
      </c>
      <c r="B299" s="3" t="s">
        <v>271</v>
      </c>
      <c r="C299" s="5">
        <v>62.02</v>
      </c>
      <c r="D299" s="5">
        <v>6</v>
      </c>
      <c r="E299" s="5">
        <v>23</v>
      </c>
      <c r="F299" s="5">
        <v>69.09</v>
      </c>
      <c r="G299" s="5">
        <v>0</v>
      </c>
      <c r="H299" s="5">
        <v>0</v>
      </c>
      <c r="I299" s="5">
        <v>0</v>
      </c>
      <c r="J299" s="5">
        <v>0</v>
      </c>
      <c r="K299" s="5">
        <v>62.55</v>
      </c>
      <c r="L299" s="5">
        <v>61.37</v>
      </c>
      <c r="M299" s="5">
        <v>61.01</v>
      </c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4">
        <v>299</v>
      </c>
      <c r="B300" s="3" t="s">
        <v>399</v>
      </c>
      <c r="C300" s="5">
        <v>61.86</v>
      </c>
      <c r="D300" s="5">
        <v>12</v>
      </c>
      <c r="E300" s="5">
        <v>17</v>
      </c>
      <c r="F300" s="5">
        <v>64.709999999999994</v>
      </c>
      <c r="G300" s="5">
        <v>0</v>
      </c>
      <c r="H300" s="5">
        <v>0</v>
      </c>
      <c r="I300" s="5">
        <v>0</v>
      </c>
      <c r="J300" s="5">
        <v>0</v>
      </c>
      <c r="K300" s="5">
        <v>61.4</v>
      </c>
      <c r="L300" s="5">
        <v>61.77</v>
      </c>
      <c r="M300" s="5">
        <v>63.1</v>
      </c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4">
        <v>300</v>
      </c>
      <c r="B301" s="3" t="s">
        <v>372</v>
      </c>
      <c r="C301" s="5">
        <v>61.85</v>
      </c>
      <c r="D301" s="5">
        <v>12</v>
      </c>
      <c r="E301" s="5">
        <v>17</v>
      </c>
      <c r="F301" s="5">
        <v>64.989999999999995</v>
      </c>
      <c r="G301" s="5">
        <v>0</v>
      </c>
      <c r="H301" s="5">
        <v>1</v>
      </c>
      <c r="I301" s="5">
        <v>0</v>
      </c>
      <c r="J301" s="5">
        <v>2</v>
      </c>
      <c r="K301" s="5">
        <v>62.1</v>
      </c>
      <c r="L301" s="5">
        <v>62.26</v>
      </c>
      <c r="M301" s="5">
        <v>60.7</v>
      </c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4">
        <v>301</v>
      </c>
      <c r="B302" s="3" t="s">
        <v>162</v>
      </c>
      <c r="C302" s="5">
        <v>61.82</v>
      </c>
      <c r="D302" s="5">
        <v>7</v>
      </c>
      <c r="E302" s="5">
        <v>20</v>
      </c>
      <c r="F302" s="5">
        <v>69.12</v>
      </c>
      <c r="G302" s="5">
        <v>0</v>
      </c>
      <c r="H302" s="5">
        <v>0</v>
      </c>
      <c r="I302" s="5">
        <v>0</v>
      </c>
      <c r="J302" s="5">
        <v>0</v>
      </c>
      <c r="K302" s="5">
        <v>62.09</v>
      </c>
      <c r="L302" s="5">
        <v>61.91</v>
      </c>
      <c r="M302" s="5">
        <v>60.91</v>
      </c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4">
        <v>302</v>
      </c>
      <c r="B303" s="3" t="s">
        <v>254</v>
      </c>
      <c r="C303" s="5">
        <v>61.72</v>
      </c>
      <c r="D303" s="5">
        <v>10</v>
      </c>
      <c r="E303" s="5">
        <v>19</v>
      </c>
      <c r="F303" s="5">
        <v>63.65</v>
      </c>
      <c r="G303" s="5">
        <v>0</v>
      </c>
      <c r="H303" s="5">
        <v>0</v>
      </c>
      <c r="I303" s="5">
        <v>0</v>
      </c>
      <c r="J303" s="5">
        <v>0</v>
      </c>
      <c r="K303" s="5">
        <v>61.68</v>
      </c>
      <c r="L303" s="5">
        <v>61.94</v>
      </c>
      <c r="M303" s="5">
        <v>61.64</v>
      </c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4">
        <v>303</v>
      </c>
      <c r="B304" s="3" t="s">
        <v>286</v>
      </c>
      <c r="C304" s="5">
        <v>61.68</v>
      </c>
      <c r="D304" s="5">
        <v>10</v>
      </c>
      <c r="E304" s="5">
        <v>22</v>
      </c>
      <c r="F304" s="5">
        <v>66.67</v>
      </c>
      <c r="G304" s="5">
        <v>0</v>
      </c>
      <c r="H304" s="5">
        <v>0</v>
      </c>
      <c r="I304" s="5">
        <v>0</v>
      </c>
      <c r="J304" s="5">
        <v>1</v>
      </c>
      <c r="K304" s="5">
        <v>61.43</v>
      </c>
      <c r="L304" s="5">
        <v>61.46</v>
      </c>
      <c r="M304" s="5">
        <v>62.49</v>
      </c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4">
        <v>304</v>
      </c>
      <c r="B305" s="3" t="s">
        <v>296</v>
      </c>
      <c r="C305" s="5">
        <v>61.65</v>
      </c>
      <c r="D305" s="5">
        <v>7</v>
      </c>
      <c r="E305" s="5">
        <v>25</v>
      </c>
      <c r="F305" s="5">
        <v>69.760000000000005</v>
      </c>
      <c r="G305" s="5">
        <v>0</v>
      </c>
      <c r="H305" s="5">
        <v>0</v>
      </c>
      <c r="I305" s="5">
        <v>0</v>
      </c>
      <c r="J305" s="5">
        <v>1</v>
      </c>
      <c r="K305" s="5">
        <v>62.42</v>
      </c>
      <c r="L305" s="5">
        <v>61.25</v>
      </c>
      <c r="M305" s="5">
        <v>59.46</v>
      </c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4">
        <v>305</v>
      </c>
      <c r="B306" s="3" t="s">
        <v>362</v>
      </c>
      <c r="C306" s="5">
        <v>61.57</v>
      </c>
      <c r="D306" s="5">
        <v>6</v>
      </c>
      <c r="E306" s="5">
        <v>21</v>
      </c>
      <c r="F306" s="5">
        <v>70.02</v>
      </c>
      <c r="G306" s="5">
        <v>0</v>
      </c>
      <c r="H306" s="5">
        <v>1</v>
      </c>
      <c r="I306" s="5">
        <v>0</v>
      </c>
      <c r="J306" s="5">
        <v>2</v>
      </c>
      <c r="K306" s="5">
        <v>62.24</v>
      </c>
      <c r="L306" s="5">
        <v>61.62</v>
      </c>
      <c r="M306" s="5">
        <v>59.31</v>
      </c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4">
        <v>306</v>
      </c>
      <c r="B307" s="3" t="s">
        <v>267</v>
      </c>
      <c r="C307" s="5">
        <v>61.45</v>
      </c>
      <c r="D307" s="5">
        <v>9</v>
      </c>
      <c r="E307" s="5">
        <v>18</v>
      </c>
      <c r="F307" s="5">
        <v>66.150000000000006</v>
      </c>
      <c r="G307" s="5">
        <v>0</v>
      </c>
      <c r="H307" s="5">
        <v>0</v>
      </c>
      <c r="I307" s="5">
        <v>0</v>
      </c>
      <c r="J307" s="5">
        <v>0</v>
      </c>
      <c r="K307" s="5">
        <v>61.7</v>
      </c>
      <c r="L307" s="5">
        <v>61.35</v>
      </c>
      <c r="M307" s="5">
        <v>60.77</v>
      </c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4">
        <v>307</v>
      </c>
      <c r="B308" s="3" t="s">
        <v>375</v>
      </c>
      <c r="C308" s="5">
        <v>61.25</v>
      </c>
      <c r="D308" s="5">
        <v>8</v>
      </c>
      <c r="E308" s="5">
        <v>22</v>
      </c>
      <c r="F308" s="5">
        <v>65.58</v>
      </c>
      <c r="G308" s="5">
        <v>0</v>
      </c>
      <c r="H308" s="5">
        <v>1</v>
      </c>
      <c r="I308" s="5">
        <v>0</v>
      </c>
      <c r="J308" s="5">
        <v>2</v>
      </c>
      <c r="K308" s="5">
        <v>61.74</v>
      </c>
      <c r="L308" s="5">
        <v>60.32</v>
      </c>
      <c r="M308" s="5">
        <v>60.66</v>
      </c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4">
        <v>308</v>
      </c>
      <c r="B309" s="3" t="s">
        <v>314</v>
      </c>
      <c r="C309" s="5">
        <v>61.23</v>
      </c>
      <c r="D309" s="5">
        <v>6</v>
      </c>
      <c r="E309" s="5">
        <v>22</v>
      </c>
      <c r="F309" s="5">
        <v>69.61</v>
      </c>
      <c r="G309" s="5">
        <v>0</v>
      </c>
      <c r="H309" s="5">
        <v>0</v>
      </c>
      <c r="I309" s="5">
        <v>0</v>
      </c>
      <c r="J309" s="5">
        <v>2</v>
      </c>
      <c r="K309" s="5">
        <v>61.78</v>
      </c>
      <c r="L309" s="5">
        <v>60.95</v>
      </c>
      <c r="M309" s="5">
        <v>59.73</v>
      </c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4">
        <v>309</v>
      </c>
      <c r="B310" s="3" t="s">
        <v>276</v>
      </c>
      <c r="C310" s="5">
        <v>61.2</v>
      </c>
      <c r="D310" s="5">
        <v>8</v>
      </c>
      <c r="E310" s="5">
        <v>21</v>
      </c>
      <c r="F310" s="5">
        <v>68.03</v>
      </c>
      <c r="G310" s="5">
        <v>0</v>
      </c>
      <c r="H310" s="5">
        <v>1</v>
      </c>
      <c r="I310" s="5">
        <v>0</v>
      </c>
      <c r="J310" s="5">
        <v>2</v>
      </c>
      <c r="K310" s="5">
        <v>61.04</v>
      </c>
      <c r="L310" s="5">
        <v>61.13</v>
      </c>
      <c r="M310" s="5">
        <v>61.66</v>
      </c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4">
        <v>310</v>
      </c>
      <c r="B311" s="3" t="s">
        <v>173</v>
      </c>
      <c r="C311" s="5">
        <v>60.93</v>
      </c>
      <c r="D311" s="5">
        <v>10</v>
      </c>
      <c r="E311" s="5">
        <v>18</v>
      </c>
      <c r="F311" s="5">
        <v>67.47</v>
      </c>
      <c r="G311" s="5">
        <v>0</v>
      </c>
      <c r="H311" s="5">
        <v>0</v>
      </c>
      <c r="I311" s="5">
        <v>0</v>
      </c>
      <c r="J311" s="5">
        <v>2</v>
      </c>
      <c r="K311" s="5">
        <v>60.5</v>
      </c>
      <c r="L311" s="5">
        <v>60.57</v>
      </c>
      <c r="M311" s="5">
        <v>62.31</v>
      </c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4">
        <v>311</v>
      </c>
      <c r="B312" s="3" t="s">
        <v>335</v>
      </c>
      <c r="C312" s="5">
        <v>60.72</v>
      </c>
      <c r="D312" s="5">
        <v>10</v>
      </c>
      <c r="E312" s="5">
        <v>21</v>
      </c>
      <c r="F312" s="5">
        <v>65.099999999999994</v>
      </c>
      <c r="G312" s="5">
        <v>0</v>
      </c>
      <c r="H312" s="5">
        <v>1</v>
      </c>
      <c r="I312" s="5">
        <v>0</v>
      </c>
      <c r="J312" s="5">
        <v>3</v>
      </c>
      <c r="K312" s="5">
        <v>60.68</v>
      </c>
      <c r="L312" s="5">
        <v>60.14</v>
      </c>
      <c r="M312" s="5">
        <v>61.3</v>
      </c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4">
        <v>312</v>
      </c>
      <c r="B313" s="3" t="s">
        <v>390</v>
      </c>
      <c r="C313" s="5">
        <v>60.44</v>
      </c>
      <c r="D313" s="5">
        <v>6</v>
      </c>
      <c r="E313" s="5">
        <v>21</v>
      </c>
      <c r="F313" s="5">
        <v>69.81</v>
      </c>
      <c r="G313" s="5">
        <v>0</v>
      </c>
      <c r="H313" s="5">
        <v>0</v>
      </c>
      <c r="I313" s="5">
        <v>0</v>
      </c>
      <c r="J313" s="5">
        <v>1</v>
      </c>
      <c r="K313" s="5">
        <v>60.13</v>
      </c>
      <c r="L313" s="5">
        <v>60.33</v>
      </c>
      <c r="M313" s="5">
        <v>61.31</v>
      </c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4">
        <v>313</v>
      </c>
      <c r="B314" s="3" t="s">
        <v>406</v>
      </c>
      <c r="C314" s="5">
        <v>60.37</v>
      </c>
      <c r="D314" s="5">
        <v>9</v>
      </c>
      <c r="E314" s="5">
        <v>23</v>
      </c>
      <c r="F314" s="5">
        <v>67.59</v>
      </c>
      <c r="G314" s="5">
        <v>0</v>
      </c>
      <c r="H314" s="5">
        <v>1</v>
      </c>
      <c r="I314" s="5">
        <v>0</v>
      </c>
      <c r="J314" s="5">
        <v>2</v>
      </c>
      <c r="K314" s="5">
        <v>59.65</v>
      </c>
      <c r="L314" s="5">
        <v>59.88</v>
      </c>
      <c r="M314" s="5">
        <v>62.4</v>
      </c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4">
        <v>314</v>
      </c>
      <c r="B315" s="3" t="s">
        <v>392</v>
      </c>
      <c r="C315" s="5">
        <v>60.3</v>
      </c>
      <c r="D315" s="5">
        <v>12</v>
      </c>
      <c r="E315" s="5">
        <v>18</v>
      </c>
      <c r="F315" s="5">
        <v>64.75</v>
      </c>
      <c r="G315" s="5">
        <v>0</v>
      </c>
      <c r="H315" s="5">
        <v>1</v>
      </c>
      <c r="I315" s="5">
        <v>0</v>
      </c>
      <c r="J315" s="5">
        <v>1</v>
      </c>
      <c r="K315" s="5">
        <v>60.19</v>
      </c>
      <c r="L315" s="5">
        <v>60.13</v>
      </c>
      <c r="M315" s="5">
        <v>60.75</v>
      </c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4">
        <v>315</v>
      </c>
      <c r="B316" s="3" t="s">
        <v>329</v>
      </c>
      <c r="C316" s="5">
        <v>60.21</v>
      </c>
      <c r="D316" s="5">
        <v>9</v>
      </c>
      <c r="E316" s="5">
        <v>22</v>
      </c>
      <c r="F316" s="5">
        <v>66.53</v>
      </c>
      <c r="G316" s="5">
        <v>0</v>
      </c>
      <c r="H316" s="5">
        <v>2</v>
      </c>
      <c r="I316" s="5">
        <v>0</v>
      </c>
      <c r="J316" s="5">
        <v>4</v>
      </c>
      <c r="K316" s="5">
        <v>60.19</v>
      </c>
      <c r="L316" s="5">
        <v>60.21</v>
      </c>
      <c r="M316" s="5">
        <v>60.26</v>
      </c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4">
        <v>316</v>
      </c>
      <c r="B317" s="3" t="s">
        <v>340</v>
      </c>
      <c r="C317" s="5">
        <v>60.17</v>
      </c>
      <c r="D317" s="5">
        <v>8</v>
      </c>
      <c r="E317" s="5">
        <v>22</v>
      </c>
      <c r="F317" s="5">
        <v>66.89</v>
      </c>
      <c r="G317" s="5">
        <v>0</v>
      </c>
      <c r="H317" s="5">
        <v>1</v>
      </c>
      <c r="I317" s="5">
        <v>0</v>
      </c>
      <c r="J317" s="5">
        <v>1</v>
      </c>
      <c r="K317" s="5">
        <v>59.8</v>
      </c>
      <c r="L317" s="5">
        <v>59.95</v>
      </c>
      <c r="M317" s="5">
        <v>61.25</v>
      </c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4">
        <v>317</v>
      </c>
      <c r="B318" s="3" t="s">
        <v>368</v>
      </c>
      <c r="C318" s="5">
        <v>60.12</v>
      </c>
      <c r="D318" s="5">
        <v>10</v>
      </c>
      <c r="E318" s="5">
        <v>18</v>
      </c>
      <c r="F318" s="5">
        <v>63.36</v>
      </c>
      <c r="G318" s="5">
        <v>0</v>
      </c>
      <c r="H318" s="5">
        <v>0</v>
      </c>
      <c r="I318" s="5">
        <v>0</v>
      </c>
      <c r="J318" s="5">
        <v>0</v>
      </c>
      <c r="K318" s="5">
        <v>60.78</v>
      </c>
      <c r="L318" s="5">
        <v>59.82</v>
      </c>
      <c r="M318" s="5">
        <v>58.23</v>
      </c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4">
        <v>318</v>
      </c>
      <c r="B319" s="3" t="s">
        <v>110</v>
      </c>
      <c r="C319" s="5">
        <v>60.1</v>
      </c>
      <c r="D319" s="5">
        <v>4</v>
      </c>
      <c r="E319" s="5">
        <v>27</v>
      </c>
      <c r="F319" s="5">
        <v>74.56</v>
      </c>
      <c r="G319" s="5">
        <v>0</v>
      </c>
      <c r="H319" s="5">
        <v>4</v>
      </c>
      <c r="I319" s="5">
        <v>0</v>
      </c>
      <c r="J319" s="5">
        <v>5</v>
      </c>
      <c r="K319" s="5">
        <v>60.34</v>
      </c>
      <c r="L319" s="5">
        <v>59.98</v>
      </c>
      <c r="M319" s="5">
        <v>59.49</v>
      </c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4">
        <v>319</v>
      </c>
      <c r="B320" s="3" t="s">
        <v>376</v>
      </c>
      <c r="C320" s="5">
        <v>59.86</v>
      </c>
      <c r="D320" s="5">
        <v>7</v>
      </c>
      <c r="E320" s="5">
        <v>20</v>
      </c>
      <c r="F320" s="5">
        <v>65.87</v>
      </c>
      <c r="G320" s="5">
        <v>0</v>
      </c>
      <c r="H320" s="5">
        <v>0</v>
      </c>
      <c r="I320" s="5">
        <v>0</v>
      </c>
      <c r="J320" s="5">
        <v>0</v>
      </c>
      <c r="K320" s="5">
        <v>60.49</v>
      </c>
      <c r="L320" s="5">
        <v>59.68</v>
      </c>
      <c r="M320" s="5">
        <v>57.94</v>
      </c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4">
        <v>320</v>
      </c>
      <c r="B321" s="3" t="s">
        <v>255</v>
      </c>
      <c r="C321" s="5">
        <v>59.65</v>
      </c>
      <c r="D321" s="5">
        <v>9</v>
      </c>
      <c r="E321" s="5">
        <v>18</v>
      </c>
      <c r="F321" s="5">
        <v>65.97</v>
      </c>
      <c r="G321" s="5">
        <v>0</v>
      </c>
      <c r="H321" s="5">
        <v>0</v>
      </c>
      <c r="I321" s="5">
        <v>0</v>
      </c>
      <c r="J321" s="5">
        <v>0</v>
      </c>
      <c r="K321" s="5">
        <v>59.74</v>
      </c>
      <c r="L321" s="5">
        <v>59.16</v>
      </c>
      <c r="M321" s="5">
        <v>59.8</v>
      </c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4">
        <v>321</v>
      </c>
      <c r="B322" s="3" t="s">
        <v>312</v>
      </c>
      <c r="C322" s="5">
        <v>59.56</v>
      </c>
      <c r="D322" s="5">
        <v>6</v>
      </c>
      <c r="E322" s="5">
        <v>24</v>
      </c>
      <c r="F322" s="5">
        <v>67.83</v>
      </c>
      <c r="G322" s="5">
        <v>0</v>
      </c>
      <c r="H322" s="5">
        <v>0</v>
      </c>
      <c r="I322" s="5">
        <v>0</v>
      </c>
      <c r="J322" s="5">
        <v>1</v>
      </c>
      <c r="K322" s="5">
        <v>59.82</v>
      </c>
      <c r="L322" s="5">
        <v>59.84</v>
      </c>
      <c r="M322" s="5">
        <v>58.45</v>
      </c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4">
        <v>322</v>
      </c>
      <c r="B323" s="3" t="s">
        <v>292</v>
      </c>
      <c r="C323" s="5">
        <v>59.49</v>
      </c>
      <c r="D323" s="5">
        <v>7</v>
      </c>
      <c r="E323" s="5">
        <v>21</v>
      </c>
      <c r="F323" s="5">
        <v>67.73</v>
      </c>
      <c r="G323" s="5">
        <v>0</v>
      </c>
      <c r="H323" s="5">
        <v>1</v>
      </c>
      <c r="I323" s="5">
        <v>0</v>
      </c>
      <c r="J323" s="5">
        <v>1</v>
      </c>
      <c r="K323" s="5">
        <v>59.43</v>
      </c>
      <c r="L323" s="5">
        <v>59.58</v>
      </c>
      <c r="M323" s="5">
        <v>59.57</v>
      </c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4">
        <v>323</v>
      </c>
      <c r="B324" s="3" t="s">
        <v>423</v>
      </c>
      <c r="C324" s="5">
        <v>59.46</v>
      </c>
      <c r="D324" s="5">
        <v>14</v>
      </c>
      <c r="E324" s="5">
        <v>15</v>
      </c>
      <c r="F324" s="5">
        <v>63.44</v>
      </c>
      <c r="G324" s="5">
        <v>0</v>
      </c>
      <c r="H324" s="5">
        <v>2</v>
      </c>
      <c r="I324" s="5">
        <v>0</v>
      </c>
      <c r="J324" s="5">
        <v>3</v>
      </c>
      <c r="K324" s="5">
        <v>58.23</v>
      </c>
      <c r="L324" s="5">
        <v>59.54</v>
      </c>
      <c r="M324" s="5">
        <v>61.99</v>
      </c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4">
        <v>324</v>
      </c>
      <c r="B325" s="3" t="s">
        <v>384</v>
      </c>
      <c r="C325" s="5">
        <v>59.41</v>
      </c>
      <c r="D325" s="5">
        <v>8</v>
      </c>
      <c r="E325" s="5">
        <v>20</v>
      </c>
      <c r="F325" s="5">
        <v>67.7</v>
      </c>
      <c r="G325" s="5">
        <v>0</v>
      </c>
      <c r="H325" s="5">
        <v>0</v>
      </c>
      <c r="I325" s="5">
        <v>0</v>
      </c>
      <c r="J325" s="5">
        <v>0</v>
      </c>
      <c r="K325" s="5">
        <v>59.48</v>
      </c>
      <c r="L325" s="5">
        <v>59.27</v>
      </c>
      <c r="M325" s="5">
        <v>59.33</v>
      </c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4">
        <v>325</v>
      </c>
      <c r="B326" s="3" t="s">
        <v>281</v>
      </c>
      <c r="C326" s="5">
        <v>59.37</v>
      </c>
      <c r="D326" s="5">
        <v>5</v>
      </c>
      <c r="E326" s="5">
        <v>19</v>
      </c>
      <c r="F326" s="5">
        <v>66.8</v>
      </c>
      <c r="G326" s="5">
        <v>0</v>
      </c>
      <c r="H326" s="5">
        <v>2</v>
      </c>
      <c r="I326" s="5">
        <v>0</v>
      </c>
      <c r="J326" s="5">
        <v>2</v>
      </c>
      <c r="K326" s="5">
        <v>59.29</v>
      </c>
      <c r="L326" s="5">
        <v>59.59</v>
      </c>
      <c r="M326" s="5">
        <v>59.39</v>
      </c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4">
        <v>326</v>
      </c>
      <c r="B327" s="3" t="s">
        <v>307</v>
      </c>
      <c r="C327" s="5">
        <v>59.31</v>
      </c>
      <c r="D327" s="5">
        <v>13</v>
      </c>
      <c r="E327" s="5">
        <v>15</v>
      </c>
      <c r="F327" s="5">
        <v>63.86</v>
      </c>
      <c r="G327" s="5">
        <v>0</v>
      </c>
      <c r="H327" s="5">
        <v>1</v>
      </c>
      <c r="I327" s="5">
        <v>0</v>
      </c>
      <c r="J327" s="5">
        <v>1</v>
      </c>
      <c r="K327" s="5">
        <v>58.12</v>
      </c>
      <c r="L327" s="5">
        <v>59.31</v>
      </c>
      <c r="M327" s="5">
        <v>61.82</v>
      </c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4">
        <v>327</v>
      </c>
      <c r="B328" s="3" t="s">
        <v>400</v>
      </c>
      <c r="C328" s="5">
        <v>59.25</v>
      </c>
      <c r="D328" s="5">
        <v>7</v>
      </c>
      <c r="E328" s="5">
        <v>19</v>
      </c>
      <c r="F328" s="5">
        <v>64.55</v>
      </c>
      <c r="G328" s="5">
        <v>0</v>
      </c>
      <c r="H328" s="5">
        <v>0</v>
      </c>
      <c r="I328" s="5">
        <v>0</v>
      </c>
      <c r="J328" s="5">
        <v>0</v>
      </c>
      <c r="K328" s="5">
        <v>59.67</v>
      </c>
      <c r="L328" s="5">
        <v>59.72</v>
      </c>
      <c r="M328" s="5">
        <v>57.34</v>
      </c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4">
        <v>328</v>
      </c>
      <c r="B329" s="3" t="s">
        <v>261</v>
      </c>
      <c r="C329" s="5">
        <v>59.03</v>
      </c>
      <c r="D329" s="5">
        <v>10</v>
      </c>
      <c r="E329" s="5">
        <v>20</v>
      </c>
      <c r="F329" s="5">
        <v>64.62</v>
      </c>
      <c r="G329" s="5">
        <v>0</v>
      </c>
      <c r="H329" s="5">
        <v>1</v>
      </c>
      <c r="I329" s="5">
        <v>0</v>
      </c>
      <c r="J329" s="5">
        <v>1</v>
      </c>
      <c r="K329" s="5">
        <v>59.54</v>
      </c>
      <c r="L329" s="5">
        <v>59.46</v>
      </c>
      <c r="M329" s="5">
        <v>56.77</v>
      </c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4">
        <v>329</v>
      </c>
      <c r="B330" s="3" t="s">
        <v>382</v>
      </c>
      <c r="C330" s="5">
        <v>58.86</v>
      </c>
      <c r="D330" s="5">
        <v>7</v>
      </c>
      <c r="E330" s="5">
        <v>19</v>
      </c>
      <c r="F330" s="5">
        <v>65.59</v>
      </c>
      <c r="G330" s="5">
        <v>0</v>
      </c>
      <c r="H330" s="5">
        <v>2</v>
      </c>
      <c r="I330" s="5">
        <v>0</v>
      </c>
      <c r="J330" s="5">
        <v>2</v>
      </c>
      <c r="K330" s="5">
        <v>59.26</v>
      </c>
      <c r="L330" s="5">
        <v>58.57</v>
      </c>
      <c r="M330" s="5">
        <v>57.93</v>
      </c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4">
        <v>330</v>
      </c>
      <c r="B331" s="3" t="s">
        <v>310</v>
      </c>
      <c r="C331" s="5">
        <v>58.68</v>
      </c>
      <c r="D331" s="5">
        <v>3</v>
      </c>
      <c r="E331" s="5">
        <v>25</v>
      </c>
      <c r="F331" s="5">
        <v>71.44</v>
      </c>
      <c r="G331" s="5">
        <v>0</v>
      </c>
      <c r="H331" s="5">
        <v>0</v>
      </c>
      <c r="I331" s="5">
        <v>0</v>
      </c>
      <c r="J331" s="5">
        <v>0</v>
      </c>
      <c r="K331" s="5">
        <v>58.37</v>
      </c>
      <c r="L331" s="5">
        <v>58.51</v>
      </c>
      <c r="M331" s="5">
        <v>59.6</v>
      </c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4">
        <v>331</v>
      </c>
      <c r="B332" s="3" t="s">
        <v>391</v>
      </c>
      <c r="C332" s="5">
        <v>58.51</v>
      </c>
      <c r="D332" s="5">
        <v>7</v>
      </c>
      <c r="E332" s="5">
        <v>22</v>
      </c>
      <c r="F332" s="5">
        <v>66.64</v>
      </c>
      <c r="G332" s="5">
        <v>0</v>
      </c>
      <c r="H332" s="5">
        <v>2</v>
      </c>
      <c r="I332" s="5">
        <v>0</v>
      </c>
      <c r="J332" s="5">
        <v>4</v>
      </c>
      <c r="K332" s="5">
        <v>58.47</v>
      </c>
      <c r="L332" s="5">
        <v>57.99</v>
      </c>
      <c r="M332" s="5">
        <v>59.07</v>
      </c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4">
        <v>332</v>
      </c>
      <c r="B333" s="3" t="s">
        <v>343</v>
      </c>
      <c r="C333" s="5">
        <v>58.48</v>
      </c>
      <c r="D333" s="5">
        <v>8</v>
      </c>
      <c r="E333" s="5">
        <v>23</v>
      </c>
      <c r="F333" s="5">
        <v>67.98</v>
      </c>
      <c r="G333" s="5">
        <v>0</v>
      </c>
      <c r="H333" s="5">
        <v>1</v>
      </c>
      <c r="I333" s="5">
        <v>0</v>
      </c>
      <c r="J333" s="5">
        <v>4</v>
      </c>
      <c r="K333" s="5">
        <v>57.77</v>
      </c>
      <c r="L333" s="5">
        <v>57.78</v>
      </c>
      <c r="M333" s="5">
        <v>60.56</v>
      </c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4">
        <v>333</v>
      </c>
      <c r="B334" s="3" t="s">
        <v>387</v>
      </c>
      <c r="C334" s="5">
        <v>58.47</v>
      </c>
      <c r="D334" s="5">
        <v>7</v>
      </c>
      <c r="E334" s="5">
        <v>21</v>
      </c>
      <c r="F334" s="5">
        <v>66.06</v>
      </c>
      <c r="G334" s="5">
        <v>0</v>
      </c>
      <c r="H334" s="5">
        <v>1</v>
      </c>
      <c r="I334" s="5">
        <v>0</v>
      </c>
      <c r="J334" s="5">
        <v>2</v>
      </c>
      <c r="K334" s="5">
        <v>58.97</v>
      </c>
      <c r="L334" s="5">
        <v>58.17</v>
      </c>
      <c r="M334" s="5">
        <v>57.17</v>
      </c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4">
        <v>334</v>
      </c>
      <c r="B335" s="3" t="s">
        <v>284</v>
      </c>
      <c r="C335" s="5">
        <v>58.44</v>
      </c>
      <c r="D335" s="5">
        <v>7</v>
      </c>
      <c r="E335" s="5">
        <v>25</v>
      </c>
      <c r="F335" s="5">
        <v>67.03</v>
      </c>
      <c r="G335" s="5">
        <v>0</v>
      </c>
      <c r="H335" s="5">
        <v>0</v>
      </c>
      <c r="I335" s="5">
        <v>0</v>
      </c>
      <c r="J335" s="5">
        <v>0</v>
      </c>
      <c r="K335" s="5">
        <v>58.89</v>
      </c>
      <c r="L335" s="5">
        <v>58.34</v>
      </c>
      <c r="M335" s="5">
        <v>57.1</v>
      </c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4">
        <v>335</v>
      </c>
      <c r="B336" s="3" t="s">
        <v>363</v>
      </c>
      <c r="C336" s="5">
        <v>58.37</v>
      </c>
      <c r="D336" s="5">
        <v>7</v>
      </c>
      <c r="E336" s="5">
        <v>22</v>
      </c>
      <c r="F336" s="5">
        <v>68.42</v>
      </c>
      <c r="G336" s="5">
        <v>0</v>
      </c>
      <c r="H336" s="5">
        <v>0</v>
      </c>
      <c r="I336" s="5">
        <v>0</v>
      </c>
      <c r="J336" s="5">
        <v>1</v>
      </c>
      <c r="K336" s="5">
        <v>58.3</v>
      </c>
      <c r="L336" s="5">
        <v>58.68</v>
      </c>
      <c r="M336" s="5">
        <v>58.28</v>
      </c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4">
        <v>336</v>
      </c>
      <c r="B337" s="3" t="s">
        <v>298</v>
      </c>
      <c r="C337" s="5">
        <v>57.6</v>
      </c>
      <c r="D337" s="5">
        <v>3</v>
      </c>
      <c r="E337" s="5">
        <v>24</v>
      </c>
      <c r="F337" s="5">
        <v>69.44</v>
      </c>
      <c r="G337" s="5">
        <v>0</v>
      </c>
      <c r="H337" s="5">
        <v>0</v>
      </c>
      <c r="I337" s="5">
        <v>0</v>
      </c>
      <c r="J337" s="5">
        <v>1</v>
      </c>
      <c r="K337" s="5">
        <v>57.75</v>
      </c>
      <c r="L337" s="5">
        <v>57.74</v>
      </c>
      <c r="M337" s="5">
        <v>57.03</v>
      </c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4">
        <v>337</v>
      </c>
      <c r="B338" s="3" t="s">
        <v>358</v>
      </c>
      <c r="C338" s="5">
        <v>57.39</v>
      </c>
      <c r="D338" s="5">
        <v>10</v>
      </c>
      <c r="E338" s="5">
        <v>21</v>
      </c>
      <c r="F338" s="5">
        <v>63.98</v>
      </c>
      <c r="G338" s="5">
        <v>0</v>
      </c>
      <c r="H338" s="5">
        <v>1</v>
      </c>
      <c r="I338" s="5">
        <v>0</v>
      </c>
      <c r="J338" s="5">
        <v>2</v>
      </c>
      <c r="K338" s="5">
        <v>57.19</v>
      </c>
      <c r="L338" s="5">
        <v>57.87</v>
      </c>
      <c r="M338" s="5">
        <v>57.46</v>
      </c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4">
        <v>338</v>
      </c>
      <c r="B339" s="3" t="s">
        <v>321</v>
      </c>
      <c r="C339" s="5">
        <v>57.29</v>
      </c>
      <c r="D339" s="5">
        <v>4</v>
      </c>
      <c r="E339" s="5">
        <v>26</v>
      </c>
      <c r="F339" s="5">
        <v>68.930000000000007</v>
      </c>
      <c r="G339" s="5">
        <v>0</v>
      </c>
      <c r="H339" s="5">
        <v>0</v>
      </c>
      <c r="I339" s="5">
        <v>0</v>
      </c>
      <c r="J339" s="5">
        <v>2</v>
      </c>
      <c r="K339" s="5">
        <v>57.46</v>
      </c>
      <c r="L339" s="5">
        <v>57.33</v>
      </c>
      <c r="M339" s="5">
        <v>56.74</v>
      </c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4">
        <v>339</v>
      </c>
      <c r="B340" s="3" t="s">
        <v>342</v>
      </c>
      <c r="C340" s="5">
        <v>57.23</v>
      </c>
      <c r="D340" s="5">
        <v>7</v>
      </c>
      <c r="E340" s="5">
        <v>24</v>
      </c>
      <c r="F340" s="5">
        <v>66.27</v>
      </c>
      <c r="G340" s="5">
        <v>0</v>
      </c>
      <c r="H340" s="5">
        <v>1</v>
      </c>
      <c r="I340" s="5">
        <v>0</v>
      </c>
      <c r="J340" s="5">
        <v>3</v>
      </c>
      <c r="K340" s="5">
        <v>56.7</v>
      </c>
      <c r="L340" s="5">
        <v>56.82</v>
      </c>
      <c r="M340" s="5">
        <v>58.74</v>
      </c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4">
        <v>340</v>
      </c>
      <c r="B341" s="3" t="s">
        <v>352</v>
      </c>
      <c r="C341" s="5">
        <v>56.96</v>
      </c>
      <c r="D341" s="5">
        <v>8</v>
      </c>
      <c r="E341" s="5">
        <v>22</v>
      </c>
      <c r="F341" s="5">
        <v>67.180000000000007</v>
      </c>
      <c r="G341" s="5">
        <v>0</v>
      </c>
      <c r="H341" s="5">
        <v>0</v>
      </c>
      <c r="I341" s="5">
        <v>0</v>
      </c>
      <c r="J341" s="5">
        <v>1</v>
      </c>
      <c r="K341" s="5">
        <v>56.95</v>
      </c>
      <c r="L341" s="5">
        <v>57.28</v>
      </c>
      <c r="M341" s="5">
        <v>56.69</v>
      </c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4">
        <v>341</v>
      </c>
      <c r="B342" s="3" t="s">
        <v>175</v>
      </c>
      <c r="C342" s="5">
        <v>56.83</v>
      </c>
      <c r="D342" s="5">
        <v>4</v>
      </c>
      <c r="E342" s="5">
        <v>24</v>
      </c>
      <c r="F342" s="5">
        <v>68.66</v>
      </c>
      <c r="G342" s="5">
        <v>0</v>
      </c>
      <c r="H342" s="5">
        <v>0</v>
      </c>
      <c r="I342" s="5">
        <v>0</v>
      </c>
      <c r="J342" s="5">
        <v>3</v>
      </c>
      <c r="K342" s="5">
        <v>56.76</v>
      </c>
      <c r="L342" s="5">
        <v>56.98</v>
      </c>
      <c r="M342" s="5">
        <v>56.88</v>
      </c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4">
        <v>342</v>
      </c>
      <c r="B343" s="3" t="s">
        <v>256</v>
      </c>
      <c r="C343" s="5">
        <v>56.38</v>
      </c>
      <c r="D343" s="5">
        <v>7</v>
      </c>
      <c r="E343" s="5">
        <v>23</v>
      </c>
      <c r="F343" s="5">
        <v>66.62</v>
      </c>
      <c r="G343" s="5">
        <v>0</v>
      </c>
      <c r="H343" s="5">
        <v>1</v>
      </c>
      <c r="I343" s="5">
        <v>0</v>
      </c>
      <c r="J343" s="5">
        <v>3</v>
      </c>
      <c r="K343" s="5">
        <v>56.45</v>
      </c>
      <c r="L343" s="5">
        <v>56.93</v>
      </c>
      <c r="M343" s="5">
        <v>55.61</v>
      </c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4">
        <v>343</v>
      </c>
      <c r="B344" s="3" t="s">
        <v>272</v>
      </c>
      <c r="C344" s="5">
        <v>56.33</v>
      </c>
      <c r="D344" s="5">
        <v>3</v>
      </c>
      <c r="E344" s="5">
        <v>25</v>
      </c>
      <c r="F344" s="5">
        <v>69.989999999999995</v>
      </c>
      <c r="G344" s="5">
        <v>0</v>
      </c>
      <c r="H344" s="5">
        <v>2</v>
      </c>
      <c r="I344" s="5">
        <v>0</v>
      </c>
      <c r="J344" s="5">
        <v>2</v>
      </c>
      <c r="K344" s="5">
        <v>56.13</v>
      </c>
      <c r="L344" s="5">
        <v>56.69</v>
      </c>
      <c r="M344" s="5">
        <v>56.54</v>
      </c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4">
        <v>344</v>
      </c>
      <c r="B345" s="3" t="s">
        <v>322</v>
      </c>
      <c r="C345" s="5">
        <v>56.32</v>
      </c>
      <c r="D345" s="5">
        <v>5</v>
      </c>
      <c r="E345" s="5">
        <v>22</v>
      </c>
      <c r="F345" s="5">
        <v>68.650000000000006</v>
      </c>
      <c r="G345" s="5">
        <v>0</v>
      </c>
      <c r="H345" s="5">
        <v>1</v>
      </c>
      <c r="I345" s="5">
        <v>0</v>
      </c>
      <c r="J345" s="5">
        <v>1</v>
      </c>
      <c r="K345" s="5">
        <v>55.78</v>
      </c>
      <c r="L345" s="5">
        <v>56.2</v>
      </c>
      <c r="M345" s="5">
        <v>57.68</v>
      </c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4">
        <v>345</v>
      </c>
      <c r="B346" s="3" t="s">
        <v>403</v>
      </c>
      <c r="C346" s="5">
        <v>55.2</v>
      </c>
      <c r="D346" s="5">
        <v>8</v>
      </c>
      <c r="E346" s="5">
        <v>27</v>
      </c>
      <c r="F346" s="5">
        <v>65.83</v>
      </c>
      <c r="G346" s="5">
        <v>0</v>
      </c>
      <c r="H346" s="5">
        <v>0</v>
      </c>
      <c r="I346" s="5">
        <v>0</v>
      </c>
      <c r="J346" s="5">
        <v>1</v>
      </c>
      <c r="K346" s="5">
        <v>54.91</v>
      </c>
      <c r="L346" s="5">
        <v>54.92</v>
      </c>
      <c r="M346" s="5">
        <v>56.14</v>
      </c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4">
        <v>346</v>
      </c>
      <c r="B347" s="3" t="s">
        <v>389</v>
      </c>
      <c r="C347" s="5">
        <v>55.06</v>
      </c>
      <c r="D347" s="5">
        <v>8</v>
      </c>
      <c r="E347" s="5">
        <v>25</v>
      </c>
      <c r="F347" s="5">
        <v>67.599999999999994</v>
      </c>
      <c r="G347" s="5">
        <v>0</v>
      </c>
      <c r="H347" s="5">
        <v>2</v>
      </c>
      <c r="I347" s="5">
        <v>0</v>
      </c>
      <c r="J347" s="5">
        <v>4</v>
      </c>
      <c r="K347" s="5">
        <v>54.95</v>
      </c>
      <c r="L347" s="5">
        <v>55.23</v>
      </c>
      <c r="M347" s="5">
        <v>55.2</v>
      </c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4">
        <v>347</v>
      </c>
      <c r="B348" s="3" t="s">
        <v>359</v>
      </c>
      <c r="C348" s="5">
        <v>54.83</v>
      </c>
      <c r="D348" s="5">
        <v>1</v>
      </c>
      <c r="E348" s="5">
        <v>28</v>
      </c>
      <c r="F348" s="5">
        <v>71.760000000000005</v>
      </c>
      <c r="G348" s="5">
        <v>0</v>
      </c>
      <c r="H348" s="5">
        <v>1</v>
      </c>
      <c r="I348" s="5">
        <v>0</v>
      </c>
      <c r="J348" s="5">
        <v>1</v>
      </c>
      <c r="K348" s="5">
        <v>55.61</v>
      </c>
      <c r="L348" s="5">
        <v>54.46</v>
      </c>
      <c r="M348" s="5">
        <v>52.11</v>
      </c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4">
        <v>348</v>
      </c>
      <c r="B349" s="3" t="s">
        <v>404</v>
      </c>
      <c r="C349" s="5">
        <v>53.97</v>
      </c>
      <c r="D349" s="5">
        <v>5</v>
      </c>
      <c r="E349" s="5">
        <v>25</v>
      </c>
      <c r="F349" s="5">
        <v>66.23</v>
      </c>
      <c r="G349" s="5">
        <v>0</v>
      </c>
      <c r="H349" s="5">
        <v>0</v>
      </c>
      <c r="I349" s="5">
        <v>0</v>
      </c>
      <c r="J349" s="5">
        <v>2</v>
      </c>
      <c r="K349" s="5">
        <v>53.54</v>
      </c>
      <c r="L349" s="5">
        <v>53.93</v>
      </c>
      <c r="M349" s="5">
        <v>55.01</v>
      </c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4">
        <v>349</v>
      </c>
      <c r="B350" s="3" t="s">
        <v>252</v>
      </c>
      <c r="C350" s="5">
        <v>53.49</v>
      </c>
      <c r="D350" s="5">
        <v>4</v>
      </c>
      <c r="E350" s="5">
        <v>24</v>
      </c>
      <c r="F350" s="5">
        <v>64.989999999999995</v>
      </c>
      <c r="G350" s="5">
        <v>0</v>
      </c>
      <c r="H350" s="5">
        <v>0</v>
      </c>
      <c r="I350" s="5">
        <v>0</v>
      </c>
      <c r="J350" s="5">
        <v>0</v>
      </c>
      <c r="K350" s="5">
        <v>54.19</v>
      </c>
      <c r="L350" s="5">
        <v>52.77</v>
      </c>
      <c r="M350" s="5">
        <v>51.65</v>
      </c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4">
        <v>350</v>
      </c>
      <c r="B351" s="3" t="s">
        <v>386</v>
      </c>
      <c r="C351" s="5">
        <v>53.02</v>
      </c>
      <c r="D351" s="5">
        <v>4</v>
      </c>
      <c r="E351" s="5">
        <v>25</v>
      </c>
      <c r="F351" s="5">
        <v>64.45</v>
      </c>
      <c r="G351" s="5">
        <v>0</v>
      </c>
      <c r="H351" s="5">
        <v>0</v>
      </c>
      <c r="I351" s="5">
        <v>0</v>
      </c>
      <c r="J351" s="5">
        <v>1</v>
      </c>
      <c r="K351" s="5">
        <v>52.6</v>
      </c>
      <c r="L351" s="5">
        <v>52.71</v>
      </c>
      <c r="M351" s="5">
        <v>54.23</v>
      </c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4">
        <v>351</v>
      </c>
      <c r="B352" s="3" t="s">
        <v>396</v>
      </c>
      <c r="C352" s="5">
        <v>52.57</v>
      </c>
      <c r="D352" s="5">
        <v>6</v>
      </c>
      <c r="E352" s="5">
        <v>21</v>
      </c>
      <c r="F352" s="5">
        <v>63.31</v>
      </c>
      <c r="G352" s="5">
        <v>0</v>
      </c>
      <c r="H352" s="5">
        <v>0</v>
      </c>
      <c r="I352" s="5">
        <v>0</v>
      </c>
      <c r="J352" s="5">
        <v>0</v>
      </c>
      <c r="K352" s="5">
        <v>52.82</v>
      </c>
      <c r="L352" s="5">
        <v>52.6</v>
      </c>
      <c r="M352" s="5">
        <v>51.74</v>
      </c>
      <c r="N352" s="3"/>
      <c r="O352" s="3"/>
      <c r="P352" s="3"/>
      <c r="Q352" s="3"/>
      <c r="R352" s="3"/>
      <c r="S352" s="3"/>
      <c r="T352" s="3"/>
      <c r="U352" s="3"/>
      <c r="V352" s="3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00"/>
  <sheetViews>
    <sheetView topLeftCell="A108" workbookViewId="0">
      <selection activeCell="L129" sqref="L129"/>
    </sheetView>
  </sheetViews>
  <sheetFormatPr baseColWidth="10" defaultColWidth="14.5" defaultRowHeight="15" customHeight="1"/>
  <cols>
    <col min="1" max="26" width="8.83203125" customWidth="1"/>
  </cols>
  <sheetData>
    <row r="1" spans="1:23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9</v>
      </c>
      <c r="L1" s="3" t="s">
        <v>430</v>
      </c>
      <c r="M1" s="3" t="s">
        <v>8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>
      <c r="A2" s="4">
        <v>1</v>
      </c>
      <c r="B2" s="3" t="s">
        <v>39</v>
      </c>
      <c r="C2" s="5">
        <v>100.29</v>
      </c>
      <c r="D2" s="5">
        <v>34</v>
      </c>
      <c r="E2" s="5">
        <v>0</v>
      </c>
      <c r="F2" s="5">
        <v>78.87</v>
      </c>
      <c r="G2" s="5">
        <v>6</v>
      </c>
      <c r="H2" s="5">
        <v>0</v>
      </c>
      <c r="I2" s="5">
        <v>14</v>
      </c>
      <c r="J2" s="5">
        <v>0</v>
      </c>
      <c r="K2" s="5">
        <v>99.15</v>
      </c>
      <c r="L2" s="5">
        <v>99.71</v>
      </c>
      <c r="M2" s="5">
        <v>102.8</v>
      </c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 s="4">
        <v>2</v>
      </c>
      <c r="B3" s="3" t="s">
        <v>80</v>
      </c>
      <c r="C3" s="5">
        <v>95.43</v>
      </c>
      <c r="D3" s="5">
        <v>31</v>
      </c>
      <c r="E3" s="5">
        <v>3</v>
      </c>
      <c r="F3" s="5">
        <v>80.11</v>
      </c>
      <c r="G3" s="5">
        <v>7</v>
      </c>
      <c r="H3" s="5">
        <v>1</v>
      </c>
      <c r="I3" s="5">
        <v>12</v>
      </c>
      <c r="J3" s="5">
        <v>2</v>
      </c>
      <c r="K3" s="5">
        <v>95.43</v>
      </c>
      <c r="L3" s="5">
        <v>95.6</v>
      </c>
      <c r="M3" s="5">
        <v>94.93</v>
      </c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>
      <c r="A4" s="4">
        <v>3</v>
      </c>
      <c r="B4" s="3" t="s">
        <v>49</v>
      </c>
      <c r="C4" s="5">
        <v>94.94</v>
      </c>
      <c r="D4" s="5">
        <v>29</v>
      </c>
      <c r="E4" s="5">
        <v>3</v>
      </c>
      <c r="F4" s="5">
        <v>78.98</v>
      </c>
      <c r="G4" s="5">
        <v>3</v>
      </c>
      <c r="H4" s="5">
        <v>3</v>
      </c>
      <c r="I4" s="5">
        <v>9</v>
      </c>
      <c r="J4" s="5">
        <v>3</v>
      </c>
      <c r="K4" s="5">
        <v>94.53</v>
      </c>
      <c r="L4" s="5">
        <v>94.42</v>
      </c>
      <c r="M4" s="5">
        <v>95.69</v>
      </c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4">
        <v>4</v>
      </c>
      <c r="B5" s="3" t="s">
        <v>25</v>
      </c>
      <c r="C5" s="5">
        <v>94.55</v>
      </c>
      <c r="D5" s="5">
        <v>31</v>
      </c>
      <c r="E5" s="5">
        <v>3</v>
      </c>
      <c r="F5" s="5">
        <v>77.86</v>
      </c>
      <c r="G5" s="5">
        <v>3</v>
      </c>
      <c r="H5" s="5">
        <v>0</v>
      </c>
      <c r="I5" s="5">
        <v>11</v>
      </c>
      <c r="J5" s="5">
        <v>0</v>
      </c>
      <c r="K5" s="5">
        <v>94.38</v>
      </c>
      <c r="L5" s="5">
        <v>94.71</v>
      </c>
      <c r="M5" s="5">
        <v>94.19</v>
      </c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4">
        <v>5</v>
      </c>
      <c r="B6" s="3" t="s">
        <v>32</v>
      </c>
      <c r="C6" s="5">
        <v>94.47</v>
      </c>
      <c r="D6" s="5">
        <v>29</v>
      </c>
      <c r="E6" s="5">
        <v>4</v>
      </c>
      <c r="F6" s="5">
        <v>80.12</v>
      </c>
      <c r="G6" s="5">
        <v>7</v>
      </c>
      <c r="H6" s="5">
        <v>2</v>
      </c>
      <c r="I6" s="5">
        <v>10</v>
      </c>
      <c r="J6" s="5">
        <v>4</v>
      </c>
      <c r="K6" s="5">
        <v>93.88</v>
      </c>
      <c r="L6" s="5">
        <v>93.76</v>
      </c>
      <c r="M6" s="5">
        <v>95.83</v>
      </c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>
      <c r="A7" s="4">
        <v>6</v>
      </c>
      <c r="B7" s="3" t="s">
        <v>69</v>
      </c>
      <c r="C7" s="5">
        <v>94.41</v>
      </c>
      <c r="D7" s="5">
        <v>32</v>
      </c>
      <c r="E7" s="5">
        <v>2</v>
      </c>
      <c r="F7" s="5">
        <v>79.05</v>
      </c>
      <c r="G7" s="5">
        <v>3</v>
      </c>
      <c r="H7" s="5">
        <v>1</v>
      </c>
      <c r="I7" s="5">
        <v>13</v>
      </c>
      <c r="J7" s="5">
        <v>1</v>
      </c>
      <c r="K7" s="5">
        <v>94.24</v>
      </c>
      <c r="L7" s="5">
        <v>93.34</v>
      </c>
      <c r="M7" s="5">
        <v>95.96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4">
        <v>7</v>
      </c>
      <c r="B8" s="3" t="s">
        <v>18</v>
      </c>
      <c r="C8" s="5">
        <v>93.27</v>
      </c>
      <c r="D8" s="5">
        <v>31</v>
      </c>
      <c r="E8" s="5">
        <v>2</v>
      </c>
      <c r="F8" s="5">
        <v>75.650000000000006</v>
      </c>
      <c r="G8" s="5">
        <v>0</v>
      </c>
      <c r="H8" s="5">
        <v>1</v>
      </c>
      <c r="I8" s="5">
        <v>6</v>
      </c>
      <c r="J8" s="5">
        <v>2</v>
      </c>
      <c r="K8" s="5">
        <v>93</v>
      </c>
      <c r="L8" s="5">
        <v>92.44</v>
      </c>
      <c r="M8" s="5">
        <v>94.42</v>
      </c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>
      <c r="A9" s="4">
        <v>8</v>
      </c>
      <c r="B9" s="3" t="s">
        <v>156</v>
      </c>
      <c r="C9" s="5">
        <v>89.94</v>
      </c>
      <c r="D9" s="5">
        <v>29</v>
      </c>
      <c r="E9" s="5">
        <v>5</v>
      </c>
      <c r="F9" s="5">
        <v>77.819999999999993</v>
      </c>
      <c r="G9" s="5">
        <v>6</v>
      </c>
      <c r="H9" s="5">
        <v>2</v>
      </c>
      <c r="I9" s="5">
        <v>10</v>
      </c>
      <c r="J9" s="5">
        <v>3</v>
      </c>
      <c r="K9" s="5">
        <v>88.83</v>
      </c>
      <c r="L9" s="5">
        <v>88.99</v>
      </c>
      <c r="M9" s="5">
        <v>92.7</v>
      </c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4">
        <v>9</v>
      </c>
      <c r="B10" s="3" t="s">
        <v>53</v>
      </c>
      <c r="C10" s="5">
        <v>89.92</v>
      </c>
      <c r="D10" s="5">
        <v>24</v>
      </c>
      <c r="E10" s="5">
        <v>11</v>
      </c>
      <c r="F10" s="5">
        <v>82.11</v>
      </c>
      <c r="G10" s="5">
        <v>4</v>
      </c>
      <c r="H10" s="5">
        <v>9</v>
      </c>
      <c r="I10" s="5">
        <v>9</v>
      </c>
      <c r="J10" s="5">
        <v>10</v>
      </c>
      <c r="K10" s="5">
        <v>90.75</v>
      </c>
      <c r="L10" s="5">
        <v>90.95</v>
      </c>
      <c r="M10" s="5">
        <v>88.18</v>
      </c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4">
        <v>10</v>
      </c>
      <c r="B11" s="3" t="s">
        <v>24</v>
      </c>
      <c r="C11" s="5">
        <v>89.89</v>
      </c>
      <c r="D11" s="5">
        <v>26</v>
      </c>
      <c r="E11" s="5">
        <v>8</v>
      </c>
      <c r="F11" s="5">
        <v>83.14</v>
      </c>
      <c r="G11" s="5">
        <v>11</v>
      </c>
      <c r="H11" s="5">
        <v>5</v>
      </c>
      <c r="I11" s="5">
        <v>13</v>
      </c>
      <c r="J11" s="5">
        <v>6</v>
      </c>
      <c r="K11" s="5">
        <v>89.88</v>
      </c>
      <c r="L11" s="5">
        <v>89.13</v>
      </c>
      <c r="M11" s="5">
        <v>90.55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4">
        <v>11</v>
      </c>
      <c r="B12" s="3" t="s">
        <v>52</v>
      </c>
      <c r="C12" s="5">
        <v>89.88</v>
      </c>
      <c r="D12" s="5">
        <v>25</v>
      </c>
      <c r="E12" s="5">
        <v>8</v>
      </c>
      <c r="F12" s="5">
        <v>81.849999999999994</v>
      </c>
      <c r="G12" s="5">
        <v>11</v>
      </c>
      <c r="H12" s="5">
        <v>4</v>
      </c>
      <c r="I12" s="5">
        <v>13</v>
      </c>
      <c r="J12" s="5">
        <v>5</v>
      </c>
      <c r="K12" s="5">
        <v>90.29</v>
      </c>
      <c r="L12" s="5">
        <v>89.34</v>
      </c>
      <c r="M12" s="5">
        <v>89.84</v>
      </c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4">
        <v>12</v>
      </c>
      <c r="B13" s="3" t="s">
        <v>111</v>
      </c>
      <c r="C13" s="5">
        <v>89.67</v>
      </c>
      <c r="D13" s="5">
        <v>23</v>
      </c>
      <c r="E13" s="5">
        <v>8</v>
      </c>
      <c r="F13" s="5">
        <v>78.11</v>
      </c>
      <c r="G13" s="5">
        <v>1</v>
      </c>
      <c r="H13" s="5">
        <v>3</v>
      </c>
      <c r="I13" s="5">
        <v>5</v>
      </c>
      <c r="J13" s="5">
        <v>7</v>
      </c>
      <c r="K13" s="5">
        <v>91.29</v>
      </c>
      <c r="L13" s="5">
        <v>91.99</v>
      </c>
      <c r="M13" s="5">
        <v>86.95</v>
      </c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>
      <c r="A14" s="4">
        <v>13</v>
      </c>
      <c r="B14" s="3" t="s">
        <v>76</v>
      </c>
      <c r="C14" s="5">
        <v>89.14</v>
      </c>
      <c r="D14" s="5">
        <v>22</v>
      </c>
      <c r="E14" s="5">
        <v>10</v>
      </c>
      <c r="F14" s="5">
        <v>81.94</v>
      </c>
      <c r="G14" s="5">
        <v>7</v>
      </c>
      <c r="H14" s="5">
        <v>6</v>
      </c>
      <c r="I14" s="5">
        <v>11</v>
      </c>
      <c r="J14" s="5">
        <v>6</v>
      </c>
      <c r="K14" s="5">
        <v>88.64</v>
      </c>
      <c r="L14" s="5">
        <v>90.17</v>
      </c>
      <c r="M14" s="5">
        <v>88.28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>
      <c r="A15" s="4">
        <v>14</v>
      </c>
      <c r="B15" s="3" t="s">
        <v>31</v>
      </c>
      <c r="C15" s="5">
        <v>88.92</v>
      </c>
      <c r="D15" s="5">
        <v>23</v>
      </c>
      <c r="E15" s="5">
        <v>9</v>
      </c>
      <c r="F15" s="5">
        <v>81.489999999999995</v>
      </c>
      <c r="G15" s="5">
        <v>7</v>
      </c>
      <c r="H15" s="5">
        <v>5</v>
      </c>
      <c r="I15" s="5">
        <v>8</v>
      </c>
      <c r="J15" s="5">
        <v>8</v>
      </c>
      <c r="K15" s="5">
        <v>88.93</v>
      </c>
      <c r="L15" s="5">
        <v>89.37</v>
      </c>
      <c r="M15" s="5">
        <v>88.13</v>
      </c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>
      <c r="A16" s="4">
        <v>15</v>
      </c>
      <c r="B16" s="3" t="s">
        <v>263</v>
      </c>
      <c r="C16" s="5">
        <v>88.43</v>
      </c>
      <c r="D16" s="5">
        <v>24</v>
      </c>
      <c r="E16" s="5">
        <v>8</v>
      </c>
      <c r="F16" s="5">
        <v>79.78</v>
      </c>
      <c r="G16" s="5">
        <v>3</v>
      </c>
      <c r="H16" s="5">
        <v>6</v>
      </c>
      <c r="I16" s="5">
        <v>6</v>
      </c>
      <c r="J16" s="5">
        <v>7</v>
      </c>
      <c r="K16" s="5">
        <v>88</v>
      </c>
      <c r="L16" s="5">
        <v>88.72</v>
      </c>
      <c r="M16" s="5">
        <v>88.15</v>
      </c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4">
        <v>16</v>
      </c>
      <c r="B17" s="3" t="s">
        <v>50</v>
      </c>
      <c r="C17" s="5">
        <v>87.74</v>
      </c>
      <c r="D17" s="5">
        <v>23</v>
      </c>
      <c r="E17" s="5">
        <v>11</v>
      </c>
      <c r="F17" s="5">
        <v>79.819999999999993</v>
      </c>
      <c r="G17" s="5">
        <v>3</v>
      </c>
      <c r="H17" s="5">
        <v>5</v>
      </c>
      <c r="I17" s="5">
        <v>8</v>
      </c>
      <c r="J17" s="5">
        <v>8</v>
      </c>
      <c r="K17" s="5">
        <v>88.53</v>
      </c>
      <c r="L17" s="5">
        <v>87.89</v>
      </c>
      <c r="M17" s="5">
        <v>86.65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4">
        <v>17</v>
      </c>
      <c r="B18" s="3" t="s">
        <v>71</v>
      </c>
      <c r="C18" s="5">
        <v>87.48</v>
      </c>
      <c r="D18" s="5">
        <v>23</v>
      </c>
      <c r="E18" s="5">
        <v>10</v>
      </c>
      <c r="F18" s="5">
        <v>77.900000000000006</v>
      </c>
      <c r="G18" s="5">
        <v>0</v>
      </c>
      <c r="H18" s="5">
        <v>7</v>
      </c>
      <c r="I18" s="5">
        <v>4</v>
      </c>
      <c r="J18" s="5">
        <v>9</v>
      </c>
      <c r="K18" s="5">
        <v>89.02</v>
      </c>
      <c r="L18" s="5">
        <v>89.91</v>
      </c>
      <c r="M18" s="5">
        <v>84.57</v>
      </c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4">
        <v>18</v>
      </c>
      <c r="B19" s="3" t="s">
        <v>123</v>
      </c>
      <c r="C19" s="5">
        <v>87.37</v>
      </c>
      <c r="D19" s="5">
        <v>27</v>
      </c>
      <c r="E19" s="5">
        <v>4</v>
      </c>
      <c r="F19" s="5">
        <v>74.02</v>
      </c>
      <c r="G19" s="5">
        <v>1</v>
      </c>
      <c r="H19" s="5">
        <v>2</v>
      </c>
      <c r="I19" s="5">
        <v>1</v>
      </c>
      <c r="J19" s="5">
        <v>2</v>
      </c>
      <c r="K19" s="5">
        <v>86.75</v>
      </c>
      <c r="L19" s="5">
        <v>87.28</v>
      </c>
      <c r="M19" s="5">
        <v>87.75</v>
      </c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4">
        <v>19</v>
      </c>
      <c r="B20" s="3" t="s">
        <v>41</v>
      </c>
      <c r="C20" s="5">
        <v>87.01</v>
      </c>
      <c r="D20" s="5">
        <v>23</v>
      </c>
      <c r="E20" s="5">
        <v>9</v>
      </c>
      <c r="F20" s="5">
        <v>80.02</v>
      </c>
      <c r="G20" s="5">
        <v>3</v>
      </c>
      <c r="H20" s="5">
        <v>8</v>
      </c>
      <c r="I20" s="5">
        <v>6</v>
      </c>
      <c r="J20" s="5">
        <v>9</v>
      </c>
      <c r="K20" s="5">
        <v>87.68</v>
      </c>
      <c r="L20" s="5">
        <v>86.48</v>
      </c>
      <c r="M20" s="5">
        <v>86.73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4">
        <v>20</v>
      </c>
      <c r="B21" s="3" t="s">
        <v>146</v>
      </c>
      <c r="C21" s="5">
        <v>86.81</v>
      </c>
      <c r="D21" s="5">
        <v>22</v>
      </c>
      <c r="E21" s="5">
        <v>10</v>
      </c>
      <c r="F21" s="5">
        <v>79.95</v>
      </c>
      <c r="G21" s="5">
        <v>2</v>
      </c>
      <c r="H21" s="5">
        <v>5</v>
      </c>
      <c r="I21" s="5">
        <v>6</v>
      </c>
      <c r="J21" s="5">
        <v>9</v>
      </c>
      <c r="K21" s="5">
        <v>87.56</v>
      </c>
      <c r="L21" s="5">
        <v>86.92</v>
      </c>
      <c r="M21" s="5">
        <v>85.78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4">
        <v>21</v>
      </c>
      <c r="B22" s="3" t="s">
        <v>20</v>
      </c>
      <c r="C22" s="5">
        <v>86.66</v>
      </c>
      <c r="D22" s="5">
        <v>20</v>
      </c>
      <c r="E22" s="5">
        <v>13</v>
      </c>
      <c r="F22" s="5">
        <v>80.66</v>
      </c>
      <c r="G22" s="5">
        <v>3</v>
      </c>
      <c r="H22" s="5">
        <v>10</v>
      </c>
      <c r="I22" s="5">
        <v>3</v>
      </c>
      <c r="J22" s="5">
        <v>13</v>
      </c>
      <c r="K22" s="5">
        <v>87.8</v>
      </c>
      <c r="L22" s="5">
        <v>87.66</v>
      </c>
      <c r="M22" s="5">
        <v>84.66</v>
      </c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4">
        <v>22</v>
      </c>
      <c r="B23" s="3" t="s">
        <v>212</v>
      </c>
      <c r="C23" s="5">
        <v>85.89</v>
      </c>
      <c r="D23" s="5">
        <v>30</v>
      </c>
      <c r="E23" s="5">
        <v>3</v>
      </c>
      <c r="F23" s="5">
        <v>73.180000000000007</v>
      </c>
      <c r="G23" s="5">
        <v>2</v>
      </c>
      <c r="H23" s="5">
        <v>1</v>
      </c>
      <c r="I23" s="5">
        <v>3</v>
      </c>
      <c r="J23" s="5">
        <v>2</v>
      </c>
      <c r="K23" s="5">
        <v>84.07</v>
      </c>
      <c r="L23" s="5">
        <v>85.07</v>
      </c>
      <c r="M23" s="5">
        <v>89.57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4">
        <v>23</v>
      </c>
      <c r="B24" s="3" t="s">
        <v>215</v>
      </c>
      <c r="C24" s="5">
        <v>85.85</v>
      </c>
      <c r="D24" s="5">
        <v>21</v>
      </c>
      <c r="E24" s="5">
        <v>10</v>
      </c>
      <c r="F24" s="5">
        <v>80.72</v>
      </c>
      <c r="G24" s="5">
        <v>3</v>
      </c>
      <c r="H24" s="5">
        <v>4</v>
      </c>
      <c r="I24" s="5">
        <v>6</v>
      </c>
      <c r="J24" s="5">
        <v>10</v>
      </c>
      <c r="K24" s="5">
        <v>85.4</v>
      </c>
      <c r="L24" s="5">
        <v>86</v>
      </c>
      <c r="M24" s="5">
        <v>85.75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4">
        <v>24</v>
      </c>
      <c r="B25" s="3" t="s">
        <v>51</v>
      </c>
      <c r="C25" s="5">
        <v>85.61</v>
      </c>
      <c r="D25" s="5">
        <v>21</v>
      </c>
      <c r="E25" s="5">
        <v>11</v>
      </c>
      <c r="F25" s="5">
        <v>79.569999999999993</v>
      </c>
      <c r="G25" s="5">
        <v>3</v>
      </c>
      <c r="H25" s="5">
        <v>6</v>
      </c>
      <c r="I25" s="5">
        <v>6</v>
      </c>
      <c r="J25" s="5">
        <v>7</v>
      </c>
      <c r="K25" s="5">
        <v>86.04</v>
      </c>
      <c r="L25" s="5">
        <v>86.18</v>
      </c>
      <c r="M25" s="5">
        <v>84.36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4">
        <v>25</v>
      </c>
      <c r="B26" s="3" t="s">
        <v>42</v>
      </c>
      <c r="C26" s="5">
        <v>85.61</v>
      </c>
      <c r="D26" s="5">
        <v>26</v>
      </c>
      <c r="E26" s="5">
        <v>8</v>
      </c>
      <c r="F26" s="5">
        <v>77.239999999999995</v>
      </c>
      <c r="G26" s="5">
        <v>0</v>
      </c>
      <c r="H26" s="5">
        <v>3</v>
      </c>
      <c r="I26" s="5">
        <v>4</v>
      </c>
      <c r="J26" s="5">
        <v>5</v>
      </c>
      <c r="K26" s="5">
        <v>85.28</v>
      </c>
      <c r="L26" s="5">
        <v>85.02</v>
      </c>
      <c r="M26" s="5">
        <v>86.35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4">
        <v>26</v>
      </c>
      <c r="B27" s="3" t="s">
        <v>35</v>
      </c>
      <c r="C27" s="5">
        <v>85.5</v>
      </c>
      <c r="D27" s="5">
        <v>21</v>
      </c>
      <c r="E27" s="5">
        <v>13</v>
      </c>
      <c r="F27" s="5">
        <v>80.27</v>
      </c>
      <c r="G27" s="5">
        <v>5</v>
      </c>
      <c r="H27" s="5">
        <v>4</v>
      </c>
      <c r="I27" s="5">
        <v>8</v>
      </c>
      <c r="J27" s="5">
        <v>7</v>
      </c>
      <c r="K27" s="5">
        <v>85.96</v>
      </c>
      <c r="L27" s="5">
        <v>85.76</v>
      </c>
      <c r="M27" s="5">
        <v>84.5</v>
      </c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4">
        <v>27</v>
      </c>
      <c r="B28" s="3" t="s">
        <v>43</v>
      </c>
      <c r="C28" s="5">
        <v>85.48</v>
      </c>
      <c r="D28" s="5">
        <v>27</v>
      </c>
      <c r="E28" s="5">
        <v>6</v>
      </c>
      <c r="F28" s="5">
        <v>78.63</v>
      </c>
      <c r="G28" s="5">
        <v>4</v>
      </c>
      <c r="H28" s="5">
        <v>4</v>
      </c>
      <c r="I28" s="5">
        <v>8</v>
      </c>
      <c r="J28" s="5">
        <v>6</v>
      </c>
      <c r="K28" s="5">
        <v>84.31</v>
      </c>
      <c r="L28" s="5">
        <v>84.3</v>
      </c>
      <c r="M28" s="5">
        <v>88.64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4">
        <v>28</v>
      </c>
      <c r="B29" s="3" t="s">
        <v>58</v>
      </c>
      <c r="C29" s="5">
        <v>85.44</v>
      </c>
      <c r="D29" s="5">
        <v>22</v>
      </c>
      <c r="E29" s="5">
        <v>11</v>
      </c>
      <c r="F29" s="5">
        <v>80.58</v>
      </c>
      <c r="G29" s="5">
        <v>4</v>
      </c>
      <c r="H29" s="5">
        <v>5</v>
      </c>
      <c r="I29" s="5">
        <v>7</v>
      </c>
      <c r="J29" s="5">
        <v>8</v>
      </c>
      <c r="K29" s="5">
        <v>85.36</v>
      </c>
      <c r="L29" s="5">
        <v>84.61</v>
      </c>
      <c r="M29" s="5">
        <v>86.27</v>
      </c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4">
        <v>29</v>
      </c>
      <c r="B30" s="3" t="s">
        <v>195</v>
      </c>
      <c r="C30" s="5">
        <v>85.01</v>
      </c>
      <c r="D30" s="5">
        <v>26</v>
      </c>
      <c r="E30" s="5">
        <v>6</v>
      </c>
      <c r="F30" s="5">
        <v>74.97</v>
      </c>
      <c r="G30" s="5">
        <v>0</v>
      </c>
      <c r="H30" s="5">
        <v>2</v>
      </c>
      <c r="I30" s="5">
        <v>0</v>
      </c>
      <c r="J30" s="5">
        <v>5</v>
      </c>
      <c r="K30" s="5">
        <v>84.14</v>
      </c>
      <c r="L30" s="5">
        <v>84.5</v>
      </c>
      <c r="M30" s="5">
        <v>86.26</v>
      </c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4">
        <v>30</v>
      </c>
      <c r="B31" s="3" t="s">
        <v>148</v>
      </c>
      <c r="C31" s="5">
        <v>84.63</v>
      </c>
      <c r="D31" s="5">
        <v>23</v>
      </c>
      <c r="E31" s="5">
        <v>7</v>
      </c>
      <c r="F31" s="5">
        <v>74.92</v>
      </c>
      <c r="G31" s="5">
        <v>0</v>
      </c>
      <c r="H31" s="5">
        <v>2</v>
      </c>
      <c r="I31" s="5">
        <v>2</v>
      </c>
      <c r="J31" s="5">
        <v>4</v>
      </c>
      <c r="K31" s="5">
        <v>84.75</v>
      </c>
      <c r="L31" s="5">
        <v>84.38</v>
      </c>
      <c r="M31" s="5">
        <v>84.45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4">
        <v>31</v>
      </c>
      <c r="B32" s="3" t="s">
        <v>66</v>
      </c>
      <c r="C32" s="5">
        <v>84.32</v>
      </c>
      <c r="D32" s="5">
        <v>26</v>
      </c>
      <c r="E32" s="5">
        <v>9</v>
      </c>
      <c r="F32" s="5">
        <v>77.540000000000006</v>
      </c>
      <c r="G32" s="5">
        <v>1</v>
      </c>
      <c r="H32" s="5">
        <v>2</v>
      </c>
      <c r="I32" s="5">
        <v>6</v>
      </c>
      <c r="J32" s="5">
        <v>4</v>
      </c>
      <c r="K32" s="5">
        <v>83.22</v>
      </c>
      <c r="L32" s="5">
        <v>83.94</v>
      </c>
      <c r="M32" s="5">
        <v>85.68</v>
      </c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4">
        <v>32</v>
      </c>
      <c r="B33" s="3" t="s">
        <v>68</v>
      </c>
      <c r="C33" s="5">
        <v>84.16</v>
      </c>
      <c r="D33" s="5">
        <v>20</v>
      </c>
      <c r="E33" s="5">
        <v>13</v>
      </c>
      <c r="F33" s="5">
        <v>79.680000000000007</v>
      </c>
      <c r="G33" s="5">
        <v>3</v>
      </c>
      <c r="H33" s="5">
        <v>6</v>
      </c>
      <c r="I33" s="5">
        <v>4</v>
      </c>
      <c r="J33" s="5">
        <v>9</v>
      </c>
      <c r="K33" s="5">
        <v>85.1</v>
      </c>
      <c r="L33" s="5">
        <v>84.16</v>
      </c>
      <c r="M33" s="5">
        <v>83.06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4">
        <v>33</v>
      </c>
      <c r="B34" s="3" t="s">
        <v>27</v>
      </c>
      <c r="C34" s="5">
        <v>84.1</v>
      </c>
      <c r="D34" s="5">
        <v>21</v>
      </c>
      <c r="E34" s="5">
        <v>12</v>
      </c>
      <c r="F34" s="5">
        <v>78.98</v>
      </c>
      <c r="G34" s="5">
        <v>2</v>
      </c>
      <c r="H34" s="5">
        <v>5</v>
      </c>
      <c r="I34" s="5">
        <v>7</v>
      </c>
      <c r="J34" s="5">
        <v>7</v>
      </c>
      <c r="K34" s="5">
        <v>85.68</v>
      </c>
      <c r="L34" s="5">
        <v>83.85</v>
      </c>
      <c r="M34" s="5">
        <v>82.87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4">
        <v>34</v>
      </c>
      <c r="B35" s="3" t="s">
        <v>65</v>
      </c>
      <c r="C35" s="5">
        <v>84</v>
      </c>
      <c r="D35" s="5">
        <v>17</v>
      </c>
      <c r="E35" s="5">
        <v>13</v>
      </c>
      <c r="F35" s="5">
        <v>81.510000000000005</v>
      </c>
      <c r="G35" s="5">
        <v>5</v>
      </c>
      <c r="H35" s="5">
        <v>8</v>
      </c>
      <c r="I35" s="5">
        <v>5</v>
      </c>
      <c r="J35" s="5">
        <v>9</v>
      </c>
      <c r="K35" s="5">
        <v>84.08</v>
      </c>
      <c r="L35" s="5">
        <v>84.3</v>
      </c>
      <c r="M35" s="5">
        <v>83.25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4">
        <v>35</v>
      </c>
      <c r="B36" s="3" t="s">
        <v>47</v>
      </c>
      <c r="C36" s="5">
        <v>83.86</v>
      </c>
      <c r="D36" s="5">
        <v>25</v>
      </c>
      <c r="E36" s="5">
        <v>8</v>
      </c>
      <c r="F36" s="5">
        <v>75.09</v>
      </c>
      <c r="G36" s="5">
        <v>1</v>
      </c>
      <c r="H36" s="5">
        <v>1</v>
      </c>
      <c r="I36" s="5">
        <v>2</v>
      </c>
      <c r="J36" s="5">
        <v>4</v>
      </c>
      <c r="K36" s="5">
        <v>83.32</v>
      </c>
      <c r="L36" s="5">
        <v>84.09</v>
      </c>
      <c r="M36" s="5">
        <v>83.76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4">
        <v>36</v>
      </c>
      <c r="B37" s="3" t="s">
        <v>92</v>
      </c>
      <c r="C37" s="5">
        <v>83.85</v>
      </c>
      <c r="D37" s="5">
        <v>23</v>
      </c>
      <c r="E37" s="5">
        <v>9</v>
      </c>
      <c r="F37" s="5">
        <v>76.06</v>
      </c>
      <c r="G37" s="5">
        <v>1</v>
      </c>
      <c r="H37" s="5">
        <v>3</v>
      </c>
      <c r="I37" s="5">
        <v>2</v>
      </c>
      <c r="J37" s="5">
        <v>5</v>
      </c>
      <c r="K37" s="5">
        <v>83.92</v>
      </c>
      <c r="L37" s="5">
        <v>84.8</v>
      </c>
      <c r="M37" s="5">
        <v>82.49</v>
      </c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4">
        <v>37</v>
      </c>
      <c r="B38" s="3" t="s">
        <v>190</v>
      </c>
      <c r="C38" s="5">
        <v>83.37</v>
      </c>
      <c r="D38" s="5">
        <v>21</v>
      </c>
      <c r="E38" s="5">
        <v>11</v>
      </c>
      <c r="F38" s="5">
        <v>79.06</v>
      </c>
      <c r="G38" s="5">
        <v>0</v>
      </c>
      <c r="H38" s="5">
        <v>5</v>
      </c>
      <c r="I38" s="5">
        <v>1</v>
      </c>
      <c r="J38" s="5">
        <v>6</v>
      </c>
      <c r="K38" s="5">
        <v>82.93</v>
      </c>
      <c r="L38" s="5">
        <v>83.39</v>
      </c>
      <c r="M38" s="5">
        <v>83.42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4">
        <v>38</v>
      </c>
      <c r="B39" s="3" t="s">
        <v>99</v>
      </c>
      <c r="C39" s="5">
        <v>83.36</v>
      </c>
      <c r="D39" s="5">
        <v>20</v>
      </c>
      <c r="E39" s="5">
        <v>11</v>
      </c>
      <c r="F39" s="5">
        <v>79.959999999999994</v>
      </c>
      <c r="G39" s="5">
        <v>1</v>
      </c>
      <c r="H39" s="5">
        <v>7</v>
      </c>
      <c r="I39" s="5">
        <v>5</v>
      </c>
      <c r="J39" s="5">
        <v>8</v>
      </c>
      <c r="K39" s="5">
        <v>82.89</v>
      </c>
      <c r="L39" s="5">
        <v>82.6</v>
      </c>
      <c r="M39" s="5">
        <v>84.48</v>
      </c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4">
        <v>39</v>
      </c>
      <c r="B40" s="3" t="s">
        <v>412</v>
      </c>
      <c r="C40" s="5">
        <v>83.22</v>
      </c>
      <c r="D40" s="5">
        <v>21</v>
      </c>
      <c r="E40" s="5">
        <v>12</v>
      </c>
      <c r="F40" s="5">
        <v>78.06</v>
      </c>
      <c r="G40" s="5">
        <v>1</v>
      </c>
      <c r="H40" s="5">
        <v>6</v>
      </c>
      <c r="I40" s="5">
        <v>4</v>
      </c>
      <c r="J40" s="5">
        <v>7</v>
      </c>
      <c r="K40" s="5">
        <v>84.15</v>
      </c>
      <c r="L40" s="5">
        <v>83.2</v>
      </c>
      <c r="M40" s="5">
        <v>82.16</v>
      </c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4">
        <v>40</v>
      </c>
      <c r="B41" s="3" t="s">
        <v>37</v>
      </c>
      <c r="C41" s="5">
        <v>83.04</v>
      </c>
      <c r="D41" s="5">
        <v>20</v>
      </c>
      <c r="E41" s="5">
        <v>13</v>
      </c>
      <c r="F41" s="5">
        <v>78.819999999999993</v>
      </c>
      <c r="G41" s="5">
        <v>2</v>
      </c>
      <c r="H41" s="5">
        <v>7</v>
      </c>
      <c r="I41" s="5">
        <v>5</v>
      </c>
      <c r="J41" s="5">
        <v>11</v>
      </c>
      <c r="K41" s="5">
        <v>83.37</v>
      </c>
      <c r="L41" s="5">
        <v>83.06</v>
      </c>
      <c r="M41" s="5">
        <v>82.38</v>
      </c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4">
        <v>41</v>
      </c>
      <c r="B42" s="3" t="s">
        <v>185</v>
      </c>
      <c r="C42" s="5">
        <v>82.61</v>
      </c>
      <c r="D42" s="5">
        <v>26</v>
      </c>
      <c r="E42" s="5">
        <v>4</v>
      </c>
      <c r="F42" s="5">
        <v>68.930000000000007</v>
      </c>
      <c r="G42" s="5">
        <v>0</v>
      </c>
      <c r="H42" s="5">
        <v>2</v>
      </c>
      <c r="I42" s="5">
        <v>0</v>
      </c>
      <c r="J42" s="5">
        <v>3</v>
      </c>
      <c r="K42" s="5">
        <v>81.489999999999995</v>
      </c>
      <c r="L42" s="5">
        <v>81.87</v>
      </c>
      <c r="M42" s="5">
        <v>84.54</v>
      </c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4">
        <v>42</v>
      </c>
      <c r="B43" s="3" t="s">
        <v>83</v>
      </c>
      <c r="C43" s="5">
        <v>82.53</v>
      </c>
      <c r="D43" s="5">
        <v>16</v>
      </c>
      <c r="E43" s="5">
        <v>17</v>
      </c>
      <c r="F43" s="5">
        <v>80.28</v>
      </c>
      <c r="G43" s="5">
        <v>1</v>
      </c>
      <c r="H43" s="5">
        <v>6</v>
      </c>
      <c r="I43" s="5">
        <v>1</v>
      </c>
      <c r="J43" s="5">
        <v>10</v>
      </c>
      <c r="K43" s="5">
        <v>83.77</v>
      </c>
      <c r="L43" s="5">
        <v>84.17</v>
      </c>
      <c r="M43" s="5">
        <v>79.83</v>
      </c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4">
        <v>43</v>
      </c>
      <c r="B44" s="3" t="s">
        <v>158</v>
      </c>
      <c r="C44" s="5">
        <v>82.45</v>
      </c>
      <c r="D44" s="5">
        <v>22</v>
      </c>
      <c r="E44" s="5">
        <v>10</v>
      </c>
      <c r="F44" s="5">
        <v>76.709999999999994</v>
      </c>
      <c r="G44" s="5">
        <v>2</v>
      </c>
      <c r="H44" s="5">
        <v>1</v>
      </c>
      <c r="I44" s="5">
        <v>5</v>
      </c>
      <c r="J44" s="5">
        <v>1</v>
      </c>
      <c r="K44" s="5">
        <v>82.34</v>
      </c>
      <c r="L44" s="5">
        <v>82.07</v>
      </c>
      <c r="M44" s="5">
        <v>82.67</v>
      </c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4">
        <v>44</v>
      </c>
      <c r="B45" s="3" t="s">
        <v>70</v>
      </c>
      <c r="C45" s="5">
        <v>82.44</v>
      </c>
      <c r="D45" s="5">
        <v>24</v>
      </c>
      <c r="E45" s="5">
        <v>9</v>
      </c>
      <c r="F45" s="5">
        <v>77.75</v>
      </c>
      <c r="G45" s="5">
        <v>2</v>
      </c>
      <c r="H45" s="5">
        <v>3</v>
      </c>
      <c r="I45" s="5">
        <v>5</v>
      </c>
      <c r="J45" s="5">
        <v>5</v>
      </c>
      <c r="K45" s="5">
        <v>81.75</v>
      </c>
      <c r="L45" s="5">
        <v>81.3</v>
      </c>
      <c r="M45" s="5">
        <v>84.49</v>
      </c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4">
        <v>45</v>
      </c>
      <c r="B46" s="3" t="s">
        <v>79</v>
      </c>
      <c r="C46" s="5">
        <v>82.41</v>
      </c>
      <c r="D46" s="5">
        <v>23</v>
      </c>
      <c r="E46" s="5">
        <v>8</v>
      </c>
      <c r="F46" s="5">
        <v>73.62</v>
      </c>
      <c r="G46" s="5">
        <v>0</v>
      </c>
      <c r="H46" s="5">
        <v>1</v>
      </c>
      <c r="I46" s="5">
        <v>2</v>
      </c>
      <c r="J46" s="5">
        <v>2</v>
      </c>
      <c r="K46" s="5">
        <v>81.84</v>
      </c>
      <c r="L46" s="5">
        <v>82.58</v>
      </c>
      <c r="M46" s="5">
        <v>82.39</v>
      </c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4">
        <v>46</v>
      </c>
      <c r="B47" s="3" t="s">
        <v>46</v>
      </c>
      <c r="C47" s="5">
        <v>82.34</v>
      </c>
      <c r="D47" s="5">
        <v>19</v>
      </c>
      <c r="E47" s="5">
        <v>13</v>
      </c>
      <c r="F47" s="5">
        <v>78.38</v>
      </c>
      <c r="G47" s="5">
        <v>2</v>
      </c>
      <c r="H47" s="5">
        <v>5</v>
      </c>
      <c r="I47" s="5">
        <v>4</v>
      </c>
      <c r="J47" s="5">
        <v>9</v>
      </c>
      <c r="K47" s="5">
        <v>82.32</v>
      </c>
      <c r="L47" s="5">
        <v>83.31</v>
      </c>
      <c r="M47" s="5">
        <v>81.010000000000005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4">
        <v>47</v>
      </c>
      <c r="B48" s="3" t="s">
        <v>16</v>
      </c>
      <c r="C48" s="5">
        <v>82.19</v>
      </c>
      <c r="D48" s="5">
        <v>20</v>
      </c>
      <c r="E48" s="5">
        <v>13</v>
      </c>
      <c r="F48" s="5">
        <v>78.52</v>
      </c>
      <c r="G48" s="5">
        <v>1</v>
      </c>
      <c r="H48" s="5">
        <v>7</v>
      </c>
      <c r="I48" s="5">
        <v>4</v>
      </c>
      <c r="J48" s="5">
        <v>8</v>
      </c>
      <c r="K48" s="5">
        <v>82.37</v>
      </c>
      <c r="L48" s="5">
        <v>81.760000000000005</v>
      </c>
      <c r="M48" s="5">
        <v>82.19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4">
        <v>48</v>
      </c>
      <c r="B49" s="3" t="s">
        <v>93</v>
      </c>
      <c r="C49" s="5">
        <v>82.13</v>
      </c>
      <c r="D49" s="5">
        <v>25</v>
      </c>
      <c r="E49" s="5">
        <v>8</v>
      </c>
      <c r="F49" s="5">
        <v>74.97</v>
      </c>
      <c r="G49" s="5">
        <v>0</v>
      </c>
      <c r="H49" s="5">
        <v>1</v>
      </c>
      <c r="I49" s="5">
        <v>1</v>
      </c>
      <c r="J49" s="5">
        <v>3</v>
      </c>
      <c r="K49" s="5">
        <v>81.13</v>
      </c>
      <c r="L49" s="5">
        <v>82.01</v>
      </c>
      <c r="M49" s="5">
        <v>82.94</v>
      </c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4">
        <v>49</v>
      </c>
      <c r="B50" s="3" t="s">
        <v>98</v>
      </c>
      <c r="C50" s="5">
        <v>82.13</v>
      </c>
      <c r="D50" s="5">
        <v>19</v>
      </c>
      <c r="E50" s="5">
        <v>13</v>
      </c>
      <c r="F50" s="5">
        <v>77.989999999999995</v>
      </c>
      <c r="G50" s="5">
        <v>1</v>
      </c>
      <c r="H50" s="5">
        <v>5</v>
      </c>
      <c r="I50" s="5">
        <v>1</v>
      </c>
      <c r="J50" s="5">
        <v>9</v>
      </c>
      <c r="K50" s="5">
        <v>81.900000000000006</v>
      </c>
      <c r="L50" s="5">
        <v>82.75</v>
      </c>
      <c r="M50" s="5">
        <v>81.290000000000006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4">
        <v>50</v>
      </c>
      <c r="B51" s="3" t="s">
        <v>72</v>
      </c>
      <c r="C51" s="5">
        <v>82.07</v>
      </c>
      <c r="D51" s="5">
        <v>22</v>
      </c>
      <c r="E51" s="5">
        <v>10</v>
      </c>
      <c r="F51" s="5">
        <v>75.02</v>
      </c>
      <c r="G51" s="5">
        <v>0</v>
      </c>
      <c r="H51" s="5">
        <v>0</v>
      </c>
      <c r="I51" s="5">
        <v>4</v>
      </c>
      <c r="J51" s="5">
        <v>2</v>
      </c>
      <c r="K51" s="5">
        <v>82.38</v>
      </c>
      <c r="L51" s="5">
        <v>82</v>
      </c>
      <c r="M51" s="5">
        <v>81.510000000000005</v>
      </c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4">
        <v>51</v>
      </c>
      <c r="B52" s="3" t="s">
        <v>132</v>
      </c>
      <c r="C52" s="5">
        <v>82.03</v>
      </c>
      <c r="D52" s="5">
        <v>20</v>
      </c>
      <c r="E52" s="5">
        <v>12</v>
      </c>
      <c r="F52" s="5">
        <v>77.66</v>
      </c>
      <c r="G52" s="5">
        <v>1</v>
      </c>
      <c r="H52" s="5">
        <v>2</v>
      </c>
      <c r="I52" s="5">
        <v>5</v>
      </c>
      <c r="J52" s="5">
        <v>7</v>
      </c>
      <c r="K52" s="5">
        <v>81.650000000000006</v>
      </c>
      <c r="L52" s="5">
        <v>82.69</v>
      </c>
      <c r="M52" s="5">
        <v>81.3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4">
        <v>52</v>
      </c>
      <c r="B53" s="3" t="s">
        <v>40</v>
      </c>
      <c r="C53" s="5">
        <v>82</v>
      </c>
      <c r="D53" s="5">
        <v>18</v>
      </c>
      <c r="E53" s="5">
        <v>15</v>
      </c>
      <c r="F53" s="5">
        <v>78.430000000000007</v>
      </c>
      <c r="G53" s="5">
        <v>0</v>
      </c>
      <c r="H53" s="5">
        <v>13</v>
      </c>
      <c r="I53" s="5">
        <v>1</v>
      </c>
      <c r="J53" s="5">
        <v>14</v>
      </c>
      <c r="K53" s="5">
        <v>82.83</v>
      </c>
      <c r="L53" s="5">
        <v>82.38</v>
      </c>
      <c r="M53" s="5">
        <v>80.569999999999993</v>
      </c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4">
        <v>53</v>
      </c>
      <c r="B54" s="3" t="s">
        <v>122</v>
      </c>
      <c r="C54" s="5">
        <v>81.97</v>
      </c>
      <c r="D54" s="5">
        <v>18</v>
      </c>
      <c r="E54" s="5">
        <v>13</v>
      </c>
      <c r="F54" s="5">
        <v>78.55</v>
      </c>
      <c r="G54" s="5">
        <v>3</v>
      </c>
      <c r="H54" s="5">
        <v>5</v>
      </c>
      <c r="I54" s="5">
        <v>3</v>
      </c>
      <c r="J54" s="5">
        <v>8</v>
      </c>
      <c r="K54" s="5">
        <v>82.09</v>
      </c>
      <c r="L54" s="5">
        <v>82.68</v>
      </c>
      <c r="M54" s="5">
        <v>80.78</v>
      </c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4">
        <v>54</v>
      </c>
      <c r="B55" s="3" t="s">
        <v>182</v>
      </c>
      <c r="C55" s="5">
        <v>81.96</v>
      </c>
      <c r="D55" s="5">
        <v>17</v>
      </c>
      <c r="E55" s="5">
        <v>15</v>
      </c>
      <c r="F55" s="5">
        <v>78.8</v>
      </c>
      <c r="G55" s="5">
        <v>2</v>
      </c>
      <c r="H55" s="5">
        <v>6</v>
      </c>
      <c r="I55" s="5">
        <v>5</v>
      </c>
      <c r="J55" s="5">
        <v>10</v>
      </c>
      <c r="K55" s="5">
        <v>83.39</v>
      </c>
      <c r="L55" s="5">
        <v>82.8</v>
      </c>
      <c r="M55" s="5">
        <v>79.709999999999994</v>
      </c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4">
        <v>55</v>
      </c>
      <c r="B56" s="3" t="s">
        <v>38</v>
      </c>
      <c r="C56" s="5">
        <v>81.66</v>
      </c>
      <c r="D56" s="5">
        <v>20</v>
      </c>
      <c r="E56" s="5">
        <v>11</v>
      </c>
      <c r="F56" s="5">
        <v>77.069999999999993</v>
      </c>
      <c r="G56" s="5">
        <v>0</v>
      </c>
      <c r="H56" s="5">
        <v>3</v>
      </c>
      <c r="I56" s="5">
        <v>3</v>
      </c>
      <c r="J56" s="5">
        <v>6</v>
      </c>
      <c r="K56" s="5">
        <v>81.56</v>
      </c>
      <c r="L56" s="5">
        <v>81.819999999999993</v>
      </c>
      <c r="M56" s="5">
        <v>81.22</v>
      </c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4">
        <v>56</v>
      </c>
      <c r="B57" s="3" t="s">
        <v>85</v>
      </c>
      <c r="C57" s="5">
        <v>81.45</v>
      </c>
      <c r="D57" s="5">
        <v>18</v>
      </c>
      <c r="E57" s="5">
        <v>13</v>
      </c>
      <c r="F57" s="5">
        <v>76.930000000000007</v>
      </c>
      <c r="G57" s="5">
        <v>0</v>
      </c>
      <c r="H57" s="5">
        <v>3</v>
      </c>
      <c r="I57" s="5">
        <v>2</v>
      </c>
      <c r="J57" s="5">
        <v>7</v>
      </c>
      <c r="K57" s="5">
        <v>82.43</v>
      </c>
      <c r="L57" s="5">
        <v>82.23</v>
      </c>
      <c r="M57" s="5">
        <v>79.540000000000006</v>
      </c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4">
        <v>57</v>
      </c>
      <c r="B58" s="3" t="s">
        <v>145</v>
      </c>
      <c r="C58" s="5">
        <v>81.430000000000007</v>
      </c>
      <c r="D58" s="5">
        <v>26</v>
      </c>
      <c r="E58" s="5">
        <v>6</v>
      </c>
      <c r="F58" s="5">
        <v>73.08</v>
      </c>
      <c r="G58" s="5">
        <v>0</v>
      </c>
      <c r="H58" s="5">
        <v>0</v>
      </c>
      <c r="I58" s="5">
        <v>2</v>
      </c>
      <c r="J58" s="5">
        <v>3</v>
      </c>
      <c r="K58" s="5">
        <v>80.97</v>
      </c>
      <c r="L58" s="5">
        <v>80.650000000000006</v>
      </c>
      <c r="M58" s="5">
        <v>82.58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4">
        <v>58</v>
      </c>
      <c r="B59" s="3" t="s">
        <v>270</v>
      </c>
      <c r="C59" s="5">
        <v>80.92</v>
      </c>
      <c r="D59" s="5">
        <v>21</v>
      </c>
      <c r="E59" s="5">
        <v>9</v>
      </c>
      <c r="F59" s="5">
        <v>74.459999999999994</v>
      </c>
      <c r="G59" s="5">
        <v>0</v>
      </c>
      <c r="H59" s="5">
        <v>1</v>
      </c>
      <c r="I59" s="5">
        <v>0</v>
      </c>
      <c r="J59" s="5">
        <v>6</v>
      </c>
      <c r="K59" s="5">
        <v>80.430000000000007</v>
      </c>
      <c r="L59" s="5">
        <v>81.09</v>
      </c>
      <c r="M59" s="5">
        <v>80.81</v>
      </c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4">
        <v>59</v>
      </c>
      <c r="B60" s="3" t="s">
        <v>230</v>
      </c>
      <c r="C60" s="5">
        <v>80.89</v>
      </c>
      <c r="D60" s="5">
        <v>23</v>
      </c>
      <c r="E60" s="5">
        <v>9</v>
      </c>
      <c r="F60" s="5">
        <v>73.98</v>
      </c>
      <c r="G60" s="5">
        <v>0</v>
      </c>
      <c r="H60" s="5">
        <v>2</v>
      </c>
      <c r="I60" s="5">
        <v>0</v>
      </c>
      <c r="J60" s="5">
        <v>2</v>
      </c>
      <c r="K60" s="5">
        <v>80.73</v>
      </c>
      <c r="L60" s="5">
        <v>80.89</v>
      </c>
      <c r="M60" s="5">
        <v>80.66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4">
        <v>60</v>
      </c>
      <c r="B61" s="3" t="s">
        <v>410</v>
      </c>
      <c r="C61" s="5">
        <v>80.83</v>
      </c>
      <c r="D61" s="5">
        <v>20</v>
      </c>
      <c r="E61" s="5">
        <v>9</v>
      </c>
      <c r="F61" s="5">
        <v>74.94</v>
      </c>
      <c r="G61" s="5">
        <v>0</v>
      </c>
      <c r="H61" s="5">
        <v>2</v>
      </c>
      <c r="I61" s="5">
        <v>1</v>
      </c>
      <c r="J61" s="5">
        <v>5</v>
      </c>
      <c r="K61" s="5">
        <v>81.13</v>
      </c>
      <c r="L61" s="5">
        <v>80.5</v>
      </c>
      <c r="M61" s="5">
        <v>80.59</v>
      </c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4">
        <v>61</v>
      </c>
      <c r="B62" s="3" t="s">
        <v>12</v>
      </c>
      <c r="C62" s="5">
        <v>80.64</v>
      </c>
      <c r="D62" s="5">
        <v>17</v>
      </c>
      <c r="E62" s="5">
        <v>14</v>
      </c>
      <c r="F62" s="5">
        <v>78.66</v>
      </c>
      <c r="G62" s="5">
        <v>0</v>
      </c>
      <c r="H62" s="5">
        <v>5</v>
      </c>
      <c r="I62" s="5">
        <v>1</v>
      </c>
      <c r="J62" s="5">
        <v>10</v>
      </c>
      <c r="K62" s="5">
        <v>80.819999999999993</v>
      </c>
      <c r="L62" s="5">
        <v>80.89</v>
      </c>
      <c r="M62" s="5">
        <v>79.83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4">
        <v>62</v>
      </c>
      <c r="B63" s="3" t="s">
        <v>198</v>
      </c>
      <c r="C63" s="5">
        <v>80.48</v>
      </c>
      <c r="D63" s="5">
        <v>24</v>
      </c>
      <c r="E63" s="5">
        <v>7</v>
      </c>
      <c r="F63" s="5">
        <v>71.69</v>
      </c>
      <c r="G63" s="5">
        <v>0</v>
      </c>
      <c r="H63" s="5">
        <v>0</v>
      </c>
      <c r="I63" s="5">
        <v>2</v>
      </c>
      <c r="J63" s="5">
        <v>0</v>
      </c>
      <c r="K63" s="5">
        <v>80.760000000000005</v>
      </c>
      <c r="L63" s="5">
        <v>80.41</v>
      </c>
      <c r="M63" s="5">
        <v>79.930000000000007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4">
        <v>63</v>
      </c>
      <c r="B64" s="3" t="s">
        <v>178</v>
      </c>
      <c r="C64" s="5">
        <v>80.099999999999994</v>
      </c>
      <c r="D64" s="5">
        <v>19</v>
      </c>
      <c r="E64" s="5">
        <v>13</v>
      </c>
      <c r="F64" s="5">
        <v>75.83</v>
      </c>
      <c r="G64" s="5">
        <v>0</v>
      </c>
      <c r="H64" s="5">
        <v>1</v>
      </c>
      <c r="I64" s="5">
        <v>3</v>
      </c>
      <c r="J64" s="5">
        <v>5</v>
      </c>
      <c r="K64" s="5">
        <v>79.81</v>
      </c>
      <c r="L64" s="5">
        <v>80.489999999999995</v>
      </c>
      <c r="M64" s="5">
        <v>79.569999999999993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4">
        <v>64</v>
      </c>
      <c r="B65" s="3" t="s">
        <v>199</v>
      </c>
      <c r="C65" s="5">
        <v>80.069999999999993</v>
      </c>
      <c r="D65" s="5">
        <v>16</v>
      </c>
      <c r="E65" s="5">
        <v>16</v>
      </c>
      <c r="F65" s="5">
        <v>79.17</v>
      </c>
      <c r="G65" s="5">
        <v>1</v>
      </c>
      <c r="H65" s="5">
        <v>5</v>
      </c>
      <c r="I65" s="5">
        <v>4</v>
      </c>
      <c r="J65" s="5">
        <v>8</v>
      </c>
      <c r="K65" s="5">
        <v>79.569999999999993</v>
      </c>
      <c r="L65" s="5">
        <v>81.260000000000005</v>
      </c>
      <c r="M65" s="5">
        <v>78.88</v>
      </c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4">
        <v>65</v>
      </c>
      <c r="B66" s="3" t="s">
        <v>54</v>
      </c>
      <c r="C66" s="5">
        <v>79.94</v>
      </c>
      <c r="D66" s="5">
        <v>15</v>
      </c>
      <c r="E66" s="5">
        <v>16</v>
      </c>
      <c r="F66" s="5">
        <v>80.77</v>
      </c>
      <c r="G66" s="5">
        <v>1</v>
      </c>
      <c r="H66" s="5">
        <v>8</v>
      </c>
      <c r="I66" s="5">
        <v>4</v>
      </c>
      <c r="J66" s="5">
        <v>13</v>
      </c>
      <c r="K66" s="5">
        <v>79.680000000000007</v>
      </c>
      <c r="L66" s="5">
        <v>79.95</v>
      </c>
      <c r="M66" s="5">
        <v>79.790000000000006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4">
        <v>66</v>
      </c>
      <c r="B67" s="3" t="s">
        <v>337</v>
      </c>
      <c r="C67" s="5">
        <v>79.92</v>
      </c>
      <c r="D67" s="5">
        <v>22</v>
      </c>
      <c r="E67" s="5">
        <v>9</v>
      </c>
      <c r="F67" s="5">
        <v>74.39</v>
      </c>
      <c r="G67" s="5">
        <v>0</v>
      </c>
      <c r="H67" s="5">
        <v>2</v>
      </c>
      <c r="I67" s="5">
        <v>0</v>
      </c>
      <c r="J67" s="5">
        <v>6</v>
      </c>
      <c r="K67" s="5">
        <v>79.33</v>
      </c>
      <c r="L67" s="5">
        <v>79.34</v>
      </c>
      <c r="M67" s="5">
        <v>80.88</v>
      </c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4">
        <v>67</v>
      </c>
      <c r="B68" s="3" t="s">
        <v>295</v>
      </c>
      <c r="C68" s="5">
        <v>79.849999999999994</v>
      </c>
      <c r="D68" s="5">
        <v>25</v>
      </c>
      <c r="E68" s="5">
        <v>5</v>
      </c>
      <c r="F68" s="5">
        <v>70.91</v>
      </c>
      <c r="G68" s="5">
        <v>0</v>
      </c>
      <c r="H68" s="5">
        <v>0</v>
      </c>
      <c r="I68" s="5">
        <v>0</v>
      </c>
      <c r="J68" s="5">
        <v>0</v>
      </c>
      <c r="K68" s="5">
        <v>78.95</v>
      </c>
      <c r="L68" s="5">
        <v>79.22</v>
      </c>
      <c r="M68" s="5">
        <v>81.260000000000005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4">
        <v>68</v>
      </c>
      <c r="B69" s="3" t="s">
        <v>134</v>
      </c>
      <c r="C69" s="5">
        <v>79.760000000000005</v>
      </c>
      <c r="D69" s="5">
        <v>23</v>
      </c>
      <c r="E69" s="5">
        <v>10</v>
      </c>
      <c r="F69" s="5">
        <v>74.89</v>
      </c>
      <c r="G69" s="5">
        <v>1</v>
      </c>
      <c r="H69" s="5">
        <v>2</v>
      </c>
      <c r="I69" s="5">
        <v>2</v>
      </c>
      <c r="J69" s="5">
        <v>6</v>
      </c>
      <c r="K69" s="5">
        <v>78.36</v>
      </c>
      <c r="L69" s="5">
        <v>79.150000000000006</v>
      </c>
      <c r="M69" s="5">
        <v>81.760000000000005</v>
      </c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4">
        <v>69</v>
      </c>
      <c r="B70" s="3" t="s">
        <v>224</v>
      </c>
      <c r="C70" s="5">
        <v>79.739999999999995</v>
      </c>
      <c r="D70" s="5">
        <v>21</v>
      </c>
      <c r="E70" s="5">
        <v>12</v>
      </c>
      <c r="F70" s="5">
        <v>75.16</v>
      </c>
      <c r="G70" s="5">
        <v>1</v>
      </c>
      <c r="H70" s="5">
        <v>1</v>
      </c>
      <c r="I70" s="5">
        <v>2</v>
      </c>
      <c r="J70" s="5">
        <v>5</v>
      </c>
      <c r="K70" s="5">
        <v>79.47</v>
      </c>
      <c r="L70" s="5">
        <v>79.92</v>
      </c>
      <c r="M70" s="5">
        <v>79.430000000000007</v>
      </c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4">
        <v>70</v>
      </c>
      <c r="B71" s="3" t="s">
        <v>90</v>
      </c>
      <c r="C71" s="5">
        <v>79.72</v>
      </c>
      <c r="D71" s="5">
        <v>17</v>
      </c>
      <c r="E71" s="5">
        <v>15</v>
      </c>
      <c r="F71" s="5">
        <v>77.52</v>
      </c>
      <c r="G71" s="5">
        <v>1</v>
      </c>
      <c r="H71" s="5">
        <v>3</v>
      </c>
      <c r="I71" s="5">
        <v>3</v>
      </c>
      <c r="J71" s="5">
        <v>7</v>
      </c>
      <c r="K71" s="5">
        <v>79.599999999999994</v>
      </c>
      <c r="L71" s="5">
        <v>80.19</v>
      </c>
      <c r="M71" s="5">
        <v>78.930000000000007</v>
      </c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4">
        <v>71</v>
      </c>
      <c r="B72" s="3" t="s">
        <v>22</v>
      </c>
      <c r="C72" s="5">
        <v>79.67</v>
      </c>
      <c r="D72" s="5">
        <v>20</v>
      </c>
      <c r="E72" s="5">
        <v>14</v>
      </c>
      <c r="F72" s="5">
        <v>75.959999999999994</v>
      </c>
      <c r="G72" s="5">
        <v>0</v>
      </c>
      <c r="H72" s="5">
        <v>3</v>
      </c>
      <c r="I72" s="5">
        <v>5</v>
      </c>
      <c r="J72" s="5">
        <v>7</v>
      </c>
      <c r="K72" s="5">
        <v>79.14</v>
      </c>
      <c r="L72" s="5">
        <v>79.89</v>
      </c>
      <c r="M72" s="5">
        <v>79.56</v>
      </c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4">
        <v>72</v>
      </c>
      <c r="B73" s="3" t="s">
        <v>233</v>
      </c>
      <c r="C73" s="5">
        <v>79.63</v>
      </c>
      <c r="D73" s="5">
        <v>25</v>
      </c>
      <c r="E73" s="5">
        <v>5</v>
      </c>
      <c r="F73" s="5">
        <v>69.760000000000005</v>
      </c>
      <c r="G73" s="5">
        <v>0</v>
      </c>
      <c r="H73" s="5">
        <v>0</v>
      </c>
      <c r="I73" s="5">
        <v>0</v>
      </c>
      <c r="J73" s="5">
        <v>1</v>
      </c>
      <c r="K73" s="5">
        <v>78.87</v>
      </c>
      <c r="L73" s="5">
        <v>79.06</v>
      </c>
      <c r="M73" s="5">
        <v>80.760000000000005</v>
      </c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4">
        <v>73</v>
      </c>
      <c r="B74" s="3" t="s">
        <v>84</v>
      </c>
      <c r="C74" s="5">
        <v>79.61</v>
      </c>
      <c r="D74" s="5">
        <v>16</v>
      </c>
      <c r="E74" s="5">
        <v>15</v>
      </c>
      <c r="F74" s="5">
        <v>79.14</v>
      </c>
      <c r="G74" s="5">
        <v>1</v>
      </c>
      <c r="H74" s="5">
        <v>6</v>
      </c>
      <c r="I74" s="5">
        <v>3</v>
      </c>
      <c r="J74" s="5">
        <v>11</v>
      </c>
      <c r="K74" s="5">
        <v>80.59</v>
      </c>
      <c r="L74" s="5">
        <v>78.88</v>
      </c>
      <c r="M74" s="5">
        <v>79.27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4">
        <v>74</v>
      </c>
      <c r="B75" s="3" t="s">
        <v>44</v>
      </c>
      <c r="C75" s="5">
        <v>79.56</v>
      </c>
      <c r="D75" s="5">
        <v>15</v>
      </c>
      <c r="E75" s="5">
        <v>17</v>
      </c>
      <c r="F75" s="5">
        <v>81.64</v>
      </c>
      <c r="G75" s="5">
        <v>5</v>
      </c>
      <c r="H75" s="5">
        <v>8</v>
      </c>
      <c r="I75" s="5">
        <v>7</v>
      </c>
      <c r="J75" s="5">
        <v>10</v>
      </c>
      <c r="K75" s="5">
        <v>79.62</v>
      </c>
      <c r="L75" s="5">
        <v>79.11</v>
      </c>
      <c r="M75" s="5">
        <v>79.69</v>
      </c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4">
        <v>75</v>
      </c>
      <c r="B76" s="3" t="s">
        <v>405</v>
      </c>
      <c r="C76" s="5">
        <v>79.459999999999994</v>
      </c>
      <c r="D76" s="5">
        <v>22</v>
      </c>
      <c r="E76" s="5">
        <v>8</v>
      </c>
      <c r="F76" s="5">
        <v>72.17</v>
      </c>
      <c r="G76" s="5">
        <v>0</v>
      </c>
      <c r="H76" s="5">
        <v>1</v>
      </c>
      <c r="I76" s="5">
        <v>1</v>
      </c>
      <c r="J76" s="5">
        <v>1</v>
      </c>
      <c r="K76" s="5">
        <v>78.930000000000007</v>
      </c>
      <c r="L76" s="5">
        <v>79.19</v>
      </c>
      <c r="M76" s="5">
        <v>79.94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4">
        <v>76</v>
      </c>
      <c r="B77" s="3" t="s">
        <v>82</v>
      </c>
      <c r="C77" s="5">
        <v>79.44</v>
      </c>
      <c r="D77" s="5">
        <v>18</v>
      </c>
      <c r="E77" s="5">
        <v>14</v>
      </c>
      <c r="F77" s="5">
        <v>78.31</v>
      </c>
      <c r="G77" s="5">
        <v>2</v>
      </c>
      <c r="H77" s="5">
        <v>4</v>
      </c>
      <c r="I77" s="5">
        <v>2</v>
      </c>
      <c r="J77" s="5">
        <v>9</v>
      </c>
      <c r="K77" s="5">
        <v>78.790000000000006</v>
      </c>
      <c r="L77" s="5">
        <v>79.58</v>
      </c>
      <c r="M77" s="5">
        <v>79.540000000000006</v>
      </c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4">
        <v>77</v>
      </c>
      <c r="B78" s="3" t="s">
        <v>297</v>
      </c>
      <c r="C78" s="5">
        <v>79.400000000000006</v>
      </c>
      <c r="D78" s="5">
        <v>20</v>
      </c>
      <c r="E78" s="5">
        <v>12</v>
      </c>
      <c r="F78" s="5">
        <v>74.58</v>
      </c>
      <c r="G78" s="5">
        <v>1</v>
      </c>
      <c r="H78" s="5">
        <v>5</v>
      </c>
      <c r="I78" s="5">
        <v>1</v>
      </c>
      <c r="J78" s="5">
        <v>6</v>
      </c>
      <c r="K78" s="5">
        <v>78.540000000000006</v>
      </c>
      <c r="L78" s="5">
        <v>79.72</v>
      </c>
      <c r="M78" s="5">
        <v>79.48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4">
        <v>78</v>
      </c>
      <c r="B79" s="3" t="s">
        <v>209</v>
      </c>
      <c r="C79" s="5">
        <v>78.94</v>
      </c>
      <c r="D79" s="5">
        <v>24</v>
      </c>
      <c r="E79" s="5">
        <v>8</v>
      </c>
      <c r="F79" s="5">
        <v>71</v>
      </c>
      <c r="G79" s="5">
        <v>0</v>
      </c>
      <c r="H79" s="5">
        <v>0</v>
      </c>
      <c r="I79" s="5">
        <v>0</v>
      </c>
      <c r="J79" s="5">
        <v>1</v>
      </c>
      <c r="K79" s="5">
        <v>78.48</v>
      </c>
      <c r="L79" s="5">
        <v>78.69</v>
      </c>
      <c r="M79" s="5">
        <v>79.33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4">
        <v>79</v>
      </c>
      <c r="B80" s="3" t="s">
        <v>318</v>
      </c>
      <c r="C80" s="5">
        <v>78.930000000000007</v>
      </c>
      <c r="D80" s="5">
        <v>23</v>
      </c>
      <c r="E80" s="5">
        <v>9</v>
      </c>
      <c r="F80" s="5">
        <v>70.599999999999994</v>
      </c>
      <c r="G80" s="5">
        <v>0</v>
      </c>
      <c r="H80" s="5">
        <v>1</v>
      </c>
      <c r="I80" s="5">
        <v>0</v>
      </c>
      <c r="J80" s="5">
        <v>1</v>
      </c>
      <c r="K80" s="5">
        <v>79.08</v>
      </c>
      <c r="L80" s="5">
        <v>79.19</v>
      </c>
      <c r="M80" s="5">
        <v>78.12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4">
        <v>80</v>
      </c>
      <c r="B81" s="3" t="s">
        <v>370</v>
      </c>
      <c r="C81" s="5">
        <v>78.930000000000007</v>
      </c>
      <c r="D81" s="5">
        <v>20</v>
      </c>
      <c r="E81" s="5">
        <v>8</v>
      </c>
      <c r="F81" s="5">
        <v>71.959999999999994</v>
      </c>
      <c r="G81" s="5">
        <v>0</v>
      </c>
      <c r="H81" s="5">
        <v>0</v>
      </c>
      <c r="I81" s="5">
        <v>0</v>
      </c>
      <c r="J81" s="5">
        <v>0</v>
      </c>
      <c r="K81" s="5">
        <v>79.239999999999995</v>
      </c>
      <c r="L81" s="5">
        <v>78.66</v>
      </c>
      <c r="M81" s="5">
        <v>78.599999999999994</v>
      </c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4">
        <v>81</v>
      </c>
      <c r="B82" s="3" t="s">
        <v>61</v>
      </c>
      <c r="C82" s="5">
        <v>78.760000000000005</v>
      </c>
      <c r="D82" s="5">
        <v>18</v>
      </c>
      <c r="E82" s="5">
        <v>16</v>
      </c>
      <c r="F82" s="5">
        <v>77.89</v>
      </c>
      <c r="G82" s="5">
        <v>1</v>
      </c>
      <c r="H82" s="5">
        <v>6</v>
      </c>
      <c r="I82" s="5">
        <v>1</v>
      </c>
      <c r="J82" s="5">
        <v>12</v>
      </c>
      <c r="K82" s="5">
        <v>79.12</v>
      </c>
      <c r="L82" s="5">
        <v>78.8</v>
      </c>
      <c r="M82" s="5">
        <v>78.02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4">
        <v>82</v>
      </c>
      <c r="B83" s="3" t="s">
        <v>29</v>
      </c>
      <c r="C83" s="5">
        <v>78.3</v>
      </c>
      <c r="D83" s="5">
        <v>14</v>
      </c>
      <c r="E83" s="5">
        <v>19</v>
      </c>
      <c r="F83" s="5">
        <v>79.47</v>
      </c>
      <c r="G83" s="5">
        <v>1</v>
      </c>
      <c r="H83" s="5">
        <v>7</v>
      </c>
      <c r="I83" s="5">
        <v>3</v>
      </c>
      <c r="J83" s="5">
        <v>11</v>
      </c>
      <c r="K83" s="5">
        <v>79.12</v>
      </c>
      <c r="L83" s="5">
        <v>78.27</v>
      </c>
      <c r="M83" s="5">
        <v>77.25</v>
      </c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4">
        <v>83</v>
      </c>
      <c r="B84" s="3" t="s">
        <v>73</v>
      </c>
      <c r="C84" s="5">
        <v>78.28</v>
      </c>
      <c r="D84" s="5">
        <v>16</v>
      </c>
      <c r="E84" s="5">
        <v>15</v>
      </c>
      <c r="F84" s="5">
        <v>78.05</v>
      </c>
      <c r="G84" s="5">
        <v>1</v>
      </c>
      <c r="H84" s="5">
        <v>6</v>
      </c>
      <c r="I84" s="5">
        <v>3</v>
      </c>
      <c r="J84" s="5">
        <v>8</v>
      </c>
      <c r="K84" s="5">
        <v>77.83</v>
      </c>
      <c r="L84" s="5">
        <v>78.19</v>
      </c>
      <c r="M84" s="5">
        <v>78.44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4">
        <v>84</v>
      </c>
      <c r="B85" s="3" t="s">
        <v>34</v>
      </c>
      <c r="C85" s="5">
        <v>78.260000000000005</v>
      </c>
      <c r="D85" s="5">
        <v>18</v>
      </c>
      <c r="E85" s="5">
        <v>14</v>
      </c>
      <c r="F85" s="5">
        <v>74.39</v>
      </c>
      <c r="G85" s="5">
        <v>0</v>
      </c>
      <c r="H85" s="5">
        <v>3</v>
      </c>
      <c r="I85" s="5">
        <v>1</v>
      </c>
      <c r="J85" s="5">
        <v>8</v>
      </c>
      <c r="K85" s="5">
        <v>78.760000000000005</v>
      </c>
      <c r="L85" s="5">
        <v>78.53</v>
      </c>
      <c r="M85" s="5">
        <v>77.150000000000006</v>
      </c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4">
        <v>85</v>
      </c>
      <c r="B86" s="3" t="s">
        <v>206</v>
      </c>
      <c r="C86" s="5">
        <v>78.239999999999995</v>
      </c>
      <c r="D86" s="5">
        <v>20</v>
      </c>
      <c r="E86" s="5">
        <v>7</v>
      </c>
      <c r="F86" s="5">
        <v>71.98</v>
      </c>
      <c r="G86" s="5">
        <v>0</v>
      </c>
      <c r="H86" s="5">
        <v>1</v>
      </c>
      <c r="I86" s="5">
        <v>0</v>
      </c>
      <c r="J86" s="5">
        <v>1</v>
      </c>
      <c r="K86" s="5">
        <v>77.84</v>
      </c>
      <c r="L86" s="5">
        <v>77.430000000000007</v>
      </c>
      <c r="M86" s="5">
        <v>79.319999999999993</v>
      </c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4">
        <v>86</v>
      </c>
      <c r="B87" s="3" t="s">
        <v>26</v>
      </c>
      <c r="C87" s="5">
        <v>78.17</v>
      </c>
      <c r="D87" s="5">
        <v>16</v>
      </c>
      <c r="E87" s="5">
        <v>16</v>
      </c>
      <c r="F87" s="5">
        <v>79.28</v>
      </c>
      <c r="G87" s="5">
        <v>2</v>
      </c>
      <c r="H87" s="5">
        <v>4</v>
      </c>
      <c r="I87" s="5">
        <v>3</v>
      </c>
      <c r="J87" s="5">
        <v>9</v>
      </c>
      <c r="K87" s="5">
        <v>77.89</v>
      </c>
      <c r="L87" s="5">
        <v>77.849999999999994</v>
      </c>
      <c r="M87" s="5">
        <v>78.48</v>
      </c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4">
        <v>87</v>
      </c>
      <c r="B88" s="3" t="s">
        <v>103</v>
      </c>
      <c r="C88" s="5">
        <v>78.02</v>
      </c>
      <c r="D88" s="5">
        <v>20</v>
      </c>
      <c r="E88" s="5">
        <v>10</v>
      </c>
      <c r="F88" s="5">
        <v>73.099999999999994</v>
      </c>
      <c r="G88" s="5">
        <v>0</v>
      </c>
      <c r="H88" s="5">
        <v>0</v>
      </c>
      <c r="I88" s="5">
        <v>0</v>
      </c>
      <c r="J88" s="5">
        <v>2</v>
      </c>
      <c r="K88" s="5">
        <v>77.849999999999994</v>
      </c>
      <c r="L88" s="5">
        <v>77.62</v>
      </c>
      <c r="M88" s="5">
        <v>78.31</v>
      </c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4">
        <v>88</v>
      </c>
      <c r="B89" s="3" t="s">
        <v>87</v>
      </c>
      <c r="C89" s="5">
        <v>78</v>
      </c>
      <c r="D89" s="5">
        <v>15</v>
      </c>
      <c r="E89" s="5">
        <v>17</v>
      </c>
      <c r="F89" s="5">
        <v>77.84</v>
      </c>
      <c r="G89" s="5">
        <v>0</v>
      </c>
      <c r="H89" s="5">
        <v>4</v>
      </c>
      <c r="I89" s="5">
        <v>2</v>
      </c>
      <c r="J89" s="5">
        <v>8</v>
      </c>
      <c r="K89" s="5">
        <v>78.05</v>
      </c>
      <c r="L89" s="5">
        <v>78.17</v>
      </c>
      <c r="M89" s="5">
        <v>77.39</v>
      </c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4">
        <v>89</v>
      </c>
      <c r="B90" s="3" t="s">
        <v>30</v>
      </c>
      <c r="C90" s="5">
        <v>77.900000000000006</v>
      </c>
      <c r="D90" s="5">
        <v>13</v>
      </c>
      <c r="E90" s="5">
        <v>19</v>
      </c>
      <c r="F90" s="5">
        <v>80.83</v>
      </c>
      <c r="G90" s="5">
        <v>0</v>
      </c>
      <c r="H90" s="5">
        <v>10</v>
      </c>
      <c r="I90" s="5">
        <v>1</v>
      </c>
      <c r="J90" s="5">
        <v>15</v>
      </c>
      <c r="K90" s="5">
        <v>78.650000000000006</v>
      </c>
      <c r="L90" s="5">
        <v>77.61</v>
      </c>
      <c r="M90" s="5">
        <v>77.23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4">
        <v>90</v>
      </c>
      <c r="B91" s="3" t="s">
        <v>184</v>
      </c>
      <c r="C91" s="5">
        <v>77.83</v>
      </c>
      <c r="D91" s="5">
        <v>17</v>
      </c>
      <c r="E91" s="5">
        <v>16</v>
      </c>
      <c r="F91" s="5">
        <v>77.73</v>
      </c>
      <c r="G91" s="5">
        <v>0</v>
      </c>
      <c r="H91" s="5">
        <v>6</v>
      </c>
      <c r="I91" s="5">
        <v>2</v>
      </c>
      <c r="J91" s="5">
        <v>9</v>
      </c>
      <c r="K91" s="5">
        <v>78.5</v>
      </c>
      <c r="L91" s="5">
        <v>77.13</v>
      </c>
      <c r="M91" s="5">
        <v>77.72</v>
      </c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4">
        <v>91</v>
      </c>
      <c r="B92" s="3" t="s">
        <v>102</v>
      </c>
      <c r="C92" s="5">
        <v>77.819999999999993</v>
      </c>
      <c r="D92" s="5">
        <v>20</v>
      </c>
      <c r="E92" s="5">
        <v>13</v>
      </c>
      <c r="F92" s="5">
        <v>73.69</v>
      </c>
      <c r="G92" s="5">
        <v>0</v>
      </c>
      <c r="H92" s="5">
        <v>1</v>
      </c>
      <c r="I92" s="5">
        <v>0</v>
      </c>
      <c r="J92" s="5">
        <v>3</v>
      </c>
      <c r="K92" s="5">
        <v>77.989999999999995</v>
      </c>
      <c r="L92" s="5">
        <v>77.8</v>
      </c>
      <c r="M92" s="5">
        <v>77.31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4">
        <v>92</v>
      </c>
      <c r="B93" s="3" t="s">
        <v>242</v>
      </c>
      <c r="C93" s="5">
        <v>77.569999999999993</v>
      </c>
      <c r="D93" s="5">
        <v>26</v>
      </c>
      <c r="E93" s="5">
        <v>6</v>
      </c>
      <c r="F93" s="5">
        <v>69.459999999999994</v>
      </c>
      <c r="G93" s="5">
        <v>0</v>
      </c>
      <c r="H93" s="5">
        <v>2</v>
      </c>
      <c r="I93" s="5">
        <v>1</v>
      </c>
      <c r="J93" s="5">
        <v>3</v>
      </c>
      <c r="K93" s="5">
        <v>76.09</v>
      </c>
      <c r="L93" s="5">
        <v>76.28</v>
      </c>
      <c r="M93" s="5">
        <v>80.650000000000006</v>
      </c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4">
        <v>93</v>
      </c>
      <c r="B94" s="3" t="s">
        <v>223</v>
      </c>
      <c r="C94" s="5">
        <v>77.47</v>
      </c>
      <c r="D94" s="5">
        <v>22</v>
      </c>
      <c r="E94" s="5">
        <v>10</v>
      </c>
      <c r="F94" s="5">
        <v>71.790000000000006</v>
      </c>
      <c r="G94" s="5">
        <v>0</v>
      </c>
      <c r="H94" s="5">
        <v>1</v>
      </c>
      <c r="I94" s="5">
        <v>1</v>
      </c>
      <c r="J94" s="5">
        <v>1</v>
      </c>
      <c r="K94" s="5">
        <v>76.78</v>
      </c>
      <c r="L94" s="5">
        <v>77.73</v>
      </c>
      <c r="M94" s="5">
        <v>77.45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4">
        <v>94</v>
      </c>
      <c r="B95" s="3" t="s">
        <v>124</v>
      </c>
      <c r="C95" s="5">
        <v>77.34</v>
      </c>
      <c r="D95" s="5">
        <v>21</v>
      </c>
      <c r="E95" s="5">
        <v>8</v>
      </c>
      <c r="F95" s="5">
        <v>67.989999999999995</v>
      </c>
      <c r="G95" s="5">
        <v>0</v>
      </c>
      <c r="H95" s="5">
        <v>0</v>
      </c>
      <c r="I95" s="5">
        <v>0</v>
      </c>
      <c r="J95" s="5">
        <v>4</v>
      </c>
      <c r="K95" s="5">
        <v>77</v>
      </c>
      <c r="L95" s="5">
        <v>77.290000000000006</v>
      </c>
      <c r="M95" s="5">
        <v>77.36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4">
        <v>95</v>
      </c>
      <c r="B96" s="3" t="s">
        <v>315</v>
      </c>
      <c r="C96" s="5">
        <v>77.34</v>
      </c>
      <c r="D96" s="5">
        <v>20</v>
      </c>
      <c r="E96" s="5">
        <v>10</v>
      </c>
      <c r="F96" s="5">
        <v>71.87</v>
      </c>
      <c r="G96" s="5">
        <v>0</v>
      </c>
      <c r="H96" s="5">
        <v>0</v>
      </c>
      <c r="I96" s="5">
        <v>0</v>
      </c>
      <c r="J96" s="5">
        <v>1</v>
      </c>
      <c r="K96" s="5">
        <v>77.62</v>
      </c>
      <c r="L96" s="5">
        <v>77.09</v>
      </c>
      <c r="M96" s="5">
        <v>77</v>
      </c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4">
        <v>96</v>
      </c>
      <c r="B97" s="3" t="s">
        <v>60</v>
      </c>
      <c r="C97" s="5">
        <v>77.33</v>
      </c>
      <c r="D97" s="5">
        <v>15</v>
      </c>
      <c r="E97" s="5">
        <v>17</v>
      </c>
      <c r="F97" s="5">
        <v>78.819999999999993</v>
      </c>
      <c r="G97" s="5">
        <v>1</v>
      </c>
      <c r="H97" s="5">
        <v>8</v>
      </c>
      <c r="I97" s="5">
        <v>2</v>
      </c>
      <c r="J97" s="5">
        <v>13</v>
      </c>
      <c r="K97" s="5">
        <v>77.78</v>
      </c>
      <c r="L97" s="5">
        <v>77.03</v>
      </c>
      <c r="M97" s="5">
        <v>76.900000000000006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4">
        <v>97</v>
      </c>
      <c r="B98" s="3" t="s">
        <v>150</v>
      </c>
      <c r="C98" s="5">
        <v>77.2</v>
      </c>
      <c r="D98" s="5">
        <v>19</v>
      </c>
      <c r="E98" s="5">
        <v>12</v>
      </c>
      <c r="F98" s="5">
        <v>72.95</v>
      </c>
      <c r="G98" s="5">
        <v>0</v>
      </c>
      <c r="H98" s="5">
        <v>1</v>
      </c>
      <c r="I98" s="5">
        <v>0</v>
      </c>
      <c r="J98" s="5">
        <v>2</v>
      </c>
      <c r="K98" s="5">
        <v>78.209999999999994</v>
      </c>
      <c r="L98" s="5">
        <v>76.599999999999994</v>
      </c>
      <c r="M98" s="5">
        <v>76.67</v>
      </c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4">
        <v>98</v>
      </c>
      <c r="B99" s="3" t="s">
        <v>203</v>
      </c>
      <c r="C99" s="5">
        <v>77.180000000000007</v>
      </c>
      <c r="D99" s="5">
        <v>23</v>
      </c>
      <c r="E99" s="5">
        <v>9</v>
      </c>
      <c r="F99" s="5">
        <v>72.38</v>
      </c>
      <c r="G99" s="5">
        <v>0</v>
      </c>
      <c r="H99" s="5">
        <v>0</v>
      </c>
      <c r="I99" s="5">
        <v>3</v>
      </c>
      <c r="J99" s="5">
        <v>3</v>
      </c>
      <c r="K99" s="5">
        <v>75.400000000000006</v>
      </c>
      <c r="L99" s="5">
        <v>76.510000000000005</v>
      </c>
      <c r="M99" s="5">
        <v>79.63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4">
        <v>99</v>
      </c>
      <c r="B100" s="3" t="s">
        <v>155</v>
      </c>
      <c r="C100" s="5">
        <v>77.12</v>
      </c>
      <c r="D100" s="5">
        <v>12</v>
      </c>
      <c r="E100" s="5">
        <v>19</v>
      </c>
      <c r="F100" s="5">
        <v>79.290000000000006</v>
      </c>
      <c r="G100" s="5">
        <v>0</v>
      </c>
      <c r="H100" s="5">
        <v>7</v>
      </c>
      <c r="I100" s="5">
        <v>2</v>
      </c>
      <c r="J100" s="5">
        <v>9</v>
      </c>
      <c r="K100" s="5">
        <v>77.400000000000006</v>
      </c>
      <c r="L100" s="5">
        <v>77.760000000000005</v>
      </c>
      <c r="M100" s="5">
        <v>75.78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4">
        <v>100</v>
      </c>
      <c r="B101" s="3" t="s">
        <v>106</v>
      </c>
      <c r="C101" s="5">
        <v>77.12</v>
      </c>
      <c r="D101" s="5">
        <v>26</v>
      </c>
      <c r="E101" s="5">
        <v>8</v>
      </c>
      <c r="F101" s="5">
        <v>70.599999999999994</v>
      </c>
      <c r="G101" s="5">
        <v>0</v>
      </c>
      <c r="H101" s="5">
        <v>1</v>
      </c>
      <c r="I101" s="5">
        <v>0</v>
      </c>
      <c r="J101" s="5">
        <v>1</v>
      </c>
      <c r="K101" s="5">
        <v>75.95</v>
      </c>
      <c r="L101" s="5">
        <v>76.88</v>
      </c>
      <c r="M101" s="5">
        <v>78.23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4">
        <v>101</v>
      </c>
      <c r="B102" s="3" t="s">
        <v>139</v>
      </c>
      <c r="C102" s="5">
        <v>77.11</v>
      </c>
      <c r="D102" s="5">
        <v>17</v>
      </c>
      <c r="E102" s="5">
        <v>13</v>
      </c>
      <c r="F102" s="5">
        <v>73.97</v>
      </c>
      <c r="G102" s="5">
        <v>0</v>
      </c>
      <c r="H102" s="5">
        <v>1</v>
      </c>
      <c r="I102" s="5">
        <v>0</v>
      </c>
      <c r="J102" s="5">
        <v>3</v>
      </c>
      <c r="K102" s="5">
        <v>77.98</v>
      </c>
      <c r="L102" s="5">
        <v>76.900000000000006</v>
      </c>
      <c r="M102" s="5">
        <v>76.209999999999994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4">
        <v>102</v>
      </c>
      <c r="B103" s="3" t="s">
        <v>245</v>
      </c>
      <c r="C103" s="5">
        <v>77.099999999999994</v>
      </c>
      <c r="D103" s="5">
        <v>17</v>
      </c>
      <c r="E103" s="5">
        <v>13</v>
      </c>
      <c r="F103" s="5">
        <v>74.73</v>
      </c>
      <c r="G103" s="5">
        <v>0</v>
      </c>
      <c r="H103" s="5">
        <v>4</v>
      </c>
      <c r="I103" s="5">
        <v>2</v>
      </c>
      <c r="J103" s="5">
        <v>4</v>
      </c>
      <c r="K103" s="5">
        <v>77.63</v>
      </c>
      <c r="L103" s="5">
        <v>76.92</v>
      </c>
      <c r="M103" s="5">
        <v>76.459999999999994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4">
        <v>103</v>
      </c>
      <c r="B104" s="3" t="s">
        <v>283</v>
      </c>
      <c r="C104" s="5">
        <v>77.06</v>
      </c>
      <c r="D104" s="5">
        <v>18</v>
      </c>
      <c r="E104" s="5">
        <v>15</v>
      </c>
      <c r="F104" s="5">
        <v>77.040000000000006</v>
      </c>
      <c r="G104" s="5">
        <v>0</v>
      </c>
      <c r="H104" s="5">
        <v>6</v>
      </c>
      <c r="I104" s="5">
        <v>1</v>
      </c>
      <c r="J104" s="5">
        <v>10</v>
      </c>
      <c r="K104" s="5">
        <v>76.540000000000006</v>
      </c>
      <c r="L104" s="5">
        <v>76.05</v>
      </c>
      <c r="M104" s="5">
        <v>78.53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4">
        <v>104</v>
      </c>
      <c r="B105" s="3" t="s">
        <v>135</v>
      </c>
      <c r="C105" s="5">
        <v>77.02</v>
      </c>
      <c r="D105" s="5">
        <v>17</v>
      </c>
      <c r="E105" s="5">
        <v>15</v>
      </c>
      <c r="F105" s="5">
        <v>75.260000000000005</v>
      </c>
      <c r="G105" s="5">
        <v>1</v>
      </c>
      <c r="H105" s="5">
        <v>2</v>
      </c>
      <c r="I105" s="5">
        <v>1</v>
      </c>
      <c r="J105" s="5">
        <v>8</v>
      </c>
      <c r="K105" s="5">
        <v>76.83</v>
      </c>
      <c r="L105" s="5">
        <v>77.3</v>
      </c>
      <c r="M105" s="5">
        <v>76.5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4">
        <v>105</v>
      </c>
      <c r="B106" s="3" t="s">
        <v>119</v>
      </c>
      <c r="C106" s="5">
        <v>76.94</v>
      </c>
      <c r="D106" s="5">
        <v>13</v>
      </c>
      <c r="E106" s="5">
        <v>18</v>
      </c>
      <c r="F106" s="5">
        <v>79.27</v>
      </c>
      <c r="G106" s="5">
        <v>1</v>
      </c>
      <c r="H106" s="5">
        <v>5</v>
      </c>
      <c r="I106" s="5">
        <v>3</v>
      </c>
      <c r="J106" s="5">
        <v>10</v>
      </c>
      <c r="K106" s="5">
        <v>77.900000000000006</v>
      </c>
      <c r="L106" s="5">
        <v>76.66</v>
      </c>
      <c r="M106" s="5">
        <v>76.05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4">
        <v>106</v>
      </c>
      <c r="B107" s="3" t="s">
        <v>210</v>
      </c>
      <c r="C107" s="5">
        <v>76.84</v>
      </c>
      <c r="D107" s="5">
        <v>21</v>
      </c>
      <c r="E107" s="5">
        <v>10</v>
      </c>
      <c r="F107" s="5">
        <v>68.22</v>
      </c>
      <c r="G107" s="5">
        <v>0</v>
      </c>
      <c r="H107" s="5">
        <v>2</v>
      </c>
      <c r="I107" s="5">
        <v>0</v>
      </c>
      <c r="J107" s="5">
        <v>2</v>
      </c>
      <c r="K107" s="5">
        <v>77.92</v>
      </c>
      <c r="L107" s="5">
        <v>77.2</v>
      </c>
      <c r="M107" s="5">
        <v>75.11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4">
        <v>107</v>
      </c>
      <c r="B108" s="3" t="s">
        <v>231</v>
      </c>
      <c r="C108" s="5">
        <v>76.8</v>
      </c>
      <c r="D108" s="5">
        <v>17</v>
      </c>
      <c r="E108" s="5">
        <v>16</v>
      </c>
      <c r="F108" s="5">
        <v>75.83</v>
      </c>
      <c r="G108" s="5">
        <v>0</v>
      </c>
      <c r="H108" s="5">
        <v>2</v>
      </c>
      <c r="I108" s="5">
        <v>2</v>
      </c>
      <c r="J108" s="5">
        <v>5</v>
      </c>
      <c r="K108" s="5">
        <v>76.989999999999995</v>
      </c>
      <c r="L108" s="5">
        <v>76.77</v>
      </c>
      <c r="M108" s="5">
        <v>76.290000000000006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4">
        <v>108</v>
      </c>
      <c r="B109" s="3" t="s">
        <v>222</v>
      </c>
      <c r="C109" s="5">
        <v>76.760000000000005</v>
      </c>
      <c r="D109" s="5">
        <v>23</v>
      </c>
      <c r="E109" s="5">
        <v>6</v>
      </c>
      <c r="F109" s="5">
        <v>70.84</v>
      </c>
      <c r="G109" s="5">
        <v>0</v>
      </c>
      <c r="H109" s="5">
        <v>0</v>
      </c>
      <c r="I109" s="5">
        <v>0</v>
      </c>
      <c r="J109" s="5">
        <v>0</v>
      </c>
      <c r="K109" s="5">
        <v>75.52</v>
      </c>
      <c r="L109" s="5">
        <v>75.790000000000006</v>
      </c>
      <c r="M109" s="5">
        <v>78.959999999999994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4">
        <v>109</v>
      </c>
      <c r="B110" s="3" t="s">
        <v>131</v>
      </c>
      <c r="C110" s="5">
        <v>76.75</v>
      </c>
      <c r="D110" s="5">
        <v>16</v>
      </c>
      <c r="E110" s="5">
        <v>15</v>
      </c>
      <c r="F110" s="5">
        <v>76.73</v>
      </c>
      <c r="G110" s="5">
        <v>2</v>
      </c>
      <c r="H110" s="5">
        <v>2</v>
      </c>
      <c r="I110" s="5">
        <v>4</v>
      </c>
      <c r="J110" s="5">
        <v>7</v>
      </c>
      <c r="K110" s="5">
        <v>75.95</v>
      </c>
      <c r="L110" s="5">
        <v>76.64</v>
      </c>
      <c r="M110" s="5">
        <v>77.290000000000006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4">
        <v>110</v>
      </c>
      <c r="B111" s="3" t="s">
        <v>211</v>
      </c>
      <c r="C111" s="5">
        <v>76.67</v>
      </c>
      <c r="D111" s="5">
        <v>16</v>
      </c>
      <c r="E111" s="5">
        <v>14</v>
      </c>
      <c r="F111" s="5">
        <v>76.78</v>
      </c>
      <c r="G111" s="5">
        <v>1</v>
      </c>
      <c r="H111" s="5">
        <v>2</v>
      </c>
      <c r="I111" s="5">
        <v>2</v>
      </c>
      <c r="J111" s="5">
        <v>7</v>
      </c>
      <c r="K111" s="5">
        <v>75.430000000000007</v>
      </c>
      <c r="L111" s="5">
        <v>76.64</v>
      </c>
      <c r="M111" s="5">
        <v>77.59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4">
        <v>111</v>
      </c>
      <c r="B112" s="3" t="s">
        <v>169</v>
      </c>
      <c r="C112" s="5">
        <v>76.64</v>
      </c>
      <c r="D112" s="5">
        <v>13</v>
      </c>
      <c r="E112" s="5">
        <v>19</v>
      </c>
      <c r="F112" s="5">
        <v>79.38</v>
      </c>
      <c r="G112" s="5">
        <v>0</v>
      </c>
      <c r="H112" s="5">
        <v>8</v>
      </c>
      <c r="I112" s="5">
        <v>2</v>
      </c>
      <c r="J112" s="5">
        <v>11</v>
      </c>
      <c r="K112" s="5">
        <v>76.510000000000005</v>
      </c>
      <c r="L112" s="5">
        <v>76.930000000000007</v>
      </c>
      <c r="M112" s="5">
        <v>76.06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4">
        <v>112</v>
      </c>
      <c r="B113" s="3" t="s">
        <v>207</v>
      </c>
      <c r="C113" s="5">
        <v>76.61</v>
      </c>
      <c r="D113" s="5">
        <v>18</v>
      </c>
      <c r="E113" s="5">
        <v>13</v>
      </c>
      <c r="F113" s="5">
        <v>73.48</v>
      </c>
      <c r="G113" s="5">
        <v>0</v>
      </c>
      <c r="H113" s="5">
        <v>0</v>
      </c>
      <c r="I113" s="5">
        <v>2</v>
      </c>
      <c r="J113" s="5">
        <v>3</v>
      </c>
      <c r="K113" s="5">
        <v>77.31</v>
      </c>
      <c r="L113" s="5">
        <v>75.989999999999995</v>
      </c>
      <c r="M113" s="5">
        <v>76.36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4">
        <v>113</v>
      </c>
      <c r="B114" s="3" t="s">
        <v>130</v>
      </c>
      <c r="C114" s="5">
        <v>76.510000000000005</v>
      </c>
      <c r="D114" s="5">
        <v>20</v>
      </c>
      <c r="E114" s="5">
        <v>14</v>
      </c>
      <c r="F114" s="5">
        <v>72.89</v>
      </c>
      <c r="G114" s="5">
        <v>0</v>
      </c>
      <c r="H114" s="5">
        <v>0</v>
      </c>
      <c r="I114" s="5">
        <v>0</v>
      </c>
      <c r="J114" s="5">
        <v>1</v>
      </c>
      <c r="K114" s="5">
        <v>76.61</v>
      </c>
      <c r="L114" s="5">
        <v>76.400000000000006</v>
      </c>
      <c r="M114" s="5">
        <v>76.2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4">
        <v>114</v>
      </c>
      <c r="B115" s="3" t="s">
        <v>269</v>
      </c>
      <c r="C115" s="5">
        <v>76.38</v>
      </c>
      <c r="D115" s="5">
        <v>14</v>
      </c>
      <c r="E115" s="5">
        <v>16</v>
      </c>
      <c r="F115" s="5">
        <v>76.290000000000006</v>
      </c>
      <c r="G115" s="5">
        <v>0</v>
      </c>
      <c r="H115" s="5">
        <v>2</v>
      </c>
      <c r="I115" s="5">
        <v>1</v>
      </c>
      <c r="J115" s="5">
        <v>7</v>
      </c>
      <c r="K115" s="5">
        <v>76.41</v>
      </c>
      <c r="L115" s="5">
        <v>77.290000000000006</v>
      </c>
      <c r="M115" s="5">
        <v>74.930000000000007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4">
        <v>115</v>
      </c>
      <c r="B116" s="3" t="s">
        <v>346</v>
      </c>
      <c r="C116" s="5">
        <v>76.36</v>
      </c>
      <c r="D116" s="5">
        <v>18</v>
      </c>
      <c r="E116" s="5">
        <v>12</v>
      </c>
      <c r="F116" s="5">
        <v>71.87</v>
      </c>
      <c r="G116" s="5">
        <v>0</v>
      </c>
      <c r="H116" s="5">
        <v>1</v>
      </c>
      <c r="I116" s="5">
        <v>0</v>
      </c>
      <c r="J116" s="5">
        <v>2</v>
      </c>
      <c r="K116" s="5">
        <v>76.930000000000007</v>
      </c>
      <c r="L116" s="5">
        <v>76.38</v>
      </c>
      <c r="M116" s="5">
        <v>75.430000000000007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4">
        <v>116</v>
      </c>
      <c r="B117" s="3" t="s">
        <v>221</v>
      </c>
      <c r="C117" s="5">
        <v>76.3</v>
      </c>
      <c r="D117" s="5">
        <v>17</v>
      </c>
      <c r="E117" s="5">
        <v>15</v>
      </c>
      <c r="F117" s="5">
        <v>76.56</v>
      </c>
      <c r="G117" s="5">
        <v>0</v>
      </c>
      <c r="H117" s="5">
        <v>1</v>
      </c>
      <c r="I117" s="5">
        <v>1</v>
      </c>
      <c r="J117" s="5">
        <v>6</v>
      </c>
      <c r="K117" s="5">
        <v>76.14</v>
      </c>
      <c r="L117" s="5">
        <v>75.42</v>
      </c>
      <c r="M117" s="5">
        <v>77.22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4">
        <v>117</v>
      </c>
      <c r="B118" s="3" t="s">
        <v>202</v>
      </c>
      <c r="C118" s="5">
        <v>76.260000000000005</v>
      </c>
      <c r="D118" s="5">
        <v>21</v>
      </c>
      <c r="E118" s="5">
        <v>10</v>
      </c>
      <c r="F118" s="5">
        <v>69.17</v>
      </c>
      <c r="G118" s="5">
        <v>0</v>
      </c>
      <c r="H118" s="5">
        <v>2</v>
      </c>
      <c r="I118" s="5">
        <v>0</v>
      </c>
      <c r="J118" s="5">
        <v>2</v>
      </c>
      <c r="K118" s="5">
        <v>76.75</v>
      </c>
      <c r="L118" s="5">
        <v>76.760000000000005</v>
      </c>
      <c r="M118" s="5">
        <v>74.87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4">
        <v>118</v>
      </c>
      <c r="B119" s="3" t="s">
        <v>254</v>
      </c>
      <c r="C119" s="5">
        <v>76.209999999999994</v>
      </c>
      <c r="D119" s="5">
        <v>22</v>
      </c>
      <c r="E119" s="5">
        <v>7</v>
      </c>
      <c r="F119" s="5">
        <v>65.02</v>
      </c>
      <c r="G119" s="5">
        <v>0</v>
      </c>
      <c r="H119" s="5">
        <v>1</v>
      </c>
      <c r="I119" s="5">
        <v>0</v>
      </c>
      <c r="J119" s="5">
        <v>3</v>
      </c>
      <c r="K119" s="5">
        <v>76.08</v>
      </c>
      <c r="L119" s="5">
        <v>75.8</v>
      </c>
      <c r="M119" s="5">
        <v>76.459999999999994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4">
        <v>119</v>
      </c>
      <c r="B120" s="3" t="s">
        <v>117</v>
      </c>
      <c r="C120" s="5">
        <v>75.94</v>
      </c>
      <c r="D120" s="5">
        <v>20</v>
      </c>
      <c r="E120" s="5">
        <v>13</v>
      </c>
      <c r="F120" s="5">
        <v>69.31</v>
      </c>
      <c r="G120" s="5">
        <v>0</v>
      </c>
      <c r="H120" s="5">
        <v>0</v>
      </c>
      <c r="I120" s="5">
        <v>0</v>
      </c>
      <c r="J120" s="5">
        <v>1</v>
      </c>
      <c r="K120" s="5">
        <v>76.61</v>
      </c>
      <c r="L120" s="5">
        <v>77.59</v>
      </c>
      <c r="M120" s="5">
        <v>73.14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4">
        <v>120</v>
      </c>
      <c r="B121" s="3" t="s">
        <v>88</v>
      </c>
      <c r="C121" s="5">
        <v>75.88</v>
      </c>
      <c r="D121" s="5">
        <v>20</v>
      </c>
      <c r="E121" s="5">
        <v>11</v>
      </c>
      <c r="F121" s="5">
        <v>72.55</v>
      </c>
      <c r="G121" s="5">
        <v>0</v>
      </c>
      <c r="H121" s="5">
        <v>1</v>
      </c>
      <c r="I121" s="5">
        <v>0</v>
      </c>
      <c r="J121" s="5">
        <v>1</v>
      </c>
      <c r="K121" s="5">
        <v>75.61</v>
      </c>
      <c r="L121" s="5">
        <v>75.3</v>
      </c>
      <c r="M121" s="5">
        <v>76.489999999999995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4">
        <v>121</v>
      </c>
      <c r="B122" s="3" t="s">
        <v>105</v>
      </c>
      <c r="C122" s="5">
        <v>75.819999999999993</v>
      </c>
      <c r="D122" s="5">
        <v>13</v>
      </c>
      <c r="E122" s="5">
        <v>19</v>
      </c>
      <c r="F122" s="5">
        <v>79.06</v>
      </c>
      <c r="G122" s="5">
        <v>0</v>
      </c>
      <c r="H122" s="5">
        <v>8</v>
      </c>
      <c r="I122" s="5">
        <v>2</v>
      </c>
      <c r="J122" s="5">
        <v>10</v>
      </c>
      <c r="K122" s="5">
        <v>76.22</v>
      </c>
      <c r="L122" s="5">
        <v>75.67</v>
      </c>
      <c r="M122" s="5">
        <v>75.239999999999995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4">
        <v>122</v>
      </c>
      <c r="B123" s="3" t="s">
        <v>200</v>
      </c>
      <c r="C123" s="5">
        <v>75.72</v>
      </c>
      <c r="D123" s="5">
        <v>15</v>
      </c>
      <c r="E123" s="5">
        <v>15</v>
      </c>
      <c r="F123" s="5">
        <v>75.069999999999993</v>
      </c>
      <c r="G123" s="5">
        <v>0</v>
      </c>
      <c r="H123" s="5">
        <v>2</v>
      </c>
      <c r="I123" s="5">
        <v>0</v>
      </c>
      <c r="J123" s="5">
        <v>5</v>
      </c>
      <c r="K123" s="5">
        <v>76.400000000000006</v>
      </c>
      <c r="L123" s="5">
        <v>75.72</v>
      </c>
      <c r="M123" s="5">
        <v>74.73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4">
        <v>123</v>
      </c>
      <c r="B124" s="3" t="s">
        <v>331</v>
      </c>
      <c r="C124" s="5">
        <v>75.7</v>
      </c>
      <c r="D124" s="5">
        <v>23</v>
      </c>
      <c r="E124" s="5">
        <v>11</v>
      </c>
      <c r="F124" s="5">
        <v>71.53</v>
      </c>
      <c r="G124" s="5">
        <v>0</v>
      </c>
      <c r="H124" s="5">
        <v>0</v>
      </c>
      <c r="I124" s="5">
        <v>0</v>
      </c>
      <c r="J124" s="5">
        <v>0</v>
      </c>
      <c r="K124" s="5">
        <v>75.02</v>
      </c>
      <c r="L124" s="5">
        <v>75.16</v>
      </c>
      <c r="M124" s="5">
        <v>76.680000000000007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4">
        <v>124</v>
      </c>
      <c r="B125" s="3" t="s">
        <v>179</v>
      </c>
      <c r="C125" s="5">
        <v>75.319999999999993</v>
      </c>
      <c r="D125" s="5">
        <v>23</v>
      </c>
      <c r="E125" s="5">
        <v>8</v>
      </c>
      <c r="F125" s="5">
        <v>69.290000000000006</v>
      </c>
      <c r="G125" s="5">
        <v>0</v>
      </c>
      <c r="H125" s="5">
        <v>0</v>
      </c>
      <c r="I125" s="5">
        <v>1</v>
      </c>
      <c r="J125" s="5">
        <v>1</v>
      </c>
      <c r="K125" s="5">
        <v>74.62</v>
      </c>
      <c r="L125" s="5">
        <v>74.239999999999995</v>
      </c>
      <c r="M125" s="5">
        <v>77.06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4">
        <v>125</v>
      </c>
      <c r="B126" s="3" t="s">
        <v>227</v>
      </c>
      <c r="C126" s="5">
        <v>75.3</v>
      </c>
      <c r="D126" s="5">
        <v>16</v>
      </c>
      <c r="E126" s="5">
        <v>14</v>
      </c>
      <c r="F126" s="5">
        <v>72.540000000000006</v>
      </c>
      <c r="G126" s="5">
        <v>0</v>
      </c>
      <c r="H126" s="5">
        <v>2</v>
      </c>
      <c r="I126" s="5">
        <v>0</v>
      </c>
      <c r="J126" s="5">
        <v>3</v>
      </c>
      <c r="K126" s="5">
        <v>75.180000000000007</v>
      </c>
      <c r="L126" s="5">
        <v>75.849999999999994</v>
      </c>
      <c r="M126" s="5">
        <v>74.38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4">
        <v>126</v>
      </c>
      <c r="B127" s="3" t="s">
        <v>180</v>
      </c>
      <c r="C127" s="5">
        <v>75.27</v>
      </c>
      <c r="D127" s="5">
        <v>20</v>
      </c>
      <c r="E127" s="5">
        <v>13</v>
      </c>
      <c r="F127" s="5">
        <v>71.790000000000006</v>
      </c>
      <c r="G127" s="5">
        <v>0</v>
      </c>
      <c r="H127" s="5">
        <v>1</v>
      </c>
      <c r="I127" s="5">
        <v>0</v>
      </c>
      <c r="J127" s="5">
        <v>2</v>
      </c>
      <c r="K127" s="5">
        <v>75.62</v>
      </c>
      <c r="L127" s="5">
        <v>74.86</v>
      </c>
      <c r="M127" s="5">
        <v>75.069999999999993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4">
        <v>127</v>
      </c>
      <c r="B128" s="3" t="s">
        <v>388</v>
      </c>
      <c r="C128" s="5">
        <v>75.11</v>
      </c>
      <c r="D128" s="5">
        <v>18</v>
      </c>
      <c r="E128" s="5">
        <v>12</v>
      </c>
      <c r="F128" s="5">
        <v>72.37</v>
      </c>
      <c r="G128" s="5">
        <v>1</v>
      </c>
      <c r="H128" s="5">
        <v>3</v>
      </c>
      <c r="I128" s="5">
        <v>1</v>
      </c>
      <c r="J128" s="5">
        <v>3</v>
      </c>
      <c r="K128" s="5">
        <v>74.599999999999994</v>
      </c>
      <c r="L128" s="5">
        <v>74.59</v>
      </c>
      <c r="M128" s="5">
        <v>75.88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4">
        <v>128</v>
      </c>
      <c r="B129" s="3" t="s">
        <v>57</v>
      </c>
      <c r="C129" s="5">
        <v>75.099999999999994</v>
      </c>
      <c r="D129" s="5">
        <v>17</v>
      </c>
      <c r="E129" s="5">
        <v>13</v>
      </c>
      <c r="F129" s="5">
        <v>72.98</v>
      </c>
      <c r="G129" s="5">
        <v>0</v>
      </c>
      <c r="H129" s="5">
        <v>0</v>
      </c>
      <c r="I129" s="5">
        <v>1</v>
      </c>
      <c r="J129" s="5">
        <v>3</v>
      </c>
      <c r="K129" s="5">
        <v>74.2</v>
      </c>
      <c r="L129" s="5">
        <v>75.45</v>
      </c>
      <c r="M129" s="5">
        <v>75.17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4">
        <v>129</v>
      </c>
      <c r="B130" s="3" t="s">
        <v>344</v>
      </c>
      <c r="C130" s="5">
        <v>75.08</v>
      </c>
      <c r="D130" s="5">
        <v>17</v>
      </c>
      <c r="E130" s="5">
        <v>13</v>
      </c>
      <c r="F130" s="5">
        <v>72.95</v>
      </c>
      <c r="G130" s="5">
        <v>0</v>
      </c>
      <c r="H130" s="5">
        <v>1</v>
      </c>
      <c r="I130" s="5">
        <v>0</v>
      </c>
      <c r="J130" s="5">
        <v>2</v>
      </c>
      <c r="K130" s="5">
        <v>74.900000000000006</v>
      </c>
      <c r="L130" s="5">
        <v>75.069999999999993</v>
      </c>
      <c r="M130" s="5">
        <v>74.89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4">
        <v>130</v>
      </c>
      <c r="B131" s="3" t="s">
        <v>377</v>
      </c>
      <c r="C131" s="5">
        <v>75.03</v>
      </c>
      <c r="D131" s="5">
        <v>24</v>
      </c>
      <c r="E131" s="5">
        <v>8</v>
      </c>
      <c r="F131" s="5">
        <v>68.48</v>
      </c>
      <c r="G131" s="5">
        <v>0</v>
      </c>
      <c r="H131" s="5">
        <v>0</v>
      </c>
      <c r="I131" s="5">
        <v>0</v>
      </c>
      <c r="J131" s="5">
        <v>1</v>
      </c>
      <c r="K131" s="5">
        <v>74.58</v>
      </c>
      <c r="L131" s="5">
        <v>73.650000000000006</v>
      </c>
      <c r="M131" s="5">
        <v>76.89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4">
        <v>131</v>
      </c>
      <c r="B132" s="3" t="s">
        <v>160</v>
      </c>
      <c r="C132" s="5">
        <v>75.010000000000005</v>
      </c>
      <c r="D132" s="5">
        <v>12</v>
      </c>
      <c r="E132" s="5">
        <v>20</v>
      </c>
      <c r="F132" s="5">
        <v>78.88</v>
      </c>
      <c r="G132" s="5">
        <v>0</v>
      </c>
      <c r="H132" s="5">
        <v>6</v>
      </c>
      <c r="I132" s="5">
        <v>3</v>
      </c>
      <c r="J132" s="5">
        <v>10</v>
      </c>
      <c r="K132" s="5">
        <v>76.489999999999995</v>
      </c>
      <c r="L132" s="5">
        <v>74.34</v>
      </c>
      <c r="M132" s="5">
        <v>74.09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4">
        <v>132</v>
      </c>
      <c r="B133" s="3" t="s">
        <v>249</v>
      </c>
      <c r="C133" s="5">
        <v>74.89</v>
      </c>
      <c r="D133" s="5">
        <v>17</v>
      </c>
      <c r="E133" s="5">
        <v>13</v>
      </c>
      <c r="F133" s="5">
        <v>73.25</v>
      </c>
      <c r="G133" s="5">
        <v>0</v>
      </c>
      <c r="H133" s="5">
        <v>6</v>
      </c>
      <c r="I133" s="5">
        <v>1</v>
      </c>
      <c r="J133" s="5">
        <v>6</v>
      </c>
      <c r="K133" s="5">
        <v>74.599999999999994</v>
      </c>
      <c r="L133" s="5">
        <v>74.400000000000006</v>
      </c>
      <c r="M133" s="5">
        <v>75.41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4">
        <v>133</v>
      </c>
      <c r="B134" s="3" t="s">
        <v>348</v>
      </c>
      <c r="C134" s="5">
        <v>74.89</v>
      </c>
      <c r="D134" s="5">
        <v>21</v>
      </c>
      <c r="E134" s="5">
        <v>11</v>
      </c>
      <c r="F134" s="5">
        <v>70.11</v>
      </c>
      <c r="G134" s="5">
        <v>0</v>
      </c>
      <c r="H134" s="5">
        <v>0</v>
      </c>
      <c r="I134" s="5">
        <v>0</v>
      </c>
      <c r="J134" s="5">
        <v>3</v>
      </c>
      <c r="K134" s="5">
        <v>75.13</v>
      </c>
      <c r="L134" s="5">
        <v>74.290000000000006</v>
      </c>
      <c r="M134" s="5">
        <v>75.02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4">
        <v>134</v>
      </c>
      <c r="B135" s="3" t="s">
        <v>64</v>
      </c>
      <c r="C135" s="5">
        <v>74.84</v>
      </c>
      <c r="D135" s="5">
        <v>13</v>
      </c>
      <c r="E135" s="5">
        <v>19</v>
      </c>
      <c r="F135" s="5">
        <v>79.47</v>
      </c>
      <c r="G135" s="5">
        <v>1</v>
      </c>
      <c r="H135" s="5">
        <v>12</v>
      </c>
      <c r="I135" s="5">
        <v>2</v>
      </c>
      <c r="J135" s="5">
        <v>14</v>
      </c>
      <c r="K135" s="5">
        <v>75.02</v>
      </c>
      <c r="L135" s="5">
        <v>74.349999999999994</v>
      </c>
      <c r="M135" s="5">
        <v>74.900000000000006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4">
        <v>135</v>
      </c>
      <c r="B136" s="3" t="s">
        <v>219</v>
      </c>
      <c r="C136" s="5">
        <v>74.64</v>
      </c>
      <c r="D136" s="5">
        <v>14</v>
      </c>
      <c r="E136" s="5">
        <v>17</v>
      </c>
      <c r="F136" s="5">
        <v>77.11</v>
      </c>
      <c r="G136" s="5">
        <v>0</v>
      </c>
      <c r="H136" s="5">
        <v>2</v>
      </c>
      <c r="I136" s="5">
        <v>1</v>
      </c>
      <c r="J136" s="5">
        <v>8</v>
      </c>
      <c r="K136" s="5">
        <v>73.87</v>
      </c>
      <c r="L136" s="5">
        <v>74.599999999999994</v>
      </c>
      <c r="M136" s="5">
        <v>75.08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4">
        <v>136</v>
      </c>
      <c r="B137" s="3" t="s">
        <v>347</v>
      </c>
      <c r="C137" s="5">
        <v>74.61</v>
      </c>
      <c r="D137" s="5">
        <v>18</v>
      </c>
      <c r="E137" s="5">
        <v>13</v>
      </c>
      <c r="F137" s="5">
        <v>73.73</v>
      </c>
      <c r="G137" s="5">
        <v>0</v>
      </c>
      <c r="H137" s="5">
        <v>0</v>
      </c>
      <c r="I137" s="5">
        <v>0</v>
      </c>
      <c r="J137" s="5">
        <v>0</v>
      </c>
      <c r="K137" s="5">
        <v>74.03</v>
      </c>
      <c r="L137" s="5">
        <v>74.02</v>
      </c>
      <c r="M137" s="5">
        <v>75.55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4">
        <v>137</v>
      </c>
      <c r="B138" s="3" t="s">
        <v>121</v>
      </c>
      <c r="C138" s="5">
        <v>74.56</v>
      </c>
      <c r="D138" s="5">
        <v>13</v>
      </c>
      <c r="E138" s="5">
        <v>18</v>
      </c>
      <c r="F138" s="5">
        <v>74.97</v>
      </c>
      <c r="G138" s="5">
        <v>0</v>
      </c>
      <c r="H138" s="5">
        <v>3</v>
      </c>
      <c r="I138" s="5">
        <v>0</v>
      </c>
      <c r="J138" s="5">
        <v>5</v>
      </c>
      <c r="K138" s="5">
        <v>75.17</v>
      </c>
      <c r="L138" s="5">
        <v>75.430000000000007</v>
      </c>
      <c r="M138" s="5">
        <v>72.599999999999994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4">
        <v>138</v>
      </c>
      <c r="B139" s="3" t="s">
        <v>45</v>
      </c>
      <c r="C139" s="5">
        <v>74.55</v>
      </c>
      <c r="D139" s="5">
        <v>14</v>
      </c>
      <c r="E139" s="5">
        <v>20</v>
      </c>
      <c r="F139" s="5">
        <v>78.89</v>
      </c>
      <c r="G139" s="5">
        <v>0</v>
      </c>
      <c r="H139" s="5">
        <v>3</v>
      </c>
      <c r="I139" s="5">
        <v>4</v>
      </c>
      <c r="J139" s="5">
        <v>6</v>
      </c>
      <c r="K139" s="5">
        <v>73.680000000000007</v>
      </c>
      <c r="L139" s="5">
        <v>74.31</v>
      </c>
      <c r="M139" s="5">
        <v>75.33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4">
        <v>139</v>
      </c>
      <c r="B140" s="3" t="s">
        <v>114</v>
      </c>
      <c r="C140" s="5">
        <v>74.48</v>
      </c>
      <c r="D140" s="5">
        <v>15</v>
      </c>
      <c r="E140" s="5">
        <v>16</v>
      </c>
      <c r="F140" s="5">
        <v>73.88</v>
      </c>
      <c r="G140" s="5">
        <v>0</v>
      </c>
      <c r="H140" s="5">
        <v>0</v>
      </c>
      <c r="I140" s="5">
        <v>0</v>
      </c>
      <c r="J140" s="5">
        <v>4</v>
      </c>
      <c r="K140" s="5">
        <v>74.38</v>
      </c>
      <c r="L140" s="5">
        <v>75.13</v>
      </c>
      <c r="M140" s="5">
        <v>73.42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4">
        <v>140</v>
      </c>
      <c r="B141" s="3" t="s">
        <v>205</v>
      </c>
      <c r="C141" s="5">
        <v>74.44</v>
      </c>
      <c r="D141" s="5">
        <v>18</v>
      </c>
      <c r="E141" s="5">
        <v>12</v>
      </c>
      <c r="F141" s="5">
        <v>72.36</v>
      </c>
      <c r="G141" s="5">
        <v>0</v>
      </c>
      <c r="H141" s="5">
        <v>1</v>
      </c>
      <c r="I141" s="5">
        <v>0</v>
      </c>
      <c r="J141" s="5">
        <v>1</v>
      </c>
      <c r="K141" s="5">
        <v>73.760000000000005</v>
      </c>
      <c r="L141" s="5">
        <v>73.91</v>
      </c>
      <c r="M141" s="5">
        <v>75.400000000000006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4">
        <v>141</v>
      </c>
      <c r="B142" s="3" t="s">
        <v>136</v>
      </c>
      <c r="C142" s="5">
        <v>74.33</v>
      </c>
      <c r="D142" s="5">
        <v>17</v>
      </c>
      <c r="E142" s="5">
        <v>13</v>
      </c>
      <c r="F142" s="5">
        <v>68.66</v>
      </c>
      <c r="G142" s="5">
        <v>0</v>
      </c>
      <c r="H142" s="5">
        <v>0</v>
      </c>
      <c r="I142" s="5">
        <v>0</v>
      </c>
      <c r="J142" s="5">
        <v>0</v>
      </c>
      <c r="K142" s="5">
        <v>74.89</v>
      </c>
      <c r="L142" s="5">
        <v>75.569999999999993</v>
      </c>
      <c r="M142" s="5">
        <v>71.959999999999994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4">
        <v>142</v>
      </c>
      <c r="B143" s="3" t="s">
        <v>424</v>
      </c>
      <c r="C143" s="5">
        <v>74.180000000000007</v>
      </c>
      <c r="D143" s="5">
        <v>17</v>
      </c>
      <c r="E143" s="5">
        <v>13</v>
      </c>
      <c r="F143" s="5">
        <v>70.040000000000006</v>
      </c>
      <c r="G143" s="5">
        <v>0</v>
      </c>
      <c r="H143" s="5">
        <v>0</v>
      </c>
      <c r="I143" s="5">
        <v>0</v>
      </c>
      <c r="J143" s="5">
        <v>0</v>
      </c>
      <c r="K143" s="5">
        <v>74.87</v>
      </c>
      <c r="L143" s="5">
        <v>74.540000000000006</v>
      </c>
      <c r="M143" s="5">
        <v>72.72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4">
        <v>143</v>
      </c>
      <c r="B144" s="3" t="s">
        <v>289</v>
      </c>
      <c r="C144" s="5">
        <v>73.94</v>
      </c>
      <c r="D144" s="5">
        <v>20</v>
      </c>
      <c r="E144" s="5">
        <v>11</v>
      </c>
      <c r="F144" s="5">
        <v>67.75</v>
      </c>
      <c r="G144" s="5">
        <v>0</v>
      </c>
      <c r="H144" s="5">
        <v>2</v>
      </c>
      <c r="I144" s="5">
        <v>1</v>
      </c>
      <c r="J144" s="5">
        <v>2</v>
      </c>
      <c r="K144" s="5">
        <v>74.14</v>
      </c>
      <c r="L144" s="5">
        <v>73.599999999999994</v>
      </c>
      <c r="M144" s="5">
        <v>73.81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4">
        <v>144</v>
      </c>
      <c r="B145" s="3" t="s">
        <v>81</v>
      </c>
      <c r="C145" s="5">
        <v>73.92</v>
      </c>
      <c r="D145" s="5">
        <v>18</v>
      </c>
      <c r="E145" s="5">
        <v>15</v>
      </c>
      <c r="F145" s="5">
        <v>72.58</v>
      </c>
      <c r="G145" s="5">
        <v>0</v>
      </c>
      <c r="H145" s="5">
        <v>2</v>
      </c>
      <c r="I145" s="5">
        <v>0</v>
      </c>
      <c r="J145" s="5">
        <v>5</v>
      </c>
      <c r="K145" s="5">
        <v>73.3</v>
      </c>
      <c r="L145" s="5">
        <v>73.819999999999993</v>
      </c>
      <c r="M145" s="5">
        <v>74.290000000000006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4">
        <v>145</v>
      </c>
      <c r="B146" s="3" t="s">
        <v>330</v>
      </c>
      <c r="C146" s="5">
        <v>73.87</v>
      </c>
      <c r="D146" s="5">
        <v>20</v>
      </c>
      <c r="E146" s="5">
        <v>9</v>
      </c>
      <c r="F146" s="5">
        <v>67.33</v>
      </c>
      <c r="G146" s="5">
        <v>0</v>
      </c>
      <c r="H146" s="5">
        <v>0</v>
      </c>
      <c r="I146" s="5">
        <v>0</v>
      </c>
      <c r="J146" s="5">
        <v>1</v>
      </c>
      <c r="K146" s="5">
        <v>73.55</v>
      </c>
      <c r="L146" s="5">
        <v>73.180000000000007</v>
      </c>
      <c r="M146" s="5">
        <v>74.69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4">
        <v>146</v>
      </c>
      <c r="B147" s="3" t="s">
        <v>163</v>
      </c>
      <c r="C147" s="5">
        <v>73.849999999999994</v>
      </c>
      <c r="D147" s="5">
        <v>14</v>
      </c>
      <c r="E147" s="5">
        <v>18</v>
      </c>
      <c r="F147" s="5">
        <v>73.510000000000005</v>
      </c>
      <c r="G147" s="5">
        <v>0</v>
      </c>
      <c r="H147" s="5">
        <v>1</v>
      </c>
      <c r="I147" s="5">
        <v>0</v>
      </c>
      <c r="J147" s="5">
        <v>4</v>
      </c>
      <c r="K147" s="5">
        <v>74.33</v>
      </c>
      <c r="L147" s="5">
        <v>74.61</v>
      </c>
      <c r="M147" s="5">
        <v>72.09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4">
        <v>147</v>
      </c>
      <c r="B148" s="3" t="s">
        <v>240</v>
      </c>
      <c r="C148" s="5">
        <v>73.760000000000005</v>
      </c>
      <c r="D148" s="5">
        <v>19</v>
      </c>
      <c r="E148" s="5">
        <v>9</v>
      </c>
      <c r="F148" s="5">
        <v>69.069999999999993</v>
      </c>
      <c r="G148" s="5">
        <v>0</v>
      </c>
      <c r="H148" s="5">
        <v>0</v>
      </c>
      <c r="I148" s="5">
        <v>0</v>
      </c>
      <c r="J148" s="5">
        <v>1</v>
      </c>
      <c r="K148" s="5">
        <v>73.180000000000007</v>
      </c>
      <c r="L148" s="5">
        <v>73.39</v>
      </c>
      <c r="M148" s="5">
        <v>74.41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4">
        <v>148</v>
      </c>
      <c r="B149" s="3" t="s">
        <v>232</v>
      </c>
      <c r="C149" s="5">
        <v>73.739999999999995</v>
      </c>
      <c r="D149" s="5">
        <v>17</v>
      </c>
      <c r="E149" s="5">
        <v>11</v>
      </c>
      <c r="F149" s="5">
        <v>68.95</v>
      </c>
      <c r="G149" s="5">
        <v>0</v>
      </c>
      <c r="H149" s="5">
        <v>1</v>
      </c>
      <c r="I149" s="5">
        <v>1</v>
      </c>
      <c r="J149" s="5">
        <v>2</v>
      </c>
      <c r="K149" s="5">
        <v>73.349999999999994</v>
      </c>
      <c r="L149" s="5">
        <v>74.28</v>
      </c>
      <c r="M149" s="5">
        <v>73.099999999999994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4">
        <v>149</v>
      </c>
      <c r="B150" s="3" t="s">
        <v>411</v>
      </c>
      <c r="C150" s="5">
        <v>73.69</v>
      </c>
      <c r="D150" s="5">
        <v>12</v>
      </c>
      <c r="E150" s="5">
        <v>20</v>
      </c>
      <c r="F150" s="5">
        <v>77.03</v>
      </c>
      <c r="G150" s="5">
        <v>0</v>
      </c>
      <c r="H150" s="5">
        <v>3</v>
      </c>
      <c r="I150" s="5">
        <v>0</v>
      </c>
      <c r="J150" s="5">
        <v>10</v>
      </c>
      <c r="K150" s="5">
        <v>74.34</v>
      </c>
      <c r="L150" s="5">
        <v>73.19</v>
      </c>
      <c r="M150" s="5">
        <v>73.319999999999993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4">
        <v>150</v>
      </c>
      <c r="B151" s="3" t="s">
        <v>138</v>
      </c>
      <c r="C151" s="5">
        <v>73.59</v>
      </c>
      <c r="D151" s="5">
        <v>21</v>
      </c>
      <c r="E151" s="5">
        <v>10</v>
      </c>
      <c r="F151" s="5">
        <v>69.52</v>
      </c>
      <c r="G151" s="5">
        <v>0</v>
      </c>
      <c r="H151" s="5">
        <v>1</v>
      </c>
      <c r="I151" s="5">
        <v>0</v>
      </c>
      <c r="J151" s="5">
        <v>2</v>
      </c>
      <c r="K151" s="5">
        <v>72.739999999999995</v>
      </c>
      <c r="L151" s="5">
        <v>73.27</v>
      </c>
      <c r="M151" s="5">
        <v>74.459999999999994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4">
        <v>151</v>
      </c>
      <c r="B152" s="3" t="s">
        <v>75</v>
      </c>
      <c r="C152" s="5">
        <v>73.400000000000006</v>
      </c>
      <c r="D152" s="5">
        <v>12</v>
      </c>
      <c r="E152" s="5">
        <v>19</v>
      </c>
      <c r="F152" s="5">
        <v>76.47</v>
      </c>
      <c r="G152" s="5">
        <v>0</v>
      </c>
      <c r="H152" s="5">
        <v>3</v>
      </c>
      <c r="I152" s="5">
        <v>1</v>
      </c>
      <c r="J152" s="5">
        <v>5</v>
      </c>
      <c r="K152" s="5">
        <v>73.78</v>
      </c>
      <c r="L152" s="5">
        <v>73.319999999999993</v>
      </c>
      <c r="M152" s="5">
        <v>72.760000000000005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4">
        <v>152</v>
      </c>
      <c r="B153" s="3" t="s">
        <v>164</v>
      </c>
      <c r="C153" s="5">
        <v>73.22</v>
      </c>
      <c r="D153" s="5">
        <v>18</v>
      </c>
      <c r="E153" s="5">
        <v>16</v>
      </c>
      <c r="F153" s="5">
        <v>72.77</v>
      </c>
      <c r="G153" s="5">
        <v>0</v>
      </c>
      <c r="H153" s="5">
        <v>0</v>
      </c>
      <c r="I153" s="5">
        <v>0</v>
      </c>
      <c r="J153" s="5">
        <v>2</v>
      </c>
      <c r="K153" s="5">
        <v>72.510000000000005</v>
      </c>
      <c r="L153" s="5">
        <v>73.33</v>
      </c>
      <c r="M153" s="5">
        <v>73.400000000000006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4">
        <v>153</v>
      </c>
      <c r="B154" s="3" t="s">
        <v>341</v>
      </c>
      <c r="C154" s="5">
        <v>73.069999999999993</v>
      </c>
      <c r="D154" s="5">
        <v>19</v>
      </c>
      <c r="E154" s="5">
        <v>9</v>
      </c>
      <c r="F154" s="5">
        <v>69.63</v>
      </c>
      <c r="G154" s="5">
        <v>0</v>
      </c>
      <c r="H154" s="5">
        <v>1</v>
      </c>
      <c r="I154" s="5">
        <v>0</v>
      </c>
      <c r="J154" s="5">
        <v>1</v>
      </c>
      <c r="K154" s="5">
        <v>71.599999999999994</v>
      </c>
      <c r="L154" s="5">
        <v>71.91</v>
      </c>
      <c r="M154" s="5">
        <v>75.63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4">
        <v>154</v>
      </c>
      <c r="B155" s="3" t="s">
        <v>251</v>
      </c>
      <c r="C155" s="5">
        <v>72.86</v>
      </c>
      <c r="D155" s="5">
        <v>21</v>
      </c>
      <c r="E155" s="5">
        <v>9</v>
      </c>
      <c r="F155" s="5">
        <v>69.03</v>
      </c>
      <c r="G155" s="5">
        <v>0</v>
      </c>
      <c r="H155" s="5">
        <v>2</v>
      </c>
      <c r="I155" s="5">
        <v>0</v>
      </c>
      <c r="J155" s="5">
        <v>2</v>
      </c>
      <c r="K155" s="5">
        <v>71.94</v>
      </c>
      <c r="L155" s="5">
        <v>71.8</v>
      </c>
      <c r="M155" s="5">
        <v>74.69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4">
        <v>155</v>
      </c>
      <c r="B156" s="3" t="s">
        <v>304</v>
      </c>
      <c r="C156" s="5">
        <v>72.83</v>
      </c>
      <c r="D156" s="5">
        <v>14</v>
      </c>
      <c r="E156" s="5">
        <v>16</v>
      </c>
      <c r="F156" s="5">
        <v>74.319999999999993</v>
      </c>
      <c r="G156" s="5">
        <v>0</v>
      </c>
      <c r="H156" s="5">
        <v>3</v>
      </c>
      <c r="I156" s="5">
        <v>0</v>
      </c>
      <c r="J156" s="5">
        <v>4</v>
      </c>
      <c r="K156" s="5">
        <v>72.66</v>
      </c>
      <c r="L156" s="5">
        <v>72.45</v>
      </c>
      <c r="M156" s="5">
        <v>73.09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4">
        <v>156</v>
      </c>
      <c r="B157" s="3" t="s">
        <v>265</v>
      </c>
      <c r="C157" s="5">
        <v>72.75</v>
      </c>
      <c r="D157" s="5">
        <v>19</v>
      </c>
      <c r="E157" s="5">
        <v>10</v>
      </c>
      <c r="F157" s="5">
        <v>68.489999999999995</v>
      </c>
      <c r="G157" s="5">
        <v>0</v>
      </c>
      <c r="H157" s="5">
        <v>0</v>
      </c>
      <c r="I157" s="5">
        <v>0</v>
      </c>
      <c r="J157" s="5">
        <v>1</v>
      </c>
      <c r="K157" s="5">
        <v>72.27</v>
      </c>
      <c r="L157" s="5">
        <v>71.959999999999994</v>
      </c>
      <c r="M157" s="5">
        <v>73.819999999999993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4">
        <v>157</v>
      </c>
      <c r="B158" s="3" t="s">
        <v>336</v>
      </c>
      <c r="C158" s="5">
        <v>72.63</v>
      </c>
      <c r="D158" s="5">
        <v>11</v>
      </c>
      <c r="E158" s="5">
        <v>16</v>
      </c>
      <c r="F158" s="5">
        <v>74.25</v>
      </c>
      <c r="G158" s="5">
        <v>0</v>
      </c>
      <c r="H158" s="5">
        <v>1</v>
      </c>
      <c r="I158" s="5">
        <v>0</v>
      </c>
      <c r="J158" s="5">
        <v>1</v>
      </c>
      <c r="K158" s="5">
        <v>72.81</v>
      </c>
      <c r="L158" s="5">
        <v>72.86</v>
      </c>
      <c r="M158" s="5">
        <v>71.790000000000006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4">
        <v>158</v>
      </c>
      <c r="B159" s="3" t="s">
        <v>323</v>
      </c>
      <c r="C159" s="5">
        <v>72.599999999999994</v>
      </c>
      <c r="D159" s="5">
        <v>19</v>
      </c>
      <c r="E159" s="5">
        <v>13</v>
      </c>
      <c r="F159" s="5">
        <v>70.11</v>
      </c>
      <c r="G159" s="5">
        <v>0</v>
      </c>
      <c r="H159" s="5">
        <v>0</v>
      </c>
      <c r="I159" s="5">
        <v>0</v>
      </c>
      <c r="J159" s="5">
        <v>0</v>
      </c>
      <c r="K159" s="5">
        <v>72.2</v>
      </c>
      <c r="L159" s="5">
        <v>72.48</v>
      </c>
      <c r="M159" s="5">
        <v>72.75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4">
        <v>159</v>
      </c>
      <c r="B160" s="3" t="s">
        <v>201</v>
      </c>
      <c r="C160" s="5">
        <v>72.59</v>
      </c>
      <c r="D160" s="5">
        <v>20</v>
      </c>
      <c r="E160" s="5">
        <v>10</v>
      </c>
      <c r="F160" s="5">
        <v>68.77</v>
      </c>
      <c r="G160" s="5">
        <v>0</v>
      </c>
      <c r="H160" s="5">
        <v>2</v>
      </c>
      <c r="I160" s="5">
        <v>0</v>
      </c>
      <c r="J160" s="5">
        <v>3</v>
      </c>
      <c r="K160" s="5">
        <v>71.760000000000005</v>
      </c>
      <c r="L160" s="5">
        <v>71.790000000000006</v>
      </c>
      <c r="M160" s="5">
        <v>74.010000000000005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4">
        <v>160</v>
      </c>
      <c r="B161" s="3" t="s">
        <v>431</v>
      </c>
      <c r="C161" s="5">
        <v>72.55</v>
      </c>
      <c r="D161" s="5">
        <v>19</v>
      </c>
      <c r="E161" s="5">
        <v>11</v>
      </c>
      <c r="F161" s="5">
        <v>66.3</v>
      </c>
      <c r="G161" s="5">
        <v>0</v>
      </c>
      <c r="H161" s="5">
        <v>0</v>
      </c>
      <c r="I161" s="5">
        <v>0</v>
      </c>
      <c r="J161" s="5">
        <v>1</v>
      </c>
      <c r="K161" s="5">
        <v>73.27</v>
      </c>
      <c r="L161" s="5">
        <v>72.290000000000006</v>
      </c>
      <c r="M161" s="5">
        <v>71.81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4">
        <v>161</v>
      </c>
      <c r="B162" s="3" t="s">
        <v>91</v>
      </c>
      <c r="C162" s="5">
        <v>72.55</v>
      </c>
      <c r="D162" s="5">
        <v>13</v>
      </c>
      <c r="E162" s="5">
        <v>18</v>
      </c>
      <c r="F162" s="5">
        <v>77.73</v>
      </c>
      <c r="G162" s="5">
        <v>0</v>
      </c>
      <c r="H162" s="5">
        <v>4</v>
      </c>
      <c r="I162" s="5">
        <v>2</v>
      </c>
      <c r="J162" s="5">
        <v>7</v>
      </c>
      <c r="K162" s="5">
        <v>71.67</v>
      </c>
      <c r="L162" s="5">
        <v>71.39</v>
      </c>
      <c r="M162" s="5">
        <v>74.48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4">
        <v>162</v>
      </c>
      <c r="B163" s="3" t="s">
        <v>225</v>
      </c>
      <c r="C163" s="5">
        <v>72.510000000000005</v>
      </c>
      <c r="D163" s="5">
        <v>18</v>
      </c>
      <c r="E163" s="5">
        <v>12</v>
      </c>
      <c r="F163" s="5">
        <v>69.39</v>
      </c>
      <c r="G163" s="5">
        <v>0</v>
      </c>
      <c r="H163" s="5">
        <v>0</v>
      </c>
      <c r="I163" s="5">
        <v>0</v>
      </c>
      <c r="J163" s="5">
        <v>2</v>
      </c>
      <c r="K163" s="5">
        <v>72.41</v>
      </c>
      <c r="L163" s="5">
        <v>72.31</v>
      </c>
      <c r="M163" s="5">
        <v>72.47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4">
        <v>163</v>
      </c>
      <c r="B164" s="3" t="s">
        <v>393</v>
      </c>
      <c r="C164" s="5">
        <v>72.489999999999995</v>
      </c>
      <c r="D164" s="5">
        <v>22</v>
      </c>
      <c r="E164" s="5">
        <v>11</v>
      </c>
      <c r="F164" s="5">
        <v>67.36</v>
      </c>
      <c r="G164" s="5">
        <v>0</v>
      </c>
      <c r="H164" s="5">
        <v>1</v>
      </c>
      <c r="I164" s="5">
        <v>0</v>
      </c>
      <c r="J164" s="5">
        <v>1</v>
      </c>
      <c r="K164" s="5">
        <v>72.31</v>
      </c>
      <c r="L164" s="5">
        <v>71.78</v>
      </c>
      <c r="M164" s="5">
        <v>73.17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4">
        <v>164</v>
      </c>
      <c r="B165" s="3" t="s">
        <v>290</v>
      </c>
      <c r="C165" s="5">
        <v>72.48</v>
      </c>
      <c r="D165" s="5">
        <v>16</v>
      </c>
      <c r="E165" s="5">
        <v>14</v>
      </c>
      <c r="F165" s="5">
        <v>70.42</v>
      </c>
      <c r="G165" s="5">
        <v>0</v>
      </c>
      <c r="H165" s="5">
        <v>0</v>
      </c>
      <c r="I165" s="5">
        <v>0</v>
      </c>
      <c r="J165" s="5">
        <v>0</v>
      </c>
      <c r="K165" s="5">
        <v>72.989999999999995</v>
      </c>
      <c r="L165" s="5">
        <v>72.47</v>
      </c>
      <c r="M165" s="5">
        <v>71.62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4">
        <v>165</v>
      </c>
      <c r="B166" s="3" t="s">
        <v>248</v>
      </c>
      <c r="C166" s="5">
        <v>72.48</v>
      </c>
      <c r="D166" s="5">
        <v>21</v>
      </c>
      <c r="E166" s="5">
        <v>11</v>
      </c>
      <c r="F166" s="5">
        <v>69.819999999999993</v>
      </c>
      <c r="G166" s="5">
        <v>0</v>
      </c>
      <c r="H166" s="5">
        <v>2</v>
      </c>
      <c r="I166" s="5">
        <v>0</v>
      </c>
      <c r="J166" s="5">
        <v>2</v>
      </c>
      <c r="K166" s="5">
        <v>71.02</v>
      </c>
      <c r="L166" s="5">
        <v>71.959999999999994</v>
      </c>
      <c r="M166" s="5">
        <v>74.17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4">
        <v>166</v>
      </c>
      <c r="B167" s="3" t="s">
        <v>385</v>
      </c>
      <c r="C167" s="5">
        <v>72.45</v>
      </c>
      <c r="D167" s="5">
        <v>12</v>
      </c>
      <c r="E167" s="5">
        <v>15</v>
      </c>
      <c r="F167" s="5">
        <v>71.48</v>
      </c>
      <c r="G167" s="5">
        <v>0</v>
      </c>
      <c r="H167" s="5">
        <v>1</v>
      </c>
      <c r="I167" s="5">
        <v>0</v>
      </c>
      <c r="J167" s="5">
        <v>1</v>
      </c>
      <c r="K167" s="5">
        <v>73.2</v>
      </c>
      <c r="L167" s="5">
        <v>73.099999999999994</v>
      </c>
      <c r="M167" s="5">
        <v>70.52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4">
        <v>167</v>
      </c>
      <c r="B168" s="3" t="s">
        <v>96</v>
      </c>
      <c r="C168" s="5">
        <v>72.23</v>
      </c>
      <c r="D168" s="5">
        <v>11</v>
      </c>
      <c r="E168" s="5">
        <v>22</v>
      </c>
      <c r="F168" s="5">
        <v>77.75</v>
      </c>
      <c r="G168" s="5">
        <v>0</v>
      </c>
      <c r="H168" s="5">
        <v>8</v>
      </c>
      <c r="I168" s="5">
        <v>0</v>
      </c>
      <c r="J168" s="5">
        <v>12</v>
      </c>
      <c r="K168" s="5">
        <v>73.02</v>
      </c>
      <c r="L168" s="5">
        <v>72.44</v>
      </c>
      <c r="M168" s="5">
        <v>70.81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4">
        <v>168</v>
      </c>
      <c r="B169" s="3" t="s">
        <v>189</v>
      </c>
      <c r="C169" s="5">
        <v>72.2</v>
      </c>
      <c r="D169" s="5">
        <v>13</v>
      </c>
      <c r="E169" s="5">
        <v>18</v>
      </c>
      <c r="F169" s="5">
        <v>74.66</v>
      </c>
      <c r="G169" s="5">
        <v>0</v>
      </c>
      <c r="H169" s="5">
        <v>2</v>
      </c>
      <c r="I169" s="5">
        <v>1</v>
      </c>
      <c r="J169" s="5">
        <v>4</v>
      </c>
      <c r="K169" s="5">
        <v>72.069999999999993</v>
      </c>
      <c r="L169" s="5">
        <v>72.069999999999993</v>
      </c>
      <c r="M169" s="5">
        <v>72.12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4">
        <v>169</v>
      </c>
      <c r="B170" s="3" t="s">
        <v>141</v>
      </c>
      <c r="C170" s="5">
        <v>72.16</v>
      </c>
      <c r="D170" s="5">
        <v>15</v>
      </c>
      <c r="E170" s="5">
        <v>14</v>
      </c>
      <c r="F170" s="5">
        <v>71.03</v>
      </c>
      <c r="G170" s="5">
        <v>0</v>
      </c>
      <c r="H170" s="5">
        <v>0</v>
      </c>
      <c r="I170" s="5">
        <v>0</v>
      </c>
      <c r="J170" s="5">
        <v>0</v>
      </c>
      <c r="K170" s="5">
        <v>71.739999999999995</v>
      </c>
      <c r="L170" s="5">
        <v>72.36</v>
      </c>
      <c r="M170" s="5">
        <v>71.95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4">
        <v>170</v>
      </c>
      <c r="B171" s="3" t="s">
        <v>277</v>
      </c>
      <c r="C171" s="5">
        <v>72.13</v>
      </c>
      <c r="D171" s="5">
        <v>15</v>
      </c>
      <c r="E171" s="5">
        <v>17</v>
      </c>
      <c r="F171" s="5">
        <v>70.400000000000006</v>
      </c>
      <c r="G171" s="5">
        <v>0</v>
      </c>
      <c r="H171" s="5">
        <v>1</v>
      </c>
      <c r="I171" s="5">
        <v>0</v>
      </c>
      <c r="J171" s="5">
        <v>2</v>
      </c>
      <c r="K171" s="5">
        <v>72.84</v>
      </c>
      <c r="L171" s="5">
        <v>72.930000000000007</v>
      </c>
      <c r="M171" s="5">
        <v>70.069999999999993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4">
        <v>171</v>
      </c>
      <c r="B172" s="3" t="s">
        <v>193</v>
      </c>
      <c r="C172" s="5">
        <v>71.959999999999994</v>
      </c>
      <c r="D172" s="5">
        <v>17</v>
      </c>
      <c r="E172" s="5">
        <v>13</v>
      </c>
      <c r="F172" s="5">
        <v>71.180000000000007</v>
      </c>
      <c r="G172" s="5">
        <v>0</v>
      </c>
      <c r="H172" s="5">
        <v>1</v>
      </c>
      <c r="I172" s="5">
        <v>0</v>
      </c>
      <c r="J172" s="5">
        <v>2</v>
      </c>
      <c r="K172" s="5">
        <v>71.430000000000007</v>
      </c>
      <c r="L172" s="5">
        <v>71.680000000000007</v>
      </c>
      <c r="M172" s="5">
        <v>72.45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4">
        <v>172</v>
      </c>
      <c r="B173" s="3" t="s">
        <v>59</v>
      </c>
      <c r="C173" s="5">
        <v>71.900000000000006</v>
      </c>
      <c r="D173" s="5">
        <v>10</v>
      </c>
      <c r="E173" s="5">
        <v>22</v>
      </c>
      <c r="F173" s="5">
        <v>79.81</v>
      </c>
      <c r="G173" s="5">
        <v>1</v>
      </c>
      <c r="H173" s="5">
        <v>4</v>
      </c>
      <c r="I173" s="5">
        <v>1</v>
      </c>
      <c r="J173" s="5">
        <v>11</v>
      </c>
      <c r="K173" s="5">
        <v>71.91</v>
      </c>
      <c r="L173" s="5">
        <v>71.22</v>
      </c>
      <c r="M173" s="5">
        <v>72.37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4">
        <v>173</v>
      </c>
      <c r="B174" s="3" t="s">
        <v>120</v>
      </c>
      <c r="C174" s="5">
        <v>71.88</v>
      </c>
      <c r="D174" s="5">
        <v>14</v>
      </c>
      <c r="E174" s="5">
        <v>16</v>
      </c>
      <c r="F174" s="5">
        <v>72.959999999999994</v>
      </c>
      <c r="G174" s="5">
        <v>0</v>
      </c>
      <c r="H174" s="5">
        <v>5</v>
      </c>
      <c r="I174" s="5">
        <v>0</v>
      </c>
      <c r="J174" s="5">
        <v>6</v>
      </c>
      <c r="K174" s="5">
        <v>72.180000000000007</v>
      </c>
      <c r="L174" s="5">
        <v>71.459999999999994</v>
      </c>
      <c r="M174" s="5">
        <v>71.72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4">
        <v>174</v>
      </c>
      <c r="B175" s="3" t="s">
        <v>112</v>
      </c>
      <c r="C175" s="5">
        <v>71.8</v>
      </c>
      <c r="D175" s="5">
        <v>12</v>
      </c>
      <c r="E175" s="5">
        <v>18</v>
      </c>
      <c r="F175" s="5">
        <v>75.88</v>
      </c>
      <c r="G175" s="5">
        <v>0</v>
      </c>
      <c r="H175" s="5">
        <v>3</v>
      </c>
      <c r="I175" s="5">
        <v>0</v>
      </c>
      <c r="J175" s="5">
        <v>6</v>
      </c>
      <c r="K175" s="5">
        <v>71.349999999999994</v>
      </c>
      <c r="L175" s="5">
        <v>71.56</v>
      </c>
      <c r="M175" s="5">
        <v>72.16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4">
        <v>175</v>
      </c>
      <c r="B176" s="3" t="s">
        <v>312</v>
      </c>
      <c r="C176" s="5">
        <v>71.760000000000005</v>
      </c>
      <c r="D176" s="5">
        <v>19</v>
      </c>
      <c r="E176" s="5">
        <v>12</v>
      </c>
      <c r="F176" s="5">
        <v>69.739999999999995</v>
      </c>
      <c r="G176" s="5">
        <v>0</v>
      </c>
      <c r="H176" s="5">
        <v>2</v>
      </c>
      <c r="I176" s="5">
        <v>0</v>
      </c>
      <c r="J176" s="5">
        <v>2</v>
      </c>
      <c r="K176" s="5">
        <v>70.489999999999995</v>
      </c>
      <c r="L176" s="5">
        <v>70.81</v>
      </c>
      <c r="M176" s="5">
        <v>73.760000000000005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4">
        <v>176</v>
      </c>
      <c r="B177" s="3" t="s">
        <v>427</v>
      </c>
      <c r="C177" s="5">
        <v>71.66</v>
      </c>
      <c r="D177" s="5">
        <v>17</v>
      </c>
      <c r="E177" s="5">
        <v>12</v>
      </c>
      <c r="F177" s="5">
        <v>70.36</v>
      </c>
      <c r="G177" s="5">
        <v>0</v>
      </c>
      <c r="H177" s="5">
        <v>0</v>
      </c>
      <c r="I177" s="5">
        <v>0</v>
      </c>
      <c r="J177" s="5">
        <v>1</v>
      </c>
      <c r="K177" s="5">
        <v>71.33</v>
      </c>
      <c r="L177" s="5">
        <v>71.03</v>
      </c>
      <c r="M177" s="5">
        <v>72.37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4">
        <v>177</v>
      </c>
      <c r="B178" s="3" t="s">
        <v>371</v>
      </c>
      <c r="C178" s="5">
        <v>71.569999999999993</v>
      </c>
      <c r="D178" s="5">
        <v>14</v>
      </c>
      <c r="E178" s="5">
        <v>11</v>
      </c>
      <c r="F178" s="5">
        <v>70.040000000000006</v>
      </c>
      <c r="G178" s="5">
        <v>0</v>
      </c>
      <c r="H178" s="5">
        <v>1</v>
      </c>
      <c r="I178" s="5">
        <v>0</v>
      </c>
      <c r="J178" s="5">
        <v>2</v>
      </c>
      <c r="K178" s="5">
        <v>71.06</v>
      </c>
      <c r="L178" s="5">
        <v>70.72</v>
      </c>
      <c r="M178" s="5">
        <v>72.72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4">
        <v>178</v>
      </c>
      <c r="B179" s="3" t="s">
        <v>74</v>
      </c>
      <c r="C179" s="5">
        <v>71.52</v>
      </c>
      <c r="D179" s="5">
        <v>8</v>
      </c>
      <c r="E179" s="5">
        <v>23</v>
      </c>
      <c r="F179" s="5">
        <v>80.03</v>
      </c>
      <c r="G179" s="5">
        <v>0</v>
      </c>
      <c r="H179" s="5">
        <v>6</v>
      </c>
      <c r="I179" s="5">
        <v>2</v>
      </c>
      <c r="J179" s="5">
        <v>11</v>
      </c>
      <c r="K179" s="5">
        <v>71.5</v>
      </c>
      <c r="L179" s="5">
        <v>71.680000000000007</v>
      </c>
      <c r="M179" s="5">
        <v>70.95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4">
        <v>179</v>
      </c>
      <c r="B180" s="3" t="s">
        <v>282</v>
      </c>
      <c r="C180" s="5">
        <v>71.38</v>
      </c>
      <c r="D180" s="5">
        <v>13</v>
      </c>
      <c r="E180" s="5">
        <v>16</v>
      </c>
      <c r="F180" s="5">
        <v>73.63</v>
      </c>
      <c r="G180" s="5">
        <v>0</v>
      </c>
      <c r="H180" s="5">
        <v>2</v>
      </c>
      <c r="I180" s="5">
        <v>0</v>
      </c>
      <c r="J180" s="5">
        <v>2</v>
      </c>
      <c r="K180" s="5">
        <v>70.38</v>
      </c>
      <c r="L180" s="5">
        <v>71.48</v>
      </c>
      <c r="M180" s="5">
        <v>71.849999999999994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4">
        <v>180</v>
      </c>
      <c r="B181" s="3" t="s">
        <v>345</v>
      </c>
      <c r="C181" s="5">
        <v>71.319999999999993</v>
      </c>
      <c r="D181" s="5">
        <v>16</v>
      </c>
      <c r="E181" s="5">
        <v>12</v>
      </c>
      <c r="F181" s="5">
        <v>69.62</v>
      </c>
      <c r="G181" s="5">
        <v>0</v>
      </c>
      <c r="H181" s="5">
        <v>1</v>
      </c>
      <c r="I181" s="5">
        <v>0</v>
      </c>
      <c r="J181" s="5">
        <v>1</v>
      </c>
      <c r="K181" s="5">
        <v>71.08</v>
      </c>
      <c r="L181" s="5">
        <v>71.13</v>
      </c>
      <c r="M181" s="5">
        <v>71.41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4">
        <v>181</v>
      </c>
      <c r="B182" s="3" t="s">
        <v>143</v>
      </c>
      <c r="C182" s="5">
        <v>71.239999999999995</v>
      </c>
      <c r="D182" s="5">
        <v>15</v>
      </c>
      <c r="E182" s="5">
        <v>17</v>
      </c>
      <c r="F182" s="5">
        <v>70.53</v>
      </c>
      <c r="G182" s="5">
        <v>0</v>
      </c>
      <c r="H182" s="5">
        <v>1</v>
      </c>
      <c r="I182" s="5">
        <v>0</v>
      </c>
      <c r="J182" s="5">
        <v>1</v>
      </c>
      <c r="K182" s="5">
        <v>71.430000000000007</v>
      </c>
      <c r="L182" s="5">
        <v>71.040000000000006</v>
      </c>
      <c r="M182" s="5">
        <v>70.94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4">
        <v>182</v>
      </c>
      <c r="B183" s="3" t="s">
        <v>311</v>
      </c>
      <c r="C183" s="5">
        <v>71.22</v>
      </c>
      <c r="D183" s="5">
        <v>17</v>
      </c>
      <c r="E183" s="5">
        <v>12</v>
      </c>
      <c r="F183" s="5">
        <v>68.42</v>
      </c>
      <c r="G183" s="5">
        <v>0</v>
      </c>
      <c r="H183" s="5">
        <v>0</v>
      </c>
      <c r="I183" s="5">
        <v>0</v>
      </c>
      <c r="J183" s="5">
        <v>0</v>
      </c>
      <c r="K183" s="5">
        <v>70.86</v>
      </c>
      <c r="L183" s="5">
        <v>70.819999999999993</v>
      </c>
      <c r="M183" s="5">
        <v>71.69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4">
        <v>183</v>
      </c>
      <c r="B184" s="3" t="s">
        <v>429</v>
      </c>
      <c r="C184" s="5">
        <v>71.22</v>
      </c>
      <c r="D184" s="5">
        <v>13</v>
      </c>
      <c r="E184" s="5">
        <v>18</v>
      </c>
      <c r="F184" s="5">
        <v>73.3</v>
      </c>
      <c r="G184" s="5">
        <v>0</v>
      </c>
      <c r="H184" s="5">
        <v>1</v>
      </c>
      <c r="I184" s="5">
        <v>0</v>
      </c>
      <c r="J184" s="5">
        <v>2</v>
      </c>
      <c r="K184" s="5">
        <v>71.349999999999994</v>
      </c>
      <c r="L184" s="5">
        <v>70.959999999999994</v>
      </c>
      <c r="M184" s="5">
        <v>71.05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4">
        <v>184</v>
      </c>
      <c r="B185" s="3" t="s">
        <v>379</v>
      </c>
      <c r="C185" s="5">
        <v>71.209999999999994</v>
      </c>
      <c r="D185" s="5">
        <v>18</v>
      </c>
      <c r="E185" s="5">
        <v>15</v>
      </c>
      <c r="F185" s="5">
        <v>70.03</v>
      </c>
      <c r="G185" s="5">
        <v>0</v>
      </c>
      <c r="H185" s="5">
        <v>1</v>
      </c>
      <c r="I185" s="5">
        <v>0</v>
      </c>
      <c r="J185" s="5">
        <v>3</v>
      </c>
      <c r="K185" s="5">
        <v>70.67</v>
      </c>
      <c r="L185" s="5">
        <v>71.180000000000007</v>
      </c>
      <c r="M185" s="5">
        <v>71.400000000000006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4">
        <v>185</v>
      </c>
      <c r="B186" s="3" t="s">
        <v>286</v>
      </c>
      <c r="C186" s="5">
        <v>71.209999999999994</v>
      </c>
      <c r="D186" s="5">
        <v>19</v>
      </c>
      <c r="E186" s="5">
        <v>14</v>
      </c>
      <c r="F186" s="5">
        <v>69.02</v>
      </c>
      <c r="G186" s="5">
        <v>0</v>
      </c>
      <c r="H186" s="5">
        <v>2</v>
      </c>
      <c r="I186" s="5">
        <v>0</v>
      </c>
      <c r="J186" s="5">
        <v>2</v>
      </c>
      <c r="K186" s="5">
        <v>70.91</v>
      </c>
      <c r="L186" s="5">
        <v>70.44</v>
      </c>
      <c r="M186" s="5">
        <v>72.069999999999993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4">
        <v>186</v>
      </c>
      <c r="B187" s="3" t="s">
        <v>324</v>
      </c>
      <c r="C187" s="5">
        <v>71.14</v>
      </c>
      <c r="D187" s="5">
        <v>17</v>
      </c>
      <c r="E187" s="5">
        <v>16</v>
      </c>
      <c r="F187" s="5">
        <v>71.150000000000006</v>
      </c>
      <c r="G187" s="5">
        <v>0</v>
      </c>
      <c r="H187" s="5">
        <v>0</v>
      </c>
      <c r="I187" s="5">
        <v>0</v>
      </c>
      <c r="J187" s="5">
        <v>1</v>
      </c>
      <c r="K187" s="5">
        <v>70.05</v>
      </c>
      <c r="L187" s="5">
        <v>70.86</v>
      </c>
      <c r="M187" s="5">
        <v>72.16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4">
        <v>187</v>
      </c>
      <c r="B188" s="3" t="s">
        <v>241</v>
      </c>
      <c r="C188" s="5">
        <v>71.12</v>
      </c>
      <c r="D188" s="5">
        <v>16</v>
      </c>
      <c r="E188" s="5">
        <v>15</v>
      </c>
      <c r="F188" s="5">
        <v>69.319999999999993</v>
      </c>
      <c r="G188" s="5">
        <v>0</v>
      </c>
      <c r="H188" s="5">
        <v>0</v>
      </c>
      <c r="I188" s="5">
        <v>0</v>
      </c>
      <c r="J188" s="5">
        <v>1</v>
      </c>
      <c r="K188" s="5">
        <v>71.37</v>
      </c>
      <c r="L188" s="5">
        <v>71.42</v>
      </c>
      <c r="M188" s="5">
        <v>70.099999999999994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4">
        <v>188</v>
      </c>
      <c r="B189" s="3" t="s">
        <v>299</v>
      </c>
      <c r="C189" s="5">
        <v>71.09</v>
      </c>
      <c r="D189" s="5">
        <v>14</v>
      </c>
      <c r="E189" s="5">
        <v>14</v>
      </c>
      <c r="F189" s="5">
        <v>70.989999999999995</v>
      </c>
      <c r="G189" s="5">
        <v>0</v>
      </c>
      <c r="H189" s="5">
        <v>0</v>
      </c>
      <c r="I189" s="5">
        <v>0</v>
      </c>
      <c r="J189" s="5">
        <v>0</v>
      </c>
      <c r="K189" s="5">
        <v>69.87</v>
      </c>
      <c r="L189" s="5">
        <v>71.56</v>
      </c>
      <c r="M189" s="5">
        <v>71.3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4">
        <v>189</v>
      </c>
      <c r="B190" s="3" t="s">
        <v>243</v>
      </c>
      <c r="C190" s="5">
        <v>71.010000000000005</v>
      </c>
      <c r="D190" s="5">
        <v>18</v>
      </c>
      <c r="E190" s="5">
        <v>11</v>
      </c>
      <c r="F190" s="5">
        <v>68.61</v>
      </c>
      <c r="G190" s="5">
        <v>0</v>
      </c>
      <c r="H190" s="5">
        <v>1</v>
      </c>
      <c r="I190" s="5">
        <v>0</v>
      </c>
      <c r="J190" s="5">
        <v>1</v>
      </c>
      <c r="K190" s="5">
        <v>69.760000000000005</v>
      </c>
      <c r="L190" s="5">
        <v>69.900000000000006</v>
      </c>
      <c r="M190" s="5">
        <v>73.180000000000007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4">
        <v>190</v>
      </c>
      <c r="B191" s="3" t="s">
        <v>258</v>
      </c>
      <c r="C191" s="5">
        <v>70.959999999999994</v>
      </c>
      <c r="D191" s="5">
        <v>15</v>
      </c>
      <c r="E191" s="5">
        <v>15</v>
      </c>
      <c r="F191" s="5">
        <v>69.38</v>
      </c>
      <c r="G191" s="5">
        <v>0</v>
      </c>
      <c r="H191" s="5">
        <v>0</v>
      </c>
      <c r="I191" s="5">
        <v>0</v>
      </c>
      <c r="J191" s="5">
        <v>0</v>
      </c>
      <c r="K191" s="5">
        <v>71.16</v>
      </c>
      <c r="L191" s="5">
        <v>71.42</v>
      </c>
      <c r="M191" s="5">
        <v>69.8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4">
        <v>191</v>
      </c>
      <c r="B192" s="3" t="s">
        <v>154</v>
      </c>
      <c r="C192" s="5">
        <v>70.94</v>
      </c>
      <c r="D192" s="5">
        <v>19</v>
      </c>
      <c r="E192" s="5">
        <v>13</v>
      </c>
      <c r="F192" s="5">
        <v>70.739999999999995</v>
      </c>
      <c r="G192" s="5">
        <v>0</v>
      </c>
      <c r="H192" s="5">
        <v>2</v>
      </c>
      <c r="I192" s="5">
        <v>0</v>
      </c>
      <c r="J192" s="5">
        <v>2</v>
      </c>
      <c r="K192" s="5">
        <v>69.61</v>
      </c>
      <c r="L192" s="5">
        <v>70.319999999999993</v>
      </c>
      <c r="M192" s="5">
        <v>72.59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4">
        <v>192</v>
      </c>
      <c r="B193" s="3" t="s">
        <v>426</v>
      </c>
      <c r="C193" s="5">
        <v>70.88</v>
      </c>
      <c r="D193" s="5">
        <v>13</v>
      </c>
      <c r="E193" s="5">
        <v>14</v>
      </c>
      <c r="F193" s="5">
        <v>70.13</v>
      </c>
      <c r="G193" s="5">
        <v>0</v>
      </c>
      <c r="H193" s="5">
        <v>0</v>
      </c>
      <c r="I193" s="5">
        <v>0</v>
      </c>
      <c r="J193" s="5">
        <v>1</v>
      </c>
      <c r="K193" s="5">
        <v>71.66</v>
      </c>
      <c r="L193" s="5">
        <v>70.23</v>
      </c>
      <c r="M193" s="5">
        <v>70.53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4">
        <v>193</v>
      </c>
      <c r="B194" s="3" t="s">
        <v>236</v>
      </c>
      <c r="C194" s="5">
        <v>70.77</v>
      </c>
      <c r="D194" s="5">
        <v>18</v>
      </c>
      <c r="E194" s="5">
        <v>13</v>
      </c>
      <c r="F194" s="5">
        <v>67.61</v>
      </c>
      <c r="G194" s="5">
        <v>0</v>
      </c>
      <c r="H194" s="5">
        <v>2</v>
      </c>
      <c r="I194" s="5">
        <v>0</v>
      </c>
      <c r="J194" s="5">
        <v>3</v>
      </c>
      <c r="K194" s="5">
        <v>70.98</v>
      </c>
      <c r="L194" s="5">
        <v>69.97</v>
      </c>
      <c r="M194" s="5">
        <v>71.180000000000007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4">
        <v>194</v>
      </c>
      <c r="B195" s="3" t="s">
        <v>354</v>
      </c>
      <c r="C195" s="5">
        <v>70.760000000000005</v>
      </c>
      <c r="D195" s="5">
        <v>18</v>
      </c>
      <c r="E195" s="5">
        <v>14</v>
      </c>
      <c r="F195" s="5">
        <v>70.42</v>
      </c>
      <c r="G195" s="5">
        <v>0</v>
      </c>
      <c r="H195" s="5">
        <v>1</v>
      </c>
      <c r="I195" s="5">
        <v>0</v>
      </c>
      <c r="J195" s="5">
        <v>1</v>
      </c>
      <c r="K195" s="5">
        <v>69.709999999999994</v>
      </c>
      <c r="L195" s="5">
        <v>69.760000000000005</v>
      </c>
      <c r="M195" s="5">
        <v>72.58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4">
        <v>195</v>
      </c>
      <c r="B196" s="3" t="s">
        <v>306</v>
      </c>
      <c r="C196" s="5">
        <v>70.709999999999994</v>
      </c>
      <c r="D196" s="5">
        <v>15</v>
      </c>
      <c r="E196" s="5">
        <v>14</v>
      </c>
      <c r="F196" s="5">
        <v>70.209999999999994</v>
      </c>
      <c r="G196" s="5">
        <v>0</v>
      </c>
      <c r="H196" s="5">
        <v>1</v>
      </c>
      <c r="I196" s="5">
        <v>0</v>
      </c>
      <c r="J196" s="5">
        <v>1</v>
      </c>
      <c r="K196" s="5">
        <v>70.09</v>
      </c>
      <c r="L196" s="5">
        <v>70.5</v>
      </c>
      <c r="M196" s="5">
        <v>71.2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4">
        <v>196</v>
      </c>
      <c r="B197" s="3" t="s">
        <v>174</v>
      </c>
      <c r="C197" s="5">
        <v>70.709999999999994</v>
      </c>
      <c r="D197" s="5">
        <v>13</v>
      </c>
      <c r="E197" s="5">
        <v>17</v>
      </c>
      <c r="F197" s="5">
        <v>74.38</v>
      </c>
      <c r="G197" s="5">
        <v>0</v>
      </c>
      <c r="H197" s="5">
        <v>0</v>
      </c>
      <c r="I197" s="5">
        <v>2</v>
      </c>
      <c r="J197" s="5">
        <v>2</v>
      </c>
      <c r="K197" s="5">
        <v>69.489999999999995</v>
      </c>
      <c r="L197" s="5">
        <v>70.41</v>
      </c>
      <c r="M197" s="5">
        <v>71.87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4">
        <v>197</v>
      </c>
      <c r="B198" s="3" t="s">
        <v>281</v>
      </c>
      <c r="C198" s="5">
        <v>70.650000000000006</v>
      </c>
      <c r="D198" s="5">
        <v>15</v>
      </c>
      <c r="E198" s="5">
        <v>12</v>
      </c>
      <c r="F198" s="5">
        <v>69.53</v>
      </c>
      <c r="G198" s="5">
        <v>0</v>
      </c>
      <c r="H198" s="5">
        <v>2</v>
      </c>
      <c r="I198" s="5">
        <v>0</v>
      </c>
      <c r="J198" s="5">
        <v>5</v>
      </c>
      <c r="K198" s="5">
        <v>69.900000000000006</v>
      </c>
      <c r="L198" s="5">
        <v>69.97</v>
      </c>
      <c r="M198" s="5">
        <v>71.83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4">
        <v>198</v>
      </c>
      <c r="B199" s="3" t="s">
        <v>272</v>
      </c>
      <c r="C199" s="5">
        <v>70.569999999999993</v>
      </c>
      <c r="D199" s="5">
        <v>18</v>
      </c>
      <c r="E199" s="5">
        <v>14</v>
      </c>
      <c r="F199" s="5">
        <v>69.34</v>
      </c>
      <c r="G199" s="5">
        <v>0</v>
      </c>
      <c r="H199" s="5">
        <v>0</v>
      </c>
      <c r="I199" s="5">
        <v>0</v>
      </c>
      <c r="J199" s="5">
        <v>1</v>
      </c>
      <c r="K199" s="5">
        <v>70.25</v>
      </c>
      <c r="L199" s="5">
        <v>70.12</v>
      </c>
      <c r="M199" s="5">
        <v>71.06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4">
        <v>199</v>
      </c>
      <c r="B200" s="3" t="s">
        <v>213</v>
      </c>
      <c r="C200" s="5">
        <v>70.55</v>
      </c>
      <c r="D200" s="5">
        <v>12</v>
      </c>
      <c r="E200" s="5">
        <v>17</v>
      </c>
      <c r="F200" s="5">
        <v>72.900000000000006</v>
      </c>
      <c r="G200" s="5">
        <v>0</v>
      </c>
      <c r="H200" s="5">
        <v>0</v>
      </c>
      <c r="I200" s="5">
        <v>0</v>
      </c>
      <c r="J200" s="5">
        <v>5</v>
      </c>
      <c r="K200" s="5">
        <v>70.44</v>
      </c>
      <c r="L200" s="5">
        <v>70.75</v>
      </c>
      <c r="M200" s="5">
        <v>70.03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4">
        <v>200</v>
      </c>
      <c r="B201" s="3" t="s">
        <v>425</v>
      </c>
      <c r="C201" s="5">
        <v>70.48</v>
      </c>
      <c r="D201" s="5">
        <v>15</v>
      </c>
      <c r="E201" s="5">
        <v>15</v>
      </c>
      <c r="F201" s="5">
        <v>70.17</v>
      </c>
      <c r="G201" s="5">
        <v>0</v>
      </c>
      <c r="H201" s="5">
        <v>2</v>
      </c>
      <c r="I201" s="5">
        <v>0</v>
      </c>
      <c r="J201" s="5">
        <v>2</v>
      </c>
      <c r="K201" s="5">
        <v>70.75</v>
      </c>
      <c r="L201" s="5">
        <v>70.33</v>
      </c>
      <c r="M201" s="5">
        <v>70.02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4">
        <v>201</v>
      </c>
      <c r="B202" s="3" t="s">
        <v>362</v>
      </c>
      <c r="C202" s="5">
        <v>70.45</v>
      </c>
      <c r="D202" s="5">
        <v>16</v>
      </c>
      <c r="E202" s="5">
        <v>11</v>
      </c>
      <c r="F202" s="5">
        <v>68.48</v>
      </c>
      <c r="G202" s="5">
        <v>0</v>
      </c>
      <c r="H202" s="5">
        <v>0</v>
      </c>
      <c r="I202" s="5">
        <v>0</v>
      </c>
      <c r="J202" s="5">
        <v>1</v>
      </c>
      <c r="K202" s="5">
        <v>69.33</v>
      </c>
      <c r="L202" s="5">
        <v>69.47</v>
      </c>
      <c r="M202" s="5">
        <v>72.3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4">
        <v>202</v>
      </c>
      <c r="B203" s="3" t="s">
        <v>161</v>
      </c>
      <c r="C203" s="5">
        <v>70.319999999999993</v>
      </c>
      <c r="D203" s="5">
        <v>8</v>
      </c>
      <c r="E203" s="5">
        <v>22</v>
      </c>
      <c r="F203" s="5">
        <v>76.459999999999994</v>
      </c>
      <c r="G203" s="5">
        <v>0</v>
      </c>
      <c r="H203" s="5">
        <v>3</v>
      </c>
      <c r="I203" s="5">
        <v>0</v>
      </c>
      <c r="J203" s="5">
        <v>8</v>
      </c>
      <c r="K203" s="5">
        <v>70.94</v>
      </c>
      <c r="L203" s="5">
        <v>70.62</v>
      </c>
      <c r="M203" s="5">
        <v>68.930000000000007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4">
        <v>203</v>
      </c>
      <c r="B204" s="3" t="s">
        <v>279</v>
      </c>
      <c r="C204" s="5">
        <v>70.3</v>
      </c>
      <c r="D204" s="5">
        <v>16</v>
      </c>
      <c r="E204" s="5">
        <v>13</v>
      </c>
      <c r="F204" s="5">
        <v>67.430000000000007</v>
      </c>
      <c r="G204" s="5">
        <v>0</v>
      </c>
      <c r="H204" s="5">
        <v>0</v>
      </c>
      <c r="I204" s="5">
        <v>0</v>
      </c>
      <c r="J204" s="5">
        <v>1</v>
      </c>
      <c r="K204" s="5">
        <v>69.349999999999994</v>
      </c>
      <c r="L204" s="5">
        <v>70.739999999999995</v>
      </c>
      <c r="M204" s="5">
        <v>70.3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4">
        <v>204</v>
      </c>
      <c r="B205" s="3" t="s">
        <v>326</v>
      </c>
      <c r="C205" s="5">
        <v>70.28</v>
      </c>
      <c r="D205" s="5">
        <v>22</v>
      </c>
      <c r="E205" s="5">
        <v>12</v>
      </c>
      <c r="F205" s="5">
        <v>66.91</v>
      </c>
      <c r="G205" s="5">
        <v>1</v>
      </c>
      <c r="H205" s="5">
        <v>2</v>
      </c>
      <c r="I205" s="5">
        <v>1</v>
      </c>
      <c r="J205" s="5">
        <v>5</v>
      </c>
      <c r="K205" s="5">
        <v>68.87</v>
      </c>
      <c r="L205" s="5">
        <v>68.540000000000006</v>
      </c>
      <c r="M205" s="5">
        <v>73.260000000000005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4">
        <v>205</v>
      </c>
      <c r="B206" s="3" t="s">
        <v>394</v>
      </c>
      <c r="C206" s="5">
        <v>70.23</v>
      </c>
      <c r="D206" s="5">
        <v>14</v>
      </c>
      <c r="E206" s="5">
        <v>10</v>
      </c>
      <c r="F206" s="5">
        <v>68.39</v>
      </c>
      <c r="G206" s="5">
        <v>0</v>
      </c>
      <c r="H206" s="5">
        <v>0</v>
      </c>
      <c r="I206" s="5">
        <v>0</v>
      </c>
      <c r="J206" s="5">
        <v>2</v>
      </c>
      <c r="K206" s="5">
        <v>69.14</v>
      </c>
      <c r="L206" s="5">
        <v>69.39</v>
      </c>
      <c r="M206" s="5">
        <v>71.900000000000006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4">
        <v>206</v>
      </c>
      <c r="B207" s="3" t="s">
        <v>332</v>
      </c>
      <c r="C207" s="5">
        <v>70.209999999999994</v>
      </c>
      <c r="D207" s="5">
        <v>16</v>
      </c>
      <c r="E207" s="5">
        <v>18</v>
      </c>
      <c r="F207" s="5">
        <v>69.849999999999994</v>
      </c>
      <c r="G207" s="5">
        <v>0</v>
      </c>
      <c r="H207" s="5">
        <v>0</v>
      </c>
      <c r="I207" s="5">
        <v>0</v>
      </c>
      <c r="J207" s="5">
        <v>0</v>
      </c>
      <c r="K207" s="5">
        <v>70.150000000000006</v>
      </c>
      <c r="L207" s="5">
        <v>70.7</v>
      </c>
      <c r="M207" s="5">
        <v>69.260000000000005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4">
        <v>207</v>
      </c>
      <c r="B208" s="3" t="s">
        <v>100</v>
      </c>
      <c r="C208" s="5">
        <v>70.180000000000007</v>
      </c>
      <c r="D208" s="5">
        <v>16</v>
      </c>
      <c r="E208" s="5">
        <v>14</v>
      </c>
      <c r="F208" s="5">
        <v>71.25</v>
      </c>
      <c r="G208" s="5">
        <v>0</v>
      </c>
      <c r="H208" s="5">
        <v>1</v>
      </c>
      <c r="I208" s="5">
        <v>0</v>
      </c>
      <c r="J208" s="5">
        <v>1</v>
      </c>
      <c r="K208" s="5">
        <v>69.28</v>
      </c>
      <c r="L208" s="5">
        <v>69.23</v>
      </c>
      <c r="M208" s="5">
        <v>71.790000000000006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4">
        <v>208</v>
      </c>
      <c r="B209" s="3" t="s">
        <v>287</v>
      </c>
      <c r="C209" s="5">
        <v>70.13</v>
      </c>
      <c r="D209" s="5">
        <v>18</v>
      </c>
      <c r="E209" s="5">
        <v>11</v>
      </c>
      <c r="F209" s="5">
        <v>68.02</v>
      </c>
      <c r="G209" s="5">
        <v>0</v>
      </c>
      <c r="H209" s="5">
        <v>1</v>
      </c>
      <c r="I209" s="5">
        <v>0</v>
      </c>
      <c r="J209" s="5">
        <v>1</v>
      </c>
      <c r="K209" s="5">
        <v>69.56</v>
      </c>
      <c r="L209" s="5">
        <v>69.23</v>
      </c>
      <c r="M209" s="5">
        <v>71.39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4">
        <v>209</v>
      </c>
      <c r="B210" s="3" t="s">
        <v>133</v>
      </c>
      <c r="C210" s="5">
        <v>70.05</v>
      </c>
      <c r="D210" s="5">
        <v>14</v>
      </c>
      <c r="E210" s="5">
        <v>16</v>
      </c>
      <c r="F210" s="5">
        <v>72.67</v>
      </c>
      <c r="G210" s="5">
        <v>0</v>
      </c>
      <c r="H210" s="5">
        <v>0</v>
      </c>
      <c r="I210" s="5">
        <v>1</v>
      </c>
      <c r="J210" s="5">
        <v>3</v>
      </c>
      <c r="K210" s="5">
        <v>68.83</v>
      </c>
      <c r="L210" s="5">
        <v>69.81</v>
      </c>
      <c r="M210" s="5">
        <v>71.12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4">
        <v>210</v>
      </c>
      <c r="B211" s="3" t="s">
        <v>266</v>
      </c>
      <c r="C211" s="5">
        <v>70.010000000000005</v>
      </c>
      <c r="D211" s="5">
        <v>16</v>
      </c>
      <c r="E211" s="5">
        <v>14</v>
      </c>
      <c r="F211" s="5">
        <v>70.58</v>
      </c>
      <c r="G211" s="5">
        <v>0</v>
      </c>
      <c r="H211" s="5">
        <v>1</v>
      </c>
      <c r="I211" s="5">
        <v>1</v>
      </c>
      <c r="J211" s="5">
        <v>2</v>
      </c>
      <c r="K211" s="5">
        <v>69.150000000000006</v>
      </c>
      <c r="L211" s="5">
        <v>68.89</v>
      </c>
      <c r="M211" s="5">
        <v>71.78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4">
        <v>211</v>
      </c>
      <c r="B212" s="3" t="s">
        <v>170</v>
      </c>
      <c r="C212" s="5">
        <v>69.73</v>
      </c>
      <c r="D212" s="5">
        <v>11</v>
      </c>
      <c r="E212" s="5">
        <v>19</v>
      </c>
      <c r="F212" s="5">
        <v>74.11</v>
      </c>
      <c r="G212" s="5">
        <v>0</v>
      </c>
      <c r="H212" s="5">
        <v>0</v>
      </c>
      <c r="I212" s="5">
        <v>1</v>
      </c>
      <c r="J212" s="5">
        <v>4</v>
      </c>
      <c r="K212" s="5">
        <v>69.39</v>
      </c>
      <c r="L212" s="5">
        <v>69.430000000000007</v>
      </c>
      <c r="M212" s="5">
        <v>70.05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4">
        <v>212</v>
      </c>
      <c r="B213" s="3" t="s">
        <v>274</v>
      </c>
      <c r="C213" s="5">
        <v>69.72</v>
      </c>
      <c r="D213" s="5">
        <v>14</v>
      </c>
      <c r="E213" s="5">
        <v>14</v>
      </c>
      <c r="F213" s="5">
        <v>70</v>
      </c>
      <c r="G213" s="5">
        <v>0</v>
      </c>
      <c r="H213" s="5">
        <v>0</v>
      </c>
      <c r="I213" s="5">
        <v>0</v>
      </c>
      <c r="J213" s="5">
        <v>1</v>
      </c>
      <c r="K213" s="5">
        <v>69.63</v>
      </c>
      <c r="L213" s="5">
        <v>69.290000000000006</v>
      </c>
      <c r="M213" s="5">
        <v>69.959999999999994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4">
        <v>213</v>
      </c>
      <c r="B214" s="3" t="s">
        <v>432</v>
      </c>
      <c r="C214" s="5">
        <v>69.72</v>
      </c>
      <c r="D214" s="5">
        <v>12</v>
      </c>
      <c r="E214" s="5">
        <v>16</v>
      </c>
      <c r="F214" s="5">
        <v>70.81</v>
      </c>
      <c r="G214" s="5">
        <v>0</v>
      </c>
      <c r="H214" s="5">
        <v>0</v>
      </c>
      <c r="I214" s="5">
        <v>0</v>
      </c>
      <c r="J214" s="5">
        <v>0</v>
      </c>
      <c r="K214" s="5">
        <v>69.150000000000006</v>
      </c>
      <c r="L214" s="5">
        <v>70.040000000000006</v>
      </c>
      <c r="M214" s="5">
        <v>69.48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4">
        <v>214</v>
      </c>
      <c r="B215" s="3" t="s">
        <v>208</v>
      </c>
      <c r="C215" s="5">
        <v>69.680000000000007</v>
      </c>
      <c r="D215" s="5">
        <v>12</v>
      </c>
      <c r="E215" s="5">
        <v>17</v>
      </c>
      <c r="F215" s="5">
        <v>71.650000000000006</v>
      </c>
      <c r="G215" s="5">
        <v>0</v>
      </c>
      <c r="H215" s="5">
        <v>0</v>
      </c>
      <c r="I215" s="5">
        <v>0</v>
      </c>
      <c r="J215" s="5">
        <v>0</v>
      </c>
      <c r="K215" s="5">
        <v>69.13</v>
      </c>
      <c r="L215" s="5">
        <v>69.900000000000006</v>
      </c>
      <c r="M215" s="5">
        <v>69.540000000000006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4">
        <v>215</v>
      </c>
      <c r="B216" s="3" t="s">
        <v>395</v>
      </c>
      <c r="C216" s="5">
        <v>69.59</v>
      </c>
      <c r="D216" s="5">
        <v>15</v>
      </c>
      <c r="E216" s="5">
        <v>14</v>
      </c>
      <c r="F216" s="5">
        <v>71.08</v>
      </c>
      <c r="G216" s="5">
        <v>0</v>
      </c>
      <c r="H216" s="5">
        <v>0</v>
      </c>
      <c r="I216" s="5">
        <v>0</v>
      </c>
      <c r="J216" s="5">
        <v>1</v>
      </c>
      <c r="K216" s="5">
        <v>69.319999999999993</v>
      </c>
      <c r="L216" s="5">
        <v>68.209999999999994</v>
      </c>
      <c r="M216" s="5">
        <v>71.11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4">
        <v>216</v>
      </c>
      <c r="B217" s="3" t="s">
        <v>262</v>
      </c>
      <c r="C217" s="5">
        <v>69.55</v>
      </c>
      <c r="D217" s="5">
        <v>10</v>
      </c>
      <c r="E217" s="5">
        <v>19</v>
      </c>
      <c r="F217" s="5">
        <v>72.400000000000006</v>
      </c>
      <c r="G217" s="5">
        <v>0</v>
      </c>
      <c r="H217" s="5">
        <v>1</v>
      </c>
      <c r="I217" s="5">
        <v>0</v>
      </c>
      <c r="J217" s="5">
        <v>1</v>
      </c>
      <c r="K217" s="5">
        <v>69.7</v>
      </c>
      <c r="L217" s="5">
        <v>70.099999999999994</v>
      </c>
      <c r="M217" s="5">
        <v>68.3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4">
        <v>217</v>
      </c>
      <c r="B218" s="3" t="s">
        <v>327</v>
      </c>
      <c r="C218" s="5">
        <v>69.53</v>
      </c>
      <c r="D218" s="5">
        <v>15</v>
      </c>
      <c r="E218" s="5">
        <v>16</v>
      </c>
      <c r="F218" s="5">
        <v>70.239999999999995</v>
      </c>
      <c r="G218" s="5">
        <v>0</v>
      </c>
      <c r="H218" s="5">
        <v>0</v>
      </c>
      <c r="I218" s="5">
        <v>0</v>
      </c>
      <c r="J218" s="5">
        <v>1</v>
      </c>
      <c r="K218" s="5">
        <v>70.069999999999993</v>
      </c>
      <c r="L218" s="5">
        <v>68.650000000000006</v>
      </c>
      <c r="M218" s="5">
        <v>69.69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4">
        <v>218</v>
      </c>
      <c r="B219" s="3" t="s">
        <v>372</v>
      </c>
      <c r="C219" s="5">
        <v>69.45</v>
      </c>
      <c r="D219" s="5">
        <v>15</v>
      </c>
      <c r="E219" s="5">
        <v>15</v>
      </c>
      <c r="F219" s="5">
        <v>69.900000000000006</v>
      </c>
      <c r="G219" s="5">
        <v>0</v>
      </c>
      <c r="H219" s="5">
        <v>1</v>
      </c>
      <c r="I219" s="5">
        <v>0</v>
      </c>
      <c r="J219" s="5">
        <v>2</v>
      </c>
      <c r="K219" s="5">
        <v>68.58</v>
      </c>
      <c r="L219" s="5">
        <v>68.48</v>
      </c>
      <c r="M219" s="5">
        <v>71.05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4">
        <v>219</v>
      </c>
      <c r="B220" s="3" t="s">
        <v>14</v>
      </c>
      <c r="C220" s="5">
        <v>69.45</v>
      </c>
      <c r="D220" s="5">
        <v>13</v>
      </c>
      <c r="E220" s="5">
        <v>19</v>
      </c>
      <c r="F220" s="5">
        <v>71.930000000000007</v>
      </c>
      <c r="G220" s="5">
        <v>0</v>
      </c>
      <c r="H220" s="5">
        <v>0</v>
      </c>
      <c r="I220" s="5">
        <v>0</v>
      </c>
      <c r="J220" s="5">
        <v>5</v>
      </c>
      <c r="K220" s="5">
        <v>68.94</v>
      </c>
      <c r="L220" s="5">
        <v>69.709999999999994</v>
      </c>
      <c r="M220" s="5">
        <v>69.239999999999995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4">
        <v>220</v>
      </c>
      <c r="B221" s="3" t="s">
        <v>197</v>
      </c>
      <c r="C221" s="5">
        <v>69.44</v>
      </c>
      <c r="D221" s="5">
        <v>12</v>
      </c>
      <c r="E221" s="5">
        <v>19</v>
      </c>
      <c r="F221" s="5">
        <v>73.47</v>
      </c>
      <c r="G221" s="5">
        <v>0</v>
      </c>
      <c r="H221" s="5">
        <v>1</v>
      </c>
      <c r="I221" s="5">
        <v>1</v>
      </c>
      <c r="J221" s="5">
        <v>4</v>
      </c>
      <c r="K221" s="5">
        <v>68.73</v>
      </c>
      <c r="L221" s="5">
        <v>69.3</v>
      </c>
      <c r="M221" s="5">
        <v>69.91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4">
        <v>221</v>
      </c>
      <c r="B222" s="3" t="s">
        <v>416</v>
      </c>
      <c r="C222" s="5">
        <v>69.41</v>
      </c>
      <c r="D222" s="5">
        <v>12</v>
      </c>
      <c r="E222" s="5">
        <v>19</v>
      </c>
      <c r="F222" s="5">
        <v>73.28</v>
      </c>
      <c r="G222" s="5">
        <v>0</v>
      </c>
      <c r="H222" s="5">
        <v>1</v>
      </c>
      <c r="I222" s="5">
        <v>0</v>
      </c>
      <c r="J222" s="5">
        <v>2</v>
      </c>
      <c r="K222" s="5">
        <v>69.069999999999993</v>
      </c>
      <c r="L222" s="5">
        <v>69.3</v>
      </c>
      <c r="M222" s="5">
        <v>69.489999999999995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4">
        <v>222</v>
      </c>
      <c r="B223" s="3" t="s">
        <v>275</v>
      </c>
      <c r="C223" s="5">
        <v>69.400000000000006</v>
      </c>
      <c r="D223" s="5">
        <v>12</v>
      </c>
      <c r="E223" s="5">
        <v>16</v>
      </c>
      <c r="F223" s="5">
        <v>73.19</v>
      </c>
      <c r="G223" s="5">
        <v>0</v>
      </c>
      <c r="H223" s="5">
        <v>2</v>
      </c>
      <c r="I223" s="5">
        <v>0</v>
      </c>
      <c r="J223" s="5">
        <v>3</v>
      </c>
      <c r="K223" s="5">
        <v>68.22</v>
      </c>
      <c r="L223" s="5">
        <v>68.78</v>
      </c>
      <c r="M223" s="5">
        <v>70.87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4">
        <v>223</v>
      </c>
      <c r="B224" s="3" t="s">
        <v>247</v>
      </c>
      <c r="C224" s="5">
        <v>69.349999999999994</v>
      </c>
      <c r="D224" s="5">
        <v>9</v>
      </c>
      <c r="E224" s="5">
        <v>19</v>
      </c>
      <c r="F224" s="5">
        <v>75.540000000000006</v>
      </c>
      <c r="G224" s="5">
        <v>0</v>
      </c>
      <c r="H224" s="5">
        <v>2</v>
      </c>
      <c r="I224" s="5">
        <v>0</v>
      </c>
      <c r="J224" s="5">
        <v>4</v>
      </c>
      <c r="K224" s="5">
        <v>69.25</v>
      </c>
      <c r="L224" s="5">
        <v>69.3</v>
      </c>
      <c r="M224" s="5">
        <v>69.150000000000006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4">
        <v>224</v>
      </c>
      <c r="B225" s="3" t="s">
        <v>157</v>
      </c>
      <c r="C225" s="5">
        <v>69.290000000000006</v>
      </c>
      <c r="D225" s="5">
        <v>9</v>
      </c>
      <c r="E225" s="5">
        <v>21</v>
      </c>
      <c r="F225" s="5">
        <v>75.12</v>
      </c>
      <c r="G225" s="5">
        <v>0</v>
      </c>
      <c r="H225" s="5">
        <v>0</v>
      </c>
      <c r="I225" s="5">
        <v>0</v>
      </c>
      <c r="J225" s="5">
        <v>7</v>
      </c>
      <c r="K225" s="5">
        <v>68.95</v>
      </c>
      <c r="L225" s="5">
        <v>69.69</v>
      </c>
      <c r="M225" s="5">
        <v>68.73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4">
        <v>225</v>
      </c>
      <c r="B226" s="3" t="s">
        <v>313</v>
      </c>
      <c r="C226" s="5">
        <v>69.209999999999994</v>
      </c>
      <c r="D226" s="5">
        <v>15</v>
      </c>
      <c r="E226" s="5">
        <v>15</v>
      </c>
      <c r="F226" s="5">
        <v>69.400000000000006</v>
      </c>
      <c r="G226" s="5">
        <v>0</v>
      </c>
      <c r="H226" s="5">
        <v>2</v>
      </c>
      <c r="I226" s="5">
        <v>0</v>
      </c>
      <c r="J226" s="5">
        <v>2</v>
      </c>
      <c r="K226" s="5">
        <v>69.16</v>
      </c>
      <c r="L226" s="5">
        <v>67.87</v>
      </c>
      <c r="M226" s="5">
        <v>70.45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4">
        <v>226</v>
      </c>
      <c r="B227" s="3" t="s">
        <v>329</v>
      </c>
      <c r="C227" s="5">
        <v>69.16</v>
      </c>
      <c r="D227" s="5">
        <v>18</v>
      </c>
      <c r="E227" s="5">
        <v>14</v>
      </c>
      <c r="F227" s="5">
        <v>68.209999999999994</v>
      </c>
      <c r="G227" s="5">
        <v>0</v>
      </c>
      <c r="H227" s="5">
        <v>1</v>
      </c>
      <c r="I227" s="5">
        <v>0</v>
      </c>
      <c r="J227" s="5">
        <v>2</v>
      </c>
      <c r="K227" s="5">
        <v>67.41</v>
      </c>
      <c r="L227" s="5">
        <v>68.53</v>
      </c>
      <c r="M227" s="5">
        <v>71.14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4">
        <v>227</v>
      </c>
      <c r="B228" s="3" t="s">
        <v>183</v>
      </c>
      <c r="C228" s="5">
        <v>69</v>
      </c>
      <c r="D228" s="5">
        <v>12</v>
      </c>
      <c r="E228" s="5">
        <v>17</v>
      </c>
      <c r="F228" s="5">
        <v>72.349999999999994</v>
      </c>
      <c r="G228" s="5">
        <v>0</v>
      </c>
      <c r="H228" s="5">
        <v>1</v>
      </c>
      <c r="I228" s="5">
        <v>0</v>
      </c>
      <c r="J228" s="5">
        <v>3</v>
      </c>
      <c r="K228" s="5">
        <v>68.72</v>
      </c>
      <c r="L228" s="5">
        <v>68.489999999999995</v>
      </c>
      <c r="M228" s="5">
        <v>69.53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4">
        <v>228</v>
      </c>
      <c r="B229" s="3" t="s">
        <v>351</v>
      </c>
      <c r="C229" s="5">
        <v>68.98</v>
      </c>
      <c r="D229" s="5">
        <v>12</v>
      </c>
      <c r="E229" s="5">
        <v>18</v>
      </c>
      <c r="F229" s="5">
        <v>70.34</v>
      </c>
      <c r="G229" s="5">
        <v>0</v>
      </c>
      <c r="H229" s="5">
        <v>1</v>
      </c>
      <c r="I229" s="5">
        <v>0</v>
      </c>
      <c r="J229" s="5">
        <v>2</v>
      </c>
      <c r="K229" s="5">
        <v>69.319999999999993</v>
      </c>
      <c r="L229" s="5">
        <v>68.989999999999995</v>
      </c>
      <c r="M229" s="5">
        <v>68.239999999999995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4">
        <v>229</v>
      </c>
      <c r="B230" s="3" t="s">
        <v>238</v>
      </c>
      <c r="C230" s="5">
        <v>68.94</v>
      </c>
      <c r="D230" s="5">
        <v>17</v>
      </c>
      <c r="E230" s="5">
        <v>13</v>
      </c>
      <c r="F230" s="5">
        <v>67.56</v>
      </c>
      <c r="G230" s="5">
        <v>0</v>
      </c>
      <c r="H230" s="5">
        <v>1</v>
      </c>
      <c r="I230" s="5">
        <v>1</v>
      </c>
      <c r="J230" s="5">
        <v>2</v>
      </c>
      <c r="K230" s="5">
        <v>68.459999999999994</v>
      </c>
      <c r="L230" s="5">
        <v>68.599999999999994</v>
      </c>
      <c r="M230" s="5">
        <v>69.430000000000007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4">
        <v>230</v>
      </c>
      <c r="B231" s="3" t="s">
        <v>86</v>
      </c>
      <c r="C231" s="5">
        <v>68.88</v>
      </c>
      <c r="D231" s="5">
        <v>12</v>
      </c>
      <c r="E231" s="5">
        <v>17</v>
      </c>
      <c r="F231" s="5">
        <v>72.41</v>
      </c>
      <c r="G231" s="5">
        <v>0</v>
      </c>
      <c r="H231" s="5">
        <v>1</v>
      </c>
      <c r="I231" s="5">
        <v>0</v>
      </c>
      <c r="J231" s="5">
        <v>3</v>
      </c>
      <c r="K231" s="5">
        <v>68.84</v>
      </c>
      <c r="L231" s="5">
        <v>68.010000000000005</v>
      </c>
      <c r="M231" s="5">
        <v>69.58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4">
        <v>231</v>
      </c>
      <c r="B232" s="3" t="s">
        <v>288</v>
      </c>
      <c r="C232" s="5">
        <v>68.88</v>
      </c>
      <c r="D232" s="5">
        <v>12</v>
      </c>
      <c r="E232" s="5">
        <v>17</v>
      </c>
      <c r="F232" s="5">
        <v>70.62</v>
      </c>
      <c r="G232" s="5">
        <v>0</v>
      </c>
      <c r="H232" s="5">
        <v>1</v>
      </c>
      <c r="I232" s="5">
        <v>0</v>
      </c>
      <c r="J232" s="5">
        <v>2</v>
      </c>
      <c r="K232" s="5">
        <v>68.739999999999995</v>
      </c>
      <c r="L232" s="5">
        <v>68.540000000000006</v>
      </c>
      <c r="M232" s="5">
        <v>69.040000000000006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4">
        <v>232</v>
      </c>
      <c r="B233" s="3" t="s">
        <v>256</v>
      </c>
      <c r="C233" s="5">
        <v>68.75</v>
      </c>
      <c r="D233" s="5">
        <v>16</v>
      </c>
      <c r="E233" s="5">
        <v>15</v>
      </c>
      <c r="F233" s="5">
        <v>69.709999999999994</v>
      </c>
      <c r="G233" s="5">
        <v>0</v>
      </c>
      <c r="H233" s="5">
        <v>0</v>
      </c>
      <c r="I233" s="5">
        <v>0</v>
      </c>
      <c r="J233" s="5">
        <v>0</v>
      </c>
      <c r="K233" s="5">
        <v>67.67</v>
      </c>
      <c r="L233" s="5">
        <v>67.87</v>
      </c>
      <c r="M233" s="5">
        <v>70.41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4">
        <v>233</v>
      </c>
      <c r="B234" s="3" t="s">
        <v>153</v>
      </c>
      <c r="C234" s="5">
        <v>68.59</v>
      </c>
      <c r="D234" s="5">
        <v>10</v>
      </c>
      <c r="E234" s="5">
        <v>20</v>
      </c>
      <c r="F234" s="5">
        <v>74.099999999999994</v>
      </c>
      <c r="G234" s="5">
        <v>0</v>
      </c>
      <c r="H234" s="5">
        <v>0</v>
      </c>
      <c r="I234" s="5">
        <v>0</v>
      </c>
      <c r="J234" s="5">
        <v>0</v>
      </c>
      <c r="K234" s="5">
        <v>67.59</v>
      </c>
      <c r="L234" s="5">
        <v>68.62</v>
      </c>
      <c r="M234" s="5">
        <v>69.13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4">
        <v>234</v>
      </c>
      <c r="B235" s="3" t="s">
        <v>165</v>
      </c>
      <c r="C235" s="5">
        <v>68.47</v>
      </c>
      <c r="D235" s="5">
        <v>11</v>
      </c>
      <c r="E235" s="5">
        <v>21</v>
      </c>
      <c r="F235" s="5">
        <v>71.92</v>
      </c>
      <c r="G235" s="5">
        <v>0</v>
      </c>
      <c r="H235" s="5">
        <v>5</v>
      </c>
      <c r="I235" s="5">
        <v>0</v>
      </c>
      <c r="J235" s="5">
        <v>5</v>
      </c>
      <c r="K235" s="5">
        <v>69.08</v>
      </c>
      <c r="L235" s="5">
        <v>68.84</v>
      </c>
      <c r="M235" s="5">
        <v>66.95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4">
        <v>235</v>
      </c>
      <c r="B236" s="3" t="s">
        <v>259</v>
      </c>
      <c r="C236" s="5">
        <v>68.47</v>
      </c>
      <c r="D236" s="5">
        <v>13</v>
      </c>
      <c r="E236" s="5">
        <v>17</v>
      </c>
      <c r="F236" s="5">
        <v>70.62</v>
      </c>
      <c r="G236" s="5">
        <v>0</v>
      </c>
      <c r="H236" s="5">
        <v>0</v>
      </c>
      <c r="I236" s="5">
        <v>0</v>
      </c>
      <c r="J236" s="5">
        <v>0</v>
      </c>
      <c r="K236" s="5">
        <v>67.77</v>
      </c>
      <c r="L236" s="5">
        <v>68.42</v>
      </c>
      <c r="M236" s="5">
        <v>68.819999999999993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4">
        <v>236</v>
      </c>
      <c r="B237" s="3" t="s">
        <v>383</v>
      </c>
      <c r="C237" s="5">
        <v>68.33</v>
      </c>
      <c r="D237" s="5">
        <v>13</v>
      </c>
      <c r="E237" s="5">
        <v>16</v>
      </c>
      <c r="F237" s="5">
        <v>70.489999999999995</v>
      </c>
      <c r="G237" s="5">
        <v>0</v>
      </c>
      <c r="H237" s="5">
        <v>0</v>
      </c>
      <c r="I237" s="5">
        <v>0</v>
      </c>
      <c r="J237" s="5">
        <v>0</v>
      </c>
      <c r="K237" s="5">
        <v>67.23</v>
      </c>
      <c r="L237" s="5">
        <v>67.61</v>
      </c>
      <c r="M237" s="5">
        <v>69.81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4">
        <v>237</v>
      </c>
      <c r="B238" s="3" t="s">
        <v>152</v>
      </c>
      <c r="C238" s="5">
        <v>68.239999999999995</v>
      </c>
      <c r="D238" s="5">
        <v>7</v>
      </c>
      <c r="E238" s="5">
        <v>23</v>
      </c>
      <c r="F238" s="5">
        <v>77.06</v>
      </c>
      <c r="G238" s="5">
        <v>0</v>
      </c>
      <c r="H238" s="5">
        <v>3</v>
      </c>
      <c r="I238" s="5">
        <v>0</v>
      </c>
      <c r="J238" s="5">
        <v>7</v>
      </c>
      <c r="K238" s="5">
        <v>68.930000000000007</v>
      </c>
      <c r="L238" s="5">
        <v>67.77</v>
      </c>
      <c r="M238" s="5">
        <v>67.739999999999995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4">
        <v>238</v>
      </c>
      <c r="B239" s="3" t="s">
        <v>367</v>
      </c>
      <c r="C239" s="5">
        <v>67.959999999999994</v>
      </c>
      <c r="D239" s="5">
        <v>11</v>
      </c>
      <c r="E239" s="5">
        <v>17</v>
      </c>
      <c r="F239" s="5">
        <v>69.47</v>
      </c>
      <c r="G239" s="5">
        <v>0</v>
      </c>
      <c r="H239" s="5">
        <v>0</v>
      </c>
      <c r="I239" s="5">
        <v>0</v>
      </c>
      <c r="J239" s="5">
        <v>1</v>
      </c>
      <c r="K239" s="5">
        <v>68.05</v>
      </c>
      <c r="L239" s="5">
        <v>68.44</v>
      </c>
      <c r="M239" s="5">
        <v>66.86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4">
        <v>239</v>
      </c>
      <c r="B240" s="3" t="s">
        <v>235</v>
      </c>
      <c r="C240" s="5">
        <v>67.89</v>
      </c>
      <c r="D240" s="5">
        <v>11</v>
      </c>
      <c r="E240" s="5">
        <v>17</v>
      </c>
      <c r="F240" s="5">
        <v>70.34</v>
      </c>
      <c r="G240" s="5">
        <v>0</v>
      </c>
      <c r="H240" s="5">
        <v>1</v>
      </c>
      <c r="I240" s="5">
        <v>0</v>
      </c>
      <c r="J240" s="5">
        <v>2</v>
      </c>
      <c r="K240" s="5">
        <v>67.569999999999993</v>
      </c>
      <c r="L240" s="5">
        <v>68.27</v>
      </c>
      <c r="M240" s="5">
        <v>67.33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4">
        <v>240</v>
      </c>
      <c r="B241" s="3" t="s">
        <v>428</v>
      </c>
      <c r="C241" s="5">
        <v>67.89</v>
      </c>
      <c r="D241" s="5">
        <v>14</v>
      </c>
      <c r="E241" s="5">
        <v>15</v>
      </c>
      <c r="F241" s="5">
        <v>68.83</v>
      </c>
      <c r="G241" s="5">
        <v>0</v>
      </c>
      <c r="H241" s="5">
        <v>1</v>
      </c>
      <c r="I241" s="5">
        <v>0</v>
      </c>
      <c r="J241" s="5">
        <v>1</v>
      </c>
      <c r="K241" s="5">
        <v>67.040000000000006</v>
      </c>
      <c r="L241" s="5">
        <v>67.489999999999995</v>
      </c>
      <c r="M241" s="5">
        <v>68.78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4">
        <v>241</v>
      </c>
      <c r="B242" s="3" t="s">
        <v>171</v>
      </c>
      <c r="C242" s="5">
        <v>67.84</v>
      </c>
      <c r="D242" s="5">
        <v>9</v>
      </c>
      <c r="E242" s="5">
        <v>20</v>
      </c>
      <c r="F242" s="5">
        <v>73.78</v>
      </c>
      <c r="G242" s="5">
        <v>0</v>
      </c>
      <c r="H242" s="5">
        <v>4</v>
      </c>
      <c r="I242" s="5">
        <v>0</v>
      </c>
      <c r="J242" s="5">
        <v>4</v>
      </c>
      <c r="K242" s="5">
        <v>67.94</v>
      </c>
      <c r="L242" s="5">
        <v>67.260000000000005</v>
      </c>
      <c r="M242" s="5">
        <v>68.069999999999993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4">
        <v>242</v>
      </c>
      <c r="B243" s="3" t="s">
        <v>433</v>
      </c>
      <c r="C243" s="5">
        <v>67.75</v>
      </c>
      <c r="D243" s="5">
        <v>12</v>
      </c>
      <c r="E243" s="5">
        <v>18</v>
      </c>
      <c r="F243" s="5">
        <v>69.489999999999995</v>
      </c>
      <c r="G243" s="5">
        <v>0</v>
      </c>
      <c r="H243" s="5">
        <v>0</v>
      </c>
      <c r="I243" s="5">
        <v>0</v>
      </c>
      <c r="J243" s="5">
        <v>1</v>
      </c>
      <c r="K243" s="5">
        <v>68</v>
      </c>
      <c r="L243" s="5">
        <v>67.95</v>
      </c>
      <c r="M243" s="5">
        <v>66.83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4">
        <v>243</v>
      </c>
      <c r="B244" s="3" t="s">
        <v>364</v>
      </c>
      <c r="C244" s="5">
        <v>67.739999999999995</v>
      </c>
      <c r="D244" s="5">
        <v>14</v>
      </c>
      <c r="E244" s="5">
        <v>17</v>
      </c>
      <c r="F244" s="5">
        <v>68.55</v>
      </c>
      <c r="G244" s="5">
        <v>0</v>
      </c>
      <c r="H244" s="5">
        <v>1</v>
      </c>
      <c r="I244" s="5">
        <v>0</v>
      </c>
      <c r="J244" s="5">
        <v>1</v>
      </c>
      <c r="K244" s="5">
        <v>67.540000000000006</v>
      </c>
      <c r="L244" s="5">
        <v>66.95</v>
      </c>
      <c r="M244" s="5">
        <v>68.5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4">
        <v>244</v>
      </c>
      <c r="B245" s="3" t="s">
        <v>369</v>
      </c>
      <c r="C245" s="5">
        <v>67.73</v>
      </c>
      <c r="D245" s="5">
        <v>13</v>
      </c>
      <c r="E245" s="5">
        <v>18</v>
      </c>
      <c r="F245" s="5">
        <v>70.569999999999993</v>
      </c>
      <c r="G245" s="5">
        <v>0</v>
      </c>
      <c r="H245" s="5">
        <v>1</v>
      </c>
      <c r="I245" s="5">
        <v>0</v>
      </c>
      <c r="J245" s="5">
        <v>1</v>
      </c>
      <c r="K245" s="5">
        <v>67.28</v>
      </c>
      <c r="L245" s="5">
        <v>67.77</v>
      </c>
      <c r="M245" s="5">
        <v>67.75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4">
        <v>245</v>
      </c>
      <c r="B246" s="3" t="s">
        <v>298</v>
      </c>
      <c r="C246" s="5">
        <v>67.66</v>
      </c>
      <c r="D246" s="5">
        <v>11</v>
      </c>
      <c r="E246" s="5">
        <v>17</v>
      </c>
      <c r="F246" s="5">
        <v>69.56</v>
      </c>
      <c r="G246" s="5">
        <v>0</v>
      </c>
      <c r="H246" s="5">
        <v>1</v>
      </c>
      <c r="I246" s="5">
        <v>0</v>
      </c>
      <c r="J246" s="5">
        <v>1</v>
      </c>
      <c r="K246" s="5">
        <v>68.16</v>
      </c>
      <c r="L246" s="5">
        <v>68.14</v>
      </c>
      <c r="M246" s="5">
        <v>66.09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4">
        <v>246</v>
      </c>
      <c r="B247" s="3" t="s">
        <v>226</v>
      </c>
      <c r="C247" s="5">
        <v>67.64</v>
      </c>
      <c r="D247" s="5">
        <v>11</v>
      </c>
      <c r="E247" s="5">
        <v>18</v>
      </c>
      <c r="F247" s="5">
        <v>71.87</v>
      </c>
      <c r="G247" s="5">
        <v>0</v>
      </c>
      <c r="H247" s="5">
        <v>0</v>
      </c>
      <c r="I247" s="5">
        <v>0</v>
      </c>
      <c r="J247" s="5">
        <v>1</v>
      </c>
      <c r="K247" s="5">
        <v>67.48</v>
      </c>
      <c r="L247" s="5">
        <v>67.16</v>
      </c>
      <c r="M247" s="5">
        <v>68.010000000000005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4">
        <v>247</v>
      </c>
      <c r="B248" s="3" t="s">
        <v>191</v>
      </c>
      <c r="C248" s="5">
        <v>67.56</v>
      </c>
      <c r="D248" s="5">
        <v>12</v>
      </c>
      <c r="E248" s="5">
        <v>16</v>
      </c>
      <c r="F248" s="5">
        <v>69.25</v>
      </c>
      <c r="G248" s="5">
        <v>0</v>
      </c>
      <c r="H248" s="5">
        <v>0</v>
      </c>
      <c r="I248" s="5">
        <v>0</v>
      </c>
      <c r="J248" s="5">
        <v>0</v>
      </c>
      <c r="K248" s="5">
        <v>67.17</v>
      </c>
      <c r="L248" s="5">
        <v>67.41</v>
      </c>
      <c r="M248" s="5">
        <v>67.73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4">
        <v>248</v>
      </c>
      <c r="B249" s="3" t="s">
        <v>276</v>
      </c>
      <c r="C249" s="5">
        <v>67.53</v>
      </c>
      <c r="D249" s="5">
        <v>13</v>
      </c>
      <c r="E249" s="5">
        <v>15</v>
      </c>
      <c r="F249" s="5">
        <v>68.13</v>
      </c>
      <c r="G249" s="5">
        <v>0</v>
      </c>
      <c r="H249" s="5">
        <v>0</v>
      </c>
      <c r="I249" s="5">
        <v>0</v>
      </c>
      <c r="J249" s="5">
        <v>0</v>
      </c>
      <c r="K249" s="5">
        <v>67.66</v>
      </c>
      <c r="L249" s="5">
        <v>67.290000000000006</v>
      </c>
      <c r="M249" s="5">
        <v>67.319999999999993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4">
        <v>249</v>
      </c>
      <c r="B250" s="3" t="s">
        <v>257</v>
      </c>
      <c r="C250" s="5">
        <v>67.41</v>
      </c>
      <c r="D250" s="5">
        <v>14</v>
      </c>
      <c r="E250" s="5">
        <v>17</v>
      </c>
      <c r="F250" s="5">
        <v>70.86</v>
      </c>
      <c r="G250" s="5">
        <v>0</v>
      </c>
      <c r="H250" s="5">
        <v>1</v>
      </c>
      <c r="I250" s="5">
        <v>0</v>
      </c>
      <c r="J250" s="5">
        <v>1</v>
      </c>
      <c r="K250" s="5">
        <v>66.72</v>
      </c>
      <c r="L250" s="5">
        <v>66.42</v>
      </c>
      <c r="M250" s="5">
        <v>68.819999999999993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4">
        <v>250</v>
      </c>
      <c r="B251" s="3" t="s">
        <v>216</v>
      </c>
      <c r="C251" s="5">
        <v>67.16</v>
      </c>
      <c r="D251" s="5">
        <v>11</v>
      </c>
      <c r="E251" s="5">
        <v>18</v>
      </c>
      <c r="F251" s="5">
        <v>71.52</v>
      </c>
      <c r="G251" s="5">
        <v>0</v>
      </c>
      <c r="H251" s="5">
        <v>0</v>
      </c>
      <c r="I251" s="5">
        <v>1</v>
      </c>
      <c r="J251" s="5">
        <v>1</v>
      </c>
      <c r="K251" s="5">
        <v>66.97</v>
      </c>
      <c r="L251" s="5">
        <v>66.67</v>
      </c>
      <c r="M251" s="5">
        <v>67.56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4">
        <v>251</v>
      </c>
      <c r="B252" s="3" t="s">
        <v>217</v>
      </c>
      <c r="C252" s="5">
        <v>67.08</v>
      </c>
      <c r="D252" s="5">
        <v>9</v>
      </c>
      <c r="E252" s="5">
        <v>20</v>
      </c>
      <c r="F252" s="5">
        <v>72.56</v>
      </c>
      <c r="G252" s="5">
        <v>0</v>
      </c>
      <c r="H252" s="5">
        <v>1</v>
      </c>
      <c r="I252" s="5">
        <v>0</v>
      </c>
      <c r="J252" s="5">
        <v>1</v>
      </c>
      <c r="K252" s="5">
        <v>66.099999999999994</v>
      </c>
      <c r="L252" s="5">
        <v>67.47</v>
      </c>
      <c r="M252" s="5">
        <v>67.150000000000006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4">
        <v>252</v>
      </c>
      <c r="B253" s="3" t="s">
        <v>349</v>
      </c>
      <c r="C253" s="5">
        <v>67.069999999999993</v>
      </c>
      <c r="D253" s="5">
        <v>10</v>
      </c>
      <c r="E253" s="5">
        <v>18</v>
      </c>
      <c r="F253" s="5">
        <v>70.19</v>
      </c>
      <c r="G253" s="5">
        <v>0</v>
      </c>
      <c r="H253" s="5">
        <v>0</v>
      </c>
      <c r="I253" s="5">
        <v>0</v>
      </c>
      <c r="J253" s="5">
        <v>0</v>
      </c>
      <c r="K253" s="5">
        <v>67.290000000000006</v>
      </c>
      <c r="L253" s="5">
        <v>67.55</v>
      </c>
      <c r="M253" s="5">
        <v>65.81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4">
        <v>253</v>
      </c>
      <c r="B254" s="3" t="s">
        <v>309</v>
      </c>
      <c r="C254" s="5">
        <v>67.02</v>
      </c>
      <c r="D254" s="5">
        <v>13</v>
      </c>
      <c r="E254" s="5">
        <v>14</v>
      </c>
      <c r="F254" s="5">
        <v>69.22</v>
      </c>
      <c r="G254" s="5">
        <v>0</v>
      </c>
      <c r="H254" s="5">
        <v>0</v>
      </c>
      <c r="I254" s="5">
        <v>0</v>
      </c>
      <c r="J254" s="5">
        <v>1</v>
      </c>
      <c r="K254" s="5">
        <v>66.53</v>
      </c>
      <c r="L254" s="5">
        <v>66.28</v>
      </c>
      <c r="M254" s="5">
        <v>67.98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4">
        <v>254</v>
      </c>
      <c r="B255" s="3" t="s">
        <v>194</v>
      </c>
      <c r="C255" s="5">
        <v>66.97</v>
      </c>
      <c r="D255" s="5">
        <v>6</v>
      </c>
      <c r="E255" s="5">
        <v>23</v>
      </c>
      <c r="F255" s="5">
        <v>74.36</v>
      </c>
      <c r="G255" s="5">
        <v>0</v>
      </c>
      <c r="H255" s="5">
        <v>1</v>
      </c>
      <c r="I255" s="5">
        <v>0</v>
      </c>
      <c r="J255" s="5">
        <v>2</v>
      </c>
      <c r="K255" s="5">
        <v>67.14</v>
      </c>
      <c r="L255" s="5">
        <v>68.349999999999994</v>
      </c>
      <c r="M255" s="5">
        <v>64.33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4">
        <v>255</v>
      </c>
      <c r="B256" s="3" t="s">
        <v>97</v>
      </c>
      <c r="C256" s="5">
        <v>66.959999999999994</v>
      </c>
      <c r="D256" s="5">
        <v>11</v>
      </c>
      <c r="E256" s="5">
        <v>18</v>
      </c>
      <c r="F256" s="5">
        <v>72.55</v>
      </c>
      <c r="G256" s="5">
        <v>0</v>
      </c>
      <c r="H256" s="5">
        <v>0</v>
      </c>
      <c r="I256" s="5">
        <v>0</v>
      </c>
      <c r="J256" s="5">
        <v>5</v>
      </c>
      <c r="K256" s="5">
        <v>66.349999999999994</v>
      </c>
      <c r="L256" s="5">
        <v>66.08</v>
      </c>
      <c r="M256" s="5">
        <v>68.2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4">
        <v>256</v>
      </c>
      <c r="B257" s="3" t="s">
        <v>264</v>
      </c>
      <c r="C257" s="5">
        <v>66.88</v>
      </c>
      <c r="D257" s="5">
        <v>11</v>
      </c>
      <c r="E257" s="5">
        <v>20</v>
      </c>
      <c r="F257" s="5">
        <v>70.58</v>
      </c>
      <c r="G257" s="5">
        <v>0</v>
      </c>
      <c r="H257" s="5">
        <v>0</v>
      </c>
      <c r="I257" s="5">
        <v>0</v>
      </c>
      <c r="J257" s="5">
        <v>0</v>
      </c>
      <c r="K257" s="5">
        <v>67.19</v>
      </c>
      <c r="L257" s="5">
        <v>66.63</v>
      </c>
      <c r="M257" s="5">
        <v>66.489999999999995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4">
        <v>257</v>
      </c>
      <c r="B258" s="3" t="s">
        <v>404</v>
      </c>
      <c r="C258" s="5">
        <v>66.75</v>
      </c>
      <c r="D258" s="5">
        <v>16</v>
      </c>
      <c r="E258" s="5">
        <v>17</v>
      </c>
      <c r="F258" s="5">
        <v>68.94</v>
      </c>
      <c r="G258" s="5">
        <v>0</v>
      </c>
      <c r="H258" s="5">
        <v>1</v>
      </c>
      <c r="I258" s="5">
        <v>0</v>
      </c>
      <c r="J258" s="5">
        <v>2</v>
      </c>
      <c r="K258" s="5">
        <v>65.05</v>
      </c>
      <c r="L258" s="5">
        <v>65.239999999999995</v>
      </c>
      <c r="M258" s="5">
        <v>69.48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4">
        <v>258</v>
      </c>
      <c r="B259" s="3" t="s">
        <v>110</v>
      </c>
      <c r="C259" s="5">
        <v>66.7</v>
      </c>
      <c r="D259" s="5">
        <v>8</v>
      </c>
      <c r="E259" s="5">
        <v>24</v>
      </c>
      <c r="F259" s="5">
        <v>73.48</v>
      </c>
      <c r="G259" s="5">
        <v>0</v>
      </c>
      <c r="H259" s="5">
        <v>5</v>
      </c>
      <c r="I259" s="5">
        <v>0</v>
      </c>
      <c r="J259" s="5">
        <v>5</v>
      </c>
      <c r="K259" s="5">
        <v>67.150000000000006</v>
      </c>
      <c r="L259" s="5">
        <v>67.3</v>
      </c>
      <c r="M259" s="5">
        <v>64.98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>
      <c r="A260" s="4">
        <v>259</v>
      </c>
      <c r="B260" s="3" t="s">
        <v>314</v>
      </c>
      <c r="C260" s="5">
        <v>66.69</v>
      </c>
      <c r="D260" s="5">
        <v>10</v>
      </c>
      <c r="E260" s="5">
        <v>16</v>
      </c>
      <c r="F260" s="5">
        <v>69.22</v>
      </c>
      <c r="G260" s="5">
        <v>0</v>
      </c>
      <c r="H260" s="5">
        <v>0</v>
      </c>
      <c r="I260" s="5">
        <v>0</v>
      </c>
      <c r="J260" s="5">
        <v>0</v>
      </c>
      <c r="K260" s="5">
        <v>66.83</v>
      </c>
      <c r="L260" s="5">
        <v>66.66</v>
      </c>
      <c r="M260" s="5">
        <v>66.2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>
      <c r="A261" s="4">
        <v>260</v>
      </c>
      <c r="B261" s="3" t="s">
        <v>188</v>
      </c>
      <c r="C261" s="5">
        <v>66.64</v>
      </c>
      <c r="D261" s="5">
        <v>8</v>
      </c>
      <c r="E261" s="5">
        <v>23</v>
      </c>
      <c r="F261" s="5">
        <v>74.849999999999994</v>
      </c>
      <c r="G261" s="5">
        <v>0</v>
      </c>
      <c r="H261" s="5">
        <v>0</v>
      </c>
      <c r="I261" s="5">
        <v>0</v>
      </c>
      <c r="J261" s="5">
        <v>4</v>
      </c>
      <c r="K261" s="5">
        <v>66.19</v>
      </c>
      <c r="L261" s="5">
        <v>66.739999999999995</v>
      </c>
      <c r="M261" s="5">
        <v>66.58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>
      <c r="A262" s="4">
        <v>261</v>
      </c>
      <c r="B262" s="3" t="s">
        <v>400</v>
      </c>
      <c r="C262" s="5">
        <v>66.63</v>
      </c>
      <c r="D262" s="5">
        <v>11</v>
      </c>
      <c r="E262" s="5">
        <v>15</v>
      </c>
      <c r="F262" s="5">
        <v>69.62</v>
      </c>
      <c r="G262" s="5">
        <v>0</v>
      </c>
      <c r="H262" s="5">
        <v>1</v>
      </c>
      <c r="I262" s="5">
        <v>0</v>
      </c>
      <c r="J262" s="5">
        <v>5</v>
      </c>
      <c r="K262" s="5">
        <v>66.19</v>
      </c>
      <c r="L262" s="5">
        <v>65.69</v>
      </c>
      <c r="M262" s="5">
        <v>67.760000000000005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>
      <c r="A263" s="4">
        <v>262</v>
      </c>
      <c r="B263" s="3" t="s">
        <v>118</v>
      </c>
      <c r="C263" s="5">
        <v>66.55</v>
      </c>
      <c r="D263" s="5">
        <v>10</v>
      </c>
      <c r="E263" s="5">
        <v>21</v>
      </c>
      <c r="F263" s="5">
        <v>73.95</v>
      </c>
      <c r="G263" s="5">
        <v>0</v>
      </c>
      <c r="H263" s="5">
        <v>1</v>
      </c>
      <c r="I263" s="5">
        <v>0</v>
      </c>
      <c r="J263" s="5">
        <v>6</v>
      </c>
      <c r="K263" s="5">
        <v>66.02</v>
      </c>
      <c r="L263" s="5">
        <v>66.099999999999994</v>
      </c>
      <c r="M263" s="5">
        <v>67.209999999999994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>
      <c r="A264" s="4">
        <v>263</v>
      </c>
      <c r="B264" s="3" t="s">
        <v>196</v>
      </c>
      <c r="C264" s="5">
        <v>66.53</v>
      </c>
      <c r="D264" s="5">
        <v>11</v>
      </c>
      <c r="E264" s="5">
        <v>17</v>
      </c>
      <c r="F264" s="5">
        <v>69.67</v>
      </c>
      <c r="G264" s="5">
        <v>0</v>
      </c>
      <c r="H264" s="5">
        <v>2</v>
      </c>
      <c r="I264" s="5">
        <v>0</v>
      </c>
      <c r="J264" s="5">
        <v>2</v>
      </c>
      <c r="K264" s="5">
        <v>65.67</v>
      </c>
      <c r="L264" s="5">
        <v>67.040000000000006</v>
      </c>
      <c r="M264" s="5">
        <v>66.31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>
      <c r="A265" s="4">
        <v>264</v>
      </c>
      <c r="B265" s="3" t="s">
        <v>229</v>
      </c>
      <c r="C265" s="5">
        <v>66.5</v>
      </c>
      <c r="D265" s="5">
        <v>11</v>
      </c>
      <c r="E265" s="5">
        <v>17</v>
      </c>
      <c r="F265" s="5">
        <v>69.73</v>
      </c>
      <c r="G265" s="5">
        <v>0</v>
      </c>
      <c r="H265" s="5">
        <v>1</v>
      </c>
      <c r="I265" s="5">
        <v>0</v>
      </c>
      <c r="J265" s="5">
        <v>3</v>
      </c>
      <c r="K265" s="5">
        <v>66.569999999999993</v>
      </c>
      <c r="L265" s="5">
        <v>66.38</v>
      </c>
      <c r="M265" s="5">
        <v>66.209999999999994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>
      <c r="A266" s="4">
        <v>265</v>
      </c>
      <c r="B266" s="3" t="s">
        <v>406</v>
      </c>
      <c r="C266" s="5">
        <v>66.45</v>
      </c>
      <c r="D266" s="5">
        <v>13</v>
      </c>
      <c r="E266" s="5">
        <v>16</v>
      </c>
      <c r="F266" s="5">
        <v>69.02</v>
      </c>
      <c r="G266" s="5">
        <v>0</v>
      </c>
      <c r="H266" s="5">
        <v>1</v>
      </c>
      <c r="I266" s="5">
        <v>0</v>
      </c>
      <c r="J266" s="5">
        <v>1</v>
      </c>
      <c r="K266" s="5">
        <v>66.33</v>
      </c>
      <c r="L266" s="5">
        <v>65.599999999999994</v>
      </c>
      <c r="M266" s="5">
        <v>67.22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>
      <c r="A267" s="4">
        <v>266</v>
      </c>
      <c r="B267" s="3" t="s">
        <v>399</v>
      </c>
      <c r="C267" s="5">
        <v>66.31</v>
      </c>
      <c r="D267" s="5">
        <v>17</v>
      </c>
      <c r="E267" s="5">
        <v>10</v>
      </c>
      <c r="F267" s="5">
        <v>61.63</v>
      </c>
      <c r="G267" s="5">
        <v>0</v>
      </c>
      <c r="H267" s="5">
        <v>2</v>
      </c>
      <c r="I267" s="5">
        <v>0</v>
      </c>
      <c r="J267" s="5">
        <v>2</v>
      </c>
      <c r="K267" s="5">
        <v>65.5</v>
      </c>
      <c r="L267" s="5">
        <v>66.290000000000006</v>
      </c>
      <c r="M267" s="5">
        <v>66.72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5.75" customHeight="1">
      <c r="A268" s="4">
        <v>267</v>
      </c>
      <c r="B268" s="3" t="s">
        <v>147</v>
      </c>
      <c r="C268" s="5">
        <v>66.3</v>
      </c>
      <c r="D268" s="5">
        <v>15</v>
      </c>
      <c r="E268" s="5">
        <v>14</v>
      </c>
      <c r="F268" s="5">
        <v>66.150000000000006</v>
      </c>
      <c r="G268" s="5">
        <v>0</v>
      </c>
      <c r="H268" s="5">
        <v>1</v>
      </c>
      <c r="I268" s="5">
        <v>0</v>
      </c>
      <c r="J268" s="5">
        <v>2</v>
      </c>
      <c r="K268" s="5">
        <v>65.47</v>
      </c>
      <c r="L268" s="5">
        <v>66.319999999999993</v>
      </c>
      <c r="M268" s="5">
        <v>66.69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5.75" customHeight="1">
      <c r="A269" s="4">
        <v>268</v>
      </c>
      <c r="B269" s="3" t="s">
        <v>380</v>
      </c>
      <c r="C269" s="5">
        <v>66.290000000000006</v>
      </c>
      <c r="D269" s="5">
        <v>16</v>
      </c>
      <c r="E269" s="5">
        <v>17</v>
      </c>
      <c r="F269" s="5">
        <v>66.599999999999994</v>
      </c>
      <c r="G269" s="5">
        <v>0</v>
      </c>
      <c r="H269" s="5">
        <v>1</v>
      </c>
      <c r="I269" s="5">
        <v>0</v>
      </c>
      <c r="J269" s="5">
        <v>2</v>
      </c>
      <c r="K269" s="5">
        <v>65.67</v>
      </c>
      <c r="L269" s="5">
        <v>65.739999999999995</v>
      </c>
      <c r="M269" s="5">
        <v>67.16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5.75" customHeight="1">
      <c r="A270" s="4">
        <v>269</v>
      </c>
      <c r="B270" s="3" t="s">
        <v>366</v>
      </c>
      <c r="C270" s="5">
        <v>66.290000000000006</v>
      </c>
      <c r="D270" s="5">
        <v>11</v>
      </c>
      <c r="E270" s="5">
        <v>17</v>
      </c>
      <c r="F270" s="5">
        <v>68.92</v>
      </c>
      <c r="G270" s="5">
        <v>0</v>
      </c>
      <c r="H270" s="5">
        <v>0</v>
      </c>
      <c r="I270" s="5">
        <v>0</v>
      </c>
      <c r="J270" s="5">
        <v>0</v>
      </c>
      <c r="K270" s="5">
        <v>65.87</v>
      </c>
      <c r="L270" s="5">
        <v>66.739999999999995</v>
      </c>
      <c r="M270" s="5">
        <v>65.72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5.75" customHeight="1">
      <c r="A271" s="4">
        <v>270</v>
      </c>
      <c r="B271" s="3" t="s">
        <v>159</v>
      </c>
      <c r="C271" s="5">
        <v>66.27</v>
      </c>
      <c r="D271" s="5">
        <v>11</v>
      </c>
      <c r="E271" s="5">
        <v>20</v>
      </c>
      <c r="F271" s="5">
        <v>69.84</v>
      </c>
      <c r="G271" s="5">
        <v>0</v>
      </c>
      <c r="H271" s="5">
        <v>1</v>
      </c>
      <c r="I271" s="5">
        <v>0</v>
      </c>
      <c r="J271" s="5">
        <v>1</v>
      </c>
      <c r="K271" s="5">
        <v>66.16</v>
      </c>
      <c r="L271" s="5">
        <v>66.739999999999995</v>
      </c>
      <c r="M271" s="5">
        <v>65.349999999999994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5.75" customHeight="1">
      <c r="A272" s="4">
        <v>271</v>
      </c>
      <c r="B272" s="3" t="s">
        <v>334</v>
      </c>
      <c r="C272" s="5">
        <v>66.260000000000005</v>
      </c>
      <c r="D272" s="5">
        <v>11</v>
      </c>
      <c r="E272" s="5">
        <v>19</v>
      </c>
      <c r="F272" s="5">
        <v>67.45</v>
      </c>
      <c r="G272" s="5">
        <v>0</v>
      </c>
      <c r="H272" s="5">
        <v>0</v>
      </c>
      <c r="I272" s="5">
        <v>0</v>
      </c>
      <c r="J272" s="5">
        <v>1</v>
      </c>
      <c r="K272" s="5">
        <v>66.56</v>
      </c>
      <c r="L272" s="5">
        <v>67.260000000000005</v>
      </c>
      <c r="M272" s="5">
        <v>64.069999999999993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5.75" customHeight="1">
      <c r="A273" s="4">
        <v>272</v>
      </c>
      <c r="B273" s="3" t="s">
        <v>127</v>
      </c>
      <c r="C273" s="5">
        <v>66.23</v>
      </c>
      <c r="D273" s="5">
        <v>9</v>
      </c>
      <c r="E273" s="5">
        <v>21</v>
      </c>
      <c r="F273" s="5">
        <v>72.430000000000007</v>
      </c>
      <c r="G273" s="5">
        <v>0</v>
      </c>
      <c r="H273" s="5">
        <v>2</v>
      </c>
      <c r="I273" s="5">
        <v>0</v>
      </c>
      <c r="J273" s="5">
        <v>2</v>
      </c>
      <c r="K273" s="5">
        <v>65.88</v>
      </c>
      <c r="L273" s="5">
        <v>66.33</v>
      </c>
      <c r="M273" s="5">
        <v>66.06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5.75" customHeight="1">
      <c r="A274" s="4">
        <v>273</v>
      </c>
      <c r="B274" s="3" t="s">
        <v>77</v>
      </c>
      <c r="C274" s="5">
        <v>66.16</v>
      </c>
      <c r="D274" s="5">
        <v>8</v>
      </c>
      <c r="E274" s="5">
        <v>22</v>
      </c>
      <c r="F274" s="5">
        <v>74.67</v>
      </c>
      <c r="G274" s="5">
        <v>0</v>
      </c>
      <c r="H274" s="5">
        <v>5</v>
      </c>
      <c r="I274" s="5">
        <v>0</v>
      </c>
      <c r="J274" s="5">
        <v>5</v>
      </c>
      <c r="K274" s="5">
        <v>65.989999999999995</v>
      </c>
      <c r="L274" s="5">
        <v>65.75</v>
      </c>
      <c r="M274" s="5">
        <v>66.45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5.75" customHeight="1">
      <c r="A275" s="4">
        <v>274</v>
      </c>
      <c r="B275" s="3" t="s">
        <v>220</v>
      </c>
      <c r="C275" s="5">
        <v>66.13</v>
      </c>
      <c r="D275" s="5">
        <v>12</v>
      </c>
      <c r="E275" s="5">
        <v>19</v>
      </c>
      <c r="F275" s="5">
        <v>69.77</v>
      </c>
      <c r="G275" s="5">
        <v>0</v>
      </c>
      <c r="H275" s="5">
        <v>2</v>
      </c>
      <c r="I275" s="5">
        <v>0</v>
      </c>
      <c r="J275" s="5">
        <v>3</v>
      </c>
      <c r="K275" s="5">
        <v>65.22</v>
      </c>
      <c r="L275" s="5">
        <v>65.599999999999994</v>
      </c>
      <c r="M275" s="5">
        <v>67.209999999999994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5.75" customHeight="1">
      <c r="A276" s="4">
        <v>275</v>
      </c>
      <c r="B276" s="3" t="s">
        <v>176</v>
      </c>
      <c r="C276" s="5">
        <v>66.02</v>
      </c>
      <c r="D276" s="5">
        <v>8</v>
      </c>
      <c r="E276" s="5">
        <v>21</v>
      </c>
      <c r="F276" s="5">
        <v>72.22</v>
      </c>
      <c r="G276" s="5">
        <v>0</v>
      </c>
      <c r="H276" s="5">
        <v>0</v>
      </c>
      <c r="I276" s="5">
        <v>0</v>
      </c>
      <c r="J276" s="5">
        <v>0</v>
      </c>
      <c r="K276" s="5">
        <v>66.180000000000007</v>
      </c>
      <c r="L276" s="5">
        <v>66.37</v>
      </c>
      <c r="M276" s="5">
        <v>64.98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5.75" customHeight="1">
      <c r="A277" s="4">
        <v>276</v>
      </c>
      <c r="B277" s="3" t="s">
        <v>273</v>
      </c>
      <c r="C277" s="5">
        <v>66.010000000000005</v>
      </c>
      <c r="D277" s="5">
        <v>10</v>
      </c>
      <c r="E277" s="5">
        <v>20</v>
      </c>
      <c r="F277" s="5">
        <v>71.56</v>
      </c>
      <c r="G277" s="5">
        <v>0</v>
      </c>
      <c r="H277" s="5">
        <v>1</v>
      </c>
      <c r="I277" s="5">
        <v>0</v>
      </c>
      <c r="J277" s="5">
        <v>2</v>
      </c>
      <c r="K277" s="5">
        <v>65.430000000000007</v>
      </c>
      <c r="L277" s="5">
        <v>66.010000000000005</v>
      </c>
      <c r="M277" s="5">
        <v>66.19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5.75" customHeight="1">
      <c r="A278" s="4">
        <v>277</v>
      </c>
      <c r="B278" s="3" t="s">
        <v>407</v>
      </c>
      <c r="C278" s="5">
        <v>65.989999999999995</v>
      </c>
      <c r="D278" s="5">
        <v>12</v>
      </c>
      <c r="E278" s="5">
        <v>18</v>
      </c>
      <c r="F278" s="5">
        <v>69.150000000000006</v>
      </c>
      <c r="G278" s="5">
        <v>0</v>
      </c>
      <c r="H278" s="5">
        <v>0</v>
      </c>
      <c r="I278" s="5">
        <v>0</v>
      </c>
      <c r="J278" s="5">
        <v>1</v>
      </c>
      <c r="K278" s="5">
        <v>65.930000000000007</v>
      </c>
      <c r="L278" s="5">
        <v>65.14</v>
      </c>
      <c r="M278" s="5">
        <v>66.69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75" customHeight="1">
      <c r="A279" s="4">
        <v>278</v>
      </c>
      <c r="B279" s="3" t="s">
        <v>204</v>
      </c>
      <c r="C279" s="5">
        <v>65.95</v>
      </c>
      <c r="D279" s="5">
        <v>14</v>
      </c>
      <c r="E279" s="5">
        <v>15</v>
      </c>
      <c r="F279" s="5">
        <v>66.89</v>
      </c>
      <c r="G279" s="5">
        <v>0</v>
      </c>
      <c r="H279" s="5">
        <v>0</v>
      </c>
      <c r="I279" s="5">
        <v>0</v>
      </c>
      <c r="J279" s="5">
        <v>0</v>
      </c>
      <c r="K279" s="5">
        <v>65.08</v>
      </c>
      <c r="L279" s="5">
        <v>66.39</v>
      </c>
      <c r="M279" s="5">
        <v>65.819999999999993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75" customHeight="1">
      <c r="A280" s="4">
        <v>279</v>
      </c>
      <c r="B280" s="3" t="s">
        <v>113</v>
      </c>
      <c r="C280" s="5">
        <v>65.930000000000007</v>
      </c>
      <c r="D280" s="5">
        <v>7</v>
      </c>
      <c r="E280" s="5">
        <v>22</v>
      </c>
      <c r="F280" s="5">
        <v>73.81</v>
      </c>
      <c r="G280" s="5">
        <v>0</v>
      </c>
      <c r="H280" s="5">
        <v>0</v>
      </c>
      <c r="I280" s="5">
        <v>0</v>
      </c>
      <c r="J280" s="5">
        <v>3</v>
      </c>
      <c r="K280" s="5">
        <v>65.87</v>
      </c>
      <c r="L280" s="5">
        <v>66.2</v>
      </c>
      <c r="M280" s="5">
        <v>65.25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5.75" customHeight="1">
      <c r="A281" s="4">
        <v>280</v>
      </c>
      <c r="B281" s="3" t="s">
        <v>261</v>
      </c>
      <c r="C281" s="5">
        <v>65.92</v>
      </c>
      <c r="D281" s="5">
        <v>13</v>
      </c>
      <c r="E281" s="5">
        <v>16</v>
      </c>
      <c r="F281" s="5">
        <v>67.680000000000007</v>
      </c>
      <c r="G281" s="5">
        <v>0</v>
      </c>
      <c r="H281" s="5">
        <v>0</v>
      </c>
      <c r="I281" s="5">
        <v>0</v>
      </c>
      <c r="J281" s="5">
        <v>1</v>
      </c>
      <c r="K281" s="5">
        <v>65.03</v>
      </c>
      <c r="L281" s="5">
        <v>65.38</v>
      </c>
      <c r="M281" s="5">
        <v>66.98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5.75" customHeight="1">
      <c r="A282" s="4">
        <v>281</v>
      </c>
      <c r="B282" s="3" t="s">
        <v>373</v>
      </c>
      <c r="C282" s="5">
        <v>65.91</v>
      </c>
      <c r="D282" s="5">
        <v>7</v>
      </c>
      <c r="E282" s="5">
        <v>24</v>
      </c>
      <c r="F282" s="5">
        <v>73.45</v>
      </c>
      <c r="G282" s="5">
        <v>0</v>
      </c>
      <c r="H282" s="5">
        <v>2</v>
      </c>
      <c r="I282" s="5">
        <v>0</v>
      </c>
      <c r="J282" s="5">
        <v>5</v>
      </c>
      <c r="K282" s="5">
        <v>66.36</v>
      </c>
      <c r="L282" s="5">
        <v>66.510000000000005</v>
      </c>
      <c r="M282" s="5">
        <v>64.150000000000006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5.75" customHeight="1">
      <c r="A283" s="4">
        <v>282</v>
      </c>
      <c r="B283" s="3" t="s">
        <v>168</v>
      </c>
      <c r="C283" s="5">
        <v>65.86</v>
      </c>
      <c r="D283" s="5">
        <v>9</v>
      </c>
      <c r="E283" s="5">
        <v>19</v>
      </c>
      <c r="F283" s="5">
        <v>71.92</v>
      </c>
      <c r="G283" s="5">
        <v>0</v>
      </c>
      <c r="H283" s="5">
        <v>1</v>
      </c>
      <c r="I283" s="5">
        <v>0</v>
      </c>
      <c r="J283" s="5">
        <v>1</v>
      </c>
      <c r="K283" s="5">
        <v>65.12</v>
      </c>
      <c r="L283" s="5">
        <v>65.33</v>
      </c>
      <c r="M283" s="5">
        <v>66.81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5.75" customHeight="1">
      <c r="A284" s="4">
        <v>283</v>
      </c>
      <c r="B284" s="3" t="s">
        <v>361</v>
      </c>
      <c r="C284" s="5">
        <v>65.83</v>
      </c>
      <c r="D284" s="5">
        <v>12</v>
      </c>
      <c r="E284" s="5">
        <v>19</v>
      </c>
      <c r="F284" s="5">
        <v>68.31</v>
      </c>
      <c r="G284" s="5">
        <v>0</v>
      </c>
      <c r="H284" s="5">
        <v>1</v>
      </c>
      <c r="I284" s="5">
        <v>0</v>
      </c>
      <c r="J284" s="5">
        <v>1</v>
      </c>
      <c r="K284" s="5">
        <v>66.37</v>
      </c>
      <c r="L284" s="5">
        <v>66.03</v>
      </c>
      <c r="M284" s="5">
        <v>64.569999999999993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5.75" customHeight="1">
      <c r="A285" s="4">
        <v>284</v>
      </c>
      <c r="B285" s="3" t="s">
        <v>62</v>
      </c>
      <c r="C285" s="5">
        <v>65.63</v>
      </c>
      <c r="D285" s="5">
        <v>7</v>
      </c>
      <c r="E285" s="5">
        <v>20</v>
      </c>
      <c r="F285" s="5">
        <v>71.42</v>
      </c>
      <c r="G285" s="5">
        <v>0</v>
      </c>
      <c r="H285" s="5">
        <v>0</v>
      </c>
      <c r="I285" s="5">
        <v>0</v>
      </c>
      <c r="J285" s="5">
        <v>1</v>
      </c>
      <c r="K285" s="5">
        <v>66.09</v>
      </c>
      <c r="L285" s="5">
        <v>65.78</v>
      </c>
      <c r="M285" s="5">
        <v>64.53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5.75" customHeight="1">
      <c r="A286" s="4">
        <v>285</v>
      </c>
      <c r="B286" s="3" t="s">
        <v>94</v>
      </c>
      <c r="C286" s="5">
        <v>65.61</v>
      </c>
      <c r="D286" s="5">
        <v>9</v>
      </c>
      <c r="E286" s="5">
        <v>24</v>
      </c>
      <c r="F286" s="5">
        <v>71.89</v>
      </c>
      <c r="G286" s="5">
        <v>0</v>
      </c>
      <c r="H286" s="5">
        <v>1</v>
      </c>
      <c r="I286" s="5">
        <v>0</v>
      </c>
      <c r="J286" s="5">
        <v>4</v>
      </c>
      <c r="K286" s="5">
        <v>65.73</v>
      </c>
      <c r="L286" s="5">
        <v>65.849999999999994</v>
      </c>
      <c r="M286" s="5">
        <v>64.78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>
      <c r="A287" s="4">
        <v>286</v>
      </c>
      <c r="B287" s="3" t="s">
        <v>397</v>
      </c>
      <c r="C287" s="5">
        <v>65.55</v>
      </c>
      <c r="D287" s="5">
        <v>10</v>
      </c>
      <c r="E287" s="5">
        <v>21</v>
      </c>
      <c r="F287" s="5">
        <v>71.709999999999994</v>
      </c>
      <c r="G287" s="5">
        <v>0</v>
      </c>
      <c r="H287" s="5">
        <v>0</v>
      </c>
      <c r="I287" s="5">
        <v>0</v>
      </c>
      <c r="J287" s="5">
        <v>2</v>
      </c>
      <c r="K287" s="5">
        <v>65.03</v>
      </c>
      <c r="L287" s="5">
        <v>65.3</v>
      </c>
      <c r="M287" s="5">
        <v>65.959999999999994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>
      <c r="A288" s="4">
        <v>287</v>
      </c>
      <c r="B288" s="3" t="s">
        <v>234</v>
      </c>
      <c r="C288" s="5">
        <v>65.52</v>
      </c>
      <c r="D288" s="5">
        <v>12</v>
      </c>
      <c r="E288" s="5">
        <v>17</v>
      </c>
      <c r="F288" s="5">
        <v>70.650000000000006</v>
      </c>
      <c r="G288" s="5">
        <v>0</v>
      </c>
      <c r="H288" s="5">
        <v>0</v>
      </c>
      <c r="I288" s="5">
        <v>0</v>
      </c>
      <c r="J288" s="5">
        <v>0</v>
      </c>
      <c r="K288" s="5">
        <v>64.66</v>
      </c>
      <c r="L288" s="5">
        <v>64.319999999999993</v>
      </c>
      <c r="M288" s="5">
        <v>67.260000000000005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>
      <c r="A289" s="4">
        <v>288</v>
      </c>
      <c r="B289" s="3" t="s">
        <v>339</v>
      </c>
      <c r="C289" s="5">
        <v>65.34</v>
      </c>
      <c r="D289" s="5">
        <v>15</v>
      </c>
      <c r="E289" s="5">
        <v>17</v>
      </c>
      <c r="F289" s="5">
        <v>66.64</v>
      </c>
      <c r="G289" s="5">
        <v>0</v>
      </c>
      <c r="H289" s="5">
        <v>2</v>
      </c>
      <c r="I289" s="5">
        <v>0</v>
      </c>
      <c r="J289" s="5">
        <v>2</v>
      </c>
      <c r="K289" s="5">
        <v>64.55</v>
      </c>
      <c r="L289" s="5">
        <v>64.89</v>
      </c>
      <c r="M289" s="5">
        <v>66.239999999999995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>
      <c r="A290" s="4">
        <v>289</v>
      </c>
      <c r="B290" s="3" t="s">
        <v>310</v>
      </c>
      <c r="C290" s="5">
        <v>65.16</v>
      </c>
      <c r="D290" s="5">
        <v>8</v>
      </c>
      <c r="E290" s="5">
        <v>24</v>
      </c>
      <c r="F290" s="5">
        <v>72.78</v>
      </c>
      <c r="G290" s="5">
        <v>0</v>
      </c>
      <c r="H290" s="5">
        <v>0</v>
      </c>
      <c r="I290" s="5">
        <v>0</v>
      </c>
      <c r="J290" s="5">
        <v>2</v>
      </c>
      <c r="K290" s="5">
        <v>65.08</v>
      </c>
      <c r="L290" s="5">
        <v>65.16</v>
      </c>
      <c r="M290" s="5">
        <v>64.83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>
      <c r="A291" s="4">
        <v>290</v>
      </c>
      <c r="B291" s="3" t="s">
        <v>172</v>
      </c>
      <c r="C291" s="5">
        <v>64.94</v>
      </c>
      <c r="D291" s="5">
        <v>12</v>
      </c>
      <c r="E291" s="5">
        <v>19</v>
      </c>
      <c r="F291" s="5">
        <v>68.040000000000006</v>
      </c>
      <c r="G291" s="5">
        <v>0</v>
      </c>
      <c r="H291" s="5">
        <v>0</v>
      </c>
      <c r="I291" s="5">
        <v>0</v>
      </c>
      <c r="J291" s="5">
        <v>1</v>
      </c>
      <c r="K291" s="5">
        <v>65.31</v>
      </c>
      <c r="L291" s="5">
        <v>64.680000000000007</v>
      </c>
      <c r="M291" s="5">
        <v>64.489999999999995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>
      <c r="A292" s="4">
        <v>291</v>
      </c>
      <c r="B292" s="3" t="s">
        <v>382</v>
      </c>
      <c r="C292" s="5">
        <v>64.86</v>
      </c>
      <c r="D292" s="5">
        <v>11</v>
      </c>
      <c r="E292" s="5">
        <v>16</v>
      </c>
      <c r="F292" s="5">
        <v>68.97</v>
      </c>
      <c r="G292" s="5">
        <v>0</v>
      </c>
      <c r="H292" s="5">
        <v>1</v>
      </c>
      <c r="I292" s="5">
        <v>0</v>
      </c>
      <c r="J292" s="5">
        <v>3</v>
      </c>
      <c r="K292" s="5">
        <v>63.94</v>
      </c>
      <c r="L292" s="5">
        <v>64.66</v>
      </c>
      <c r="M292" s="5">
        <v>65.59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>
      <c r="A293" s="4">
        <v>292</v>
      </c>
      <c r="B293" s="3" t="s">
        <v>214</v>
      </c>
      <c r="C293" s="5">
        <v>64.86</v>
      </c>
      <c r="D293" s="5">
        <v>11</v>
      </c>
      <c r="E293" s="5">
        <v>17</v>
      </c>
      <c r="F293" s="5">
        <v>69.72</v>
      </c>
      <c r="G293" s="5">
        <v>0</v>
      </c>
      <c r="H293" s="5">
        <v>1</v>
      </c>
      <c r="I293" s="5">
        <v>0</v>
      </c>
      <c r="J293" s="5">
        <v>1</v>
      </c>
      <c r="K293" s="5">
        <v>64.12</v>
      </c>
      <c r="L293" s="5">
        <v>64.06</v>
      </c>
      <c r="M293" s="5">
        <v>66.08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>
      <c r="A294" s="4">
        <v>293</v>
      </c>
      <c r="B294" s="3" t="s">
        <v>305</v>
      </c>
      <c r="C294" s="5">
        <v>64.849999999999994</v>
      </c>
      <c r="D294" s="5">
        <v>10</v>
      </c>
      <c r="E294" s="5">
        <v>18</v>
      </c>
      <c r="F294" s="5">
        <v>69.81</v>
      </c>
      <c r="G294" s="5">
        <v>0</v>
      </c>
      <c r="H294" s="5">
        <v>0</v>
      </c>
      <c r="I294" s="5">
        <v>0</v>
      </c>
      <c r="J294" s="5">
        <v>1</v>
      </c>
      <c r="K294" s="5">
        <v>64.97</v>
      </c>
      <c r="L294" s="5">
        <v>63.93</v>
      </c>
      <c r="M294" s="5">
        <v>65.430000000000007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>
      <c r="A295" s="4">
        <v>294</v>
      </c>
      <c r="B295" s="3" t="s">
        <v>181</v>
      </c>
      <c r="C295" s="5">
        <v>64.81</v>
      </c>
      <c r="D295" s="5">
        <v>7</v>
      </c>
      <c r="E295" s="5">
        <v>22</v>
      </c>
      <c r="F295" s="5">
        <v>72.680000000000007</v>
      </c>
      <c r="G295" s="5">
        <v>0</v>
      </c>
      <c r="H295" s="5">
        <v>0</v>
      </c>
      <c r="I295" s="5">
        <v>0</v>
      </c>
      <c r="J295" s="5">
        <v>1</v>
      </c>
      <c r="K295" s="5">
        <v>64.489999999999995</v>
      </c>
      <c r="L295" s="5">
        <v>64.86</v>
      </c>
      <c r="M295" s="5">
        <v>64.680000000000007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>
      <c r="A296" s="4">
        <v>295</v>
      </c>
      <c r="B296" s="3" t="s">
        <v>390</v>
      </c>
      <c r="C296" s="5">
        <v>64.72</v>
      </c>
      <c r="D296" s="5">
        <v>9</v>
      </c>
      <c r="E296" s="5">
        <v>19</v>
      </c>
      <c r="F296" s="5">
        <v>69.790000000000006</v>
      </c>
      <c r="G296" s="5">
        <v>0</v>
      </c>
      <c r="H296" s="5">
        <v>1</v>
      </c>
      <c r="I296" s="5">
        <v>0</v>
      </c>
      <c r="J296" s="5">
        <v>2</v>
      </c>
      <c r="K296" s="5">
        <v>64.87</v>
      </c>
      <c r="L296" s="5">
        <v>64.59</v>
      </c>
      <c r="M296" s="5">
        <v>64.34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>
      <c r="A297" s="4">
        <v>296</v>
      </c>
      <c r="B297" s="3" t="s">
        <v>173</v>
      </c>
      <c r="C297" s="5">
        <v>64.709999999999994</v>
      </c>
      <c r="D297" s="5">
        <v>11</v>
      </c>
      <c r="E297" s="5">
        <v>17</v>
      </c>
      <c r="F297" s="5">
        <v>70.569999999999993</v>
      </c>
      <c r="G297" s="5">
        <v>0</v>
      </c>
      <c r="H297" s="5">
        <v>1</v>
      </c>
      <c r="I297" s="5">
        <v>0</v>
      </c>
      <c r="J297" s="5">
        <v>1</v>
      </c>
      <c r="K297" s="5">
        <v>63.66</v>
      </c>
      <c r="L297" s="5">
        <v>63.57</v>
      </c>
      <c r="M297" s="5">
        <v>66.52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>
      <c r="A298" s="4">
        <v>297</v>
      </c>
      <c r="B298" s="3" t="s">
        <v>151</v>
      </c>
      <c r="C298" s="5">
        <v>64.709999999999994</v>
      </c>
      <c r="D298" s="5">
        <v>8</v>
      </c>
      <c r="E298" s="5">
        <v>22</v>
      </c>
      <c r="F298" s="5">
        <v>69.25</v>
      </c>
      <c r="G298" s="5">
        <v>0</v>
      </c>
      <c r="H298" s="5">
        <v>1</v>
      </c>
      <c r="I298" s="5">
        <v>0</v>
      </c>
      <c r="J298" s="5">
        <v>2</v>
      </c>
      <c r="K298" s="5">
        <v>64.62</v>
      </c>
      <c r="L298" s="5">
        <v>65.7</v>
      </c>
      <c r="M298" s="5">
        <v>62.93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>
      <c r="A299" s="4">
        <v>298</v>
      </c>
      <c r="B299" s="3" t="s">
        <v>142</v>
      </c>
      <c r="C299" s="5">
        <v>64.67</v>
      </c>
      <c r="D299" s="5">
        <v>10</v>
      </c>
      <c r="E299" s="5">
        <v>21</v>
      </c>
      <c r="F299" s="5">
        <v>70.7</v>
      </c>
      <c r="G299" s="5">
        <v>0</v>
      </c>
      <c r="H299" s="5">
        <v>0</v>
      </c>
      <c r="I299" s="5">
        <v>0</v>
      </c>
      <c r="J299" s="5">
        <v>1</v>
      </c>
      <c r="K299" s="5">
        <v>64.180000000000007</v>
      </c>
      <c r="L299" s="5">
        <v>64.3</v>
      </c>
      <c r="M299" s="5">
        <v>65.22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>
      <c r="A300" s="4">
        <v>299</v>
      </c>
      <c r="B300" s="3" t="s">
        <v>342</v>
      </c>
      <c r="C300" s="5">
        <v>64.61</v>
      </c>
      <c r="D300" s="5">
        <v>14</v>
      </c>
      <c r="E300" s="5">
        <v>18</v>
      </c>
      <c r="F300" s="5">
        <v>67.16</v>
      </c>
      <c r="G300" s="5">
        <v>0</v>
      </c>
      <c r="H300" s="5">
        <v>1</v>
      </c>
      <c r="I300" s="5">
        <v>0</v>
      </c>
      <c r="J300" s="5">
        <v>3</v>
      </c>
      <c r="K300" s="5">
        <v>64.48</v>
      </c>
      <c r="L300" s="5">
        <v>64.36</v>
      </c>
      <c r="M300" s="5">
        <v>64.66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.75" customHeight="1">
      <c r="A301" s="4">
        <v>300</v>
      </c>
      <c r="B301" s="3" t="s">
        <v>187</v>
      </c>
      <c r="C301" s="5">
        <v>64.52</v>
      </c>
      <c r="D301" s="5">
        <v>8</v>
      </c>
      <c r="E301" s="5">
        <v>19</v>
      </c>
      <c r="F301" s="5">
        <v>69</v>
      </c>
      <c r="G301" s="5">
        <v>0</v>
      </c>
      <c r="H301" s="5">
        <v>0</v>
      </c>
      <c r="I301" s="5">
        <v>0</v>
      </c>
      <c r="J301" s="5">
        <v>1</v>
      </c>
      <c r="K301" s="5">
        <v>64.83</v>
      </c>
      <c r="L301" s="5">
        <v>65.25</v>
      </c>
      <c r="M301" s="5">
        <v>62.71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.75" customHeight="1">
      <c r="A302" s="4">
        <v>301</v>
      </c>
      <c r="B302" s="3" t="s">
        <v>108</v>
      </c>
      <c r="C302" s="5">
        <v>64.38</v>
      </c>
      <c r="D302" s="5">
        <v>9</v>
      </c>
      <c r="E302" s="5">
        <v>22</v>
      </c>
      <c r="F302" s="5">
        <v>70.09</v>
      </c>
      <c r="G302" s="5">
        <v>0</v>
      </c>
      <c r="H302" s="5">
        <v>1</v>
      </c>
      <c r="I302" s="5">
        <v>0</v>
      </c>
      <c r="J302" s="5">
        <v>1</v>
      </c>
      <c r="K302" s="5">
        <v>65.63</v>
      </c>
      <c r="L302" s="5">
        <v>63.43</v>
      </c>
      <c r="M302" s="5">
        <v>63.81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.75" customHeight="1">
      <c r="A303" s="4">
        <v>302</v>
      </c>
      <c r="B303" s="3" t="s">
        <v>353</v>
      </c>
      <c r="C303" s="5">
        <v>64.33</v>
      </c>
      <c r="D303" s="5">
        <v>11</v>
      </c>
      <c r="E303" s="5">
        <v>19</v>
      </c>
      <c r="F303" s="5">
        <v>70.540000000000006</v>
      </c>
      <c r="G303" s="5">
        <v>0</v>
      </c>
      <c r="H303" s="5">
        <v>1</v>
      </c>
      <c r="I303" s="5">
        <v>0</v>
      </c>
      <c r="J303" s="5">
        <v>1</v>
      </c>
      <c r="K303" s="5">
        <v>62.86</v>
      </c>
      <c r="L303" s="5">
        <v>62.78</v>
      </c>
      <c r="M303" s="5">
        <v>66.8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.75" customHeight="1">
      <c r="A304" s="4">
        <v>303</v>
      </c>
      <c r="B304" s="3" t="s">
        <v>302</v>
      </c>
      <c r="C304" s="5">
        <v>64.2</v>
      </c>
      <c r="D304" s="5">
        <v>7</v>
      </c>
      <c r="E304" s="5">
        <v>24</v>
      </c>
      <c r="F304" s="5">
        <v>70.62</v>
      </c>
      <c r="G304" s="5">
        <v>0</v>
      </c>
      <c r="H304" s="5">
        <v>1</v>
      </c>
      <c r="I304" s="5">
        <v>0</v>
      </c>
      <c r="J304" s="5">
        <v>1</v>
      </c>
      <c r="K304" s="5">
        <v>64.67</v>
      </c>
      <c r="L304" s="5">
        <v>64.42</v>
      </c>
      <c r="M304" s="5">
        <v>62.95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.75" customHeight="1">
      <c r="A305" s="4">
        <v>304</v>
      </c>
      <c r="B305" s="3" t="s">
        <v>162</v>
      </c>
      <c r="C305" s="5">
        <v>63.68</v>
      </c>
      <c r="D305" s="5">
        <v>7</v>
      </c>
      <c r="E305" s="5">
        <v>20</v>
      </c>
      <c r="F305" s="5">
        <v>73.010000000000005</v>
      </c>
      <c r="G305" s="5">
        <v>0</v>
      </c>
      <c r="H305" s="5">
        <v>0</v>
      </c>
      <c r="I305" s="5">
        <v>0</v>
      </c>
      <c r="J305" s="5">
        <v>1</v>
      </c>
      <c r="K305" s="5">
        <v>63.52</v>
      </c>
      <c r="L305" s="5">
        <v>62.61</v>
      </c>
      <c r="M305" s="5">
        <v>64.680000000000007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.75" customHeight="1">
      <c r="A306" s="4">
        <v>305</v>
      </c>
      <c r="B306" s="3" t="s">
        <v>356</v>
      </c>
      <c r="C306" s="5">
        <v>63.66</v>
      </c>
      <c r="D306" s="5">
        <v>9</v>
      </c>
      <c r="E306" s="5">
        <v>20</v>
      </c>
      <c r="F306" s="5">
        <v>69.67</v>
      </c>
      <c r="G306" s="5">
        <v>0</v>
      </c>
      <c r="H306" s="5">
        <v>0</v>
      </c>
      <c r="I306" s="5">
        <v>0</v>
      </c>
      <c r="J306" s="5">
        <v>2</v>
      </c>
      <c r="K306" s="5">
        <v>62.56</v>
      </c>
      <c r="L306" s="5">
        <v>63.26</v>
      </c>
      <c r="M306" s="5">
        <v>64.72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75" customHeight="1">
      <c r="A307" s="4">
        <v>306</v>
      </c>
      <c r="B307" s="3" t="s">
        <v>376</v>
      </c>
      <c r="C307" s="5">
        <v>63.6</v>
      </c>
      <c r="D307" s="5">
        <v>8</v>
      </c>
      <c r="E307" s="5">
        <v>18</v>
      </c>
      <c r="F307" s="5">
        <v>68.44</v>
      </c>
      <c r="G307" s="5">
        <v>0</v>
      </c>
      <c r="H307" s="5">
        <v>0</v>
      </c>
      <c r="I307" s="5">
        <v>0</v>
      </c>
      <c r="J307" s="5">
        <v>2</v>
      </c>
      <c r="K307" s="5">
        <v>64.17</v>
      </c>
      <c r="L307" s="5">
        <v>63.49</v>
      </c>
      <c r="M307" s="5">
        <v>62.72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75" customHeight="1">
      <c r="A308" s="4">
        <v>307</v>
      </c>
      <c r="B308" s="3" t="s">
        <v>296</v>
      </c>
      <c r="C308" s="5">
        <v>63.56</v>
      </c>
      <c r="D308" s="5">
        <v>8</v>
      </c>
      <c r="E308" s="5">
        <v>22</v>
      </c>
      <c r="F308" s="5">
        <v>71.27</v>
      </c>
      <c r="G308" s="5">
        <v>0</v>
      </c>
      <c r="H308" s="5">
        <v>0</v>
      </c>
      <c r="I308" s="5">
        <v>0</v>
      </c>
      <c r="J308" s="5">
        <v>2</v>
      </c>
      <c r="K308" s="5">
        <v>62.6</v>
      </c>
      <c r="L308" s="5">
        <v>64.19</v>
      </c>
      <c r="M308" s="5">
        <v>63.25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.75" customHeight="1">
      <c r="A309" s="4">
        <v>308</v>
      </c>
      <c r="B309" s="3" t="s">
        <v>267</v>
      </c>
      <c r="C309" s="5">
        <v>63.31</v>
      </c>
      <c r="D309" s="5">
        <v>7</v>
      </c>
      <c r="E309" s="5">
        <v>22</v>
      </c>
      <c r="F309" s="5">
        <v>69.3</v>
      </c>
      <c r="G309" s="5">
        <v>0</v>
      </c>
      <c r="H309" s="5">
        <v>1</v>
      </c>
      <c r="I309" s="5">
        <v>0</v>
      </c>
      <c r="J309" s="5">
        <v>2</v>
      </c>
      <c r="K309" s="5">
        <v>63.17</v>
      </c>
      <c r="L309" s="5">
        <v>63.65</v>
      </c>
      <c r="M309" s="5">
        <v>62.6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.75" customHeight="1">
      <c r="A310" s="4">
        <v>309</v>
      </c>
      <c r="B310" s="3" t="s">
        <v>418</v>
      </c>
      <c r="C310" s="5">
        <v>63.24</v>
      </c>
      <c r="D310" s="5">
        <v>8</v>
      </c>
      <c r="E310" s="5">
        <v>16</v>
      </c>
      <c r="F310" s="5">
        <v>69.959999999999994</v>
      </c>
      <c r="G310" s="5">
        <v>0</v>
      </c>
      <c r="H310" s="5">
        <v>0</v>
      </c>
      <c r="I310" s="5">
        <v>0</v>
      </c>
      <c r="J310" s="5">
        <v>2</v>
      </c>
      <c r="K310" s="5">
        <v>61.88</v>
      </c>
      <c r="L310" s="5">
        <v>62.61</v>
      </c>
      <c r="M310" s="5">
        <v>64.760000000000005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.75" customHeight="1">
      <c r="A311" s="4">
        <v>310</v>
      </c>
      <c r="B311" s="3" t="s">
        <v>175</v>
      </c>
      <c r="C311" s="5">
        <v>62.94</v>
      </c>
      <c r="D311" s="5">
        <v>9</v>
      </c>
      <c r="E311" s="5">
        <v>19</v>
      </c>
      <c r="F311" s="5">
        <v>68.64</v>
      </c>
      <c r="G311" s="5">
        <v>0</v>
      </c>
      <c r="H311" s="5">
        <v>0</v>
      </c>
      <c r="I311" s="5">
        <v>0</v>
      </c>
      <c r="J311" s="5">
        <v>1</v>
      </c>
      <c r="K311" s="5">
        <v>62.83</v>
      </c>
      <c r="L311" s="5">
        <v>62.66</v>
      </c>
      <c r="M311" s="5">
        <v>63.02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75" customHeight="1">
      <c r="A312" s="4">
        <v>311</v>
      </c>
      <c r="B312" s="3" t="s">
        <v>335</v>
      </c>
      <c r="C312" s="5">
        <v>62.91</v>
      </c>
      <c r="D312" s="5">
        <v>8</v>
      </c>
      <c r="E312" s="5">
        <v>23</v>
      </c>
      <c r="F312" s="5">
        <v>68.2</v>
      </c>
      <c r="G312" s="5">
        <v>0</v>
      </c>
      <c r="H312" s="5">
        <v>2</v>
      </c>
      <c r="I312" s="5">
        <v>0</v>
      </c>
      <c r="J312" s="5">
        <v>4</v>
      </c>
      <c r="K312" s="5">
        <v>62.35</v>
      </c>
      <c r="L312" s="5">
        <v>64.19</v>
      </c>
      <c r="M312" s="5">
        <v>61.12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75" customHeight="1">
      <c r="A313" s="4">
        <v>312</v>
      </c>
      <c r="B313" s="3" t="s">
        <v>271</v>
      </c>
      <c r="C313" s="5">
        <v>62.63</v>
      </c>
      <c r="D313" s="5">
        <v>10</v>
      </c>
      <c r="E313" s="5">
        <v>19</v>
      </c>
      <c r="F313" s="5">
        <v>69.55</v>
      </c>
      <c r="G313" s="5">
        <v>0</v>
      </c>
      <c r="H313" s="5">
        <v>1</v>
      </c>
      <c r="I313" s="5">
        <v>0</v>
      </c>
      <c r="J313" s="5">
        <v>1</v>
      </c>
      <c r="K313" s="5">
        <v>61.74</v>
      </c>
      <c r="L313" s="5">
        <v>61.63</v>
      </c>
      <c r="M313" s="5">
        <v>64.150000000000006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.75" customHeight="1">
      <c r="A314" s="4">
        <v>313</v>
      </c>
      <c r="B314" s="3" t="s">
        <v>308</v>
      </c>
      <c r="C314" s="5">
        <v>62.58</v>
      </c>
      <c r="D314" s="5">
        <v>7</v>
      </c>
      <c r="E314" s="5">
        <v>25</v>
      </c>
      <c r="F314" s="5">
        <v>70.8</v>
      </c>
      <c r="G314" s="5">
        <v>0</v>
      </c>
      <c r="H314" s="5">
        <v>0</v>
      </c>
      <c r="I314" s="5">
        <v>0</v>
      </c>
      <c r="J314" s="5">
        <v>0</v>
      </c>
      <c r="K314" s="5">
        <v>61.91</v>
      </c>
      <c r="L314" s="5">
        <v>62.93</v>
      </c>
      <c r="M314" s="5">
        <v>62.38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.75" customHeight="1">
      <c r="A315" s="4">
        <v>314</v>
      </c>
      <c r="B315" s="3" t="s">
        <v>355</v>
      </c>
      <c r="C315" s="5">
        <v>62.16</v>
      </c>
      <c r="D315" s="5">
        <v>11</v>
      </c>
      <c r="E315" s="5">
        <v>21</v>
      </c>
      <c r="F315" s="5">
        <v>65.81</v>
      </c>
      <c r="G315" s="5">
        <v>0</v>
      </c>
      <c r="H315" s="5">
        <v>0</v>
      </c>
      <c r="I315" s="5">
        <v>0</v>
      </c>
      <c r="J315" s="5">
        <v>1</v>
      </c>
      <c r="K315" s="5">
        <v>62.16</v>
      </c>
      <c r="L315" s="5">
        <v>62.74</v>
      </c>
      <c r="M315" s="5">
        <v>60.91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.75" customHeight="1">
      <c r="A316" s="4">
        <v>315</v>
      </c>
      <c r="B316" s="3" t="s">
        <v>350</v>
      </c>
      <c r="C316" s="5">
        <v>62.12</v>
      </c>
      <c r="D316" s="5">
        <v>7</v>
      </c>
      <c r="E316" s="5">
        <v>21</v>
      </c>
      <c r="F316" s="5">
        <v>69.72</v>
      </c>
      <c r="G316" s="5">
        <v>0</v>
      </c>
      <c r="H316" s="5">
        <v>1</v>
      </c>
      <c r="I316" s="5">
        <v>0</v>
      </c>
      <c r="J316" s="5">
        <v>2</v>
      </c>
      <c r="K316" s="5">
        <v>61.62</v>
      </c>
      <c r="L316" s="5">
        <v>61.97</v>
      </c>
      <c r="M316" s="5">
        <v>62.42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.75" customHeight="1">
      <c r="A317" s="4">
        <v>316</v>
      </c>
      <c r="B317" s="3" t="s">
        <v>325</v>
      </c>
      <c r="C317" s="5">
        <v>62.08</v>
      </c>
      <c r="D317" s="5">
        <v>6</v>
      </c>
      <c r="E317" s="5">
        <v>22</v>
      </c>
      <c r="F317" s="5">
        <v>69.98</v>
      </c>
      <c r="G317" s="5">
        <v>0</v>
      </c>
      <c r="H317" s="5">
        <v>2</v>
      </c>
      <c r="I317" s="5">
        <v>0</v>
      </c>
      <c r="J317" s="5">
        <v>2</v>
      </c>
      <c r="K317" s="5">
        <v>62.64</v>
      </c>
      <c r="L317" s="5">
        <v>62.46</v>
      </c>
      <c r="M317" s="5">
        <v>60.41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75" customHeight="1">
      <c r="A318" s="4">
        <v>317</v>
      </c>
      <c r="B318" s="3" t="s">
        <v>328</v>
      </c>
      <c r="C318" s="5">
        <v>62.06</v>
      </c>
      <c r="D318" s="5">
        <v>5</v>
      </c>
      <c r="E318" s="5">
        <v>23</v>
      </c>
      <c r="F318" s="5">
        <v>68.72</v>
      </c>
      <c r="G318" s="5">
        <v>0</v>
      </c>
      <c r="H318" s="5">
        <v>0</v>
      </c>
      <c r="I318" s="5">
        <v>0</v>
      </c>
      <c r="J318" s="5">
        <v>0</v>
      </c>
      <c r="K318" s="5">
        <v>63.16</v>
      </c>
      <c r="L318" s="5">
        <v>62.63</v>
      </c>
      <c r="M318" s="5">
        <v>59.19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75" customHeight="1">
      <c r="A319" s="4">
        <v>318</v>
      </c>
      <c r="B319" s="3" t="s">
        <v>228</v>
      </c>
      <c r="C319" s="5">
        <v>61.88</v>
      </c>
      <c r="D319" s="5">
        <v>9</v>
      </c>
      <c r="E319" s="5">
        <v>23</v>
      </c>
      <c r="F319" s="5">
        <v>69.010000000000005</v>
      </c>
      <c r="G319" s="5">
        <v>0</v>
      </c>
      <c r="H319" s="5">
        <v>1</v>
      </c>
      <c r="I319" s="5">
        <v>0</v>
      </c>
      <c r="J319" s="5">
        <v>1</v>
      </c>
      <c r="K319" s="5">
        <v>61.21</v>
      </c>
      <c r="L319" s="5">
        <v>61.65</v>
      </c>
      <c r="M319" s="5">
        <v>62.4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.75" customHeight="1">
      <c r="A320" s="4">
        <v>319</v>
      </c>
      <c r="B320" s="3" t="s">
        <v>378</v>
      </c>
      <c r="C320" s="5">
        <v>61.76</v>
      </c>
      <c r="D320" s="5">
        <v>6</v>
      </c>
      <c r="E320" s="5">
        <v>22</v>
      </c>
      <c r="F320" s="5">
        <v>70.98</v>
      </c>
      <c r="G320" s="5">
        <v>0</v>
      </c>
      <c r="H320" s="5">
        <v>0</v>
      </c>
      <c r="I320" s="5">
        <v>0</v>
      </c>
      <c r="J320" s="5">
        <v>2</v>
      </c>
      <c r="K320" s="5">
        <v>61.32</v>
      </c>
      <c r="L320" s="5">
        <v>61.97</v>
      </c>
      <c r="M320" s="5">
        <v>61.52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.75" customHeight="1">
      <c r="A321" s="4">
        <v>320</v>
      </c>
      <c r="B321" s="3" t="s">
        <v>363</v>
      </c>
      <c r="C321" s="5">
        <v>61.67</v>
      </c>
      <c r="D321" s="5">
        <v>8</v>
      </c>
      <c r="E321" s="5">
        <v>19</v>
      </c>
      <c r="F321" s="5">
        <v>68.91</v>
      </c>
      <c r="G321" s="5">
        <v>0</v>
      </c>
      <c r="H321" s="5">
        <v>1</v>
      </c>
      <c r="I321" s="5">
        <v>0</v>
      </c>
      <c r="J321" s="5">
        <v>1</v>
      </c>
      <c r="K321" s="5">
        <v>61.86</v>
      </c>
      <c r="L321" s="5">
        <v>60.99</v>
      </c>
      <c r="M321" s="5">
        <v>61.9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.75" customHeight="1">
      <c r="A322" s="4">
        <v>321</v>
      </c>
      <c r="B322" s="3" t="s">
        <v>126</v>
      </c>
      <c r="C322" s="5">
        <v>61.08</v>
      </c>
      <c r="D322" s="5">
        <v>9</v>
      </c>
      <c r="E322" s="5">
        <v>19</v>
      </c>
      <c r="F322" s="5">
        <v>68.14</v>
      </c>
      <c r="G322" s="5">
        <v>0</v>
      </c>
      <c r="H322" s="5">
        <v>2</v>
      </c>
      <c r="I322" s="5">
        <v>0</v>
      </c>
      <c r="J322" s="5">
        <v>2</v>
      </c>
      <c r="K322" s="5">
        <v>59.95</v>
      </c>
      <c r="L322" s="5">
        <v>60.8</v>
      </c>
      <c r="M322" s="5">
        <v>62.02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.75" customHeight="1">
      <c r="A323" s="4">
        <v>322</v>
      </c>
      <c r="B323" s="3" t="s">
        <v>301</v>
      </c>
      <c r="C323" s="5">
        <v>60.86</v>
      </c>
      <c r="D323" s="5">
        <v>6</v>
      </c>
      <c r="E323" s="5">
        <v>20</v>
      </c>
      <c r="F323" s="5">
        <v>70.7</v>
      </c>
      <c r="G323" s="5">
        <v>0</v>
      </c>
      <c r="H323" s="5">
        <v>0</v>
      </c>
      <c r="I323" s="5">
        <v>0</v>
      </c>
      <c r="J323" s="5">
        <v>0</v>
      </c>
      <c r="K323" s="5">
        <v>60.03</v>
      </c>
      <c r="L323" s="5">
        <v>59.79</v>
      </c>
      <c r="M323" s="5">
        <v>62.34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.75" customHeight="1">
      <c r="A324" s="4">
        <v>323</v>
      </c>
      <c r="B324" s="3" t="s">
        <v>166</v>
      </c>
      <c r="C324" s="5">
        <v>60.69</v>
      </c>
      <c r="D324" s="5">
        <v>6</v>
      </c>
      <c r="E324" s="5">
        <v>23</v>
      </c>
      <c r="F324" s="5">
        <v>69.88</v>
      </c>
      <c r="G324" s="5">
        <v>0</v>
      </c>
      <c r="H324" s="5">
        <v>1</v>
      </c>
      <c r="I324" s="5">
        <v>0</v>
      </c>
      <c r="J324" s="5">
        <v>2</v>
      </c>
      <c r="K324" s="5">
        <v>60.45</v>
      </c>
      <c r="L324" s="5">
        <v>60.95</v>
      </c>
      <c r="M324" s="5">
        <v>60.17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.75" customHeight="1">
      <c r="A325" s="4">
        <v>324</v>
      </c>
      <c r="B325" s="3" t="s">
        <v>340</v>
      </c>
      <c r="C325" s="5">
        <v>60.3</v>
      </c>
      <c r="D325" s="5">
        <v>5</v>
      </c>
      <c r="E325" s="5">
        <v>25</v>
      </c>
      <c r="F325" s="5">
        <v>71.010000000000005</v>
      </c>
      <c r="G325" s="5">
        <v>0</v>
      </c>
      <c r="H325" s="5">
        <v>1</v>
      </c>
      <c r="I325" s="5">
        <v>0</v>
      </c>
      <c r="J325" s="5">
        <v>2</v>
      </c>
      <c r="K325" s="5">
        <v>60.73</v>
      </c>
      <c r="L325" s="5">
        <v>60.34</v>
      </c>
      <c r="M325" s="5">
        <v>59.32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75" customHeight="1">
      <c r="A326" s="4">
        <v>325</v>
      </c>
      <c r="B326" s="3" t="s">
        <v>389</v>
      </c>
      <c r="C326" s="5">
        <v>60.28</v>
      </c>
      <c r="D326" s="5">
        <v>12</v>
      </c>
      <c r="E326" s="5">
        <v>20</v>
      </c>
      <c r="F326" s="5">
        <v>66.650000000000006</v>
      </c>
      <c r="G326" s="5">
        <v>0</v>
      </c>
      <c r="H326" s="5">
        <v>1</v>
      </c>
      <c r="I326" s="5">
        <v>0</v>
      </c>
      <c r="J326" s="5">
        <v>2</v>
      </c>
      <c r="K326" s="5">
        <v>59.28</v>
      </c>
      <c r="L326" s="5">
        <v>59.14</v>
      </c>
      <c r="M326" s="5">
        <v>61.91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.75" customHeight="1">
      <c r="A327" s="4">
        <v>326</v>
      </c>
      <c r="B327" s="3" t="s">
        <v>434</v>
      </c>
      <c r="C327" s="5">
        <v>59.86</v>
      </c>
      <c r="D327" s="5">
        <v>7</v>
      </c>
      <c r="E327" s="5">
        <v>21</v>
      </c>
      <c r="F327" s="5">
        <v>68.73</v>
      </c>
      <c r="G327" s="5">
        <v>0</v>
      </c>
      <c r="H327" s="5">
        <v>1</v>
      </c>
      <c r="I327" s="5">
        <v>0</v>
      </c>
      <c r="J327" s="5">
        <v>1</v>
      </c>
      <c r="K327" s="5">
        <v>59.39</v>
      </c>
      <c r="L327" s="5">
        <v>59.57</v>
      </c>
      <c r="M327" s="5">
        <v>60.26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.75" customHeight="1">
      <c r="A328" s="4">
        <v>327</v>
      </c>
      <c r="B328" s="3" t="s">
        <v>343</v>
      </c>
      <c r="C328" s="5">
        <v>59.59</v>
      </c>
      <c r="D328" s="5">
        <v>7</v>
      </c>
      <c r="E328" s="5">
        <v>19</v>
      </c>
      <c r="F328" s="5">
        <v>68.89</v>
      </c>
      <c r="G328" s="5">
        <v>0</v>
      </c>
      <c r="H328" s="5">
        <v>1</v>
      </c>
      <c r="I328" s="5">
        <v>0</v>
      </c>
      <c r="J328" s="5">
        <v>3</v>
      </c>
      <c r="K328" s="5">
        <v>57.78</v>
      </c>
      <c r="L328" s="5">
        <v>59.29</v>
      </c>
      <c r="M328" s="5">
        <v>60.97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.75" customHeight="1">
      <c r="A329" s="4">
        <v>328</v>
      </c>
      <c r="B329" s="3" t="s">
        <v>392</v>
      </c>
      <c r="C329" s="5">
        <v>59.22</v>
      </c>
      <c r="D329" s="5">
        <v>9</v>
      </c>
      <c r="E329" s="5">
        <v>21</v>
      </c>
      <c r="F329" s="5">
        <v>64.64</v>
      </c>
      <c r="G329" s="5">
        <v>0</v>
      </c>
      <c r="H329" s="5">
        <v>0</v>
      </c>
      <c r="I329" s="5">
        <v>0</v>
      </c>
      <c r="J329" s="5">
        <v>0</v>
      </c>
      <c r="K329" s="5">
        <v>59.34</v>
      </c>
      <c r="L329" s="5">
        <v>59.06</v>
      </c>
      <c r="M329" s="5">
        <v>58.9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.75" customHeight="1">
      <c r="A330" s="4">
        <v>329</v>
      </c>
      <c r="B330" s="3" t="s">
        <v>391</v>
      </c>
      <c r="C330" s="5">
        <v>58.97</v>
      </c>
      <c r="D330" s="5">
        <v>7</v>
      </c>
      <c r="E330" s="5">
        <v>23</v>
      </c>
      <c r="F330" s="5">
        <v>70.459999999999994</v>
      </c>
      <c r="G330" s="5">
        <v>0</v>
      </c>
      <c r="H330" s="5">
        <v>1</v>
      </c>
      <c r="I330" s="5">
        <v>0</v>
      </c>
      <c r="J330" s="5">
        <v>3</v>
      </c>
      <c r="K330" s="5">
        <v>58.27</v>
      </c>
      <c r="L330" s="5">
        <v>58.07</v>
      </c>
      <c r="M330" s="5">
        <v>60.18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.75" customHeight="1">
      <c r="A331" s="4">
        <v>330</v>
      </c>
      <c r="B331" s="3" t="s">
        <v>401</v>
      </c>
      <c r="C331" s="5">
        <v>58.94</v>
      </c>
      <c r="D331" s="5">
        <v>9</v>
      </c>
      <c r="E331" s="5">
        <v>22</v>
      </c>
      <c r="F331" s="5">
        <v>67.86</v>
      </c>
      <c r="G331" s="5">
        <v>0</v>
      </c>
      <c r="H331" s="5">
        <v>1</v>
      </c>
      <c r="I331" s="5">
        <v>0</v>
      </c>
      <c r="J331" s="5">
        <v>1</v>
      </c>
      <c r="K331" s="5">
        <v>57.95</v>
      </c>
      <c r="L331" s="5">
        <v>57.82</v>
      </c>
      <c r="M331" s="5">
        <v>60.55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.75" customHeight="1">
      <c r="A332" s="4">
        <v>331</v>
      </c>
      <c r="B332" s="3" t="s">
        <v>375</v>
      </c>
      <c r="C332" s="5">
        <v>58.9</v>
      </c>
      <c r="D332" s="5">
        <v>7</v>
      </c>
      <c r="E332" s="5">
        <v>24</v>
      </c>
      <c r="F332" s="5">
        <v>68.900000000000006</v>
      </c>
      <c r="G332" s="5">
        <v>0</v>
      </c>
      <c r="H332" s="5">
        <v>1</v>
      </c>
      <c r="I332" s="5">
        <v>0</v>
      </c>
      <c r="J332" s="5">
        <v>1</v>
      </c>
      <c r="K332" s="5">
        <v>58.83</v>
      </c>
      <c r="L332" s="5">
        <v>58.95</v>
      </c>
      <c r="M332" s="5">
        <v>58.51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.75" customHeight="1">
      <c r="A333" s="4">
        <v>332</v>
      </c>
      <c r="B333" s="3" t="s">
        <v>186</v>
      </c>
      <c r="C333" s="5">
        <v>58.9</v>
      </c>
      <c r="D333" s="5">
        <v>8</v>
      </c>
      <c r="E333" s="5">
        <v>22</v>
      </c>
      <c r="F333" s="5">
        <v>69.25</v>
      </c>
      <c r="G333" s="5">
        <v>0</v>
      </c>
      <c r="H333" s="5">
        <v>1</v>
      </c>
      <c r="I333" s="5">
        <v>0</v>
      </c>
      <c r="J333" s="5">
        <v>2</v>
      </c>
      <c r="K333" s="5">
        <v>58.19</v>
      </c>
      <c r="L333" s="5">
        <v>57.13</v>
      </c>
      <c r="M333" s="5">
        <v>60.78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.75" customHeight="1">
      <c r="A334" s="4">
        <v>333</v>
      </c>
      <c r="B334" s="3" t="s">
        <v>268</v>
      </c>
      <c r="C334" s="5">
        <v>58.86</v>
      </c>
      <c r="D334" s="5">
        <v>6</v>
      </c>
      <c r="E334" s="5">
        <v>22</v>
      </c>
      <c r="F334" s="5">
        <v>68.62</v>
      </c>
      <c r="G334" s="5">
        <v>0</v>
      </c>
      <c r="H334" s="5">
        <v>0</v>
      </c>
      <c r="I334" s="5">
        <v>0</v>
      </c>
      <c r="J334" s="5">
        <v>1</v>
      </c>
      <c r="K334" s="5">
        <v>58.63</v>
      </c>
      <c r="L334" s="5">
        <v>58.72</v>
      </c>
      <c r="M334" s="5">
        <v>58.87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.75" customHeight="1">
      <c r="A335" s="4">
        <v>334</v>
      </c>
      <c r="B335" s="3" t="s">
        <v>384</v>
      </c>
      <c r="C335" s="5">
        <v>58.85</v>
      </c>
      <c r="D335" s="5">
        <v>6</v>
      </c>
      <c r="E335" s="5">
        <v>22</v>
      </c>
      <c r="F335" s="5">
        <v>69.63</v>
      </c>
      <c r="G335" s="5">
        <v>0</v>
      </c>
      <c r="H335" s="5">
        <v>1</v>
      </c>
      <c r="I335" s="5">
        <v>0</v>
      </c>
      <c r="J335" s="5">
        <v>1</v>
      </c>
      <c r="K335" s="5">
        <v>58.04</v>
      </c>
      <c r="L335" s="5">
        <v>58.14</v>
      </c>
      <c r="M335" s="5">
        <v>59.97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.75" customHeight="1">
      <c r="A336" s="4">
        <v>335</v>
      </c>
      <c r="B336" s="3" t="s">
        <v>359</v>
      </c>
      <c r="C336" s="5">
        <v>58.79</v>
      </c>
      <c r="D336" s="5">
        <v>5</v>
      </c>
      <c r="E336" s="5">
        <v>24</v>
      </c>
      <c r="F336" s="5">
        <v>71.069999999999993</v>
      </c>
      <c r="G336" s="5">
        <v>0</v>
      </c>
      <c r="H336" s="5">
        <v>1</v>
      </c>
      <c r="I336" s="5">
        <v>0</v>
      </c>
      <c r="J336" s="5">
        <v>1</v>
      </c>
      <c r="K336" s="5">
        <v>58.33</v>
      </c>
      <c r="L336" s="5">
        <v>58.77</v>
      </c>
      <c r="M336" s="5">
        <v>58.89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.75" customHeight="1">
      <c r="A337" s="4">
        <v>336</v>
      </c>
      <c r="B337" s="3" t="s">
        <v>255</v>
      </c>
      <c r="C337" s="5">
        <v>58.78</v>
      </c>
      <c r="D337" s="5">
        <v>7</v>
      </c>
      <c r="E337" s="5">
        <v>21</v>
      </c>
      <c r="F337" s="5">
        <v>68.81</v>
      </c>
      <c r="G337" s="5">
        <v>0</v>
      </c>
      <c r="H337" s="5">
        <v>0</v>
      </c>
      <c r="I337" s="5">
        <v>0</v>
      </c>
      <c r="J337" s="5">
        <v>2</v>
      </c>
      <c r="K337" s="5">
        <v>57.32</v>
      </c>
      <c r="L337" s="5">
        <v>57.19</v>
      </c>
      <c r="M337" s="5">
        <v>60.99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75" customHeight="1">
      <c r="A338" s="4">
        <v>337</v>
      </c>
      <c r="B338" s="3" t="s">
        <v>333</v>
      </c>
      <c r="C338" s="5">
        <v>58.46</v>
      </c>
      <c r="D338" s="5">
        <v>3</v>
      </c>
      <c r="E338" s="5">
        <v>26</v>
      </c>
      <c r="F338" s="5">
        <v>71.150000000000006</v>
      </c>
      <c r="G338" s="5">
        <v>0</v>
      </c>
      <c r="H338" s="5">
        <v>1</v>
      </c>
      <c r="I338" s="5">
        <v>0</v>
      </c>
      <c r="J338" s="5">
        <v>1</v>
      </c>
      <c r="K338" s="5">
        <v>58.72</v>
      </c>
      <c r="L338" s="5">
        <v>58.83</v>
      </c>
      <c r="M338" s="5">
        <v>57.15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75" customHeight="1">
      <c r="A339" s="4">
        <v>338</v>
      </c>
      <c r="B339" s="3" t="s">
        <v>358</v>
      </c>
      <c r="C339" s="5">
        <v>58.25</v>
      </c>
      <c r="D339" s="5">
        <v>7</v>
      </c>
      <c r="E339" s="5">
        <v>23</v>
      </c>
      <c r="F339" s="5">
        <v>67.25</v>
      </c>
      <c r="G339" s="5">
        <v>0</v>
      </c>
      <c r="H339" s="5">
        <v>1</v>
      </c>
      <c r="I339" s="5">
        <v>0</v>
      </c>
      <c r="J339" s="5">
        <v>1</v>
      </c>
      <c r="K339" s="5">
        <v>58.83</v>
      </c>
      <c r="L339" s="5">
        <v>58.27</v>
      </c>
      <c r="M339" s="5">
        <v>57.11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.75" customHeight="1">
      <c r="A340" s="4">
        <v>339</v>
      </c>
      <c r="B340" s="3" t="s">
        <v>368</v>
      </c>
      <c r="C340" s="5">
        <v>58.24</v>
      </c>
      <c r="D340" s="5">
        <v>8</v>
      </c>
      <c r="E340" s="5">
        <v>20</v>
      </c>
      <c r="F340" s="5">
        <v>65.739999999999995</v>
      </c>
      <c r="G340" s="5">
        <v>0</v>
      </c>
      <c r="H340" s="5">
        <v>0</v>
      </c>
      <c r="I340" s="5">
        <v>0</v>
      </c>
      <c r="J340" s="5">
        <v>1</v>
      </c>
      <c r="K340" s="5">
        <v>58.84</v>
      </c>
      <c r="L340" s="5">
        <v>57.79</v>
      </c>
      <c r="M340" s="5">
        <v>57.75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.75" customHeight="1">
      <c r="A341" s="4">
        <v>340</v>
      </c>
      <c r="B341" s="3" t="s">
        <v>300</v>
      </c>
      <c r="C341" s="5">
        <v>58.23</v>
      </c>
      <c r="D341" s="5">
        <v>7</v>
      </c>
      <c r="E341" s="5">
        <v>22</v>
      </c>
      <c r="F341" s="5">
        <v>68.010000000000005</v>
      </c>
      <c r="G341" s="5">
        <v>0</v>
      </c>
      <c r="H341" s="5">
        <v>0</v>
      </c>
      <c r="I341" s="5">
        <v>0</v>
      </c>
      <c r="J341" s="5">
        <v>2</v>
      </c>
      <c r="K341" s="5">
        <v>57.33</v>
      </c>
      <c r="L341" s="5">
        <v>57.78</v>
      </c>
      <c r="M341" s="5">
        <v>59.18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.75" customHeight="1">
      <c r="A342" s="4">
        <v>341</v>
      </c>
      <c r="B342" s="3" t="s">
        <v>115</v>
      </c>
      <c r="C342" s="5">
        <v>58.03</v>
      </c>
      <c r="D342" s="5">
        <v>4</v>
      </c>
      <c r="E342" s="5">
        <v>24</v>
      </c>
      <c r="F342" s="5">
        <v>68.38</v>
      </c>
      <c r="G342" s="5">
        <v>0</v>
      </c>
      <c r="H342" s="5">
        <v>0</v>
      </c>
      <c r="I342" s="5">
        <v>0</v>
      </c>
      <c r="J342" s="5">
        <v>0</v>
      </c>
      <c r="K342" s="5">
        <v>57.68</v>
      </c>
      <c r="L342" s="5">
        <v>58.59</v>
      </c>
      <c r="M342" s="5">
        <v>57.17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.75" customHeight="1">
      <c r="A343" s="4">
        <v>342</v>
      </c>
      <c r="B343" s="3" t="s">
        <v>423</v>
      </c>
      <c r="C343" s="5">
        <v>57.87</v>
      </c>
      <c r="D343" s="5">
        <v>7</v>
      </c>
      <c r="E343" s="5">
        <v>22</v>
      </c>
      <c r="F343" s="5">
        <v>68.650000000000006</v>
      </c>
      <c r="G343" s="5">
        <v>0</v>
      </c>
      <c r="H343" s="5">
        <v>1</v>
      </c>
      <c r="I343" s="5">
        <v>0</v>
      </c>
      <c r="J343" s="5">
        <v>4</v>
      </c>
      <c r="K343" s="5">
        <v>57.9</v>
      </c>
      <c r="L343" s="5">
        <v>56.41</v>
      </c>
      <c r="M343" s="5">
        <v>58.96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.75" customHeight="1">
      <c r="A344" s="4">
        <v>343</v>
      </c>
      <c r="B344" s="3" t="s">
        <v>386</v>
      </c>
      <c r="C344" s="5">
        <v>57.86</v>
      </c>
      <c r="D344" s="5">
        <v>5</v>
      </c>
      <c r="E344" s="5">
        <v>26</v>
      </c>
      <c r="F344" s="5">
        <v>68.67</v>
      </c>
      <c r="G344" s="5">
        <v>0</v>
      </c>
      <c r="H344" s="5">
        <v>0</v>
      </c>
      <c r="I344" s="5">
        <v>0</v>
      </c>
      <c r="J344" s="5">
        <v>1</v>
      </c>
      <c r="K344" s="5">
        <v>57.74</v>
      </c>
      <c r="L344" s="5">
        <v>57.7</v>
      </c>
      <c r="M344" s="5">
        <v>57.8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.75" customHeight="1">
      <c r="A345" s="4">
        <v>344</v>
      </c>
      <c r="B345" s="3" t="s">
        <v>284</v>
      </c>
      <c r="C345" s="5">
        <v>57.65</v>
      </c>
      <c r="D345" s="5">
        <v>4</v>
      </c>
      <c r="E345" s="5">
        <v>26</v>
      </c>
      <c r="F345" s="5">
        <v>69.2</v>
      </c>
      <c r="G345" s="5">
        <v>0</v>
      </c>
      <c r="H345" s="5">
        <v>1</v>
      </c>
      <c r="I345" s="5">
        <v>0</v>
      </c>
      <c r="J345" s="5">
        <v>1</v>
      </c>
      <c r="K345" s="5">
        <v>58.13</v>
      </c>
      <c r="L345" s="5">
        <v>57.93</v>
      </c>
      <c r="M345" s="5">
        <v>56.16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.75" customHeight="1">
      <c r="A346" s="4">
        <v>345</v>
      </c>
      <c r="B346" s="3" t="s">
        <v>352</v>
      </c>
      <c r="C346" s="5">
        <v>56.76</v>
      </c>
      <c r="D346" s="5">
        <v>3</v>
      </c>
      <c r="E346" s="5">
        <v>27</v>
      </c>
      <c r="F346" s="5">
        <v>71.61</v>
      </c>
      <c r="G346" s="5">
        <v>0</v>
      </c>
      <c r="H346" s="5">
        <v>1</v>
      </c>
      <c r="I346" s="5">
        <v>0</v>
      </c>
      <c r="J346" s="5">
        <v>1</v>
      </c>
      <c r="K346" s="5">
        <v>57.26</v>
      </c>
      <c r="L346" s="5">
        <v>56.91</v>
      </c>
      <c r="M346" s="5">
        <v>55.49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.75" customHeight="1">
      <c r="A347" s="4">
        <v>346</v>
      </c>
      <c r="B347" s="3" t="s">
        <v>149</v>
      </c>
      <c r="C347" s="5">
        <v>54.6</v>
      </c>
      <c r="D347" s="5">
        <v>0</v>
      </c>
      <c r="E347" s="5">
        <v>28</v>
      </c>
      <c r="F347" s="5">
        <v>74.489999999999995</v>
      </c>
      <c r="G347" s="5">
        <v>0</v>
      </c>
      <c r="H347" s="5">
        <v>0</v>
      </c>
      <c r="I347" s="5">
        <v>0</v>
      </c>
      <c r="J347" s="5">
        <v>3</v>
      </c>
      <c r="K347" s="5">
        <v>55.39</v>
      </c>
      <c r="L347" s="5">
        <v>55.54</v>
      </c>
      <c r="M347" s="5">
        <v>50.24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5.75" customHeight="1">
      <c r="A348" s="4">
        <v>347</v>
      </c>
      <c r="B348" s="3" t="s">
        <v>307</v>
      </c>
      <c r="C348" s="5">
        <v>54.04</v>
      </c>
      <c r="D348" s="5">
        <v>5</v>
      </c>
      <c r="E348" s="5">
        <v>25</v>
      </c>
      <c r="F348" s="5">
        <v>65.400000000000006</v>
      </c>
      <c r="G348" s="5">
        <v>0</v>
      </c>
      <c r="H348" s="5">
        <v>2</v>
      </c>
      <c r="I348" s="5">
        <v>0</v>
      </c>
      <c r="J348" s="5">
        <v>2</v>
      </c>
      <c r="K348" s="5">
        <v>54.2</v>
      </c>
      <c r="L348" s="5">
        <v>54.74</v>
      </c>
      <c r="M348" s="5">
        <v>52.05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5.75" customHeight="1">
      <c r="A349" s="4">
        <v>348</v>
      </c>
      <c r="B349" s="3" t="s">
        <v>387</v>
      </c>
      <c r="C349" s="5">
        <v>52.95</v>
      </c>
      <c r="D349" s="5">
        <v>2</v>
      </c>
      <c r="E349" s="5">
        <v>27</v>
      </c>
      <c r="F349" s="5">
        <v>68.62</v>
      </c>
      <c r="G349" s="5">
        <v>0</v>
      </c>
      <c r="H349" s="5">
        <v>0</v>
      </c>
      <c r="I349" s="5">
        <v>0</v>
      </c>
      <c r="J349" s="5">
        <v>1</v>
      </c>
      <c r="K349" s="5">
        <v>53.26</v>
      </c>
      <c r="L349" s="5">
        <v>52.8</v>
      </c>
      <c r="M349" s="5">
        <v>52.36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5.75" customHeight="1">
      <c r="A350" s="4">
        <v>349</v>
      </c>
      <c r="B350" s="3" t="s">
        <v>403</v>
      </c>
      <c r="C350" s="5">
        <v>52.84</v>
      </c>
      <c r="D350" s="5">
        <v>6</v>
      </c>
      <c r="E350" s="5">
        <v>26</v>
      </c>
      <c r="F350" s="5">
        <v>67.39</v>
      </c>
      <c r="G350" s="5">
        <v>0</v>
      </c>
      <c r="H350" s="5">
        <v>1</v>
      </c>
      <c r="I350" s="5">
        <v>0</v>
      </c>
      <c r="J350" s="5">
        <v>2</v>
      </c>
      <c r="K350" s="5">
        <v>52.15</v>
      </c>
      <c r="L350" s="5">
        <v>51.91</v>
      </c>
      <c r="M350" s="5">
        <v>54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5.75" customHeight="1">
      <c r="A351" s="4">
        <v>350</v>
      </c>
      <c r="B351" s="3" t="s">
        <v>396</v>
      </c>
      <c r="C351" s="5">
        <v>49.84</v>
      </c>
      <c r="D351" s="5">
        <v>2</v>
      </c>
      <c r="E351" s="5">
        <v>27</v>
      </c>
      <c r="F351" s="5">
        <v>66.569999999999993</v>
      </c>
      <c r="G351" s="5">
        <v>0</v>
      </c>
      <c r="H351" s="5">
        <v>0</v>
      </c>
      <c r="I351" s="5">
        <v>0</v>
      </c>
      <c r="J351" s="5">
        <v>0</v>
      </c>
      <c r="K351" s="5">
        <v>50.43</v>
      </c>
      <c r="L351" s="5">
        <v>48.98</v>
      </c>
      <c r="M351" s="5">
        <v>49.78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5.75" customHeight="1">
      <c r="A352" s="4">
        <v>351</v>
      </c>
      <c r="B352" s="3" t="s">
        <v>252</v>
      </c>
      <c r="C352" s="5">
        <v>43.74</v>
      </c>
      <c r="D352" s="5">
        <v>0</v>
      </c>
      <c r="E352" s="5">
        <v>27</v>
      </c>
      <c r="F352" s="5">
        <v>66.33</v>
      </c>
      <c r="G352" s="5">
        <v>0</v>
      </c>
      <c r="H352" s="5">
        <v>1</v>
      </c>
      <c r="I352" s="5">
        <v>0</v>
      </c>
      <c r="J352" s="5">
        <v>2</v>
      </c>
      <c r="K352" s="5">
        <v>44.67</v>
      </c>
      <c r="L352" s="5">
        <v>43.9</v>
      </c>
      <c r="M352" s="5">
        <v>40.630000000000003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0"/>
  <sheetViews>
    <sheetView topLeftCell="A92" workbookViewId="0">
      <selection activeCell="L113" sqref="L113"/>
    </sheetView>
  </sheetViews>
  <sheetFormatPr baseColWidth="10" defaultColWidth="14.5" defaultRowHeight="15" customHeight="1"/>
  <cols>
    <col min="1" max="26" width="8.83203125" customWidth="1"/>
  </cols>
  <sheetData>
    <row r="1" spans="1:14">
      <c r="A1" s="3" t="s">
        <v>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409</v>
      </c>
      <c r="H1" s="3" t="s">
        <v>5</v>
      </c>
      <c r="I1" s="3" t="s">
        <v>6</v>
      </c>
      <c r="J1" s="3" t="s">
        <v>7</v>
      </c>
      <c r="K1" s="3" t="s">
        <v>9</v>
      </c>
      <c r="L1" s="3" t="s">
        <v>430</v>
      </c>
      <c r="M1" s="3" t="s">
        <v>8</v>
      </c>
      <c r="N1" s="3"/>
    </row>
    <row r="2" spans="1:14">
      <c r="A2" s="4">
        <v>1</v>
      </c>
      <c r="B2" s="3" t="s">
        <v>25</v>
      </c>
      <c r="C2" s="5">
        <v>94.77</v>
      </c>
      <c r="D2" s="5">
        <v>26</v>
      </c>
      <c r="E2" s="5">
        <v>2</v>
      </c>
      <c r="F2" s="5">
        <v>78.47</v>
      </c>
      <c r="G2" s="5">
        <v>4</v>
      </c>
      <c r="H2" s="5">
        <v>0</v>
      </c>
      <c r="I2" s="5">
        <v>11</v>
      </c>
      <c r="J2" s="5">
        <v>1</v>
      </c>
      <c r="K2" s="5">
        <v>95.87</v>
      </c>
      <c r="L2" s="5">
        <v>94.27</v>
      </c>
      <c r="M2" s="5">
        <v>95.14</v>
      </c>
      <c r="N2" s="3"/>
    </row>
    <row r="3" spans="1:14">
      <c r="A3" s="4">
        <v>2</v>
      </c>
      <c r="B3" s="3" t="s">
        <v>32</v>
      </c>
      <c r="C3" s="5">
        <v>91.25</v>
      </c>
      <c r="D3" s="5">
        <v>23</v>
      </c>
      <c r="E3" s="5">
        <v>6</v>
      </c>
      <c r="F3" s="5">
        <v>78.59</v>
      </c>
      <c r="G3" s="5">
        <v>5</v>
      </c>
      <c r="H3" s="5">
        <v>4</v>
      </c>
      <c r="I3" s="5">
        <v>6</v>
      </c>
      <c r="J3" s="5">
        <v>4</v>
      </c>
      <c r="K3" s="5">
        <v>91.78</v>
      </c>
      <c r="L3" s="5">
        <v>91.65</v>
      </c>
      <c r="M3" s="5">
        <v>88.85</v>
      </c>
      <c r="N3" s="3"/>
    </row>
    <row r="4" spans="1:14">
      <c r="A4" s="4">
        <v>3</v>
      </c>
      <c r="B4" s="3" t="s">
        <v>24</v>
      </c>
      <c r="C4" s="5">
        <v>91.23</v>
      </c>
      <c r="D4" s="5">
        <v>22</v>
      </c>
      <c r="E4" s="5">
        <v>6</v>
      </c>
      <c r="F4" s="5">
        <v>81.8</v>
      </c>
      <c r="G4" s="5">
        <v>4</v>
      </c>
      <c r="H4" s="5">
        <v>3</v>
      </c>
      <c r="I4" s="5">
        <v>11</v>
      </c>
      <c r="J4" s="5">
        <v>6</v>
      </c>
      <c r="K4" s="5">
        <v>90.8</v>
      </c>
      <c r="L4" s="5">
        <v>91.41</v>
      </c>
      <c r="M4" s="5">
        <v>89.98</v>
      </c>
      <c r="N4" s="3"/>
    </row>
    <row r="5" spans="1:14">
      <c r="A5" s="4">
        <v>4</v>
      </c>
      <c r="B5" s="3" t="s">
        <v>263</v>
      </c>
      <c r="C5" s="5">
        <v>91.06</v>
      </c>
      <c r="D5" s="5">
        <v>24</v>
      </c>
      <c r="E5" s="5">
        <v>4</v>
      </c>
      <c r="F5" s="5">
        <v>72.83</v>
      </c>
      <c r="G5" s="5">
        <v>2</v>
      </c>
      <c r="H5" s="5">
        <v>3</v>
      </c>
      <c r="I5" s="5">
        <v>3</v>
      </c>
      <c r="J5" s="5">
        <v>4</v>
      </c>
      <c r="K5" s="5">
        <v>93.06</v>
      </c>
      <c r="L5" s="5">
        <v>92.29</v>
      </c>
      <c r="M5" s="5">
        <v>86.79</v>
      </c>
      <c r="N5" s="3"/>
    </row>
    <row r="6" spans="1:14">
      <c r="A6" s="4">
        <v>5</v>
      </c>
      <c r="B6" s="3" t="s">
        <v>69</v>
      </c>
      <c r="C6" s="5">
        <v>90.96</v>
      </c>
      <c r="D6" s="5">
        <v>25</v>
      </c>
      <c r="E6" s="5">
        <v>3</v>
      </c>
      <c r="F6" s="5">
        <v>78.760000000000005</v>
      </c>
      <c r="G6" s="5">
        <v>2</v>
      </c>
      <c r="H6" s="5">
        <v>3</v>
      </c>
      <c r="I6" s="5">
        <v>5</v>
      </c>
      <c r="J6" s="5">
        <v>3</v>
      </c>
      <c r="K6" s="5">
        <v>91.07</v>
      </c>
      <c r="L6" s="5">
        <v>90.39</v>
      </c>
      <c r="M6" s="5">
        <v>92.68</v>
      </c>
      <c r="N6" s="3"/>
    </row>
    <row r="7" spans="1:14">
      <c r="A7" s="4">
        <v>6</v>
      </c>
      <c r="B7" s="3" t="s">
        <v>29</v>
      </c>
      <c r="C7" s="5">
        <v>90.81</v>
      </c>
      <c r="D7" s="5">
        <v>23</v>
      </c>
      <c r="E7" s="5">
        <v>4</v>
      </c>
      <c r="F7" s="5">
        <v>78.89</v>
      </c>
      <c r="G7" s="5">
        <v>2</v>
      </c>
      <c r="H7" s="5">
        <v>1</v>
      </c>
      <c r="I7" s="5">
        <v>5</v>
      </c>
      <c r="J7" s="5">
        <v>3</v>
      </c>
      <c r="K7" s="5">
        <v>91.6</v>
      </c>
      <c r="L7" s="5">
        <v>90.65</v>
      </c>
      <c r="M7" s="5">
        <v>89.89</v>
      </c>
      <c r="N7" s="3"/>
    </row>
    <row r="8" spans="1:14">
      <c r="A8" s="4">
        <v>7</v>
      </c>
      <c r="B8" s="3" t="s">
        <v>80</v>
      </c>
      <c r="C8" s="5">
        <v>90.51</v>
      </c>
      <c r="D8" s="5">
        <v>23</v>
      </c>
      <c r="E8" s="5">
        <v>5</v>
      </c>
      <c r="F8" s="5">
        <v>81.05</v>
      </c>
      <c r="G8" s="5">
        <v>6</v>
      </c>
      <c r="H8" s="5">
        <v>2</v>
      </c>
      <c r="I8" s="5">
        <v>9</v>
      </c>
      <c r="J8" s="5">
        <v>3</v>
      </c>
      <c r="K8" s="5">
        <v>90.37</v>
      </c>
      <c r="L8" s="5">
        <v>89.88</v>
      </c>
      <c r="M8" s="5">
        <v>93.05</v>
      </c>
      <c r="N8" s="3"/>
    </row>
    <row r="9" spans="1:14">
      <c r="A9" s="4">
        <v>8</v>
      </c>
      <c r="B9" s="3" t="s">
        <v>83</v>
      </c>
      <c r="C9" s="5">
        <v>90.38</v>
      </c>
      <c r="D9" s="5">
        <v>26</v>
      </c>
      <c r="E9" s="5">
        <v>2</v>
      </c>
      <c r="F9" s="5">
        <v>77.58</v>
      </c>
      <c r="G9" s="5">
        <v>2</v>
      </c>
      <c r="H9" s="5">
        <v>2</v>
      </c>
      <c r="I9" s="5">
        <v>7</v>
      </c>
      <c r="J9" s="5">
        <v>2</v>
      </c>
      <c r="K9" s="5">
        <v>88.65</v>
      </c>
      <c r="L9" s="5">
        <v>90.12</v>
      </c>
      <c r="M9" s="5">
        <v>93.03</v>
      </c>
      <c r="N9" s="3"/>
    </row>
    <row r="10" spans="1:14">
      <c r="A10" s="4">
        <v>9</v>
      </c>
      <c r="B10" s="3" t="s">
        <v>50</v>
      </c>
      <c r="C10" s="5">
        <v>89.67</v>
      </c>
      <c r="D10" s="5">
        <v>22</v>
      </c>
      <c r="E10" s="5">
        <v>6</v>
      </c>
      <c r="F10" s="5">
        <v>79.540000000000006</v>
      </c>
      <c r="G10" s="5">
        <v>3</v>
      </c>
      <c r="H10" s="5">
        <v>4</v>
      </c>
      <c r="I10" s="5">
        <v>6</v>
      </c>
      <c r="J10" s="5">
        <v>4</v>
      </c>
      <c r="K10" s="5">
        <v>90.54</v>
      </c>
      <c r="L10" s="5">
        <v>89.61</v>
      </c>
      <c r="M10" s="5">
        <v>88.33</v>
      </c>
      <c r="N10" s="3"/>
    </row>
    <row r="11" spans="1:14">
      <c r="A11" s="4">
        <v>10</v>
      </c>
      <c r="B11" s="3" t="s">
        <v>49</v>
      </c>
      <c r="C11" s="5">
        <v>89.61</v>
      </c>
      <c r="D11" s="5">
        <v>24</v>
      </c>
      <c r="E11" s="5">
        <v>5</v>
      </c>
      <c r="F11" s="5">
        <v>77.739999999999995</v>
      </c>
      <c r="G11" s="5">
        <v>2</v>
      </c>
      <c r="H11" s="5">
        <v>2</v>
      </c>
      <c r="I11" s="5">
        <v>5</v>
      </c>
      <c r="J11" s="5">
        <v>4</v>
      </c>
      <c r="K11" s="5">
        <v>90.09</v>
      </c>
      <c r="L11" s="5">
        <v>89.5</v>
      </c>
      <c r="M11" s="5">
        <v>88.68</v>
      </c>
      <c r="N11" s="3"/>
    </row>
    <row r="12" spans="1:14">
      <c r="A12" s="4">
        <v>11</v>
      </c>
      <c r="B12" s="3" t="s">
        <v>54</v>
      </c>
      <c r="C12" s="5">
        <v>89.45</v>
      </c>
      <c r="D12" s="5">
        <v>20</v>
      </c>
      <c r="E12" s="5">
        <v>7</v>
      </c>
      <c r="F12" s="5">
        <v>81.72</v>
      </c>
      <c r="G12" s="5">
        <v>5</v>
      </c>
      <c r="H12" s="5">
        <v>5</v>
      </c>
      <c r="I12" s="5">
        <v>8</v>
      </c>
      <c r="J12" s="5">
        <v>5</v>
      </c>
      <c r="K12" s="5">
        <v>88.74</v>
      </c>
      <c r="L12" s="5">
        <v>89.54</v>
      </c>
      <c r="M12" s="5">
        <v>88.66</v>
      </c>
      <c r="N12" s="3"/>
    </row>
    <row r="13" spans="1:14">
      <c r="A13" s="4">
        <v>12</v>
      </c>
      <c r="B13" s="3" t="s">
        <v>51</v>
      </c>
      <c r="C13" s="5">
        <v>89.19</v>
      </c>
      <c r="D13" s="5">
        <v>19</v>
      </c>
      <c r="E13" s="5">
        <v>9</v>
      </c>
      <c r="F13" s="5">
        <v>79.62</v>
      </c>
      <c r="G13" s="5">
        <v>2</v>
      </c>
      <c r="H13" s="5">
        <v>7</v>
      </c>
      <c r="I13" s="5">
        <v>4</v>
      </c>
      <c r="J13" s="5">
        <v>8</v>
      </c>
      <c r="K13" s="5">
        <v>90.42</v>
      </c>
      <c r="L13" s="5">
        <v>90.92</v>
      </c>
      <c r="M13" s="5">
        <v>84.28</v>
      </c>
      <c r="N13" s="3"/>
    </row>
    <row r="14" spans="1:14">
      <c r="A14" s="4">
        <v>13</v>
      </c>
      <c r="B14" s="3" t="s">
        <v>71</v>
      </c>
      <c r="C14" s="5">
        <v>88.69</v>
      </c>
      <c r="D14" s="5">
        <v>22</v>
      </c>
      <c r="E14" s="5">
        <v>7</v>
      </c>
      <c r="F14" s="5">
        <v>77.91</v>
      </c>
      <c r="G14" s="5">
        <v>2</v>
      </c>
      <c r="H14" s="5">
        <v>3</v>
      </c>
      <c r="I14" s="5">
        <v>3</v>
      </c>
      <c r="J14" s="5">
        <v>4</v>
      </c>
      <c r="K14" s="5">
        <v>89.65</v>
      </c>
      <c r="L14" s="5">
        <v>89.91</v>
      </c>
      <c r="M14" s="5">
        <v>84.45</v>
      </c>
      <c r="N14" s="3"/>
    </row>
    <row r="15" spans="1:14">
      <c r="A15" s="4">
        <v>14</v>
      </c>
      <c r="B15" s="3" t="s">
        <v>52</v>
      </c>
      <c r="C15" s="5">
        <v>88.62</v>
      </c>
      <c r="D15" s="5">
        <v>22</v>
      </c>
      <c r="E15" s="5">
        <v>5</v>
      </c>
      <c r="F15" s="5">
        <v>79.53</v>
      </c>
      <c r="G15" s="5">
        <v>3</v>
      </c>
      <c r="H15" s="5">
        <v>2</v>
      </c>
      <c r="I15" s="5">
        <v>8</v>
      </c>
      <c r="J15" s="5">
        <v>4</v>
      </c>
      <c r="K15" s="5">
        <v>87.96</v>
      </c>
      <c r="L15" s="5">
        <v>88.75</v>
      </c>
      <c r="M15" s="5">
        <v>87.72</v>
      </c>
      <c r="N15" s="3"/>
    </row>
    <row r="16" spans="1:14">
      <c r="A16" s="4">
        <v>15</v>
      </c>
      <c r="B16" s="3" t="s">
        <v>122</v>
      </c>
      <c r="C16" s="5">
        <v>88.58</v>
      </c>
      <c r="D16" s="5">
        <v>26</v>
      </c>
      <c r="E16" s="5">
        <v>2</v>
      </c>
      <c r="F16" s="5">
        <v>77.849999999999994</v>
      </c>
      <c r="G16" s="5">
        <v>5</v>
      </c>
      <c r="H16" s="5">
        <v>1</v>
      </c>
      <c r="I16" s="5">
        <v>8</v>
      </c>
      <c r="J16" s="5">
        <v>1</v>
      </c>
      <c r="K16" s="5">
        <v>88.24</v>
      </c>
      <c r="L16" s="5">
        <v>87.78</v>
      </c>
      <c r="M16" s="5">
        <v>93.52</v>
      </c>
      <c r="N16" s="3"/>
    </row>
    <row r="17" spans="1:14">
      <c r="A17" s="4">
        <v>16</v>
      </c>
      <c r="B17" s="3" t="s">
        <v>123</v>
      </c>
      <c r="C17" s="5">
        <v>88.06</v>
      </c>
      <c r="D17" s="5">
        <v>29</v>
      </c>
      <c r="E17" s="5">
        <v>0</v>
      </c>
      <c r="F17" s="5">
        <v>73.239999999999995</v>
      </c>
      <c r="G17" s="5">
        <v>0</v>
      </c>
      <c r="H17" s="5">
        <v>0</v>
      </c>
      <c r="I17" s="5">
        <v>3</v>
      </c>
      <c r="J17" s="5">
        <v>0</v>
      </c>
      <c r="K17" s="5">
        <v>88.08</v>
      </c>
      <c r="L17" s="5">
        <v>87.05</v>
      </c>
      <c r="M17" s="5">
        <v>97.37</v>
      </c>
      <c r="N17" s="3"/>
    </row>
    <row r="18" spans="1:14">
      <c r="A18" s="4">
        <v>17</v>
      </c>
      <c r="B18" s="3" t="s">
        <v>39</v>
      </c>
      <c r="C18" s="5">
        <v>87.8</v>
      </c>
      <c r="D18" s="5">
        <v>21</v>
      </c>
      <c r="E18" s="5">
        <v>7</v>
      </c>
      <c r="F18" s="5">
        <v>78.349999999999994</v>
      </c>
      <c r="G18" s="5">
        <v>1</v>
      </c>
      <c r="H18" s="5">
        <v>3</v>
      </c>
      <c r="I18" s="5">
        <v>2</v>
      </c>
      <c r="J18" s="5">
        <v>6</v>
      </c>
      <c r="K18" s="5">
        <v>88.94</v>
      </c>
      <c r="L18" s="5">
        <v>88.26</v>
      </c>
      <c r="M18" s="5">
        <v>84.81</v>
      </c>
      <c r="N18" s="3"/>
    </row>
    <row r="19" spans="1:14">
      <c r="A19" s="4">
        <v>18</v>
      </c>
      <c r="B19" s="3" t="s">
        <v>16</v>
      </c>
      <c r="C19" s="5">
        <v>87.75</v>
      </c>
      <c r="D19" s="5">
        <v>21</v>
      </c>
      <c r="E19" s="5">
        <v>7</v>
      </c>
      <c r="F19" s="5">
        <v>77.930000000000007</v>
      </c>
      <c r="G19" s="5">
        <v>0</v>
      </c>
      <c r="H19" s="5">
        <v>2</v>
      </c>
      <c r="I19" s="5">
        <v>6</v>
      </c>
      <c r="J19" s="5">
        <v>5</v>
      </c>
      <c r="K19" s="5">
        <v>88.91</v>
      </c>
      <c r="L19" s="5">
        <v>88.32</v>
      </c>
      <c r="M19" s="5">
        <v>84.52</v>
      </c>
      <c r="N19" s="3"/>
    </row>
    <row r="20" spans="1:14">
      <c r="A20" s="4">
        <v>19</v>
      </c>
      <c r="B20" s="3" t="s">
        <v>65</v>
      </c>
      <c r="C20" s="5">
        <v>86.93</v>
      </c>
      <c r="D20" s="5">
        <v>18</v>
      </c>
      <c r="E20" s="5">
        <v>10</v>
      </c>
      <c r="F20" s="5">
        <v>78.8</v>
      </c>
      <c r="G20" s="5">
        <v>0</v>
      </c>
      <c r="H20" s="5">
        <v>2</v>
      </c>
      <c r="I20" s="5">
        <v>4</v>
      </c>
      <c r="J20" s="5">
        <v>9</v>
      </c>
      <c r="K20" s="5">
        <v>88.01</v>
      </c>
      <c r="L20" s="5">
        <v>88.7</v>
      </c>
      <c r="M20" s="5">
        <v>81.62</v>
      </c>
      <c r="N20" s="3"/>
    </row>
    <row r="21" spans="1:14" ht="15.75" customHeight="1">
      <c r="A21" s="4">
        <v>20</v>
      </c>
      <c r="B21" s="3" t="s">
        <v>53</v>
      </c>
      <c r="C21" s="5">
        <v>86.9</v>
      </c>
      <c r="D21" s="5">
        <v>21</v>
      </c>
      <c r="E21" s="5">
        <v>7</v>
      </c>
      <c r="F21" s="5">
        <v>78.13</v>
      </c>
      <c r="G21" s="5">
        <v>5</v>
      </c>
      <c r="H21" s="5">
        <v>2</v>
      </c>
      <c r="I21" s="5">
        <v>6</v>
      </c>
      <c r="J21" s="5">
        <v>3</v>
      </c>
      <c r="K21" s="5">
        <v>86.96</v>
      </c>
      <c r="L21" s="5">
        <v>86.38</v>
      </c>
      <c r="M21" s="5">
        <v>88.33</v>
      </c>
      <c r="N21" s="3"/>
    </row>
    <row r="22" spans="1:14" ht="15.75" customHeight="1">
      <c r="A22" s="4">
        <v>21</v>
      </c>
      <c r="B22" s="3" t="s">
        <v>82</v>
      </c>
      <c r="C22" s="5">
        <v>86.58</v>
      </c>
      <c r="D22" s="5">
        <v>21</v>
      </c>
      <c r="E22" s="5">
        <v>7</v>
      </c>
      <c r="F22" s="5">
        <v>77.02</v>
      </c>
      <c r="G22" s="5">
        <v>0</v>
      </c>
      <c r="H22" s="5">
        <v>6</v>
      </c>
      <c r="I22" s="5">
        <v>1</v>
      </c>
      <c r="J22" s="5">
        <v>7</v>
      </c>
      <c r="K22" s="5">
        <v>85.79</v>
      </c>
      <c r="L22" s="5">
        <v>87.33</v>
      </c>
      <c r="M22" s="5">
        <v>83.88</v>
      </c>
      <c r="N22" s="3"/>
    </row>
    <row r="23" spans="1:14" ht="15.75" customHeight="1">
      <c r="A23" s="4">
        <v>22</v>
      </c>
      <c r="B23" s="3" t="s">
        <v>72</v>
      </c>
      <c r="C23" s="5">
        <v>86.49</v>
      </c>
      <c r="D23" s="5">
        <v>24</v>
      </c>
      <c r="E23" s="5">
        <v>4</v>
      </c>
      <c r="F23" s="5">
        <v>74.540000000000006</v>
      </c>
      <c r="G23" s="5">
        <v>3</v>
      </c>
      <c r="H23" s="5">
        <v>1</v>
      </c>
      <c r="I23" s="5">
        <v>5</v>
      </c>
      <c r="J23" s="5">
        <v>4</v>
      </c>
      <c r="K23" s="5">
        <v>86.91</v>
      </c>
      <c r="L23" s="5">
        <v>85.96</v>
      </c>
      <c r="M23" s="5">
        <v>87.55</v>
      </c>
      <c r="N23" s="3"/>
    </row>
    <row r="24" spans="1:14" ht="15.75" customHeight="1">
      <c r="A24" s="4">
        <v>23</v>
      </c>
      <c r="B24" s="3" t="s">
        <v>22</v>
      </c>
      <c r="C24" s="5">
        <v>86.18</v>
      </c>
      <c r="D24" s="5">
        <v>22</v>
      </c>
      <c r="E24" s="5">
        <v>6</v>
      </c>
      <c r="F24" s="5">
        <v>76.010000000000005</v>
      </c>
      <c r="G24" s="5">
        <v>1</v>
      </c>
      <c r="H24" s="5">
        <v>2</v>
      </c>
      <c r="I24" s="5">
        <v>4</v>
      </c>
      <c r="J24" s="5">
        <v>5</v>
      </c>
      <c r="K24" s="5">
        <v>85.46</v>
      </c>
      <c r="L24" s="5">
        <v>86.46</v>
      </c>
      <c r="M24" s="5">
        <v>84.74</v>
      </c>
      <c r="N24" s="3"/>
    </row>
    <row r="25" spans="1:14" ht="15.75" customHeight="1">
      <c r="A25" s="4">
        <v>24</v>
      </c>
      <c r="B25" s="3" t="s">
        <v>47</v>
      </c>
      <c r="C25" s="5">
        <v>86.07</v>
      </c>
      <c r="D25" s="5">
        <v>22</v>
      </c>
      <c r="E25" s="5">
        <v>3</v>
      </c>
      <c r="F25" s="5">
        <v>74.89</v>
      </c>
      <c r="G25" s="5">
        <v>2</v>
      </c>
      <c r="H25" s="5">
        <v>1</v>
      </c>
      <c r="I25" s="5">
        <v>2</v>
      </c>
      <c r="J25" s="5">
        <v>2</v>
      </c>
      <c r="K25" s="5">
        <v>85.23</v>
      </c>
      <c r="L25" s="5">
        <v>85.45</v>
      </c>
      <c r="M25" s="5">
        <v>89.58</v>
      </c>
      <c r="N25" s="3"/>
    </row>
    <row r="26" spans="1:14" ht="15.75" customHeight="1">
      <c r="A26" s="4">
        <v>25</v>
      </c>
      <c r="B26" s="3" t="s">
        <v>18</v>
      </c>
      <c r="C26" s="5">
        <v>85.6</v>
      </c>
      <c r="D26" s="5">
        <v>23</v>
      </c>
      <c r="E26" s="5">
        <v>6</v>
      </c>
      <c r="F26" s="5">
        <v>75.489999999999995</v>
      </c>
      <c r="G26" s="5">
        <v>0</v>
      </c>
      <c r="H26" s="5">
        <v>0</v>
      </c>
      <c r="I26" s="5">
        <v>2</v>
      </c>
      <c r="J26" s="5">
        <v>3</v>
      </c>
      <c r="K26" s="5">
        <v>85.67</v>
      </c>
      <c r="L26" s="5">
        <v>85.76</v>
      </c>
      <c r="M26" s="5">
        <v>83.97</v>
      </c>
      <c r="N26" s="3"/>
    </row>
    <row r="27" spans="1:14" ht="15.75" customHeight="1">
      <c r="A27" s="4">
        <v>26</v>
      </c>
      <c r="B27" s="3" t="s">
        <v>66</v>
      </c>
      <c r="C27" s="5">
        <v>85.32</v>
      </c>
      <c r="D27" s="5">
        <v>21</v>
      </c>
      <c r="E27" s="5">
        <v>7</v>
      </c>
      <c r="F27" s="5">
        <v>75.44</v>
      </c>
      <c r="G27" s="5">
        <v>1</v>
      </c>
      <c r="H27" s="5">
        <v>0</v>
      </c>
      <c r="I27" s="5">
        <v>2</v>
      </c>
      <c r="J27" s="5">
        <v>4</v>
      </c>
      <c r="K27" s="5">
        <v>85.45</v>
      </c>
      <c r="L27" s="5">
        <v>85.38</v>
      </c>
      <c r="M27" s="5">
        <v>83.95</v>
      </c>
      <c r="N27" s="3"/>
    </row>
    <row r="28" spans="1:14" ht="15.75" customHeight="1">
      <c r="A28" s="4">
        <v>27</v>
      </c>
      <c r="B28" s="3" t="s">
        <v>76</v>
      </c>
      <c r="C28" s="5">
        <v>85.31</v>
      </c>
      <c r="D28" s="5">
        <v>20</v>
      </c>
      <c r="E28" s="5">
        <v>8</v>
      </c>
      <c r="F28" s="5">
        <v>80.06</v>
      </c>
      <c r="G28" s="5">
        <v>3</v>
      </c>
      <c r="H28" s="5">
        <v>4</v>
      </c>
      <c r="I28" s="5">
        <v>7</v>
      </c>
      <c r="J28" s="5">
        <v>6</v>
      </c>
      <c r="K28" s="5">
        <v>85.25</v>
      </c>
      <c r="L28" s="5">
        <v>84.98</v>
      </c>
      <c r="M28" s="5">
        <v>85.76</v>
      </c>
      <c r="N28" s="3"/>
    </row>
    <row r="29" spans="1:14" ht="15.75" customHeight="1">
      <c r="A29" s="4">
        <v>28</v>
      </c>
      <c r="B29" s="3" t="s">
        <v>195</v>
      </c>
      <c r="C29" s="5">
        <v>85.31</v>
      </c>
      <c r="D29" s="5">
        <v>22</v>
      </c>
      <c r="E29" s="5">
        <v>6</v>
      </c>
      <c r="F29" s="5">
        <v>73.739999999999995</v>
      </c>
      <c r="G29" s="5">
        <v>3</v>
      </c>
      <c r="H29" s="5">
        <v>3</v>
      </c>
      <c r="I29" s="5">
        <v>4</v>
      </c>
      <c r="J29" s="5">
        <v>4</v>
      </c>
      <c r="K29" s="5">
        <v>85.6</v>
      </c>
      <c r="L29" s="5">
        <v>85.06</v>
      </c>
      <c r="M29" s="5">
        <v>85.04</v>
      </c>
      <c r="N29" s="3"/>
    </row>
    <row r="30" spans="1:14" ht="15.75" customHeight="1">
      <c r="A30" s="4">
        <v>29</v>
      </c>
      <c r="B30" s="3" t="s">
        <v>118</v>
      </c>
      <c r="C30" s="5">
        <v>85.03</v>
      </c>
      <c r="D30" s="5">
        <v>24</v>
      </c>
      <c r="E30" s="5">
        <v>3</v>
      </c>
      <c r="F30" s="5">
        <v>74.47</v>
      </c>
      <c r="G30" s="5">
        <v>0</v>
      </c>
      <c r="H30" s="5">
        <v>2</v>
      </c>
      <c r="I30" s="5">
        <v>2</v>
      </c>
      <c r="J30" s="5">
        <v>2</v>
      </c>
      <c r="K30" s="5">
        <v>83.97</v>
      </c>
      <c r="L30" s="5">
        <v>84.28</v>
      </c>
      <c r="M30" s="5">
        <v>90.52</v>
      </c>
      <c r="N30" s="3"/>
    </row>
    <row r="31" spans="1:14" ht="15.75" customHeight="1">
      <c r="A31" s="4">
        <v>30</v>
      </c>
      <c r="B31" s="3" t="s">
        <v>90</v>
      </c>
      <c r="C31" s="5">
        <v>85.02</v>
      </c>
      <c r="D31" s="5">
        <v>20</v>
      </c>
      <c r="E31" s="5">
        <v>8</v>
      </c>
      <c r="F31" s="5">
        <v>78.19</v>
      </c>
      <c r="G31" s="5">
        <v>1</v>
      </c>
      <c r="H31" s="5">
        <v>3</v>
      </c>
      <c r="I31" s="5">
        <v>5</v>
      </c>
      <c r="J31" s="5">
        <v>6</v>
      </c>
      <c r="K31" s="5">
        <v>85.22</v>
      </c>
      <c r="L31" s="5">
        <v>84.88</v>
      </c>
      <c r="M31" s="5">
        <v>84.38</v>
      </c>
      <c r="N31" s="3"/>
    </row>
    <row r="32" spans="1:14" ht="15.75" customHeight="1">
      <c r="A32" s="4">
        <v>31</v>
      </c>
      <c r="B32" s="3" t="s">
        <v>70</v>
      </c>
      <c r="C32" s="5">
        <v>84.83</v>
      </c>
      <c r="D32" s="5">
        <v>19</v>
      </c>
      <c r="E32" s="5">
        <v>8</v>
      </c>
      <c r="F32" s="5">
        <v>77.400000000000006</v>
      </c>
      <c r="G32" s="5">
        <v>1</v>
      </c>
      <c r="H32" s="5">
        <v>2</v>
      </c>
      <c r="I32" s="5">
        <v>3</v>
      </c>
      <c r="J32" s="5">
        <v>5</v>
      </c>
      <c r="K32" s="5">
        <v>84.55</v>
      </c>
      <c r="L32" s="5">
        <v>85.33</v>
      </c>
      <c r="M32" s="5">
        <v>82.4</v>
      </c>
      <c r="N32" s="3"/>
    </row>
    <row r="33" spans="1:14" ht="15.75" customHeight="1">
      <c r="A33" s="4">
        <v>32</v>
      </c>
      <c r="B33" s="3" t="s">
        <v>20</v>
      </c>
      <c r="C33" s="5">
        <v>84.6</v>
      </c>
      <c r="D33" s="5">
        <v>21</v>
      </c>
      <c r="E33" s="5">
        <v>7</v>
      </c>
      <c r="F33" s="5">
        <v>79.88</v>
      </c>
      <c r="G33" s="5">
        <v>4</v>
      </c>
      <c r="H33" s="5">
        <v>4</v>
      </c>
      <c r="I33" s="5">
        <v>7</v>
      </c>
      <c r="J33" s="5">
        <v>7</v>
      </c>
      <c r="K33" s="5">
        <v>83.09</v>
      </c>
      <c r="L33" s="5">
        <v>84.35</v>
      </c>
      <c r="M33" s="5">
        <v>86.41</v>
      </c>
      <c r="N33" s="3"/>
    </row>
    <row r="34" spans="1:14" ht="15.75" customHeight="1">
      <c r="A34" s="4">
        <v>33</v>
      </c>
      <c r="B34" s="3" t="s">
        <v>98</v>
      </c>
      <c r="C34" s="5">
        <v>84.6</v>
      </c>
      <c r="D34" s="5">
        <v>18</v>
      </c>
      <c r="E34" s="5">
        <v>9</v>
      </c>
      <c r="F34" s="5">
        <v>78.59</v>
      </c>
      <c r="G34" s="5">
        <v>2</v>
      </c>
      <c r="H34" s="5">
        <v>4</v>
      </c>
      <c r="I34" s="5">
        <v>4</v>
      </c>
      <c r="J34" s="5">
        <v>6</v>
      </c>
      <c r="K34" s="5">
        <v>85.18</v>
      </c>
      <c r="L34" s="5">
        <v>84.7</v>
      </c>
      <c r="M34" s="5">
        <v>82.79</v>
      </c>
      <c r="N34" s="3"/>
    </row>
    <row r="35" spans="1:14" ht="15.75" customHeight="1">
      <c r="A35" s="4">
        <v>34</v>
      </c>
      <c r="B35" s="3" t="s">
        <v>31</v>
      </c>
      <c r="C35" s="5">
        <v>84.39</v>
      </c>
      <c r="D35" s="5">
        <v>16</v>
      </c>
      <c r="E35" s="5">
        <v>10</v>
      </c>
      <c r="F35" s="5">
        <v>80.209999999999994</v>
      </c>
      <c r="G35" s="5">
        <v>3</v>
      </c>
      <c r="H35" s="5">
        <v>4</v>
      </c>
      <c r="I35" s="5">
        <v>5</v>
      </c>
      <c r="J35" s="5">
        <v>8</v>
      </c>
      <c r="K35" s="5">
        <v>84.03</v>
      </c>
      <c r="L35" s="5">
        <v>84.64</v>
      </c>
      <c r="M35" s="5">
        <v>82.78</v>
      </c>
      <c r="N35" s="3"/>
    </row>
    <row r="36" spans="1:14" ht="15.75" customHeight="1">
      <c r="A36" s="4">
        <v>35</v>
      </c>
      <c r="B36" s="3" t="s">
        <v>44</v>
      </c>
      <c r="C36" s="5">
        <v>84.17</v>
      </c>
      <c r="D36" s="5">
        <v>19</v>
      </c>
      <c r="E36" s="5">
        <v>9</v>
      </c>
      <c r="F36" s="5">
        <v>78.16</v>
      </c>
      <c r="G36" s="5">
        <v>3</v>
      </c>
      <c r="H36" s="5">
        <v>2</v>
      </c>
      <c r="I36" s="5">
        <v>6</v>
      </c>
      <c r="J36" s="5">
        <v>5</v>
      </c>
      <c r="K36" s="5">
        <v>84.41</v>
      </c>
      <c r="L36" s="5">
        <v>83.82</v>
      </c>
      <c r="M36" s="5">
        <v>84.43</v>
      </c>
      <c r="N36" s="3"/>
    </row>
    <row r="37" spans="1:14" ht="15.75" customHeight="1">
      <c r="A37" s="4">
        <v>36</v>
      </c>
      <c r="B37" s="3" t="s">
        <v>114</v>
      </c>
      <c r="C37" s="5">
        <v>84.12</v>
      </c>
      <c r="D37" s="5">
        <v>22</v>
      </c>
      <c r="E37" s="5">
        <v>5</v>
      </c>
      <c r="F37" s="5">
        <v>76.08</v>
      </c>
      <c r="G37" s="5">
        <v>2</v>
      </c>
      <c r="H37" s="5">
        <v>1</v>
      </c>
      <c r="I37" s="5">
        <v>2</v>
      </c>
      <c r="J37" s="5">
        <v>2</v>
      </c>
      <c r="K37" s="5">
        <v>83.27</v>
      </c>
      <c r="L37" s="5">
        <v>83.58</v>
      </c>
      <c r="M37" s="5">
        <v>86.92</v>
      </c>
      <c r="N37" s="3"/>
    </row>
    <row r="38" spans="1:14" ht="15.75" customHeight="1">
      <c r="A38" s="4">
        <v>37</v>
      </c>
      <c r="B38" s="3" t="s">
        <v>42</v>
      </c>
      <c r="C38" s="5">
        <v>84.05</v>
      </c>
      <c r="D38" s="5">
        <v>19</v>
      </c>
      <c r="E38" s="5">
        <v>9</v>
      </c>
      <c r="F38" s="5">
        <v>76.83</v>
      </c>
      <c r="G38" s="5">
        <v>2</v>
      </c>
      <c r="H38" s="5">
        <v>2</v>
      </c>
      <c r="I38" s="5">
        <v>4</v>
      </c>
      <c r="J38" s="5">
        <v>3</v>
      </c>
      <c r="K38" s="5">
        <v>83.9</v>
      </c>
      <c r="L38" s="5">
        <v>84.72</v>
      </c>
      <c r="M38" s="5">
        <v>80.989999999999995</v>
      </c>
      <c r="N38" s="3"/>
    </row>
    <row r="39" spans="1:14" ht="15.75" customHeight="1">
      <c r="A39" s="4">
        <v>38</v>
      </c>
      <c r="B39" s="3" t="s">
        <v>221</v>
      </c>
      <c r="C39" s="5">
        <v>84.02</v>
      </c>
      <c r="D39" s="5">
        <v>22</v>
      </c>
      <c r="E39" s="5">
        <v>5</v>
      </c>
      <c r="F39" s="5">
        <v>77.709999999999994</v>
      </c>
      <c r="G39" s="5">
        <v>0</v>
      </c>
      <c r="H39" s="5">
        <v>0</v>
      </c>
      <c r="I39" s="5">
        <v>4</v>
      </c>
      <c r="J39" s="5">
        <v>1</v>
      </c>
      <c r="K39" s="5">
        <v>83.23</v>
      </c>
      <c r="L39" s="5">
        <v>83.43</v>
      </c>
      <c r="M39" s="5">
        <v>87.04</v>
      </c>
      <c r="N39" s="3"/>
    </row>
    <row r="40" spans="1:14" ht="15.75" customHeight="1">
      <c r="A40" s="4">
        <v>39</v>
      </c>
      <c r="B40" s="3" t="s">
        <v>184</v>
      </c>
      <c r="C40" s="5">
        <v>83.99</v>
      </c>
      <c r="D40" s="5">
        <v>16</v>
      </c>
      <c r="E40" s="5">
        <v>11</v>
      </c>
      <c r="F40" s="5">
        <v>79.680000000000007</v>
      </c>
      <c r="G40" s="5">
        <v>1</v>
      </c>
      <c r="H40" s="5">
        <v>6</v>
      </c>
      <c r="I40" s="5">
        <v>3</v>
      </c>
      <c r="J40" s="5">
        <v>7</v>
      </c>
      <c r="K40" s="5">
        <v>83.87</v>
      </c>
      <c r="L40" s="5">
        <v>84.33</v>
      </c>
      <c r="M40" s="5">
        <v>81.86</v>
      </c>
      <c r="N40" s="3"/>
    </row>
    <row r="41" spans="1:14" ht="15.75" customHeight="1">
      <c r="A41" s="4">
        <v>40</v>
      </c>
      <c r="B41" s="3" t="s">
        <v>209</v>
      </c>
      <c r="C41" s="5">
        <v>83.69</v>
      </c>
      <c r="D41" s="5">
        <v>22</v>
      </c>
      <c r="E41" s="5">
        <v>6</v>
      </c>
      <c r="F41" s="5">
        <v>69.59</v>
      </c>
      <c r="G41" s="5">
        <v>0</v>
      </c>
      <c r="H41" s="5">
        <v>1</v>
      </c>
      <c r="I41" s="5">
        <v>1</v>
      </c>
      <c r="J41" s="5">
        <v>1</v>
      </c>
      <c r="K41" s="5">
        <v>84.43</v>
      </c>
      <c r="L41" s="5">
        <v>84.01</v>
      </c>
      <c r="M41" s="5">
        <v>81.09</v>
      </c>
      <c r="N41" s="3"/>
    </row>
    <row r="42" spans="1:14" ht="15.75" customHeight="1">
      <c r="A42" s="4">
        <v>41</v>
      </c>
      <c r="B42" s="3" t="s">
        <v>26</v>
      </c>
      <c r="C42" s="5">
        <v>83.65</v>
      </c>
      <c r="D42" s="5">
        <v>16</v>
      </c>
      <c r="E42" s="5">
        <v>11</v>
      </c>
      <c r="F42" s="5">
        <v>78.06</v>
      </c>
      <c r="G42" s="5">
        <v>1</v>
      </c>
      <c r="H42" s="5">
        <v>4</v>
      </c>
      <c r="I42" s="5">
        <v>3</v>
      </c>
      <c r="J42" s="5">
        <v>5</v>
      </c>
      <c r="K42" s="5">
        <v>83.23</v>
      </c>
      <c r="L42" s="5">
        <v>84.29</v>
      </c>
      <c r="M42" s="5">
        <v>80.84</v>
      </c>
      <c r="N42" s="3"/>
    </row>
    <row r="43" spans="1:14" ht="15.75" customHeight="1">
      <c r="A43" s="4">
        <v>42</v>
      </c>
      <c r="B43" s="3" t="s">
        <v>35</v>
      </c>
      <c r="C43" s="5">
        <v>83.62</v>
      </c>
      <c r="D43" s="5">
        <v>19</v>
      </c>
      <c r="E43" s="5">
        <v>9</v>
      </c>
      <c r="F43" s="5">
        <v>78.09</v>
      </c>
      <c r="G43" s="5">
        <v>1</v>
      </c>
      <c r="H43" s="5">
        <v>3</v>
      </c>
      <c r="I43" s="5">
        <v>4</v>
      </c>
      <c r="J43" s="5">
        <v>4</v>
      </c>
      <c r="K43" s="5">
        <v>84.42</v>
      </c>
      <c r="L43" s="5">
        <v>83.22</v>
      </c>
      <c r="M43" s="5">
        <v>83.57</v>
      </c>
      <c r="N43" s="3"/>
    </row>
    <row r="44" spans="1:14" ht="15.75" customHeight="1">
      <c r="A44" s="4">
        <v>43</v>
      </c>
      <c r="B44" s="3" t="s">
        <v>92</v>
      </c>
      <c r="C44" s="5">
        <v>83.55</v>
      </c>
      <c r="D44" s="5">
        <v>19</v>
      </c>
      <c r="E44" s="5">
        <v>10</v>
      </c>
      <c r="F44" s="5">
        <v>77.55</v>
      </c>
      <c r="G44" s="5">
        <v>1</v>
      </c>
      <c r="H44" s="5">
        <v>3</v>
      </c>
      <c r="I44" s="5">
        <v>3</v>
      </c>
      <c r="J44" s="5">
        <v>6</v>
      </c>
      <c r="K44" s="5">
        <v>83.12</v>
      </c>
      <c r="L44" s="5">
        <v>83.74</v>
      </c>
      <c r="M44" s="5">
        <v>82.13</v>
      </c>
      <c r="N44" s="3"/>
    </row>
    <row r="45" spans="1:14" ht="15.75" customHeight="1">
      <c r="A45" s="4">
        <v>44</v>
      </c>
      <c r="B45" s="3" t="s">
        <v>206</v>
      </c>
      <c r="C45" s="5">
        <v>83.48</v>
      </c>
      <c r="D45" s="5">
        <v>22</v>
      </c>
      <c r="E45" s="5">
        <v>4</v>
      </c>
      <c r="F45" s="5">
        <v>71.17</v>
      </c>
      <c r="G45" s="5">
        <v>0</v>
      </c>
      <c r="H45" s="5">
        <v>1</v>
      </c>
      <c r="I45" s="5">
        <v>0</v>
      </c>
      <c r="J45" s="5">
        <v>2</v>
      </c>
      <c r="K45" s="5">
        <v>83.1</v>
      </c>
      <c r="L45" s="5">
        <v>82.94</v>
      </c>
      <c r="M45" s="5">
        <v>85.43</v>
      </c>
      <c r="N45" s="3"/>
    </row>
    <row r="46" spans="1:14" ht="15.75" customHeight="1">
      <c r="A46" s="4">
        <v>45</v>
      </c>
      <c r="B46" s="3" t="s">
        <v>111</v>
      </c>
      <c r="C46" s="5">
        <v>83.44</v>
      </c>
      <c r="D46" s="5">
        <v>16</v>
      </c>
      <c r="E46" s="5">
        <v>9</v>
      </c>
      <c r="F46" s="5">
        <v>75.599999999999994</v>
      </c>
      <c r="G46" s="5">
        <v>1</v>
      </c>
      <c r="H46" s="5">
        <v>3</v>
      </c>
      <c r="I46" s="5">
        <v>3</v>
      </c>
      <c r="J46" s="5">
        <v>6</v>
      </c>
      <c r="K46" s="5">
        <v>84.07</v>
      </c>
      <c r="L46" s="5">
        <v>84.09</v>
      </c>
      <c r="M46" s="5">
        <v>79.930000000000007</v>
      </c>
      <c r="N46" s="3"/>
    </row>
    <row r="47" spans="1:14" ht="15.75" customHeight="1">
      <c r="A47" s="4">
        <v>46</v>
      </c>
      <c r="B47" s="3" t="s">
        <v>34</v>
      </c>
      <c r="C47" s="5">
        <v>83.34</v>
      </c>
      <c r="D47" s="5">
        <v>20</v>
      </c>
      <c r="E47" s="5">
        <v>7</v>
      </c>
      <c r="F47" s="5">
        <v>74.88</v>
      </c>
      <c r="G47" s="5">
        <v>3</v>
      </c>
      <c r="H47" s="5">
        <v>5</v>
      </c>
      <c r="I47" s="5">
        <v>3</v>
      </c>
      <c r="J47" s="5">
        <v>6</v>
      </c>
      <c r="K47" s="5">
        <v>83.99</v>
      </c>
      <c r="L47" s="5">
        <v>83.26</v>
      </c>
      <c r="M47" s="5">
        <v>82.11</v>
      </c>
      <c r="N47" s="3"/>
    </row>
    <row r="48" spans="1:14" ht="15.75" customHeight="1">
      <c r="A48" s="4">
        <v>47</v>
      </c>
      <c r="B48" s="3" t="s">
        <v>224</v>
      </c>
      <c r="C48" s="5">
        <v>83.33</v>
      </c>
      <c r="D48" s="5">
        <v>20</v>
      </c>
      <c r="E48" s="5">
        <v>7</v>
      </c>
      <c r="F48" s="5">
        <v>76.59</v>
      </c>
      <c r="G48" s="5">
        <v>1</v>
      </c>
      <c r="H48" s="5">
        <v>0</v>
      </c>
      <c r="I48" s="5">
        <v>2</v>
      </c>
      <c r="J48" s="5">
        <v>4</v>
      </c>
      <c r="K48" s="5">
        <v>83.64</v>
      </c>
      <c r="L48" s="5">
        <v>82.92</v>
      </c>
      <c r="M48" s="5">
        <v>83.78</v>
      </c>
      <c r="N48" s="3"/>
    </row>
    <row r="49" spans="1:14" ht="15.75" customHeight="1">
      <c r="A49" s="4">
        <v>48</v>
      </c>
      <c r="B49" s="3" t="s">
        <v>99</v>
      </c>
      <c r="C49" s="5">
        <v>83.27</v>
      </c>
      <c r="D49" s="5">
        <v>18</v>
      </c>
      <c r="E49" s="5">
        <v>11</v>
      </c>
      <c r="F49" s="5">
        <v>77.67</v>
      </c>
      <c r="G49" s="5">
        <v>1</v>
      </c>
      <c r="H49" s="5">
        <v>5</v>
      </c>
      <c r="I49" s="5">
        <v>1</v>
      </c>
      <c r="J49" s="5">
        <v>7</v>
      </c>
      <c r="K49" s="5">
        <v>82.38</v>
      </c>
      <c r="L49" s="5">
        <v>83.74</v>
      </c>
      <c r="M49" s="5">
        <v>81.260000000000005</v>
      </c>
      <c r="N49" s="3"/>
    </row>
    <row r="50" spans="1:14" ht="15.75" customHeight="1">
      <c r="A50" s="4">
        <v>49</v>
      </c>
      <c r="B50" s="3" t="s">
        <v>182</v>
      </c>
      <c r="C50" s="5">
        <v>82.76</v>
      </c>
      <c r="D50" s="5">
        <v>17</v>
      </c>
      <c r="E50" s="5">
        <v>11</v>
      </c>
      <c r="F50" s="5">
        <v>79.569999999999993</v>
      </c>
      <c r="G50" s="5">
        <v>3</v>
      </c>
      <c r="H50" s="5">
        <v>6</v>
      </c>
      <c r="I50" s="5">
        <v>4</v>
      </c>
      <c r="J50" s="5">
        <v>7</v>
      </c>
      <c r="K50" s="5">
        <v>82.48</v>
      </c>
      <c r="L50" s="5">
        <v>82.82</v>
      </c>
      <c r="M50" s="5">
        <v>81.66</v>
      </c>
      <c r="N50" s="3"/>
    </row>
    <row r="51" spans="1:14" ht="15.75" customHeight="1">
      <c r="A51" s="4">
        <v>50</v>
      </c>
      <c r="B51" s="3" t="s">
        <v>87</v>
      </c>
      <c r="C51" s="5">
        <v>82.51</v>
      </c>
      <c r="D51" s="5">
        <v>20</v>
      </c>
      <c r="E51" s="5">
        <v>8</v>
      </c>
      <c r="F51" s="5">
        <v>78.040000000000006</v>
      </c>
      <c r="G51" s="5">
        <v>1</v>
      </c>
      <c r="H51" s="5">
        <v>5</v>
      </c>
      <c r="I51" s="5">
        <v>5</v>
      </c>
      <c r="J51" s="5">
        <v>7</v>
      </c>
      <c r="K51" s="5">
        <v>82.87</v>
      </c>
      <c r="L51" s="5">
        <v>82.09</v>
      </c>
      <c r="M51" s="5">
        <v>83.01</v>
      </c>
      <c r="N51" s="3"/>
    </row>
    <row r="52" spans="1:14" ht="15.75" customHeight="1">
      <c r="A52" s="4">
        <v>51</v>
      </c>
      <c r="B52" s="3" t="s">
        <v>58</v>
      </c>
      <c r="C52" s="5">
        <v>82.49</v>
      </c>
      <c r="D52" s="5">
        <v>19</v>
      </c>
      <c r="E52" s="5">
        <v>10</v>
      </c>
      <c r="F52" s="5">
        <v>78.650000000000006</v>
      </c>
      <c r="G52" s="5">
        <v>1</v>
      </c>
      <c r="H52" s="5">
        <v>3</v>
      </c>
      <c r="I52" s="5">
        <v>3</v>
      </c>
      <c r="J52" s="5">
        <v>6</v>
      </c>
      <c r="K52" s="5">
        <v>81.790000000000006</v>
      </c>
      <c r="L52" s="5">
        <v>82.32</v>
      </c>
      <c r="M52" s="5">
        <v>82.78</v>
      </c>
      <c r="N52" s="3"/>
    </row>
    <row r="53" spans="1:14" ht="15.75" customHeight="1">
      <c r="A53" s="4">
        <v>52</v>
      </c>
      <c r="B53" s="3" t="s">
        <v>215</v>
      </c>
      <c r="C53" s="5">
        <v>82.09</v>
      </c>
      <c r="D53" s="5">
        <v>16</v>
      </c>
      <c r="E53" s="5">
        <v>12</v>
      </c>
      <c r="F53" s="5">
        <v>79.150000000000006</v>
      </c>
      <c r="G53" s="5">
        <v>1</v>
      </c>
      <c r="H53" s="5">
        <v>3</v>
      </c>
      <c r="I53" s="5">
        <v>5</v>
      </c>
      <c r="J53" s="5">
        <v>6</v>
      </c>
      <c r="K53" s="5">
        <v>81.849999999999994</v>
      </c>
      <c r="L53" s="5">
        <v>82.05</v>
      </c>
      <c r="M53" s="5">
        <v>81.400000000000006</v>
      </c>
      <c r="N53" s="3"/>
    </row>
    <row r="54" spans="1:14" ht="15.75" customHeight="1">
      <c r="A54" s="4">
        <v>53</v>
      </c>
      <c r="B54" s="3" t="s">
        <v>283</v>
      </c>
      <c r="C54" s="5">
        <v>82.08</v>
      </c>
      <c r="D54" s="5">
        <v>18</v>
      </c>
      <c r="E54" s="5">
        <v>10</v>
      </c>
      <c r="F54" s="5">
        <v>78.599999999999994</v>
      </c>
      <c r="G54" s="5">
        <v>1</v>
      </c>
      <c r="H54" s="5">
        <v>5</v>
      </c>
      <c r="I54" s="5">
        <v>4</v>
      </c>
      <c r="J54" s="5">
        <v>7</v>
      </c>
      <c r="K54" s="5">
        <v>80.989999999999995</v>
      </c>
      <c r="L54" s="5">
        <v>82.04</v>
      </c>
      <c r="M54" s="5">
        <v>82.25</v>
      </c>
      <c r="N54" s="3"/>
    </row>
    <row r="55" spans="1:14" ht="15.75" customHeight="1">
      <c r="A55" s="4">
        <v>54</v>
      </c>
      <c r="B55" s="3" t="s">
        <v>41</v>
      </c>
      <c r="C55" s="5">
        <v>82.03</v>
      </c>
      <c r="D55" s="5">
        <v>15</v>
      </c>
      <c r="E55" s="5">
        <v>13</v>
      </c>
      <c r="F55" s="5">
        <v>79.209999999999994</v>
      </c>
      <c r="G55" s="5">
        <v>1</v>
      </c>
      <c r="H55" s="5">
        <v>6</v>
      </c>
      <c r="I55" s="5">
        <v>4</v>
      </c>
      <c r="J55" s="5">
        <v>10</v>
      </c>
      <c r="K55" s="5">
        <v>81.38</v>
      </c>
      <c r="L55" s="5">
        <v>82.72</v>
      </c>
      <c r="M55" s="5">
        <v>79.11</v>
      </c>
      <c r="N55" s="3"/>
    </row>
    <row r="56" spans="1:14" ht="15.75" customHeight="1">
      <c r="A56" s="4">
        <v>55</v>
      </c>
      <c r="B56" s="3" t="s">
        <v>405</v>
      </c>
      <c r="C56" s="5">
        <v>81.849999999999994</v>
      </c>
      <c r="D56" s="5">
        <v>20</v>
      </c>
      <c r="E56" s="5">
        <v>5</v>
      </c>
      <c r="F56" s="5">
        <v>72.959999999999994</v>
      </c>
      <c r="G56" s="5">
        <v>1</v>
      </c>
      <c r="H56" s="5">
        <v>1</v>
      </c>
      <c r="I56" s="5">
        <v>1</v>
      </c>
      <c r="J56" s="5">
        <v>2</v>
      </c>
      <c r="K56" s="5">
        <v>81.27</v>
      </c>
      <c r="L56" s="5">
        <v>81.37</v>
      </c>
      <c r="M56" s="5">
        <v>83.67</v>
      </c>
      <c r="N56" s="3"/>
    </row>
    <row r="57" spans="1:14" ht="15.75" customHeight="1">
      <c r="A57" s="4">
        <v>56</v>
      </c>
      <c r="B57" s="3" t="s">
        <v>30</v>
      </c>
      <c r="C57" s="5">
        <v>81.739999999999995</v>
      </c>
      <c r="D57" s="5">
        <v>17</v>
      </c>
      <c r="E57" s="5">
        <v>11</v>
      </c>
      <c r="F57" s="5">
        <v>79.09</v>
      </c>
      <c r="G57" s="5">
        <v>0</v>
      </c>
      <c r="H57" s="5">
        <v>6</v>
      </c>
      <c r="I57" s="5">
        <v>2</v>
      </c>
      <c r="J57" s="5">
        <v>10</v>
      </c>
      <c r="K57" s="5">
        <v>80.91</v>
      </c>
      <c r="L57" s="5">
        <v>81.58</v>
      </c>
      <c r="M57" s="5">
        <v>82.15</v>
      </c>
      <c r="N57" s="3"/>
    </row>
    <row r="58" spans="1:14" ht="15.75" customHeight="1">
      <c r="A58" s="4">
        <v>57</v>
      </c>
      <c r="B58" s="3" t="s">
        <v>73</v>
      </c>
      <c r="C58" s="5">
        <v>81.72</v>
      </c>
      <c r="D58" s="5">
        <v>17</v>
      </c>
      <c r="E58" s="5">
        <v>10</v>
      </c>
      <c r="F58" s="5">
        <v>76.78</v>
      </c>
      <c r="G58" s="5">
        <v>1</v>
      </c>
      <c r="H58" s="5">
        <v>4</v>
      </c>
      <c r="I58" s="5">
        <v>2</v>
      </c>
      <c r="J58" s="5">
        <v>7</v>
      </c>
      <c r="K58" s="5">
        <v>81.260000000000005</v>
      </c>
      <c r="L58" s="5">
        <v>82.17</v>
      </c>
      <c r="M58" s="5">
        <v>79.39</v>
      </c>
      <c r="N58" s="3"/>
    </row>
    <row r="59" spans="1:14" ht="15.75" customHeight="1">
      <c r="A59" s="4">
        <v>58</v>
      </c>
      <c r="B59" s="3" t="s">
        <v>37</v>
      </c>
      <c r="C59" s="5">
        <v>81.7</v>
      </c>
      <c r="D59" s="5">
        <v>16</v>
      </c>
      <c r="E59" s="5">
        <v>12</v>
      </c>
      <c r="F59" s="5">
        <v>77.959999999999994</v>
      </c>
      <c r="G59" s="5">
        <v>3</v>
      </c>
      <c r="H59" s="5">
        <v>5</v>
      </c>
      <c r="I59" s="5">
        <v>3</v>
      </c>
      <c r="J59" s="5">
        <v>6</v>
      </c>
      <c r="K59" s="5">
        <v>81.92</v>
      </c>
      <c r="L59" s="5">
        <v>81.900000000000006</v>
      </c>
      <c r="M59" s="5">
        <v>79.709999999999994</v>
      </c>
      <c r="N59" s="3"/>
    </row>
    <row r="60" spans="1:14" ht="15.75" customHeight="1">
      <c r="A60" s="4">
        <v>59</v>
      </c>
      <c r="B60" s="3" t="s">
        <v>74</v>
      </c>
      <c r="C60" s="5">
        <v>81.569999999999993</v>
      </c>
      <c r="D60" s="5">
        <v>19</v>
      </c>
      <c r="E60" s="5">
        <v>9</v>
      </c>
      <c r="F60" s="5">
        <v>77.53</v>
      </c>
      <c r="G60" s="5">
        <v>1</v>
      </c>
      <c r="H60" s="5">
        <v>2</v>
      </c>
      <c r="I60" s="5">
        <v>4</v>
      </c>
      <c r="J60" s="5">
        <v>2</v>
      </c>
      <c r="K60" s="5">
        <v>81.2</v>
      </c>
      <c r="L60" s="5">
        <v>81.75</v>
      </c>
      <c r="M60" s="5">
        <v>80.13</v>
      </c>
      <c r="N60" s="3"/>
    </row>
    <row r="61" spans="1:14" ht="15.75" customHeight="1">
      <c r="A61" s="4">
        <v>60</v>
      </c>
      <c r="B61" s="3" t="s">
        <v>43</v>
      </c>
      <c r="C61" s="5">
        <v>81.569999999999993</v>
      </c>
      <c r="D61" s="5">
        <v>15</v>
      </c>
      <c r="E61" s="5">
        <v>13</v>
      </c>
      <c r="F61" s="5">
        <v>78.62</v>
      </c>
      <c r="G61" s="5">
        <v>0</v>
      </c>
      <c r="H61" s="5">
        <v>8</v>
      </c>
      <c r="I61" s="5">
        <v>1</v>
      </c>
      <c r="J61" s="5">
        <v>10</v>
      </c>
      <c r="K61" s="5">
        <v>82.49</v>
      </c>
      <c r="L61" s="5">
        <v>81.91</v>
      </c>
      <c r="M61" s="5">
        <v>78.650000000000006</v>
      </c>
      <c r="N61" s="3"/>
    </row>
    <row r="62" spans="1:14" ht="15.75" customHeight="1">
      <c r="A62" s="4">
        <v>61</v>
      </c>
      <c r="B62" s="3" t="s">
        <v>410</v>
      </c>
      <c r="C62" s="5">
        <v>81.489999999999995</v>
      </c>
      <c r="D62" s="5">
        <v>20</v>
      </c>
      <c r="E62" s="5">
        <v>9</v>
      </c>
      <c r="F62" s="5">
        <v>74.95</v>
      </c>
      <c r="G62" s="5">
        <v>0</v>
      </c>
      <c r="H62" s="5">
        <v>1</v>
      </c>
      <c r="I62" s="5">
        <v>1</v>
      </c>
      <c r="J62" s="5">
        <v>3</v>
      </c>
      <c r="K62" s="5">
        <v>81.25</v>
      </c>
      <c r="L62" s="5">
        <v>81.33</v>
      </c>
      <c r="M62" s="5">
        <v>81.31</v>
      </c>
      <c r="N62" s="3"/>
    </row>
    <row r="63" spans="1:14" ht="15.75" customHeight="1">
      <c r="A63" s="4">
        <v>62</v>
      </c>
      <c r="B63" s="3" t="s">
        <v>158</v>
      </c>
      <c r="C63" s="5">
        <v>81.2</v>
      </c>
      <c r="D63" s="5">
        <v>17</v>
      </c>
      <c r="E63" s="5">
        <v>10</v>
      </c>
      <c r="F63" s="5">
        <v>76.84</v>
      </c>
      <c r="G63" s="5">
        <v>1</v>
      </c>
      <c r="H63" s="5">
        <v>1</v>
      </c>
      <c r="I63" s="5">
        <v>2</v>
      </c>
      <c r="J63" s="5">
        <v>5</v>
      </c>
      <c r="K63" s="5">
        <v>80.92</v>
      </c>
      <c r="L63" s="5">
        <v>81.430000000000007</v>
      </c>
      <c r="M63" s="5">
        <v>79.47</v>
      </c>
      <c r="N63" s="3"/>
    </row>
    <row r="64" spans="1:14" ht="15.75" customHeight="1">
      <c r="A64" s="4">
        <v>63</v>
      </c>
      <c r="B64" s="3" t="s">
        <v>189</v>
      </c>
      <c r="C64" s="5">
        <v>81.099999999999994</v>
      </c>
      <c r="D64" s="5">
        <v>20</v>
      </c>
      <c r="E64" s="5">
        <v>7</v>
      </c>
      <c r="F64" s="5">
        <v>76.040000000000006</v>
      </c>
      <c r="G64" s="5">
        <v>0</v>
      </c>
      <c r="H64" s="5">
        <v>2</v>
      </c>
      <c r="I64" s="5">
        <v>2</v>
      </c>
      <c r="J64" s="5">
        <v>4</v>
      </c>
      <c r="K64" s="5">
        <v>80.98</v>
      </c>
      <c r="L64" s="5">
        <v>80.37</v>
      </c>
      <c r="M64" s="5">
        <v>83.95</v>
      </c>
      <c r="N64" s="3"/>
    </row>
    <row r="65" spans="1:14" ht="15.75" customHeight="1">
      <c r="A65" s="4">
        <v>64</v>
      </c>
      <c r="B65" s="3" t="s">
        <v>119</v>
      </c>
      <c r="C65" s="5">
        <v>81</v>
      </c>
      <c r="D65" s="5">
        <v>16</v>
      </c>
      <c r="E65" s="5">
        <v>11</v>
      </c>
      <c r="F65" s="5">
        <v>79.37</v>
      </c>
      <c r="G65" s="5">
        <v>2</v>
      </c>
      <c r="H65" s="5">
        <v>6</v>
      </c>
      <c r="I65" s="5">
        <v>3</v>
      </c>
      <c r="J65" s="5">
        <v>7</v>
      </c>
      <c r="K65" s="5">
        <v>81.25</v>
      </c>
      <c r="L65" s="5">
        <v>80.83</v>
      </c>
      <c r="M65" s="5">
        <v>80.44</v>
      </c>
      <c r="N65" s="3"/>
    </row>
    <row r="66" spans="1:14" ht="15.75" customHeight="1">
      <c r="A66" s="4">
        <v>65</v>
      </c>
      <c r="B66" s="3" t="s">
        <v>93</v>
      </c>
      <c r="C66" s="5">
        <v>80.680000000000007</v>
      </c>
      <c r="D66" s="5">
        <v>19</v>
      </c>
      <c r="E66" s="5">
        <v>9</v>
      </c>
      <c r="F66" s="5">
        <v>75.7</v>
      </c>
      <c r="G66" s="5">
        <v>1</v>
      </c>
      <c r="H66" s="5">
        <v>0</v>
      </c>
      <c r="I66" s="5">
        <v>2</v>
      </c>
      <c r="J66" s="5">
        <v>3</v>
      </c>
      <c r="K66" s="5">
        <v>80.760000000000005</v>
      </c>
      <c r="L66" s="5">
        <v>80.3</v>
      </c>
      <c r="M66" s="5">
        <v>81.25</v>
      </c>
      <c r="N66" s="3"/>
    </row>
    <row r="67" spans="1:14" ht="15.75" customHeight="1">
      <c r="A67" s="4">
        <v>66</v>
      </c>
      <c r="B67" s="3" t="s">
        <v>46</v>
      </c>
      <c r="C67" s="5">
        <v>80.680000000000007</v>
      </c>
      <c r="D67" s="5">
        <v>16</v>
      </c>
      <c r="E67" s="5">
        <v>12</v>
      </c>
      <c r="F67" s="5">
        <v>78.8</v>
      </c>
      <c r="G67" s="5">
        <v>0</v>
      </c>
      <c r="H67" s="5">
        <v>6</v>
      </c>
      <c r="I67" s="5">
        <v>1</v>
      </c>
      <c r="J67" s="5">
        <v>7</v>
      </c>
      <c r="K67" s="5">
        <v>80.61</v>
      </c>
      <c r="L67" s="5">
        <v>80.91</v>
      </c>
      <c r="M67" s="5">
        <v>78.78</v>
      </c>
      <c r="N67" s="3"/>
    </row>
    <row r="68" spans="1:14" ht="15.75" customHeight="1">
      <c r="A68" s="4">
        <v>67</v>
      </c>
      <c r="B68" s="3" t="s">
        <v>162</v>
      </c>
      <c r="C68" s="5">
        <v>79.959999999999994</v>
      </c>
      <c r="D68" s="5">
        <v>22</v>
      </c>
      <c r="E68" s="5">
        <v>5</v>
      </c>
      <c r="F68" s="5">
        <v>71.569999999999993</v>
      </c>
      <c r="G68" s="5">
        <v>0</v>
      </c>
      <c r="H68" s="5">
        <v>1</v>
      </c>
      <c r="I68" s="5">
        <v>1</v>
      </c>
      <c r="J68" s="5">
        <v>1</v>
      </c>
      <c r="K68" s="5">
        <v>81.45</v>
      </c>
      <c r="L68" s="5">
        <v>79.040000000000006</v>
      </c>
      <c r="M68" s="5">
        <v>82.05</v>
      </c>
      <c r="N68" s="3"/>
    </row>
    <row r="69" spans="1:14" ht="15.75" customHeight="1">
      <c r="A69" s="4">
        <v>68</v>
      </c>
      <c r="B69" s="3" t="s">
        <v>136</v>
      </c>
      <c r="C69" s="5">
        <v>79.8</v>
      </c>
      <c r="D69" s="5">
        <v>18</v>
      </c>
      <c r="E69" s="5">
        <v>9</v>
      </c>
      <c r="F69" s="5">
        <v>69.22</v>
      </c>
      <c r="G69" s="5">
        <v>0</v>
      </c>
      <c r="H69" s="5">
        <v>1</v>
      </c>
      <c r="I69" s="5">
        <v>0</v>
      </c>
      <c r="J69" s="5">
        <v>2</v>
      </c>
      <c r="K69" s="5">
        <v>81.09</v>
      </c>
      <c r="L69" s="5">
        <v>80.31</v>
      </c>
      <c r="M69" s="5">
        <v>75.959999999999994</v>
      </c>
      <c r="N69" s="3"/>
    </row>
    <row r="70" spans="1:14" ht="15.75" customHeight="1">
      <c r="A70" s="4">
        <v>69</v>
      </c>
      <c r="B70" s="3" t="s">
        <v>79</v>
      </c>
      <c r="C70" s="5">
        <v>79.73</v>
      </c>
      <c r="D70" s="5">
        <v>16</v>
      </c>
      <c r="E70" s="5">
        <v>10</v>
      </c>
      <c r="F70" s="5">
        <v>76.31</v>
      </c>
      <c r="G70" s="5">
        <v>0</v>
      </c>
      <c r="H70" s="5">
        <v>4</v>
      </c>
      <c r="I70" s="5">
        <v>2</v>
      </c>
      <c r="J70" s="5">
        <v>5</v>
      </c>
      <c r="K70" s="5">
        <v>79.47</v>
      </c>
      <c r="L70" s="5">
        <v>79.78</v>
      </c>
      <c r="M70" s="5">
        <v>78.650000000000006</v>
      </c>
      <c r="N70" s="3"/>
    </row>
    <row r="71" spans="1:14" ht="15.75" customHeight="1">
      <c r="A71" s="4">
        <v>70</v>
      </c>
      <c r="B71" s="3" t="s">
        <v>251</v>
      </c>
      <c r="C71" s="5">
        <v>79.680000000000007</v>
      </c>
      <c r="D71" s="5">
        <v>19</v>
      </c>
      <c r="E71" s="5">
        <v>6</v>
      </c>
      <c r="F71" s="5">
        <v>73.08</v>
      </c>
      <c r="G71" s="5">
        <v>0</v>
      </c>
      <c r="H71" s="5">
        <v>1</v>
      </c>
      <c r="I71" s="5">
        <v>0</v>
      </c>
      <c r="J71" s="5">
        <v>1</v>
      </c>
      <c r="K71" s="5">
        <v>78.77</v>
      </c>
      <c r="L71" s="5">
        <v>79.099999999999994</v>
      </c>
      <c r="M71" s="5">
        <v>82.44</v>
      </c>
      <c r="N71" s="3"/>
    </row>
    <row r="72" spans="1:14" ht="15.75" customHeight="1">
      <c r="A72" s="4">
        <v>71</v>
      </c>
      <c r="B72" s="3" t="s">
        <v>135</v>
      </c>
      <c r="C72" s="5">
        <v>79.63</v>
      </c>
      <c r="D72" s="5">
        <v>18</v>
      </c>
      <c r="E72" s="5">
        <v>10</v>
      </c>
      <c r="F72" s="5">
        <v>72.930000000000007</v>
      </c>
      <c r="G72" s="5">
        <v>0</v>
      </c>
      <c r="H72" s="5">
        <v>2</v>
      </c>
      <c r="I72" s="5">
        <v>1</v>
      </c>
      <c r="J72" s="5">
        <v>4</v>
      </c>
      <c r="K72" s="5">
        <v>80.33</v>
      </c>
      <c r="L72" s="5">
        <v>79.92</v>
      </c>
      <c r="M72" s="5">
        <v>76.88</v>
      </c>
      <c r="N72" s="3"/>
    </row>
    <row r="73" spans="1:14" ht="15.75" customHeight="1">
      <c r="A73" s="4">
        <v>72</v>
      </c>
      <c r="B73" s="3" t="s">
        <v>132</v>
      </c>
      <c r="C73" s="5">
        <v>79.47</v>
      </c>
      <c r="D73" s="5">
        <v>17</v>
      </c>
      <c r="E73" s="5">
        <v>11</v>
      </c>
      <c r="F73" s="5">
        <v>76.349999999999994</v>
      </c>
      <c r="G73" s="5">
        <v>0</v>
      </c>
      <c r="H73" s="5">
        <v>3</v>
      </c>
      <c r="I73" s="5">
        <v>0</v>
      </c>
      <c r="J73" s="5">
        <v>6</v>
      </c>
      <c r="K73" s="5">
        <v>78.989999999999995</v>
      </c>
      <c r="L73" s="5">
        <v>79.63</v>
      </c>
      <c r="M73" s="5">
        <v>78.16</v>
      </c>
      <c r="N73" s="3"/>
    </row>
    <row r="74" spans="1:14" ht="15.75" customHeight="1">
      <c r="A74" s="4">
        <v>73</v>
      </c>
      <c r="B74" s="3" t="s">
        <v>64</v>
      </c>
      <c r="C74" s="5">
        <v>79.319999999999993</v>
      </c>
      <c r="D74" s="5">
        <v>13</v>
      </c>
      <c r="E74" s="5">
        <v>15</v>
      </c>
      <c r="F74" s="5">
        <v>79.73</v>
      </c>
      <c r="G74" s="5">
        <v>1</v>
      </c>
      <c r="H74" s="5">
        <v>6</v>
      </c>
      <c r="I74" s="5">
        <v>3</v>
      </c>
      <c r="J74" s="5">
        <v>11</v>
      </c>
      <c r="K74" s="5">
        <v>79.010000000000005</v>
      </c>
      <c r="L74" s="5">
        <v>79.88</v>
      </c>
      <c r="M74" s="5">
        <v>76.36</v>
      </c>
      <c r="N74" s="3"/>
    </row>
    <row r="75" spans="1:14" ht="15.75" customHeight="1">
      <c r="A75" s="4">
        <v>74</v>
      </c>
      <c r="B75" s="3" t="s">
        <v>178</v>
      </c>
      <c r="C75" s="5">
        <v>79.03</v>
      </c>
      <c r="D75" s="5">
        <v>18</v>
      </c>
      <c r="E75" s="5">
        <v>10</v>
      </c>
      <c r="F75" s="5">
        <v>75.349999999999994</v>
      </c>
      <c r="G75" s="5">
        <v>0</v>
      </c>
      <c r="H75" s="5">
        <v>2</v>
      </c>
      <c r="I75" s="5">
        <v>1</v>
      </c>
      <c r="J75" s="5">
        <v>6</v>
      </c>
      <c r="K75" s="5">
        <v>78.41</v>
      </c>
      <c r="L75" s="5">
        <v>78.77</v>
      </c>
      <c r="M75" s="5">
        <v>79.680000000000007</v>
      </c>
      <c r="N75" s="3"/>
    </row>
    <row r="76" spans="1:14" ht="15.75" customHeight="1">
      <c r="A76" s="4">
        <v>75</v>
      </c>
      <c r="B76" s="3" t="s">
        <v>185</v>
      </c>
      <c r="C76" s="5">
        <v>78.94</v>
      </c>
      <c r="D76" s="5">
        <v>24</v>
      </c>
      <c r="E76" s="5">
        <v>2</v>
      </c>
      <c r="F76" s="5">
        <v>66.510000000000005</v>
      </c>
      <c r="G76" s="5">
        <v>0</v>
      </c>
      <c r="H76" s="5">
        <v>0</v>
      </c>
      <c r="I76" s="5">
        <v>0</v>
      </c>
      <c r="J76" s="5">
        <v>1</v>
      </c>
      <c r="K76" s="5">
        <v>77.709999999999994</v>
      </c>
      <c r="L76" s="5">
        <v>77.89</v>
      </c>
      <c r="M76" s="5">
        <v>86.49</v>
      </c>
      <c r="N76" s="3"/>
    </row>
    <row r="77" spans="1:14" ht="15.75" customHeight="1">
      <c r="A77" s="4">
        <v>76</v>
      </c>
      <c r="B77" s="3" t="s">
        <v>318</v>
      </c>
      <c r="C77" s="5">
        <v>78.92</v>
      </c>
      <c r="D77" s="5">
        <v>19</v>
      </c>
      <c r="E77" s="5">
        <v>7</v>
      </c>
      <c r="F77" s="5">
        <v>70.180000000000007</v>
      </c>
      <c r="G77" s="5">
        <v>0</v>
      </c>
      <c r="H77" s="5">
        <v>0</v>
      </c>
      <c r="I77" s="5">
        <v>0</v>
      </c>
      <c r="J77" s="5">
        <v>0</v>
      </c>
      <c r="K77" s="5">
        <v>78.67</v>
      </c>
      <c r="L77" s="5">
        <v>78.84</v>
      </c>
      <c r="M77" s="5">
        <v>78.39</v>
      </c>
      <c r="N77" s="3"/>
    </row>
    <row r="78" spans="1:14" ht="15.75" customHeight="1">
      <c r="A78" s="4">
        <v>77</v>
      </c>
      <c r="B78" s="3" t="s">
        <v>207</v>
      </c>
      <c r="C78" s="5">
        <v>78.87</v>
      </c>
      <c r="D78" s="5">
        <v>16</v>
      </c>
      <c r="E78" s="5">
        <v>12</v>
      </c>
      <c r="F78" s="5">
        <v>74.89</v>
      </c>
      <c r="G78" s="5">
        <v>0</v>
      </c>
      <c r="H78" s="5">
        <v>0</v>
      </c>
      <c r="I78" s="5">
        <v>1</v>
      </c>
      <c r="J78" s="5">
        <v>4</v>
      </c>
      <c r="K78" s="5">
        <v>79.42</v>
      </c>
      <c r="L78" s="5">
        <v>78.94</v>
      </c>
      <c r="M78" s="5">
        <v>77</v>
      </c>
      <c r="N78" s="3"/>
    </row>
    <row r="79" spans="1:14" ht="15.75" customHeight="1">
      <c r="A79" s="4">
        <v>78</v>
      </c>
      <c r="B79" s="3" t="s">
        <v>68</v>
      </c>
      <c r="C79" s="5">
        <v>78.760000000000005</v>
      </c>
      <c r="D79" s="5">
        <v>17</v>
      </c>
      <c r="E79" s="5">
        <v>11</v>
      </c>
      <c r="F79" s="5">
        <v>77.349999999999994</v>
      </c>
      <c r="G79" s="5">
        <v>0</v>
      </c>
      <c r="H79" s="5">
        <v>7</v>
      </c>
      <c r="I79" s="5">
        <v>2</v>
      </c>
      <c r="J79" s="5">
        <v>7</v>
      </c>
      <c r="K79" s="5">
        <v>78.36</v>
      </c>
      <c r="L79" s="5">
        <v>78.430000000000007</v>
      </c>
      <c r="M79" s="5">
        <v>79.540000000000006</v>
      </c>
      <c r="N79" s="3"/>
    </row>
    <row r="80" spans="1:14" ht="15.75" customHeight="1">
      <c r="A80" s="4">
        <v>79</v>
      </c>
      <c r="B80" s="3" t="s">
        <v>121</v>
      </c>
      <c r="C80" s="5">
        <v>78.739999999999995</v>
      </c>
      <c r="D80" s="5">
        <v>17</v>
      </c>
      <c r="E80" s="5">
        <v>10</v>
      </c>
      <c r="F80" s="5">
        <v>75.81</v>
      </c>
      <c r="G80" s="5">
        <v>0</v>
      </c>
      <c r="H80" s="5">
        <v>2</v>
      </c>
      <c r="I80" s="5">
        <v>0</v>
      </c>
      <c r="J80" s="5">
        <v>6</v>
      </c>
      <c r="K80" s="5">
        <v>78.319999999999993</v>
      </c>
      <c r="L80" s="5">
        <v>78.12</v>
      </c>
      <c r="M80" s="5">
        <v>81.069999999999993</v>
      </c>
      <c r="N80" s="3"/>
    </row>
    <row r="81" spans="1:14" ht="15.75" customHeight="1">
      <c r="A81" s="4">
        <v>80</v>
      </c>
      <c r="B81" s="3" t="s">
        <v>323</v>
      </c>
      <c r="C81" s="5">
        <v>78.73</v>
      </c>
      <c r="D81" s="5">
        <v>21</v>
      </c>
      <c r="E81" s="5">
        <v>7</v>
      </c>
      <c r="F81" s="5">
        <v>71.5</v>
      </c>
      <c r="G81" s="5">
        <v>0</v>
      </c>
      <c r="H81" s="5">
        <v>0</v>
      </c>
      <c r="I81" s="5">
        <v>0</v>
      </c>
      <c r="J81" s="5">
        <v>1</v>
      </c>
      <c r="K81" s="5">
        <v>78.849999999999994</v>
      </c>
      <c r="L81" s="5">
        <v>78.12</v>
      </c>
      <c r="M81" s="5">
        <v>80.44</v>
      </c>
      <c r="N81" s="3"/>
    </row>
    <row r="82" spans="1:14" ht="15.75" customHeight="1">
      <c r="A82" s="4">
        <v>81</v>
      </c>
      <c r="B82" s="3" t="s">
        <v>61</v>
      </c>
      <c r="C82" s="5">
        <v>78.69</v>
      </c>
      <c r="D82" s="5">
        <v>14</v>
      </c>
      <c r="E82" s="5">
        <v>14</v>
      </c>
      <c r="F82" s="5">
        <v>78.73</v>
      </c>
      <c r="G82" s="5">
        <v>2</v>
      </c>
      <c r="H82" s="5">
        <v>5</v>
      </c>
      <c r="I82" s="5">
        <v>3</v>
      </c>
      <c r="J82" s="5">
        <v>6</v>
      </c>
      <c r="K82" s="5">
        <v>79.08</v>
      </c>
      <c r="L82" s="5">
        <v>79.09</v>
      </c>
      <c r="M82" s="5">
        <v>75.75</v>
      </c>
      <c r="N82" s="3"/>
    </row>
    <row r="83" spans="1:14" ht="15.75" customHeight="1">
      <c r="A83" s="4">
        <v>82</v>
      </c>
      <c r="B83" s="3" t="s">
        <v>337</v>
      </c>
      <c r="C83" s="5">
        <v>78.64</v>
      </c>
      <c r="D83" s="5">
        <v>16</v>
      </c>
      <c r="E83" s="5">
        <v>12</v>
      </c>
      <c r="F83" s="5">
        <v>72.650000000000006</v>
      </c>
      <c r="G83" s="5">
        <v>0</v>
      </c>
      <c r="H83" s="5">
        <v>2</v>
      </c>
      <c r="I83" s="5">
        <v>0</v>
      </c>
      <c r="J83" s="5">
        <v>4</v>
      </c>
      <c r="K83" s="5">
        <v>79.319999999999993</v>
      </c>
      <c r="L83" s="5">
        <v>78.72</v>
      </c>
      <c r="M83" s="5">
        <v>76.64</v>
      </c>
      <c r="N83" s="3"/>
    </row>
    <row r="84" spans="1:14" ht="15.75" customHeight="1">
      <c r="A84" s="4">
        <v>83</v>
      </c>
      <c r="B84" s="3" t="s">
        <v>106</v>
      </c>
      <c r="C84" s="5">
        <v>78.41</v>
      </c>
      <c r="D84" s="5">
        <v>19</v>
      </c>
      <c r="E84" s="5">
        <v>9</v>
      </c>
      <c r="F84" s="5">
        <v>72.59</v>
      </c>
      <c r="G84" s="5">
        <v>0</v>
      </c>
      <c r="H84" s="5">
        <v>1</v>
      </c>
      <c r="I84" s="5">
        <v>0</v>
      </c>
      <c r="J84" s="5">
        <v>1</v>
      </c>
      <c r="K84" s="5">
        <v>78.34</v>
      </c>
      <c r="L84" s="5">
        <v>78.180000000000007</v>
      </c>
      <c r="M84" s="5">
        <v>78.34</v>
      </c>
      <c r="N84" s="3"/>
    </row>
    <row r="85" spans="1:14" ht="15.75" customHeight="1">
      <c r="A85" s="4">
        <v>84</v>
      </c>
      <c r="B85" s="3" t="s">
        <v>190</v>
      </c>
      <c r="C85" s="5">
        <v>78.39</v>
      </c>
      <c r="D85" s="5">
        <v>16</v>
      </c>
      <c r="E85" s="5">
        <v>11</v>
      </c>
      <c r="F85" s="5">
        <v>75.77</v>
      </c>
      <c r="G85" s="5">
        <v>0</v>
      </c>
      <c r="H85" s="5">
        <v>2</v>
      </c>
      <c r="I85" s="5">
        <v>1</v>
      </c>
      <c r="J85" s="5">
        <v>5</v>
      </c>
      <c r="K85" s="5">
        <v>76.989999999999995</v>
      </c>
      <c r="L85" s="5">
        <v>78.45</v>
      </c>
      <c r="M85" s="5">
        <v>78.41</v>
      </c>
      <c r="N85" s="3"/>
    </row>
    <row r="86" spans="1:14" ht="15.75" customHeight="1">
      <c r="A86" s="4">
        <v>85</v>
      </c>
      <c r="B86" s="3" t="s">
        <v>27</v>
      </c>
      <c r="C86" s="5">
        <v>78.39</v>
      </c>
      <c r="D86" s="5">
        <v>15</v>
      </c>
      <c r="E86" s="5">
        <v>13</v>
      </c>
      <c r="F86" s="5">
        <v>78.02</v>
      </c>
      <c r="G86" s="5">
        <v>0</v>
      </c>
      <c r="H86" s="5">
        <v>7</v>
      </c>
      <c r="I86" s="5">
        <v>1</v>
      </c>
      <c r="J86" s="5">
        <v>8</v>
      </c>
      <c r="K86" s="5">
        <v>77.709999999999994</v>
      </c>
      <c r="L86" s="5">
        <v>78.59</v>
      </c>
      <c r="M86" s="5">
        <v>77.05</v>
      </c>
      <c r="N86" s="3"/>
    </row>
    <row r="87" spans="1:14" ht="15.75" customHeight="1">
      <c r="A87" s="4">
        <v>86</v>
      </c>
      <c r="B87" s="3" t="s">
        <v>241</v>
      </c>
      <c r="C87" s="5">
        <v>78.290000000000006</v>
      </c>
      <c r="D87" s="5">
        <v>19</v>
      </c>
      <c r="E87" s="5">
        <v>8</v>
      </c>
      <c r="F87" s="5">
        <v>68.790000000000006</v>
      </c>
      <c r="G87" s="5">
        <v>0</v>
      </c>
      <c r="H87" s="5">
        <v>0</v>
      </c>
      <c r="I87" s="5">
        <v>0</v>
      </c>
      <c r="J87" s="5">
        <v>2</v>
      </c>
      <c r="K87" s="5">
        <v>80.13</v>
      </c>
      <c r="L87" s="5">
        <v>78.02</v>
      </c>
      <c r="M87" s="5">
        <v>76.84</v>
      </c>
      <c r="N87" s="3"/>
    </row>
    <row r="88" spans="1:14" ht="15.75" customHeight="1">
      <c r="A88" s="4">
        <v>87</v>
      </c>
      <c r="B88" s="3" t="s">
        <v>139</v>
      </c>
      <c r="C88" s="5">
        <v>78.290000000000006</v>
      </c>
      <c r="D88" s="5">
        <v>16</v>
      </c>
      <c r="E88" s="5">
        <v>8</v>
      </c>
      <c r="F88" s="5">
        <v>72.900000000000006</v>
      </c>
      <c r="G88" s="5">
        <v>0</v>
      </c>
      <c r="H88" s="5">
        <v>1</v>
      </c>
      <c r="I88" s="5">
        <v>0</v>
      </c>
      <c r="J88" s="5">
        <v>2</v>
      </c>
      <c r="K88" s="5">
        <v>77.61</v>
      </c>
      <c r="L88" s="5">
        <v>77.760000000000005</v>
      </c>
      <c r="M88" s="5">
        <v>80.459999999999994</v>
      </c>
      <c r="N88" s="3"/>
    </row>
    <row r="89" spans="1:14" ht="15.75" customHeight="1">
      <c r="A89" s="4">
        <v>88</v>
      </c>
      <c r="B89" s="3" t="s">
        <v>210</v>
      </c>
      <c r="C89" s="5">
        <v>78.290000000000006</v>
      </c>
      <c r="D89" s="5">
        <v>20</v>
      </c>
      <c r="E89" s="5">
        <v>9</v>
      </c>
      <c r="F89" s="5">
        <v>69.83</v>
      </c>
      <c r="G89" s="5">
        <v>0</v>
      </c>
      <c r="H89" s="5">
        <v>2</v>
      </c>
      <c r="I89" s="5">
        <v>1</v>
      </c>
      <c r="J89" s="5">
        <v>3</v>
      </c>
      <c r="K89" s="5">
        <v>78.63</v>
      </c>
      <c r="L89" s="5">
        <v>78.27</v>
      </c>
      <c r="M89" s="5">
        <v>76.98</v>
      </c>
      <c r="N89" s="3"/>
    </row>
    <row r="90" spans="1:14" ht="15.75" customHeight="1">
      <c r="A90" s="4">
        <v>89</v>
      </c>
      <c r="B90" s="3" t="s">
        <v>227</v>
      </c>
      <c r="C90" s="5">
        <v>78.27</v>
      </c>
      <c r="D90" s="5">
        <v>18</v>
      </c>
      <c r="E90" s="5">
        <v>10</v>
      </c>
      <c r="F90" s="5">
        <v>72.650000000000006</v>
      </c>
      <c r="G90" s="5">
        <v>0</v>
      </c>
      <c r="H90" s="5">
        <v>1</v>
      </c>
      <c r="I90" s="5">
        <v>0</v>
      </c>
      <c r="J90" s="5">
        <v>1</v>
      </c>
      <c r="K90" s="5">
        <v>78.59</v>
      </c>
      <c r="L90" s="5">
        <v>78.069999999999993</v>
      </c>
      <c r="M90" s="5">
        <v>77.75</v>
      </c>
      <c r="N90" s="3"/>
    </row>
    <row r="91" spans="1:14" ht="15.75" customHeight="1">
      <c r="A91" s="4">
        <v>90</v>
      </c>
      <c r="B91" s="3" t="s">
        <v>156</v>
      </c>
      <c r="C91" s="5">
        <v>78.260000000000005</v>
      </c>
      <c r="D91" s="5">
        <v>15</v>
      </c>
      <c r="E91" s="5">
        <v>14</v>
      </c>
      <c r="F91" s="5">
        <v>77.02</v>
      </c>
      <c r="G91" s="5">
        <v>1</v>
      </c>
      <c r="H91" s="5">
        <v>6</v>
      </c>
      <c r="I91" s="5">
        <v>1</v>
      </c>
      <c r="J91" s="5">
        <v>7</v>
      </c>
      <c r="K91" s="5">
        <v>77.59</v>
      </c>
      <c r="L91" s="5">
        <v>78.680000000000007</v>
      </c>
      <c r="M91" s="5">
        <v>76.099999999999994</v>
      </c>
      <c r="N91" s="3"/>
    </row>
    <row r="92" spans="1:14" ht="15.75" customHeight="1">
      <c r="A92" s="4">
        <v>91</v>
      </c>
      <c r="B92" s="3" t="s">
        <v>85</v>
      </c>
      <c r="C92" s="5">
        <v>78.03</v>
      </c>
      <c r="D92" s="5">
        <v>15</v>
      </c>
      <c r="E92" s="5">
        <v>12</v>
      </c>
      <c r="F92" s="5">
        <v>77.34</v>
      </c>
      <c r="G92" s="5">
        <v>0</v>
      </c>
      <c r="H92" s="5">
        <v>2</v>
      </c>
      <c r="I92" s="5">
        <v>1</v>
      </c>
      <c r="J92" s="5">
        <v>5</v>
      </c>
      <c r="K92" s="5">
        <v>77.72</v>
      </c>
      <c r="L92" s="5">
        <v>77.959999999999994</v>
      </c>
      <c r="M92" s="5">
        <v>77.52</v>
      </c>
      <c r="N92" s="3"/>
    </row>
    <row r="93" spans="1:14" ht="15.75" customHeight="1">
      <c r="A93" s="4">
        <v>92</v>
      </c>
      <c r="B93" s="3" t="s">
        <v>131</v>
      </c>
      <c r="C93" s="5">
        <v>78.02</v>
      </c>
      <c r="D93" s="5">
        <v>16</v>
      </c>
      <c r="E93" s="5">
        <v>13</v>
      </c>
      <c r="F93" s="5">
        <v>77.78</v>
      </c>
      <c r="G93" s="5">
        <v>0</v>
      </c>
      <c r="H93" s="5">
        <v>3</v>
      </c>
      <c r="I93" s="5">
        <v>5</v>
      </c>
      <c r="J93" s="5">
        <v>7</v>
      </c>
      <c r="K93" s="5">
        <v>77.510000000000005</v>
      </c>
      <c r="L93" s="5">
        <v>77.7</v>
      </c>
      <c r="M93" s="5">
        <v>78.87</v>
      </c>
      <c r="N93" s="3"/>
    </row>
    <row r="94" spans="1:14" ht="15.75" customHeight="1">
      <c r="A94" s="4">
        <v>93</v>
      </c>
      <c r="B94" s="3" t="s">
        <v>84</v>
      </c>
      <c r="C94" s="5">
        <v>77.98</v>
      </c>
      <c r="D94" s="5">
        <v>14</v>
      </c>
      <c r="E94" s="5">
        <v>15</v>
      </c>
      <c r="F94" s="5">
        <v>76.5</v>
      </c>
      <c r="G94" s="5">
        <v>0</v>
      </c>
      <c r="H94" s="5">
        <v>4</v>
      </c>
      <c r="I94" s="5">
        <v>1</v>
      </c>
      <c r="J94" s="5">
        <v>7</v>
      </c>
      <c r="K94" s="5">
        <v>78.23</v>
      </c>
      <c r="L94" s="5">
        <v>78.680000000000007</v>
      </c>
      <c r="M94" s="5">
        <v>73.959999999999994</v>
      </c>
      <c r="N94" s="3"/>
    </row>
    <row r="95" spans="1:14" ht="15.75" customHeight="1">
      <c r="A95" s="4">
        <v>94</v>
      </c>
      <c r="B95" s="3" t="s">
        <v>412</v>
      </c>
      <c r="C95" s="5">
        <v>77.88</v>
      </c>
      <c r="D95" s="5">
        <v>14</v>
      </c>
      <c r="E95" s="5">
        <v>14</v>
      </c>
      <c r="F95" s="5">
        <v>76.569999999999993</v>
      </c>
      <c r="G95" s="5">
        <v>1</v>
      </c>
      <c r="H95" s="5">
        <v>5</v>
      </c>
      <c r="I95" s="5">
        <v>3</v>
      </c>
      <c r="J95" s="5">
        <v>7</v>
      </c>
      <c r="K95" s="5">
        <v>78.209999999999994</v>
      </c>
      <c r="L95" s="5">
        <v>78.44</v>
      </c>
      <c r="M95" s="5">
        <v>74.31</v>
      </c>
      <c r="N95" s="3"/>
    </row>
    <row r="96" spans="1:14" ht="15.75" customHeight="1">
      <c r="A96" s="4">
        <v>95</v>
      </c>
      <c r="B96" s="3" t="s">
        <v>211</v>
      </c>
      <c r="C96" s="5">
        <v>77.78</v>
      </c>
      <c r="D96" s="5">
        <v>15</v>
      </c>
      <c r="E96" s="5">
        <v>12</v>
      </c>
      <c r="F96" s="5">
        <v>76.63</v>
      </c>
      <c r="G96" s="5">
        <v>1</v>
      </c>
      <c r="H96" s="5">
        <v>1</v>
      </c>
      <c r="I96" s="5">
        <v>3</v>
      </c>
      <c r="J96" s="5">
        <v>5</v>
      </c>
      <c r="K96" s="5">
        <v>78.56</v>
      </c>
      <c r="L96" s="5">
        <v>77.25</v>
      </c>
      <c r="M96" s="5">
        <v>78.36</v>
      </c>
      <c r="N96" s="3"/>
    </row>
    <row r="97" spans="1:14" ht="15.75" customHeight="1">
      <c r="A97" s="4">
        <v>96</v>
      </c>
      <c r="B97" s="3" t="s">
        <v>150</v>
      </c>
      <c r="C97" s="5">
        <v>77.59</v>
      </c>
      <c r="D97" s="5">
        <v>17</v>
      </c>
      <c r="E97" s="5">
        <v>10</v>
      </c>
      <c r="F97" s="5">
        <v>72.849999999999994</v>
      </c>
      <c r="G97" s="5">
        <v>0</v>
      </c>
      <c r="H97" s="5">
        <v>0</v>
      </c>
      <c r="I97" s="5">
        <v>0</v>
      </c>
      <c r="J97" s="5">
        <v>2</v>
      </c>
      <c r="K97" s="5">
        <v>77.239999999999995</v>
      </c>
      <c r="L97" s="5">
        <v>77.28</v>
      </c>
      <c r="M97" s="5">
        <v>78.22</v>
      </c>
      <c r="N97" s="3"/>
    </row>
    <row r="98" spans="1:14" ht="15.75" customHeight="1">
      <c r="A98" s="4">
        <v>97</v>
      </c>
      <c r="B98" s="3" t="s">
        <v>203</v>
      </c>
      <c r="C98" s="5">
        <v>77.53</v>
      </c>
      <c r="D98" s="5">
        <v>15</v>
      </c>
      <c r="E98" s="5">
        <v>11</v>
      </c>
      <c r="F98" s="5">
        <v>74.25</v>
      </c>
      <c r="G98" s="5">
        <v>1</v>
      </c>
      <c r="H98" s="5">
        <v>1</v>
      </c>
      <c r="I98" s="5">
        <v>1</v>
      </c>
      <c r="J98" s="5">
        <v>5</v>
      </c>
      <c r="K98" s="5">
        <v>77.14</v>
      </c>
      <c r="L98" s="5">
        <v>77.77</v>
      </c>
      <c r="M98" s="5">
        <v>75.77</v>
      </c>
      <c r="N98" s="3"/>
    </row>
    <row r="99" spans="1:14" ht="15.75" customHeight="1">
      <c r="A99" s="4">
        <v>98</v>
      </c>
      <c r="B99" s="3" t="s">
        <v>153</v>
      </c>
      <c r="C99" s="5">
        <v>77.459999999999994</v>
      </c>
      <c r="D99" s="5">
        <v>18</v>
      </c>
      <c r="E99" s="5">
        <v>9</v>
      </c>
      <c r="F99" s="5">
        <v>72.760000000000005</v>
      </c>
      <c r="G99" s="5">
        <v>0</v>
      </c>
      <c r="H99" s="5">
        <v>1</v>
      </c>
      <c r="I99" s="5">
        <v>0</v>
      </c>
      <c r="J99" s="5">
        <v>2</v>
      </c>
      <c r="K99" s="5">
        <v>77.239999999999995</v>
      </c>
      <c r="L99" s="5">
        <v>76.680000000000007</v>
      </c>
      <c r="M99" s="5">
        <v>80.48</v>
      </c>
      <c r="N99" s="3"/>
    </row>
    <row r="100" spans="1:14" ht="15.75" customHeight="1">
      <c r="A100" s="4">
        <v>99</v>
      </c>
      <c r="B100" s="3" t="s">
        <v>12</v>
      </c>
      <c r="C100" s="5">
        <v>77.38</v>
      </c>
      <c r="D100" s="5">
        <v>10</v>
      </c>
      <c r="E100" s="5">
        <v>17</v>
      </c>
      <c r="F100" s="5">
        <v>79.319999999999993</v>
      </c>
      <c r="G100" s="5">
        <v>0</v>
      </c>
      <c r="H100" s="5">
        <v>5</v>
      </c>
      <c r="I100" s="5">
        <v>0</v>
      </c>
      <c r="J100" s="5">
        <v>9</v>
      </c>
      <c r="K100" s="5">
        <v>78.39</v>
      </c>
      <c r="L100" s="5">
        <v>77.53</v>
      </c>
      <c r="M100" s="5">
        <v>74.8</v>
      </c>
      <c r="N100" s="3"/>
    </row>
    <row r="101" spans="1:14" ht="15.75" customHeight="1">
      <c r="A101" s="4">
        <v>100</v>
      </c>
      <c r="B101" s="3" t="s">
        <v>230</v>
      </c>
      <c r="C101" s="5">
        <v>77.3</v>
      </c>
      <c r="D101" s="5">
        <v>16</v>
      </c>
      <c r="E101" s="5">
        <v>8</v>
      </c>
      <c r="F101" s="5">
        <v>71.56</v>
      </c>
      <c r="G101" s="5">
        <v>0</v>
      </c>
      <c r="H101" s="5">
        <v>0</v>
      </c>
      <c r="I101" s="5">
        <v>0</v>
      </c>
      <c r="J101" s="5">
        <v>0</v>
      </c>
      <c r="K101" s="5">
        <v>77.92</v>
      </c>
      <c r="L101" s="5">
        <v>76.59</v>
      </c>
      <c r="M101" s="5">
        <v>78.98</v>
      </c>
      <c r="N101" s="3"/>
    </row>
    <row r="102" spans="1:14" ht="15.75" customHeight="1">
      <c r="A102" s="4">
        <v>101</v>
      </c>
      <c r="B102" s="3" t="s">
        <v>212</v>
      </c>
      <c r="C102" s="5">
        <v>77.239999999999995</v>
      </c>
      <c r="D102" s="5">
        <v>14</v>
      </c>
      <c r="E102" s="5">
        <v>14</v>
      </c>
      <c r="F102" s="5">
        <v>74.67</v>
      </c>
      <c r="G102" s="5">
        <v>0</v>
      </c>
      <c r="H102" s="5">
        <v>4</v>
      </c>
      <c r="I102" s="5">
        <v>1</v>
      </c>
      <c r="J102" s="5">
        <v>4</v>
      </c>
      <c r="K102" s="5">
        <v>76.8</v>
      </c>
      <c r="L102" s="5">
        <v>77.66</v>
      </c>
      <c r="M102" s="5">
        <v>74.81</v>
      </c>
      <c r="N102" s="3"/>
    </row>
    <row r="103" spans="1:14" ht="15.75" customHeight="1">
      <c r="A103" s="4">
        <v>102</v>
      </c>
      <c r="B103" s="3" t="s">
        <v>102</v>
      </c>
      <c r="C103" s="5">
        <v>77.19</v>
      </c>
      <c r="D103" s="5">
        <v>22</v>
      </c>
      <c r="E103" s="5">
        <v>5</v>
      </c>
      <c r="F103" s="5">
        <v>71.760000000000005</v>
      </c>
      <c r="G103" s="5">
        <v>0</v>
      </c>
      <c r="H103" s="5">
        <v>1</v>
      </c>
      <c r="I103" s="5">
        <v>0</v>
      </c>
      <c r="J103" s="5">
        <v>1</v>
      </c>
      <c r="K103" s="5">
        <v>76.56</v>
      </c>
      <c r="L103" s="5">
        <v>76.180000000000007</v>
      </c>
      <c r="M103" s="5">
        <v>82.3</v>
      </c>
      <c r="N103" s="3"/>
    </row>
    <row r="104" spans="1:14" ht="15.75" customHeight="1">
      <c r="A104" s="4">
        <v>103</v>
      </c>
      <c r="B104" s="3" t="s">
        <v>223</v>
      </c>
      <c r="C104" s="5">
        <v>77.11</v>
      </c>
      <c r="D104" s="5">
        <v>18</v>
      </c>
      <c r="E104" s="5">
        <v>9</v>
      </c>
      <c r="F104" s="5">
        <v>71.540000000000006</v>
      </c>
      <c r="G104" s="5">
        <v>0</v>
      </c>
      <c r="H104" s="5">
        <v>2</v>
      </c>
      <c r="I104" s="5">
        <v>2</v>
      </c>
      <c r="J104" s="5">
        <v>2</v>
      </c>
      <c r="K104" s="5">
        <v>76.13</v>
      </c>
      <c r="L104" s="5">
        <v>76.400000000000006</v>
      </c>
      <c r="M104" s="5">
        <v>80.67</v>
      </c>
      <c r="N104" s="3"/>
    </row>
    <row r="105" spans="1:14" ht="15.75" customHeight="1">
      <c r="A105" s="4">
        <v>104</v>
      </c>
      <c r="B105" s="3" t="s">
        <v>164</v>
      </c>
      <c r="C105" s="5">
        <v>77.099999999999994</v>
      </c>
      <c r="D105" s="5">
        <v>19</v>
      </c>
      <c r="E105" s="5">
        <v>8</v>
      </c>
      <c r="F105" s="5">
        <v>70.959999999999994</v>
      </c>
      <c r="G105" s="5">
        <v>0</v>
      </c>
      <c r="H105" s="5">
        <v>2</v>
      </c>
      <c r="I105" s="5">
        <v>0</v>
      </c>
      <c r="J105" s="5">
        <v>3</v>
      </c>
      <c r="K105" s="5">
        <v>75.59</v>
      </c>
      <c r="L105" s="5">
        <v>76.75</v>
      </c>
      <c r="M105" s="5">
        <v>79.209999999999994</v>
      </c>
      <c r="N105" s="3"/>
    </row>
    <row r="106" spans="1:14" ht="15.75" customHeight="1">
      <c r="A106" s="4">
        <v>105</v>
      </c>
      <c r="B106" s="3" t="s">
        <v>254</v>
      </c>
      <c r="C106" s="5">
        <v>77.06</v>
      </c>
      <c r="D106" s="5">
        <v>20</v>
      </c>
      <c r="E106" s="5">
        <v>5</v>
      </c>
      <c r="F106" s="5">
        <v>63.82</v>
      </c>
      <c r="G106" s="5">
        <v>0</v>
      </c>
      <c r="H106" s="5">
        <v>2</v>
      </c>
      <c r="I106" s="5">
        <v>0</v>
      </c>
      <c r="J106" s="5">
        <v>2</v>
      </c>
      <c r="K106" s="5">
        <v>76.760000000000005</v>
      </c>
      <c r="L106" s="5">
        <v>76.180000000000007</v>
      </c>
      <c r="M106" s="5">
        <v>80.739999999999995</v>
      </c>
      <c r="N106" s="3"/>
    </row>
    <row r="107" spans="1:14" ht="15.75" customHeight="1">
      <c r="A107" s="4">
        <v>106</v>
      </c>
      <c r="B107" s="3" t="s">
        <v>200</v>
      </c>
      <c r="C107" s="5">
        <v>77.010000000000005</v>
      </c>
      <c r="D107" s="5">
        <v>15</v>
      </c>
      <c r="E107" s="5">
        <v>14</v>
      </c>
      <c r="F107" s="5">
        <v>73.95</v>
      </c>
      <c r="G107" s="5">
        <v>1</v>
      </c>
      <c r="H107" s="5">
        <v>2</v>
      </c>
      <c r="I107" s="5">
        <v>2</v>
      </c>
      <c r="J107" s="5">
        <v>3</v>
      </c>
      <c r="K107" s="5">
        <v>76.56</v>
      </c>
      <c r="L107" s="5">
        <v>77.05</v>
      </c>
      <c r="M107" s="5">
        <v>76.12</v>
      </c>
      <c r="N107" s="3"/>
    </row>
    <row r="108" spans="1:14" ht="15.75" customHeight="1">
      <c r="A108" s="4">
        <v>107</v>
      </c>
      <c r="B108" s="3" t="s">
        <v>45</v>
      </c>
      <c r="C108" s="5">
        <v>76.97</v>
      </c>
      <c r="D108" s="5">
        <v>13</v>
      </c>
      <c r="E108" s="5">
        <v>13</v>
      </c>
      <c r="F108" s="5">
        <v>75.239999999999995</v>
      </c>
      <c r="G108" s="5">
        <v>0</v>
      </c>
      <c r="H108" s="5">
        <v>4</v>
      </c>
      <c r="I108" s="5">
        <v>0</v>
      </c>
      <c r="J108" s="5">
        <v>6</v>
      </c>
      <c r="K108" s="5">
        <v>77.62</v>
      </c>
      <c r="L108" s="5">
        <v>77.260000000000005</v>
      </c>
      <c r="M108" s="5">
        <v>74.14</v>
      </c>
      <c r="N108" s="3"/>
    </row>
    <row r="109" spans="1:14" ht="15.75" customHeight="1">
      <c r="A109" s="4">
        <v>108</v>
      </c>
      <c r="B109" s="3" t="s">
        <v>120</v>
      </c>
      <c r="C109" s="5">
        <v>76.61</v>
      </c>
      <c r="D109" s="5">
        <v>19</v>
      </c>
      <c r="E109" s="5">
        <v>8</v>
      </c>
      <c r="F109" s="5">
        <v>72.900000000000006</v>
      </c>
      <c r="G109" s="5">
        <v>0</v>
      </c>
      <c r="H109" s="5">
        <v>2</v>
      </c>
      <c r="I109" s="5">
        <v>0</v>
      </c>
      <c r="J109" s="5">
        <v>3</v>
      </c>
      <c r="K109" s="5">
        <v>76.45</v>
      </c>
      <c r="L109" s="5">
        <v>75.72</v>
      </c>
      <c r="M109" s="5">
        <v>80.17</v>
      </c>
      <c r="N109" s="3"/>
    </row>
    <row r="110" spans="1:14" ht="15.75" customHeight="1">
      <c r="A110" s="4">
        <v>109</v>
      </c>
      <c r="B110" s="3" t="s">
        <v>146</v>
      </c>
      <c r="C110" s="5">
        <v>76.59</v>
      </c>
      <c r="D110" s="5">
        <v>11</v>
      </c>
      <c r="E110" s="5">
        <v>16</v>
      </c>
      <c r="F110" s="5">
        <v>79.52</v>
      </c>
      <c r="G110" s="5">
        <v>0</v>
      </c>
      <c r="H110" s="5">
        <v>5</v>
      </c>
      <c r="I110" s="5">
        <v>0</v>
      </c>
      <c r="J110" s="5">
        <v>9</v>
      </c>
      <c r="K110" s="5">
        <v>76.78</v>
      </c>
      <c r="L110" s="5">
        <v>76.58</v>
      </c>
      <c r="M110" s="5">
        <v>75.31</v>
      </c>
      <c r="N110" s="3"/>
    </row>
    <row r="111" spans="1:14" ht="15.75" customHeight="1">
      <c r="A111" s="4">
        <v>110</v>
      </c>
      <c r="B111" s="3" t="s">
        <v>273</v>
      </c>
      <c r="C111" s="5">
        <v>76.510000000000005</v>
      </c>
      <c r="D111" s="5">
        <v>21</v>
      </c>
      <c r="E111" s="5">
        <v>9</v>
      </c>
      <c r="F111" s="5">
        <v>71.36</v>
      </c>
      <c r="G111" s="5">
        <v>0</v>
      </c>
      <c r="H111" s="5">
        <v>2</v>
      </c>
      <c r="I111" s="5">
        <v>0</v>
      </c>
      <c r="J111" s="5">
        <v>2</v>
      </c>
      <c r="K111" s="5">
        <v>75.84</v>
      </c>
      <c r="L111" s="5">
        <v>75.760000000000005</v>
      </c>
      <c r="M111" s="5">
        <v>79.86</v>
      </c>
      <c r="N111" s="3"/>
    </row>
    <row r="112" spans="1:14" ht="15.75" customHeight="1">
      <c r="A112" s="4">
        <v>111</v>
      </c>
      <c r="B112" s="3" t="s">
        <v>344</v>
      </c>
      <c r="C112" s="5">
        <v>76.430000000000007</v>
      </c>
      <c r="D112" s="5">
        <v>13</v>
      </c>
      <c r="E112" s="5">
        <v>12</v>
      </c>
      <c r="F112" s="5">
        <v>74.38</v>
      </c>
      <c r="G112" s="5">
        <v>0</v>
      </c>
      <c r="H112" s="5">
        <v>3</v>
      </c>
      <c r="I112" s="5">
        <v>0</v>
      </c>
      <c r="J112" s="5">
        <v>4</v>
      </c>
      <c r="K112" s="5">
        <v>75.33</v>
      </c>
      <c r="L112" s="5">
        <v>76.5</v>
      </c>
      <c r="M112" s="5">
        <v>76.05</v>
      </c>
      <c r="N112" s="3"/>
    </row>
    <row r="113" spans="1:14" ht="15.75" customHeight="1">
      <c r="A113" s="4">
        <v>112</v>
      </c>
      <c r="B113" s="3" t="s">
        <v>105</v>
      </c>
      <c r="C113" s="5">
        <v>76.33</v>
      </c>
      <c r="D113" s="5">
        <v>15</v>
      </c>
      <c r="E113" s="5">
        <v>13</v>
      </c>
      <c r="F113" s="5">
        <v>77.78</v>
      </c>
      <c r="G113" s="5">
        <v>1</v>
      </c>
      <c r="H113" s="5">
        <v>6</v>
      </c>
      <c r="I113" s="5">
        <v>1</v>
      </c>
      <c r="J113" s="5">
        <v>9</v>
      </c>
      <c r="K113" s="5">
        <v>75.489999999999995</v>
      </c>
      <c r="L113" s="5">
        <v>75.97</v>
      </c>
      <c r="M113" s="5">
        <v>77.72</v>
      </c>
      <c r="N113" s="3"/>
    </row>
    <row r="114" spans="1:14" ht="15.75" customHeight="1">
      <c r="A114" s="4">
        <v>113</v>
      </c>
      <c r="B114" s="3" t="s">
        <v>141</v>
      </c>
      <c r="C114" s="5">
        <v>76.260000000000005</v>
      </c>
      <c r="D114" s="5">
        <v>15</v>
      </c>
      <c r="E114" s="5">
        <v>8</v>
      </c>
      <c r="F114" s="5">
        <v>71.22</v>
      </c>
      <c r="G114" s="5">
        <v>0</v>
      </c>
      <c r="H114" s="5">
        <v>0</v>
      </c>
      <c r="I114" s="5">
        <v>0</v>
      </c>
      <c r="J114" s="5">
        <v>2</v>
      </c>
      <c r="K114" s="5">
        <v>76.510000000000005</v>
      </c>
      <c r="L114" s="5">
        <v>76.16</v>
      </c>
      <c r="M114" s="5">
        <v>75.3</v>
      </c>
      <c r="N114" s="3"/>
    </row>
    <row r="115" spans="1:14" ht="15.75" customHeight="1">
      <c r="A115" s="4">
        <v>114</v>
      </c>
      <c r="B115" s="3" t="s">
        <v>231</v>
      </c>
      <c r="C115" s="5">
        <v>76.22</v>
      </c>
      <c r="D115" s="5">
        <v>13</v>
      </c>
      <c r="E115" s="5">
        <v>14</v>
      </c>
      <c r="F115" s="5">
        <v>77.19</v>
      </c>
      <c r="G115" s="5">
        <v>0</v>
      </c>
      <c r="H115" s="5">
        <v>1</v>
      </c>
      <c r="I115" s="5">
        <v>1</v>
      </c>
      <c r="J115" s="5">
        <v>5</v>
      </c>
      <c r="K115" s="5">
        <v>75.569999999999993</v>
      </c>
      <c r="L115" s="5">
        <v>76.17</v>
      </c>
      <c r="M115" s="5">
        <v>75.87</v>
      </c>
      <c r="N115" s="3"/>
    </row>
    <row r="116" spans="1:14" ht="15.75" customHeight="1">
      <c r="A116" s="4">
        <v>115</v>
      </c>
      <c r="B116" s="3" t="s">
        <v>174</v>
      </c>
      <c r="C116" s="5">
        <v>76.180000000000007</v>
      </c>
      <c r="D116" s="5">
        <v>13</v>
      </c>
      <c r="E116" s="5">
        <v>14</v>
      </c>
      <c r="F116" s="5">
        <v>76.48</v>
      </c>
      <c r="G116" s="5">
        <v>0</v>
      </c>
      <c r="H116" s="5">
        <v>3</v>
      </c>
      <c r="I116" s="5">
        <v>0</v>
      </c>
      <c r="J116" s="5">
        <v>5</v>
      </c>
      <c r="K116" s="5">
        <v>75.599999999999994</v>
      </c>
      <c r="L116" s="5">
        <v>76.239999999999995</v>
      </c>
      <c r="M116" s="5">
        <v>75.319999999999993</v>
      </c>
      <c r="N116" s="3"/>
    </row>
    <row r="117" spans="1:14" ht="15.75" customHeight="1">
      <c r="A117" s="4">
        <v>116</v>
      </c>
      <c r="B117" s="3" t="s">
        <v>57</v>
      </c>
      <c r="C117" s="5">
        <v>76.11</v>
      </c>
      <c r="D117" s="5">
        <v>14</v>
      </c>
      <c r="E117" s="5">
        <v>13</v>
      </c>
      <c r="F117" s="5">
        <v>75</v>
      </c>
      <c r="G117" s="5">
        <v>0</v>
      </c>
      <c r="H117" s="5">
        <v>2</v>
      </c>
      <c r="I117" s="5">
        <v>0</v>
      </c>
      <c r="J117" s="5">
        <v>5</v>
      </c>
      <c r="K117" s="5">
        <v>77.13</v>
      </c>
      <c r="L117" s="5">
        <v>76.069999999999993</v>
      </c>
      <c r="M117" s="5">
        <v>74.27</v>
      </c>
      <c r="N117" s="3"/>
    </row>
    <row r="118" spans="1:14" ht="15.75" customHeight="1">
      <c r="A118" s="4">
        <v>117</v>
      </c>
      <c r="B118" s="3" t="s">
        <v>385</v>
      </c>
      <c r="C118" s="5">
        <v>75.900000000000006</v>
      </c>
      <c r="D118" s="5">
        <v>17</v>
      </c>
      <c r="E118" s="5">
        <v>10</v>
      </c>
      <c r="F118" s="5">
        <v>70.569999999999993</v>
      </c>
      <c r="G118" s="5">
        <v>0</v>
      </c>
      <c r="H118" s="5">
        <v>1</v>
      </c>
      <c r="I118" s="5">
        <v>0</v>
      </c>
      <c r="J118" s="5">
        <v>3</v>
      </c>
      <c r="K118" s="5">
        <v>75.709999999999994</v>
      </c>
      <c r="L118" s="5">
        <v>76.2</v>
      </c>
      <c r="M118" s="5">
        <v>73.66</v>
      </c>
      <c r="N118" s="3"/>
    </row>
    <row r="119" spans="1:14" ht="15.75" customHeight="1">
      <c r="A119" s="4">
        <v>118</v>
      </c>
      <c r="B119" s="3" t="s">
        <v>288</v>
      </c>
      <c r="C119" s="5">
        <v>75.73</v>
      </c>
      <c r="D119" s="5">
        <v>21</v>
      </c>
      <c r="E119" s="5">
        <v>9</v>
      </c>
      <c r="F119" s="5">
        <v>70.28</v>
      </c>
      <c r="G119" s="5">
        <v>0</v>
      </c>
      <c r="H119" s="5">
        <v>1</v>
      </c>
      <c r="I119" s="5">
        <v>0</v>
      </c>
      <c r="J119" s="5">
        <v>3</v>
      </c>
      <c r="K119" s="5">
        <v>76.05</v>
      </c>
      <c r="L119" s="5">
        <v>74.59</v>
      </c>
      <c r="M119" s="5">
        <v>80.13</v>
      </c>
      <c r="N119" s="3"/>
    </row>
    <row r="120" spans="1:14" ht="15.75" customHeight="1">
      <c r="A120" s="4">
        <v>119</v>
      </c>
      <c r="B120" s="3" t="s">
        <v>180</v>
      </c>
      <c r="C120" s="5">
        <v>75.66</v>
      </c>
      <c r="D120" s="5">
        <v>17</v>
      </c>
      <c r="E120" s="5">
        <v>9</v>
      </c>
      <c r="F120" s="5">
        <v>70.47</v>
      </c>
      <c r="G120" s="5">
        <v>0</v>
      </c>
      <c r="H120" s="5">
        <v>0</v>
      </c>
      <c r="I120" s="5">
        <v>0</v>
      </c>
      <c r="J120" s="5">
        <v>0</v>
      </c>
      <c r="K120" s="5">
        <v>75.58</v>
      </c>
      <c r="L120" s="5">
        <v>75.95</v>
      </c>
      <c r="M120" s="5">
        <v>73.349999999999994</v>
      </c>
      <c r="N120" s="3"/>
    </row>
    <row r="121" spans="1:14" ht="15.75" customHeight="1">
      <c r="A121" s="4">
        <v>120</v>
      </c>
      <c r="B121" s="3" t="s">
        <v>38</v>
      </c>
      <c r="C121" s="5">
        <v>75.489999999999995</v>
      </c>
      <c r="D121" s="5">
        <v>16</v>
      </c>
      <c r="E121" s="5">
        <v>12</v>
      </c>
      <c r="F121" s="5">
        <v>74.19</v>
      </c>
      <c r="G121" s="5">
        <v>0</v>
      </c>
      <c r="H121" s="5">
        <v>2</v>
      </c>
      <c r="I121" s="5">
        <v>3</v>
      </c>
      <c r="J121" s="5">
        <v>4</v>
      </c>
      <c r="K121" s="5">
        <v>75.59</v>
      </c>
      <c r="L121" s="5">
        <v>75.08</v>
      </c>
      <c r="M121" s="5">
        <v>76.08</v>
      </c>
      <c r="N121" s="3"/>
    </row>
    <row r="122" spans="1:14" ht="15.75" customHeight="1">
      <c r="A122" s="4">
        <v>121</v>
      </c>
      <c r="B122" s="3" t="s">
        <v>60</v>
      </c>
      <c r="C122" s="5">
        <v>75.41</v>
      </c>
      <c r="D122" s="5">
        <v>12</v>
      </c>
      <c r="E122" s="5">
        <v>16</v>
      </c>
      <c r="F122" s="5">
        <v>79.88</v>
      </c>
      <c r="G122" s="5">
        <v>1</v>
      </c>
      <c r="H122" s="5">
        <v>8</v>
      </c>
      <c r="I122" s="5">
        <v>2</v>
      </c>
      <c r="J122" s="5">
        <v>10</v>
      </c>
      <c r="K122" s="5">
        <v>74.61</v>
      </c>
      <c r="L122" s="5">
        <v>75.790000000000006</v>
      </c>
      <c r="M122" s="5">
        <v>73.36</v>
      </c>
      <c r="N122" s="3"/>
    </row>
    <row r="123" spans="1:14" ht="15.75" customHeight="1">
      <c r="A123" s="4">
        <v>122</v>
      </c>
      <c r="B123" s="3" t="s">
        <v>138</v>
      </c>
      <c r="C123" s="5">
        <v>75.41</v>
      </c>
      <c r="D123" s="5">
        <v>21</v>
      </c>
      <c r="E123" s="5">
        <v>8</v>
      </c>
      <c r="F123" s="5">
        <v>70.760000000000005</v>
      </c>
      <c r="G123" s="5">
        <v>1</v>
      </c>
      <c r="H123" s="5">
        <v>1</v>
      </c>
      <c r="I123" s="5">
        <v>1</v>
      </c>
      <c r="J123" s="5">
        <v>2</v>
      </c>
      <c r="K123" s="5">
        <v>74.38</v>
      </c>
      <c r="L123" s="5">
        <v>74.62</v>
      </c>
      <c r="M123" s="5">
        <v>79.33</v>
      </c>
      <c r="N123" s="3"/>
    </row>
    <row r="124" spans="1:14" ht="15.75" customHeight="1">
      <c r="A124" s="4">
        <v>123</v>
      </c>
      <c r="B124" s="3" t="s">
        <v>290</v>
      </c>
      <c r="C124" s="5">
        <v>75.38</v>
      </c>
      <c r="D124" s="5">
        <v>20</v>
      </c>
      <c r="E124" s="5">
        <v>9</v>
      </c>
      <c r="F124" s="5">
        <v>71.31</v>
      </c>
      <c r="G124" s="5">
        <v>0</v>
      </c>
      <c r="H124" s="5">
        <v>0</v>
      </c>
      <c r="I124" s="5">
        <v>0</v>
      </c>
      <c r="J124" s="5">
        <v>0</v>
      </c>
      <c r="K124" s="5">
        <v>74.739999999999995</v>
      </c>
      <c r="L124" s="5">
        <v>74.900000000000006</v>
      </c>
      <c r="M124" s="5">
        <v>77.09</v>
      </c>
      <c r="N124" s="3"/>
    </row>
    <row r="125" spans="1:14" ht="15.75" customHeight="1">
      <c r="A125" s="4">
        <v>124</v>
      </c>
      <c r="B125" s="3" t="s">
        <v>219</v>
      </c>
      <c r="C125" s="5">
        <v>75.34</v>
      </c>
      <c r="D125" s="5">
        <v>11</v>
      </c>
      <c r="E125" s="5">
        <v>14</v>
      </c>
      <c r="F125" s="5">
        <v>76.91</v>
      </c>
      <c r="G125" s="5">
        <v>0</v>
      </c>
      <c r="H125" s="5">
        <v>3</v>
      </c>
      <c r="I125" s="5">
        <v>0</v>
      </c>
      <c r="J125" s="5">
        <v>6</v>
      </c>
      <c r="K125" s="5">
        <v>74.58</v>
      </c>
      <c r="L125" s="5">
        <v>75.42</v>
      </c>
      <c r="M125" s="5">
        <v>74.59</v>
      </c>
      <c r="N125" s="3"/>
    </row>
    <row r="126" spans="1:14" ht="15.75" customHeight="1">
      <c r="A126" s="4">
        <v>125</v>
      </c>
      <c r="B126" s="3" t="s">
        <v>269</v>
      </c>
      <c r="C126" s="5">
        <v>75.31</v>
      </c>
      <c r="D126" s="5">
        <v>14</v>
      </c>
      <c r="E126" s="5">
        <v>14</v>
      </c>
      <c r="F126" s="5">
        <v>74.7</v>
      </c>
      <c r="G126" s="5">
        <v>1</v>
      </c>
      <c r="H126" s="5">
        <v>2</v>
      </c>
      <c r="I126" s="5">
        <v>1</v>
      </c>
      <c r="J126" s="5">
        <v>4</v>
      </c>
      <c r="K126" s="5">
        <v>74.69</v>
      </c>
      <c r="L126" s="5">
        <v>74.98</v>
      </c>
      <c r="M126" s="5">
        <v>76.28</v>
      </c>
      <c r="N126" s="3"/>
    </row>
    <row r="127" spans="1:14" ht="15.75" customHeight="1">
      <c r="A127" s="4">
        <v>126</v>
      </c>
      <c r="B127" s="3" t="s">
        <v>424</v>
      </c>
      <c r="C127" s="5">
        <v>75.099999999999994</v>
      </c>
      <c r="D127" s="5">
        <v>15</v>
      </c>
      <c r="E127" s="5">
        <v>10</v>
      </c>
      <c r="F127" s="5">
        <v>71.010000000000005</v>
      </c>
      <c r="G127" s="5">
        <v>0</v>
      </c>
      <c r="H127" s="5">
        <v>1</v>
      </c>
      <c r="I127" s="5">
        <v>1</v>
      </c>
      <c r="J127" s="5">
        <v>3</v>
      </c>
      <c r="K127" s="5">
        <v>74.91</v>
      </c>
      <c r="L127" s="5">
        <v>75.260000000000005</v>
      </c>
      <c r="M127" s="5">
        <v>73.459999999999994</v>
      </c>
      <c r="N127" s="3"/>
    </row>
    <row r="128" spans="1:14" ht="15.75" customHeight="1">
      <c r="A128" s="4">
        <v>127</v>
      </c>
      <c r="B128" s="3" t="s">
        <v>351</v>
      </c>
      <c r="C128" s="5">
        <v>75.05</v>
      </c>
      <c r="D128" s="5">
        <v>14</v>
      </c>
      <c r="E128" s="5">
        <v>13</v>
      </c>
      <c r="F128" s="5">
        <v>73.17</v>
      </c>
      <c r="G128" s="5">
        <v>0</v>
      </c>
      <c r="H128" s="5">
        <v>0</v>
      </c>
      <c r="I128" s="5">
        <v>0</v>
      </c>
      <c r="J128" s="5">
        <v>2</v>
      </c>
      <c r="K128" s="5">
        <v>74.73</v>
      </c>
      <c r="L128" s="5">
        <v>74.900000000000006</v>
      </c>
      <c r="M128" s="5">
        <v>74.84</v>
      </c>
      <c r="N128" s="3"/>
    </row>
    <row r="129" spans="1:14" ht="15.75" customHeight="1">
      <c r="A129" s="4">
        <v>128</v>
      </c>
      <c r="B129" s="3" t="s">
        <v>324</v>
      </c>
      <c r="C129" s="5">
        <v>75.040000000000006</v>
      </c>
      <c r="D129" s="5">
        <v>17</v>
      </c>
      <c r="E129" s="5">
        <v>11</v>
      </c>
      <c r="F129" s="5">
        <v>69.86</v>
      </c>
      <c r="G129" s="5">
        <v>0</v>
      </c>
      <c r="H129" s="5">
        <v>1</v>
      </c>
      <c r="I129" s="5">
        <v>0</v>
      </c>
      <c r="J129" s="5">
        <v>1</v>
      </c>
      <c r="K129" s="5">
        <v>74.2</v>
      </c>
      <c r="L129" s="5">
        <v>74.95</v>
      </c>
      <c r="M129" s="5">
        <v>75.150000000000006</v>
      </c>
      <c r="N129" s="3"/>
    </row>
    <row r="130" spans="1:14" ht="15.75" customHeight="1">
      <c r="A130" s="4">
        <v>129</v>
      </c>
      <c r="B130" s="3" t="s">
        <v>159</v>
      </c>
      <c r="C130" s="5">
        <v>74.94</v>
      </c>
      <c r="D130" s="5">
        <v>20</v>
      </c>
      <c r="E130" s="5">
        <v>9</v>
      </c>
      <c r="F130" s="5">
        <v>69.64</v>
      </c>
      <c r="G130" s="5">
        <v>0</v>
      </c>
      <c r="H130" s="5">
        <v>2</v>
      </c>
      <c r="I130" s="5">
        <v>0</v>
      </c>
      <c r="J130" s="5">
        <v>2</v>
      </c>
      <c r="K130" s="5">
        <v>73.34</v>
      </c>
      <c r="L130" s="5">
        <v>74.16</v>
      </c>
      <c r="M130" s="5">
        <v>79.489999999999995</v>
      </c>
      <c r="N130" s="3"/>
    </row>
    <row r="131" spans="1:14" ht="15.75" customHeight="1">
      <c r="A131" s="4">
        <v>130</v>
      </c>
      <c r="B131" s="3" t="s">
        <v>155</v>
      </c>
      <c r="C131" s="5">
        <v>74.930000000000007</v>
      </c>
      <c r="D131" s="5">
        <v>13</v>
      </c>
      <c r="E131" s="5">
        <v>15</v>
      </c>
      <c r="F131" s="5">
        <v>77.599999999999994</v>
      </c>
      <c r="G131" s="5">
        <v>0</v>
      </c>
      <c r="H131" s="5">
        <v>5</v>
      </c>
      <c r="I131" s="5">
        <v>0</v>
      </c>
      <c r="J131" s="5">
        <v>6</v>
      </c>
      <c r="K131" s="5">
        <v>73.92</v>
      </c>
      <c r="L131" s="5">
        <v>75.09</v>
      </c>
      <c r="M131" s="5">
        <v>73.98</v>
      </c>
      <c r="N131" s="3"/>
    </row>
    <row r="132" spans="1:14" ht="15.75" customHeight="1">
      <c r="A132" s="4">
        <v>131</v>
      </c>
      <c r="B132" s="3" t="s">
        <v>145</v>
      </c>
      <c r="C132" s="5">
        <v>74.900000000000006</v>
      </c>
      <c r="D132" s="5">
        <v>13</v>
      </c>
      <c r="E132" s="5">
        <v>14</v>
      </c>
      <c r="F132" s="5">
        <v>74.569999999999993</v>
      </c>
      <c r="G132" s="5">
        <v>0</v>
      </c>
      <c r="H132" s="5">
        <v>3</v>
      </c>
      <c r="I132" s="5">
        <v>0</v>
      </c>
      <c r="J132" s="5">
        <v>6</v>
      </c>
      <c r="K132" s="5">
        <v>74.52</v>
      </c>
      <c r="L132" s="5">
        <v>75.150000000000006</v>
      </c>
      <c r="M132" s="5">
        <v>73</v>
      </c>
      <c r="N132" s="3"/>
    </row>
    <row r="133" spans="1:14" ht="15.75" customHeight="1">
      <c r="A133" s="4">
        <v>132</v>
      </c>
      <c r="B133" s="3" t="s">
        <v>347</v>
      </c>
      <c r="C133" s="5">
        <v>74.86</v>
      </c>
      <c r="D133" s="5">
        <v>18</v>
      </c>
      <c r="E133" s="5">
        <v>8</v>
      </c>
      <c r="F133" s="5">
        <v>71.56</v>
      </c>
      <c r="G133" s="5">
        <v>0</v>
      </c>
      <c r="H133" s="5">
        <v>0</v>
      </c>
      <c r="I133" s="5">
        <v>0</v>
      </c>
      <c r="J133" s="5">
        <v>0</v>
      </c>
      <c r="K133" s="5">
        <v>74.12</v>
      </c>
      <c r="L133" s="5">
        <v>73.989999999999995</v>
      </c>
      <c r="M133" s="5">
        <v>78.790000000000006</v>
      </c>
      <c r="N133" s="3"/>
    </row>
    <row r="134" spans="1:14" ht="15.75" customHeight="1">
      <c r="A134" s="4">
        <v>133</v>
      </c>
      <c r="B134" s="3" t="s">
        <v>258</v>
      </c>
      <c r="C134" s="5">
        <v>74.84</v>
      </c>
      <c r="D134" s="5">
        <v>19</v>
      </c>
      <c r="E134" s="5">
        <v>9</v>
      </c>
      <c r="F134" s="5">
        <v>70.599999999999994</v>
      </c>
      <c r="G134" s="5">
        <v>0</v>
      </c>
      <c r="H134" s="5">
        <v>0</v>
      </c>
      <c r="I134" s="5">
        <v>0</v>
      </c>
      <c r="J134" s="5">
        <v>0</v>
      </c>
      <c r="K134" s="5">
        <v>73.849999999999994</v>
      </c>
      <c r="L134" s="5">
        <v>74.48</v>
      </c>
      <c r="M134" s="5">
        <v>76.33</v>
      </c>
      <c r="N134" s="3"/>
    </row>
    <row r="135" spans="1:14" ht="15.75" customHeight="1">
      <c r="A135" s="4">
        <v>134</v>
      </c>
      <c r="B135" s="3" t="s">
        <v>226</v>
      </c>
      <c r="C135" s="5">
        <v>74.739999999999995</v>
      </c>
      <c r="D135" s="5">
        <v>16</v>
      </c>
      <c r="E135" s="5">
        <v>12</v>
      </c>
      <c r="F135" s="5">
        <v>72.69</v>
      </c>
      <c r="G135" s="5">
        <v>0</v>
      </c>
      <c r="H135" s="5">
        <v>2</v>
      </c>
      <c r="I135" s="5">
        <v>0</v>
      </c>
      <c r="J135" s="5">
        <v>2</v>
      </c>
      <c r="K135" s="5">
        <v>74.489999999999995</v>
      </c>
      <c r="L135" s="5">
        <v>74.55</v>
      </c>
      <c r="M135" s="5">
        <v>74.709999999999994</v>
      </c>
      <c r="N135" s="3"/>
    </row>
    <row r="136" spans="1:14" ht="15.75" customHeight="1">
      <c r="A136" s="4">
        <v>135</v>
      </c>
      <c r="B136" s="3" t="s">
        <v>305</v>
      </c>
      <c r="C136" s="5">
        <v>74.680000000000007</v>
      </c>
      <c r="D136" s="5">
        <v>15</v>
      </c>
      <c r="E136" s="5">
        <v>9</v>
      </c>
      <c r="F136" s="5">
        <v>69.61</v>
      </c>
      <c r="G136" s="5">
        <v>0</v>
      </c>
      <c r="H136" s="5">
        <v>0</v>
      </c>
      <c r="I136" s="5">
        <v>0</v>
      </c>
      <c r="J136" s="5">
        <v>1</v>
      </c>
      <c r="K136" s="5">
        <v>73.88</v>
      </c>
      <c r="L136" s="5">
        <v>74.650000000000006</v>
      </c>
      <c r="M136" s="5">
        <v>74.41</v>
      </c>
      <c r="N136" s="3"/>
    </row>
    <row r="137" spans="1:14" ht="15.75" customHeight="1">
      <c r="A137" s="4">
        <v>136</v>
      </c>
      <c r="B137" s="3" t="s">
        <v>199</v>
      </c>
      <c r="C137" s="5">
        <v>74.62</v>
      </c>
      <c r="D137" s="5">
        <v>10</v>
      </c>
      <c r="E137" s="5">
        <v>18</v>
      </c>
      <c r="F137" s="5">
        <v>77.34</v>
      </c>
      <c r="G137" s="5">
        <v>0</v>
      </c>
      <c r="H137" s="5">
        <v>2</v>
      </c>
      <c r="I137" s="5">
        <v>0</v>
      </c>
      <c r="J137" s="5">
        <v>5</v>
      </c>
      <c r="K137" s="5">
        <v>74.89</v>
      </c>
      <c r="L137" s="5">
        <v>75</v>
      </c>
      <c r="M137" s="5">
        <v>71.510000000000005</v>
      </c>
      <c r="N137" s="3"/>
    </row>
    <row r="138" spans="1:14" ht="15.75" customHeight="1">
      <c r="A138" s="4">
        <v>137</v>
      </c>
      <c r="B138" s="3" t="s">
        <v>148</v>
      </c>
      <c r="C138" s="5">
        <v>74.5</v>
      </c>
      <c r="D138" s="5">
        <v>17</v>
      </c>
      <c r="E138" s="5">
        <v>11</v>
      </c>
      <c r="F138" s="5">
        <v>68.349999999999994</v>
      </c>
      <c r="G138" s="5">
        <v>0</v>
      </c>
      <c r="H138" s="5">
        <v>4</v>
      </c>
      <c r="I138" s="5">
        <v>0</v>
      </c>
      <c r="J138" s="5">
        <v>5</v>
      </c>
      <c r="K138" s="5">
        <v>74.739999999999995</v>
      </c>
      <c r="L138" s="5">
        <v>73.95</v>
      </c>
      <c r="M138" s="5">
        <v>75.650000000000006</v>
      </c>
      <c r="N138" s="3"/>
    </row>
    <row r="139" spans="1:14" ht="15.75" customHeight="1">
      <c r="A139" s="4">
        <v>138</v>
      </c>
      <c r="B139" s="3" t="s">
        <v>247</v>
      </c>
      <c r="C139" s="5">
        <v>74.489999999999995</v>
      </c>
      <c r="D139" s="5">
        <v>13</v>
      </c>
      <c r="E139" s="5">
        <v>14</v>
      </c>
      <c r="F139" s="5">
        <v>76.37</v>
      </c>
      <c r="G139" s="5">
        <v>0</v>
      </c>
      <c r="H139" s="5">
        <v>2</v>
      </c>
      <c r="I139" s="5">
        <v>1</v>
      </c>
      <c r="J139" s="5">
        <v>4</v>
      </c>
      <c r="K139" s="5">
        <v>74.77</v>
      </c>
      <c r="L139" s="5">
        <v>73.959999999999994</v>
      </c>
      <c r="M139" s="5">
        <v>75.489999999999995</v>
      </c>
      <c r="N139" s="3"/>
    </row>
    <row r="140" spans="1:14" ht="15.75" customHeight="1">
      <c r="A140" s="4">
        <v>139</v>
      </c>
      <c r="B140" s="3" t="s">
        <v>202</v>
      </c>
      <c r="C140" s="5">
        <v>74.47</v>
      </c>
      <c r="D140" s="5">
        <v>14</v>
      </c>
      <c r="E140" s="5">
        <v>11</v>
      </c>
      <c r="F140" s="5">
        <v>72.56</v>
      </c>
      <c r="G140" s="5">
        <v>0</v>
      </c>
      <c r="H140" s="5">
        <v>0</v>
      </c>
      <c r="I140" s="5">
        <v>0</v>
      </c>
      <c r="J140" s="5">
        <v>2</v>
      </c>
      <c r="K140" s="5">
        <v>73.62</v>
      </c>
      <c r="L140" s="5">
        <v>73.91</v>
      </c>
      <c r="M140" s="5">
        <v>76.78</v>
      </c>
      <c r="N140" s="3"/>
    </row>
    <row r="141" spans="1:14" ht="15.75" customHeight="1">
      <c r="A141" s="4">
        <v>140</v>
      </c>
      <c r="B141" s="3" t="s">
        <v>161</v>
      </c>
      <c r="C141" s="5">
        <v>74.41</v>
      </c>
      <c r="D141" s="5">
        <v>10</v>
      </c>
      <c r="E141" s="5">
        <v>17</v>
      </c>
      <c r="F141" s="5">
        <v>77.13</v>
      </c>
      <c r="G141" s="5">
        <v>0</v>
      </c>
      <c r="H141" s="5">
        <v>1</v>
      </c>
      <c r="I141" s="5">
        <v>1</v>
      </c>
      <c r="J141" s="5">
        <v>7</v>
      </c>
      <c r="K141" s="5">
        <v>74.569999999999993</v>
      </c>
      <c r="L141" s="5">
        <v>74.69</v>
      </c>
      <c r="M141" s="5">
        <v>71.87</v>
      </c>
      <c r="N141" s="3"/>
    </row>
    <row r="142" spans="1:14" ht="15.75" customHeight="1">
      <c r="A142" s="4">
        <v>141</v>
      </c>
      <c r="B142" s="3" t="s">
        <v>245</v>
      </c>
      <c r="C142" s="5">
        <v>74.39</v>
      </c>
      <c r="D142" s="5">
        <v>14</v>
      </c>
      <c r="E142" s="5">
        <v>14</v>
      </c>
      <c r="F142" s="5">
        <v>75.58</v>
      </c>
      <c r="G142" s="5">
        <v>0</v>
      </c>
      <c r="H142" s="5">
        <v>2</v>
      </c>
      <c r="I142" s="5">
        <v>1</v>
      </c>
      <c r="J142" s="5">
        <v>3</v>
      </c>
      <c r="K142" s="5">
        <v>74.31</v>
      </c>
      <c r="L142" s="5">
        <v>73.680000000000007</v>
      </c>
      <c r="M142" s="5">
        <v>76.709999999999994</v>
      </c>
      <c r="N142" s="3"/>
    </row>
    <row r="143" spans="1:14" ht="15.75" customHeight="1">
      <c r="A143" s="4">
        <v>142</v>
      </c>
      <c r="B143" s="3" t="s">
        <v>113</v>
      </c>
      <c r="C143" s="5">
        <v>74.11</v>
      </c>
      <c r="D143" s="5">
        <v>13</v>
      </c>
      <c r="E143" s="5">
        <v>15</v>
      </c>
      <c r="F143" s="5">
        <v>74.73</v>
      </c>
      <c r="G143" s="5">
        <v>0</v>
      </c>
      <c r="H143" s="5">
        <v>2</v>
      </c>
      <c r="I143" s="5">
        <v>0</v>
      </c>
      <c r="J143" s="5">
        <v>3</v>
      </c>
      <c r="K143" s="5">
        <v>73.34</v>
      </c>
      <c r="L143" s="5">
        <v>74.39</v>
      </c>
      <c r="M143" s="5">
        <v>72.459999999999994</v>
      </c>
      <c r="N143" s="3"/>
    </row>
    <row r="144" spans="1:14" ht="15.75" customHeight="1">
      <c r="A144" s="4">
        <v>143</v>
      </c>
      <c r="B144" s="3" t="s">
        <v>171</v>
      </c>
      <c r="C144" s="5">
        <v>74.09</v>
      </c>
      <c r="D144" s="5">
        <v>18</v>
      </c>
      <c r="E144" s="5">
        <v>10</v>
      </c>
      <c r="F144" s="5">
        <v>72.150000000000006</v>
      </c>
      <c r="G144" s="5">
        <v>0</v>
      </c>
      <c r="H144" s="5">
        <v>3</v>
      </c>
      <c r="I144" s="5">
        <v>0</v>
      </c>
      <c r="J144" s="5">
        <v>3</v>
      </c>
      <c r="K144" s="5">
        <v>74.44</v>
      </c>
      <c r="L144" s="5">
        <v>73.19</v>
      </c>
      <c r="M144" s="5">
        <v>76.86</v>
      </c>
      <c r="N144" s="3"/>
    </row>
    <row r="145" spans="1:14" ht="15.75" customHeight="1">
      <c r="A145" s="4">
        <v>144</v>
      </c>
      <c r="B145" s="3" t="s">
        <v>14</v>
      </c>
      <c r="C145" s="5">
        <v>74.010000000000005</v>
      </c>
      <c r="D145" s="5">
        <v>14</v>
      </c>
      <c r="E145" s="5">
        <v>14</v>
      </c>
      <c r="F145" s="5">
        <v>75.03</v>
      </c>
      <c r="G145" s="5">
        <v>1</v>
      </c>
      <c r="H145" s="5">
        <v>5</v>
      </c>
      <c r="I145" s="5">
        <v>2</v>
      </c>
      <c r="J145" s="5">
        <v>9</v>
      </c>
      <c r="K145" s="5">
        <v>74.83</v>
      </c>
      <c r="L145" s="5">
        <v>73.489999999999995</v>
      </c>
      <c r="M145" s="5">
        <v>74.42</v>
      </c>
      <c r="N145" s="3"/>
    </row>
    <row r="146" spans="1:14" ht="15.75" customHeight="1">
      <c r="A146" s="4">
        <v>145</v>
      </c>
      <c r="B146" s="3" t="s">
        <v>130</v>
      </c>
      <c r="C146" s="5">
        <v>73.95</v>
      </c>
      <c r="D146" s="5">
        <v>17</v>
      </c>
      <c r="E146" s="5">
        <v>11</v>
      </c>
      <c r="F146" s="5">
        <v>72.819999999999993</v>
      </c>
      <c r="G146" s="5">
        <v>0</v>
      </c>
      <c r="H146" s="5">
        <v>1</v>
      </c>
      <c r="I146" s="5">
        <v>0</v>
      </c>
      <c r="J146" s="5">
        <v>1</v>
      </c>
      <c r="K146" s="5">
        <v>73.87</v>
      </c>
      <c r="L146" s="5">
        <v>73.39</v>
      </c>
      <c r="M146" s="5">
        <v>75.489999999999995</v>
      </c>
      <c r="N146" s="3"/>
    </row>
    <row r="147" spans="1:14" ht="15.75" customHeight="1">
      <c r="A147" s="4">
        <v>146</v>
      </c>
      <c r="B147" s="3" t="s">
        <v>270</v>
      </c>
      <c r="C147" s="5">
        <v>73.83</v>
      </c>
      <c r="D147" s="5">
        <v>11</v>
      </c>
      <c r="E147" s="5">
        <v>17</v>
      </c>
      <c r="F147" s="5">
        <v>77.12</v>
      </c>
      <c r="G147" s="5">
        <v>0</v>
      </c>
      <c r="H147" s="5">
        <v>1</v>
      </c>
      <c r="I147" s="5">
        <v>0</v>
      </c>
      <c r="J147" s="5">
        <v>7</v>
      </c>
      <c r="K147" s="5">
        <v>73.69</v>
      </c>
      <c r="L147" s="5">
        <v>74.16</v>
      </c>
      <c r="M147" s="5">
        <v>71.34</v>
      </c>
      <c r="N147" s="3"/>
    </row>
    <row r="148" spans="1:14" ht="15.75" customHeight="1">
      <c r="A148" s="4">
        <v>147</v>
      </c>
      <c r="B148" s="3" t="s">
        <v>295</v>
      </c>
      <c r="C148" s="5">
        <v>73.790000000000006</v>
      </c>
      <c r="D148" s="5">
        <v>14</v>
      </c>
      <c r="E148" s="5">
        <v>13</v>
      </c>
      <c r="F148" s="5">
        <v>72.48</v>
      </c>
      <c r="G148" s="5">
        <v>0</v>
      </c>
      <c r="H148" s="5">
        <v>0</v>
      </c>
      <c r="I148" s="5">
        <v>0</v>
      </c>
      <c r="J148" s="5">
        <v>1</v>
      </c>
      <c r="K148" s="5">
        <v>73.400000000000006</v>
      </c>
      <c r="L148" s="5">
        <v>73.86</v>
      </c>
      <c r="M148" s="5">
        <v>72.680000000000007</v>
      </c>
      <c r="N148" s="3"/>
    </row>
    <row r="149" spans="1:14" ht="15.75" customHeight="1">
      <c r="A149" s="4">
        <v>148</v>
      </c>
      <c r="B149" s="3" t="s">
        <v>160</v>
      </c>
      <c r="C149" s="5">
        <v>73.790000000000006</v>
      </c>
      <c r="D149" s="5">
        <v>11</v>
      </c>
      <c r="E149" s="5">
        <v>18</v>
      </c>
      <c r="F149" s="5">
        <v>79.599999999999994</v>
      </c>
      <c r="G149" s="5">
        <v>0</v>
      </c>
      <c r="H149" s="5">
        <v>5</v>
      </c>
      <c r="I149" s="5">
        <v>1</v>
      </c>
      <c r="J149" s="5">
        <v>9</v>
      </c>
      <c r="K149" s="5">
        <v>73.290000000000006</v>
      </c>
      <c r="L149" s="5">
        <v>73.37</v>
      </c>
      <c r="M149" s="5">
        <v>75.040000000000006</v>
      </c>
      <c r="N149" s="3"/>
    </row>
    <row r="150" spans="1:14" ht="15.75" customHeight="1">
      <c r="A150" s="4">
        <v>149</v>
      </c>
      <c r="B150" s="3" t="s">
        <v>297</v>
      </c>
      <c r="C150" s="5">
        <v>73.58</v>
      </c>
      <c r="D150" s="5">
        <v>15</v>
      </c>
      <c r="E150" s="5">
        <v>13</v>
      </c>
      <c r="F150" s="5">
        <v>73.89</v>
      </c>
      <c r="G150" s="5">
        <v>0</v>
      </c>
      <c r="H150" s="5">
        <v>2</v>
      </c>
      <c r="I150" s="5">
        <v>0</v>
      </c>
      <c r="J150" s="5">
        <v>3</v>
      </c>
      <c r="K150" s="5">
        <v>72.56</v>
      </c>
      <c r="L150" s="5">
        <v>73.28</v>
      </c>
      <c r="M150" s="5">
        <v>74.81</v>
      </c>
      <c r="N150" s="3"/>
    </row>
    <row r="151" spans="1:14" ht="15.75" customHeight="1">
      <c r="A151" s="4">
        <v>150</v>
      </c>
      <c r="B151" s="3" t="s">
        <v>383</v>
      </c>
      <c r="C151" s="5">
        <v>73.45</v>
      </c>
      <c r="D151" s="5">
        <v>18</v>
      </c>
      <c r="E151" s="5">
        <v>11</v>
      </c>
      <c r="F151" s="5">
        <v>69.64</v>
      </c>
      <c r="G151" s="5">
        <v>0</v>
      </c>
      <c r="H151" s="5">
        <v>2</v>
      </c>
      <c r="I151" s="5">
        <v>0</v>
      </c>
      <c r="J151" s="5">
        <v>3</v>
      </c>
      <c r="K151" s="5">
        <v>73.510000000000005</v>
      </c>
      <c r="L151" s="5">
        <v>73.12</v>
      </c>
      <c r="M151" s="5">
        <v>73.73</v>
      </c>
      <c r="N151" s="3"/>
    </row>
    <row r="152" spans="1:14" ht="15.75" customHeight="1">
      <c r="A152" s="4">
        <v>151</v>
      </c>
      <c r="B152" s="3" t="s">
        <v>217</v>
      </c>
      <c r="C152" s="5">
        <v>73.36</v>
      </c>
      <c r="D152" s="5">
        <v>15</v>
      </c>
      <c r="E152" s="5">
        <v>13</v>
      </c>
      <c r="F152" s="5">
        <v>70.73</v>
      </c>
      <c r="G152" s="5">
        <v>0</v>
      </c>
      <c r="H152" s="5">
        <v>0</v>
      </c>
      <c r="I152" s="5">
        <v>0</v>
      </c>
      <c r="J152" s="5">
        <v>0</v>
      </c>
      <c r="K152" s="5">
        <v>72.97</v>
      </c>
      <c r="L152" s="5">
        <v>73.459999999999994</v>
      </c>
      <c r="M152" s="5">
        <v>72.09</v>
      </c>
      <c r="N152" s="3"/>
    </row>
    <row r="153" spans="1:14" ht="15.75" customHeight="1">
      <c r="A153" s="4">
        <v>152</v>
      </c>
      <c r="B153" s="3" t="s">
        <v>81</v>
      </c>
      <c r="C153" s="5">
        <v>73.290000000000006</v>
      </c>
      <c r="D153" s="5">
        <v>16</v>
      </c>
      <c r="E153" s="5">
        <v>10</v>
      </c>
      <c r="F153" s="5">
        <v>70.63</v>
      </c>
      <c r="G153" s="5">
        <v>1</v>
      </c>
      <c r="H153" s="5">
        <v>0</v>
      </c>
      <c r="I153" s="5">
        <v>1</v>
      </c>
      <c r="J153" s="5">
        <v>1</v>
      </c>
      <c r="K153" s="5">
        <v>73.11</v>
      </c>
      <c r="L153" s="5">
        <v>73.010000000000005</v>
      </c>
      <c r="M153" s="5">
        <v>73.58</v>
      </c>
      <c r="N153" s="3"/>
    </row>
    <row r="154" spans="1:14" ht="15.75" customHeight="1">
      <c r="A154" s="4">
        <v>153</v>
      </c>
      <c r="B154" s="3" t="s">
        <v>134</v>
      </c>
      <c r="C154" s="5">
        <v>73.23</v>
      </c>
      <c r="D154" s="5">
        <v>7</v>
      </c>
      <c r="E154" s="5">
        <v>20</v>
      </c>
      <c r="F154" s="5">
        <v>78.930000000000007</v>
      </c>
      <c r="G154" s="5">
        <v>0</v>
      </c>
      <c r="H154" s="5">
        <v>7</v>
      </c>
      <c r="I154" s="5">
        <v>1</v>
      </c>
      <c r="J154" s="5">
        <v>11</v>
      </c>
      <c r="K154" s="5">
        <v>73.11</v>
      </c>
      <c r="L154" s="5">
        <v>73.900000000000006</v>
      </c>
      <c r="M154" s="5">
        <v>69.09</v>
      </c>
      <c r="N154" s="3"/>
    </row>
    <row r="155" spans="1:14" ht="15.75" customHeight="1">
      <c r="A155" s="4">
        <v>154</v>
      </c>
      <c r="B155" s="3" t="s">
        <v>426</v>
      </c>
      <c r="C155" s="5">
        <v>73.2</v>
      </c>
      <c r="D155" s="5">
        <v>18</v>
      </c>
      <c r="E155" s="5">
        <v>9</v>
      </c>
      <c r="F155" s="5">
        <v>69.59</v>
      </c>
      <c r="G155" s="5">
        <v>0</v>
      </c>
      <c r="H155" s="5">
        <v>0</v>
      </c>
      <c r="I155" s="5">
        <v>0</v>
      </c>
      <c r="J155" s="5">
        <v>0</v>
      </c>
      <c r="K155" s="5">
        <v>73.05</v>
      </c>
      <c r="L155" s="5">
        <v>72.430000000000007</v>
      </c>
      <c r="M155" s="5">
        <v>75.819999999999993</v>
      </c>
      <c r="N155" s="3"/>
    </row>
    <row r="156" spans="1:14" ht="15.75" customHeight="1">
      <c r="A156" s="4">
        <v>155</v>
      </c>
      <c r="B156" s="3" t="s">
        <v>411</v>
      </c>
      <c r="C156" s="5">
        <v>73.150000000000006</v>
      </c>
      <c r="D156" s="5">
        <v>9</v>
      </c>
      <c r="E156" s="5">
        <v>18</v>
      </c>
      <c r="F156" s="5">
        <v>80.2</v>
      </c>
      <c r="G156" s="5">
        <v>0</v>
      </c>
      <c r="H156" s="5">
        <v>4</v>
      </c>
      <c r="I156" s="5">
        <v>1</v>
      </c>
      <c r="J156" s="5">
        <v>12</v>
      </c>
      <c r="K156" s="5">
        <v>73.19</v>
      </c>
      <c r="L156" s="5">
        <v>73.459999999999994</v>
      </c>
      <c r="M156" s="5">
        <v>70.55</v>
      </c>
      <c r="N156" s="3"/>
    </row>
    <row r="157" spans="1:14" ht="15.75" customHeight="1">
      <c r="A157" s="4">
        <v>156</v>
      </c>
      <c r="B157" s="3" t="s">
        <v>232</v>
      </c>
      <c r="C157" s="5">
        <v>73.11</v>
      </c>
      <c r="D157" s="5">
        <v>18</v>
      </c>
      <c r="E157" s="5">
        <v>9</v>
      </c>
      <c r="F157" s="5">
        <v>67.180000000000007</v>
      </c>
      <c r="G157" s="5">
        <v>0</v>
      </c>
      <c r="H157" s="5">
        <v>1</v>
      </c>
      <c r="I157" s="5">
        <v>0</v>
      </c>
      <c r="J157" s="5">
        <v>2</v>
      </c>
      <c r="K157" s="5">
        <v>72.06</v>
      </c>
      <c r="L157" s="5">
        <v>72.81</v>
      </c>
      <c r="M157" s="5">
        <v>74.33</v>
      </c>
      <c r="N157" s="3"/>
    </row>
    <row r="158" spans="1:14" ht="15.75" customHeight="1">
      <c r="A158" s="4">
        <v>157</v>
      </c>
      <c r="B158" s="3" t="s">
        <v>169</v>
      </c>
      <c r="C158" s="5">
        <v>73.069999999999993</v>
      </c>
      <c r="D158" s="5">
        <v>6</v>
      </c>
      <c r="E158" s="5">
        <v>21</v>
      </c>
      <c r="F158" s="5">
        <v>80.459999999999994</v>
      </c>
      <c r="G158" s="5">
        <v>1</v>
      </c>
      <c r="H158" s="5">
        <v>6</v>
      </c>
      <c r="I158" s="5">
        <v>1</v>
      </c>
      <c r="J158" s="5">
        <v>9</v>
      </c>
      <c r="K158" s="5">
        <v>73.319999999999993</v>
      </c>
      <c r="L158" s="5">
        <v>74</v>
      </c>
      <c r="M158" s="5">
        <v>67.19</v>
      </c>
      <c r="N158" s="3"/>
    </row>
    <row r="159" spans="1:14" ht="15.75" customHeight="1">
      <c r="A159" s="4">
        <v>158</v>
      </c>
      <c r="B159" s="3" t="s">
        <v>348</v>
      </c>
      <c r="C159" s="5">
        <v>72.849999999999994</v>
      </c>
      <c r="D159" s="5">
        <v>19</v>
      </c>
      <c r="E159" s="5">
        <v>9</v>
      </c>
      <c r="F159" s="5">
        <v>66.349999999999994</v>
      </c>
      <c r="G159" s="5">
        <v>0</v>
      </c>
      <c r="H159" s="5">
        <v>0</v>
      </c>
      <c r="I159" s="5">
        <v>0</v>
      </c>
      <c r="J159" s="5">
        <v>1</v>
      </c>
      <c r="K159" s="5">
        <v>73.22</v>
      </c>
      <c r="L159" s="5">
        <v>72.34</v>
      </c>
      <c r="M159" s="5">
        <v>73.66</v>
      </c>
      <c r="N159" s="3"/>
    </row>
    <row r="160" spans="1:14" ht="15.75" customHeight="1">
      <c r="A160" s="4">
        <v>159</v>
      </c>
      <c r="B160" s="3" t="s">
        <v>366</v>
      </c>
      <c r="C160" s="5">
        <v>72.790000000000006</v>
      </c>
      <c r="D160" s="5">
        <v>13</v>
      </c>
      <c r="E160" s="5">
        <v>13</v>
      </c>
      <c r="F160" s="5">
        <v>71.569999999999993</v>
      </c>
      <c r="G160" s="5">
        <v>0</v>
      </c>
      <c r="H160" s="5">
        <v>1</v>
      </c>
      <c r="I160" s="5">
        <v>0</v>
      </c>
      <c r="J160" s="5">
        <v>2</v>
      </c>
      <c r="K160" s="5">
        <v>73.37</v>
      </c>
      <c r="L160" s="5">
        <v>72.91</v>
      </c>
      <c r="M160" s="5">
        <v>70.53</v>
      </c>
      <c r="N160" s="3"/>
    </row>
    <row r="161" spans="1:14" ht="15.75" customHeight="1">
      <c r="A161" s="4">
        <v>160</v>
      </c>
      <c r="B161" s="3" t="s">
        <v>170</v>
      </c>
      <c r="C161" s="5">
        <v>72.540000000000006</v>
      </c>
      <c r="D161" s="5">
        <v>12</v>
      </c>
      <c r="E161" s="5">
        <v>15</v>
      </c>
      <c r="F161" s="5">
        <v>73.39</v>
      </c>
      <c r="G161" s="5">
        <v>0</v>
      </c>
      <c r="H161" s="5">
        <v>1</v>
      </c>
      <c r="I161" s="5">
        <v>1</v>
      </c>
      <c r="J161" s="5">
        <v>4</v>
      </c>
      <c r="K161" s="5">
        <v>72.36</v>
      </c>
      <c r="L161" s="5">
        <v>72.64</v>
      </c>
      <c r="M161" s="5">
        <v>71.099999999999994</v>
      </c>
      <c r="N161" s="3"/>
    </row>
    <row r="162" spans="1:14" ht="15.75" customHeight="1">
      <c r="A162" s="4">
        <v>161</v>
      </c>
      <c r="B162" s="3" t="s">
        <v>277</v>
      </c>
      <c r="C162" s="5">
        <v>72.510000000000005</v>
      </c>
      <c r="D162" s="5">
        <v>17</v>
      </c>
      <c r="E162" s="5">
        <v>11</v>
      </c>
      <c r="F162" s="5">
        <v>69.23</v>
      </c>
      <c r="G162" s="5">
        <v>0</v>
      </c>
      <c r="H162" s="5">
        <v>1</v>
      </c>
      <c r="I162" s="5">
        <v>0</v>
      </c>
      <c r="J162" s="5">
        <v>3</v>
      </c>
      <c r="K162" s="5">
        <v>71.78</v>
      </c>
      <c r="L162" s="5">
        <v>71.739999999999995</v>
      </c>
      <c r="M162" s="5">
        <v>75.7</v>
      </c>
      <c r="N162" s="3"/>
    </row>
    <row r="163" spans="1:14" ht="15.75" customHeight="1">
      <c r="A163" s="4">
        <v>162</v>
      </c>
      <c r="B163" s="3" t="s">
        <v>205</v>
      </c>
      <c r="C163" s="5">
        <v>72.400000000000006</v>
      </c>
      <c r="D163" s="5">
        <v>18</v>
      </c>
      <c r="E163" s="5">
        <v>9</v>
      </c>
      <c r="F163" s="5">
        <v>70.150000000000006</v>
      </c>
      <c r="G163" s="5">
        <v>0</v>
      </c>
      <c r="H163" s="5">
        <v>2</v>
      </c>
      <c r="I163" s="5">
        <v>0</v>
      </c>
      <c r="J163" s="5">
        <v>2</v>
      </c>
      <c r="K163" s="5">
        <v>71.95</v>
      </c>
      <c r="L163" s="5">
        <v>71.41</v>
      </c>
      <c r="M163" s="5">
        <v>76.38</v>
      </c>
      <c r="N163" s="3"/>
    </row>
    <row r="164" spans="1:14" ht="15.75" customHeight="1">
      <c r="A164" s="4">
        <v>163</v>
      </c>
      <c r="B164" s="3" t="s">
        <v>229</v>
      </c>
      <c r="C164" s="5">
        <v>72.25</v>
      </c>
      <c r="D164" s="5">
        <v>14</v>
      </c>
      <c r="E164" s="5">
        <v>9</v>
      </c>
      <c r="F164" s="5">
        <v>67.98</v>
      </c>
      <c r="G164" s="5">
        <v>0</v>
      </c>
      <c r="H164" s="5">
        <v>1</v>
      </c>
      <c r="I164" s="5">
        <v>0</v>
      </c>
      <c r="J164" s="5">
        <v>2</v>
      </c>
      <c r="K164" s="5">
        <v>71.489999999999995</v>
      </c>
      <c r="L164" s="5">
        <v>72.37</v>
      </c>
      <c r="M164" s="5">
        <v>71.239999999999995</v>
      </c>
      <c r="N164" s="3"/>
    </row>
    <row r="165" spans="1:14" ht="15.75" customHeight="1">
      <c r="A165" s="4">
        <v>164</v>
      </c>
      <c r="B165" s="3" t="s">
        <v>339</v>
      </c>
      <c r="C165" s="5">
        <v>72.16</v>
      </c>
      <c r="D165" s="5">
        <v>14</v>
      </c>
      <c r="E165" s="5">
        <v>11</v>
      </c>
      <c r="F165" s="5">
        <v>66.47</v>
      </c>
      <c r="G165" s="5">
        <v>0</v>
      </c>
      <c r="H165" s="5">
        <v>2</v>
      </c>
      <c r="I165" s="5">
        <v>0</v>
      </c>
      <c r="J165" s="5">
        <v>4</v>
      </c>
      <c r="K165" s="5">
        <v>73.02</v>
      </c>
      <c r="L165" s="5">
        <v>71.25</v>
      </c>
      <c r="M165" s="5">
        <v>74.34</v>
      </c>
      <c r="N165" s="3"/>
    </row>
    <row r="166" spans="1:14" ht="15.75" customHeight="1">
      <c r="A166" s="4">
        <v>165</v>
      </c>
      <c r="B166" s="3" t="s">
        <v>286</v>
      </c>
      <c r="C166" s="5">
        <v>72.150000000000006</v>
      </c>
      <c r="D166" s="5">
        <v>19</v>
      </c>
      <c r="E166" s="5">
        <v>11</v>
      </c>
      <c r="F166" s="5">
        <v>69.88</v>
      </c>
      <c r="G166" s="5">
        <v>0</v>
      </c>
      <c r="H166" s="5">
        <v>2</v>
      </c>
      <c r="I166" s="5">
        <v>0</v>
      </c>
      <c r="J166" s="5">
        <v>2</v>
      </c>
      <c r="K166" s="5">
        <v>71.27</v>
      </c>
      <c r="L166" s="5">
        <v>71.19</v>
      </c>
      <c r="M166" s="5">
        <v>76.400000000000006</v>
      </c>
      <c r="N166" s="3"/>
    </row>
    <row r="167" spans="1:14" ht="15.75" customHeight="1">
      <c r="A167" s="4">
        <v>166</v>
      </c>
      <c r="B167" s="3" t="s">
        <v>354</v>
      </c>
      <c r="C167" s="5">
        <v>72.14</v>
      </c>
      <c r="D167" s="5">
        <v>15</v>
      </c>
      <c r="E167" s="5">
        <v>13</v>
      </c>
      <c r="F167" s="5">
        <v>70.48</v>
      </c>
      <c r="G167" s="5">
        <v>0</v>
      </c>
      <c r="H167" s="5">
        <v>0</v>
      </c>
      <c r="I167" s="5">
        <v>0</v>
      </c>
      <c r="J167" s="5">
        <v>2</v>
      </c>
      <c r="K167" s="5">
        <v>72.08</v>
      </c>
      <c r="L167" s="5">
        <v>72.06</v>
      </c>
      <c r="M167" s="5">
        <v>71.400000000000006</v>
      </c>
      <c r="N167" s="3"/>
    </row>
    <row r="168" spans="1:14" ht="15.75" customHeight="1">
      <c r="A168" s="4">
        <v>167</v>
      </c>
      <c r="B168" s="3" t="s">
        <v>233</v>
      </c>
      <c r="C168" s="5">
        <v>72.14</v>
      </c>
      <c r="D168" s="5">
        <v>16</v>
      </c>
      <c r="E168" s="5">
        <v>9</v>
      </c>
      <c r="F168" s="5">
        <v>68.22</v>
      </c>
      <c r="G168" s="5">
        <v>0</v>
      </c>
      <c r="H168" s="5">
        <v>0</v>
      </c>
      <c r="I168" s="5">
        <v>0</v>
      </c>
      <c r="J168" s="5">
        <v>0</v>
      </c>
      <c r="K168" s="5">
        <v>70.569999999999993</v>
      </c>
      <c r="L168" s="5">
        <v>71.73</v>
      </c>
      <c r="M168" s="5">
        <v>74.38</v>
      </c>
      <c r="N168" s="3"/>
    </row>
    <row r="169" spans="1:14" ht="15.75" customHeight="1">
      <c r="A169" s="4">
        <v>168</v>
      </c>
      <c r="B169" s="3" t="s">
        <v>216</v>
      </c>
      <c r="C169" s="5">
        <v>72.13</v>
      </c>
      <c r="D169" s="5">
        <v>14</v>
      </c>
      <c r="E169" s="5">
        <v>10</v>
      </c>
      <c r="F169" s="5">
        <v>68.61</v>
      </c>
      <c r="G169" s="5">
        <v>0</v>
      </c>
      <c r="H169" s="5">
        <v>0</v>
      </c>
      <c r="I169" s="5">
        <v>0</v>
      </c>
      <c r="J169" s="5">
        <v>1</v>
      </c>
      <c r="K169" s="5">
        <v>71.05</v>
      </c>
      <c r="L169" s="5">
        <v>72.55</v>
      </c>
      <c r="M169" s="5">
        <v>70.08</v>
      </c>
      <c r="N169" s="3"/>
    </row>
    <row r="170" spans="1:14" ht="15.75" customHeight="1">
      <c r="A170" s="4">
        <v>169</v>
      </c>
      <c r="B170" s="3" t="s">
        <v>103</v>
      </c>
      <c r="C170" s="5">
        <v>72</v>
      </c>
      <c r="D170" s="5">
        <v>13</v>
      </c>
      <c r="E170" s="5">
        <v>11</v>
      </c>
      <c r="F170" s="5">
        <v>72.400000000000006</v>
      </c>
      <c r="G170" s="5">
        <v>0</v>
      </c>
      <c r="H170" s="5">
        <v>1</v>
      </c>
      <c r="I170" s="5">
        <v>1</v>
      </c>
      <c r="J170" s="5">
        <v>2</v>
      </c>
      <c r="K170" s="5">
        <v>71.680000000000007</v>
      </c>
      <c r="L170" s="5">
        <v>71.88</v>
      </c>
      <c r="M170" s="5">
        <v>71.72</v>
      </c>
      <c r="N170" s="3"/>
    </row>
    <row r="171" spans="1:14" ht="15.75" customHeight="1">
      <c r="A171" s="4">
        <v>170</v>
      </c>
      <c r="B171" s="3" t="s">
        <v>165</v>
      </c>
      <c r="C171" s="5">
        <v>71.92</v>
      </c>
      <c r="D171" s="5">
        <v>11</v>
      </c>
      <c r="E171" s="5">
        <v>18</v>
      </c>
      <c r="F171" s="5">
        <v>72.86</v>
      </c>
      <c r="G171" s="5">
        <v>0</v>
      </c>
      <c r="H171" s="5">
        <v>2</v>
      </c>
      <c r="I171" s="5">
        <v>0</v>
      </c>
      <c r="J171" s="5">
        <v>3</v>
      </c>
      <c r="K171" s="5">
        <v>71.37</v>
      </c>
      <c r="L171" s="5">
        <v>71.930000000000007</v>
      </c>
      <c r="M171" s="5">
        <v>71.23</v>
      </c>
      <c r="N171" s="3"/>
    </row>
    <row r="172" spans="1:14" ht="15.75" customHeight="1">
      <c r="A172" s="4">
        <v>171</v>
      </c>
      <c r="B172" s="3" t="s">
        <v>176</v>
      </c>
      <c r="C172" s="5">
        <v>71.75</v>
      </c>
      <c r="D172" s="5">
        <v>12</v>
      </c>
      <c r="E172" s="5">
        <v>15</v>
      </c>
      <c r="F172" s="5">
        <v>72.23</v>
      </c>
      <c r="G172" s="5">
        <v>0</v>
      </c>
      <c r="H172" s="5">
        <v>1</v>
      </c>
      <c r="I172" s="5">
        <v>0</v>
      </c>
      <c r="J172" s="5">
        <v>3</v>
      </c>
      <c r="K172" s="5">
        <v>72.19</v>
      </c>
      <c r="L172" s="5">
        <v>71.55</v>
      </c>
      <c r="M172" s="5">
        <v>71.040000000000006</v>
      </c>
      <c r="N172" s="3"/>
    </row>
    <row r="173" spans="1:14" ht="15.75" customHeight="1">
      <c r="A173" s="4">
        <v>172</v>
      </c>
      <c r="B173" s="3" t="s">
        <v>112</v>
      </c>
      <c r="C173" s="5">
        <v>71.7</v>
      </c>
      <c r="D173" s="5">
        <v>10</v>
      </c>
      <c r="E173" s="5">
        <v>18</v>
      </c>
      <c r="F173" s="5">
        <v>75.209999999999994</v>
      </c>
      <c r="G173" s="5">
        <v>0</v>
      </c>
      <c r="H173" s="5">
        <v>2</v>
      </c>
      <c r="I173" s="5">
        <v>0</v>
      </c>
      <c r="J173" s="5">
        <v>4</v>
      </c>
      <c r="K173" s="5">
        <v>70.94</v>
      </c>
      <c r="L173" s="5">
        <v>71.989999999999995</v>
      </c>
      <c r="M173" s="5">
        <v>69.88</v>
      </c>
      <c r="N173" s="3"/>
    </row>
    <row r="174" spans="1:14" ht="15.75" customHeight="1">
      <c r="A174" s="4">
        <v>173</v>
      </c>
      <c r="B174" s="3" t="s">
        <v>96</v>
      </c>
      <c r="C174" s="5">
        <v>71.69</v>
      </c>
      <c r="D174" s="5">
        <v>9</v>
      </c>
      <c r="E174" s="5">
        <v>18</v>
      </c>
      <c r="F174" s="5">
        <v>76.650000000000006</v>
      </c>
      <c r="G174" s="5">
        <v>0</v>
      </c>
      <c r="H174" s="5">
        <v>6</v>
      </c>
      <c r="I174" s="5">
        <v>0</v>
      </c>
      <c r="J174" s="5">
        <v>8</v>
      </c>
      <c r="K174" s="5">
        <v>72.260000000000005</v>
      </c>
      <c r="L174" s="5">
        <v>72.150000000000006</v>
      </c>
      <c r="M174" s="5">
        <v>67.650000000000006</v>
      </c>
      <c r="N174" s="3"/>
    </row>
    <row r="175" spans="1:14" ht="15.75" customHeight="1">
      <c r="A175" s="4">
        <v>174</v>
      </c>
      <c r="B175" s="3" t="s">
        <v>152</v>
      </c>
      <c r="C175" s="5">
        <v>71.66</v>
      </c>
      <c r="D175" s="5">
        <v>11</v>
      </c>
      <c r="E175" s="5">
        <v>17</v>
      </c>
      <c r="F175" s="5">
        <v>76.37</v>
      </c>
      <c r="G175" s="5">
        <v>0</v>
      </c>
      <c r="H175" s="5">
        <v>3</v>
      </c>
      <c r="I175" s="5">
        <v>1</v>
      </c>
      <c r="J175" s="5">
        <v>4</v>
      </c>
      <c r="K175" s="5">
        <v>70.819999999999993</v>
      </c>
      <c r="L175" s="5">
        <v>71.55</v>
      </c>
      <c r="M175" s="5">
        <v>71.83</v>
      </c>
      <c r="N175" s="3"/>
    </row>
    <row r="176" spans="1:14" ht="15.75" customHeight="1">
      <c r="A176" s="4">
        <v>175</v>
      </c>
      <c r="B176" s="3" t="s">
        <v>346</v>
      </c>
      <c r="C176" s="5">
        <v>71.59</v>
      </c>
      <c r="D176" s="5">
        <v>17</v>
      </c>
      <c r="E176" s="5">
        <v>10</v>
      </c>
      <c r="F176" s="5">
        <v>70.19</v>
      </c>
      <c r="G176" s="5">
        <v>0</v>
      </c>
      <c r="H176" s="5">
        <v>1</v>
      </c>
      <c r="I176" s="5">
        <v>0</v>
      </c>
      <c r="J176" s="5">
        <v>1</v>
      </c>
      <c r="K176" s="5">
        <v>72.150000000000006</v>
      </c>
      <c r="L176" s="5">
        <v>70.569999999999993</v>
      </c>
      <c r="M176" s="5">
        <v>74.59</v>
      </c>
      <c r="N176" s="3"/>
    </row>
    <row r="177" spans="1:14" ht="15.75" customHeight="1">
      <c r="A177" s="4">
        <v>176</v>
      </c>
      <c r="B177" s="3" t="s">
        <v>77</v>
      </c>
      <c r="C177" s="5">
        <v>71.569999999999993</v>
      </c>
      <c r="D177" s="5">
        <v>13</v>
      </c>
      <c r="E177" s="5">
        <v>15</v>
      </c>
      <c r="F177" s="5">
        <v>73.28</v>
      </c>
      <c r="G177" s="5">
        <v>0</v>
      </c>
      <c r="H177" s="5">
        <v>3</v>
      </c>
      <c r="I177" s="5">
        <v>0</v>
      </c>
      <c r="J177" s="5">
        <v>3</v>
      </c>
      <c r="K177" s="5">
        <v>71.41</v>
      </c>
      <c r="L177" s="5">
        <v>71.31</v>
      </c>
      <c r="M177" s="5">
        <v>71.739999999999995</v>
      </c>
      <c r="N177" s="3"/>
    </row>
    <row r="178" spans="1:14" ht="15.75" customHeight="1">
      <c r="A178" s="4">
        <v>177</v>
      </c>
      <c r="B178" s="3" t="s">
        <v>91</v>
      </c>
      <c r="C178" s="5">
        <v>71.37</v>
      </c>
      <c r="D178" s="5">
        <v>8</v>
      </c>
      <c r="E178" s="5">
        <v>19</v>
      </c>
      <c r="F178" s="5">
        <v>79.27</v>
      </c>
      <c r="G178" s="5">
        <v>0</v>
      </c>
      <c r="H178" s="5">
        <v>2</v>
      </c>
      <c r="I178" s="5">
        <v>1</v>
      </c>
      <c r="J178" s="5">
        <v>10</v>
      </c>
      <c r="K178" s="5">
        <v>70.930000000000007</v>
      </c>
      <c r="L178" s="5">
        <v>71.03</v>
      </c>
      <c r="M178" s="5">
        <v>72.150000000000006</v>
      </c>
      <c r="N178" s="3"/>
    </row>
    <row r="179" spans="1:14" ht="15.75" customHeight="1">
      <c r="A179" s="4">
        <v>178</v>
      </c>
      <c r="B179" s="3" t="s">
        <v>97</v>
      </c>
      <c r="C179" s="5">
        <v>71.36</v>
      </c>
      <c r="D179" s="5">
        <v>9</v>
      </c>
      <c r="E179" s="5">
        <v>15</v>
      </c>
      <c r="F179" s="5">
        <v>76.290000000000006</v>
      </c>
      <c r="G179" s="5">
        <v>0</v>
      </c>
      <c r="H179" s="5">
        <v>6</v>
      </c>
      <c r="I179" s="5">
        <v>0</v>
      </c>
      <c r="J179" s="5">
        <v>10</v>
      </c>
      <c r="K179" s="5">
        <v>70.53</v>
      </c>
      <c r="L179" s="5">
        <v>71.680000000000007</v>
      </c>
      <c r="M179" s="5">
        <v>69.5</v>
      </c>
      <c r="N179" s="3"/>
    </row>
    <row r="180" spans="1:14" ht="15.75" customHeight="1">
      <c r="A180" s="4">
        <v>179</v>
      </c>
      <c r="B180" s="3" t="s">
        <v>292</v>
      </c>
      <c r="C180" s="5">
        <v>71.33</v>
      </c>
      <c r="D180" s="5">
        <v>16</v>
      </c>
      <c r="E180" s="5">
        <v>13</v>
      </c>
      <c r="F180" s="5">
        <v>67.81</v>
      </c>
      <c r="G180" s="5">
        <v>0</v>
      </c>
      <c r="H180" s="5">
        <v>1</v>
      </c>
      <c r="I180" s="5">
        <v>0</v>
      </c>
      <c r="J180" s="5">
        <v>2</v>
      </c>
      <c r="K180" s="5">
        <v>71.95</v>
      </c>
      <c r="L180" s="5">
        <v>70.930000000000007</v>
      </c>
      <c r="M180" s="5">
        <v>71.41</v>
      </c>
      <c r="N180" s="3"/>
    </row>
    <row r="181" spans="1:14" ht="15.75" customHeight="1">
      <c r="A181" s="4">
        <v>180</v>
      </c>
      <c r="B181" s="3" t="s">
        <v>100</v>
      </c>
      <c r="C181" s="5">
        <v>71.28</v>
      </c>
      <c r="D181" s="5">
        <v>13</v>
      </c>
      <c r="E181" s="5">
        <v>13</v>
      </c>
      <c r="F181" s="5">
        <v>68.25</v>
      </c>
      <c r="G181" s="5">
        <v>0</v>
      </c>
      <c r="H181" s="5">
        <v>2</v>
      </c>
      <c r="I181" s="5">
        <v>0</v>
      </c>
      <c r="J181" s="5">
        <v>5</v>
      </c>
      <c r="K181" s="5">
        <v>71.34</v>
      </c>
      <c r="L181" s="5">
        <v>71.52</v>
      </c>
      <c r="M181" s="5">
        <v>68.849999999999994</v>
      </c>
      <c r="N181" s="3"/>
    </row>
    <row r="182" spans="1:14" ht="15.75" customHeight="1">
      <c r="A182" s="4">
        <v>181</v>
      </c>
      <c r="B182" s="3" t="s">
        <v>75</v>
      </c>
      <c r="C182" s="5">
        <v>70.989999999999995</v>
      </c>
      <c r="D182" s="5">
        <v>13</v>
      </c>
      <c r="E182" s="5">
        <v>15</v>
      </c>
      <c r="F182" s="5">
        <v>74.09</v>
      </c>
      <c r="G182" s="5">
        <v>0</v>
      </c>
      <c r="H182" s="5">
        <v>3</v>
      </c>
      <c r="I182" s="5">
        <v>0</v>
      </c>
      <c r="J182" s="5">
        <v>5</v>
      </c>
      <c r="K182" s="5">
        <v>71.62</v>
      </c>
      <c r="L182" s="5">
        <v>70.38</v>
      </c>
      <c r="M182" s="5">
        <v>72</v>
      </c>
      <c r="N182" s="3"/>
    </row>
    <row r="183" spans="1:14" ht="15.75" customHeight="1">
      <c r="A183" s="4">
        <v>182</v>
      </c>
      <c r="B183" s="3" t="s">
        <v>88</v>
      </c>
      <c r="C183" s="5">
        <v>70.930000000000007</v>
      </c>
      <c r="D183" s="5">
        <v>14</v>
      </c>
      <c r="E183" s="5">
        <v>13</v>
      </c>
      <c r="F183" s="5">
        <v>70.930000000000007</v>
      </c>
      <c r="G183" s="5">
        <v>0</v>
      </c>
      <c r="H183" s="5">
        <v>0</v>
      </c>
      <c r="I183" s="5">
        <v>0</v>
      </c>
      <c r="J183" s="5">
        <v>0</v>
      </c>
      <c r="K183" s="5">
        <v>70.260000000000005</v>
      </c>
      <c r="L183" s="5">
        <v>70.72</v>
      </c>
      <c r="M183" s="5">
        <v>71.400000000000006</v>
      </c>
      <c r="N183" s="3"/>
    </row>
    <row r="184" spans="1:14" ht="15.75" customHeight="1">
      <c r="A184" s="4">
        <v>183</v>
      </c>
      <c r="B184" s="3" t="s">
        <v>264</v>
      </c>
      <c r="C184" s="5">
        <v>70.92</v>
      </c>
      <c r="D184" s="5">
        <v>14</v>
      </c>
      <c r="E184" s="5">
        <v>16</v>
      </c>
      <c r="F184" s="5">
        <v>72.540000000000006</v>
      </c>
      <c r="G184" s="5">
        <v>0</v>
      </c>
      <c r="H184" s="5">
        <v>0</v>
      </c>
      <c r="I184" s="5">
        <v>0</v>
      </c>
      <c r="J184" s="5">
        <v>1</v>
      </c>
      <c r="K184" s="5">
        <v>70.64</v>
      </c>
      <c r="L184" s="5">
        <v>70.75</v>
      </c>
      <c r="M184" s="5">
        <v>70.8</v>
      </c>
      <c r="N184" s="3"/>
    </row>
    <row r="185" spans="1:14" ht="15.75" customHeight="1">
      <c r="A185" s="4">
        <v>184</v>
      </c>
      <c r="B185" s="3" t="s">
        <v>356</v>
      </c>
      <c r="C185" s="5">
        <v>70.86</v>
      </c>
      <c r="D185" s="5">
        <v>16</v>
      </c>
      <c r="E185" s="5">
        <v>11</v>
      </c>
      <c r="F185" s="5">
        <v>67.540000000000006</v>
      </c>
      <c r="G185" s="5">
        <v>0</v>
      </c>
      <c r="H185" s="5">
        <v>0</v>
      </c>
      <c r="I185" s="5">
        <v>0</v>
      </c>
      <c r="J185" s="5">
        <v>1</v>
      </c>
      <c r="K185" s="5">
        <v>70.59</v>
      </c>
      <c r="L185" s="5">
        <v>70.25</v>
      </c>
      <c r="M185" s="5">
        <v>72.760000000000005</v>
      </c>
      <c r="N185" s="3"/>
    </row>
    <row r="186" spans="1:14" ht="15.75" customHeight="1">
      <c r="A186" s="4">
        <v>185</v>
      </c>
      <c r="B186" s="3" t="s">
        <v>304</v>
      </c>
      <c r="C186" s="5">
        <v>70.790000000000006</v>
      </c>
      <c r="D186" s="5">
        <v>9</v>
      </c>
      <c r="E186" s="5">
        <v>19</v>
      </c>
      <c r="F186" s="5">
        <v>75.63</v>
      </c>
      <c r="G186" s="5">
        <v>0</v>
      </c>
      <c r="H186" s="5">
        <v>4</v>
      </c>
      <c r="I186" s="5">
        <v>0</v>
      </c>
      <c r="J186" s="5">
        <v>4</v>
      </c>
      <c r="K186" s="5">
        <v>69.989999999999995</v>
      </c>
      <c r="L186" s="5">
        <v>70.930000000000007</v>
      </c>
      <c r="M186" s="5">
        <v>69.77</v>
      </c>
      <c r="N186" s="3"/>
    </row>
    <row r="187" spans="1:14" ht="15.75" customHeight="1">
      <c r="A187" s="4">
        <v>186</v>
      </c>
      <c r="B187" s="3" t="s">
        <v>275</v>
      </c>
      <c r="C187" s="5">
        <v>70.739999999999995</v>
      </c>
      <c r="D187" s="5">
        <v>16</v>
      </c>
      <c r="E187" s="5">
        <v>13</v>
      </c>
      <c r="F187" s="5">
        <v>71.849999999999994</v>
      </c>
      <c r="G187" s="5">
        <v>0</v>
      </c>
      <c r="H187" s="5">
        <v>1</v>
      </c>
      <c r="I187" s="5">
        <v>0</v>
      </c>
      <c r="J187" s="5">
        <v>1</v>
      </c>
      <c r="K187" s="5">
        <v>70.959999999999994</v>
      </c>
      <c r="L187" s="5">
        <v>69.83</v>
      </c>
      <c r="M187" s="5">
        <v>73.5</v>
      </c>
      <c r="N187" s="3"/>
    </row>
    <row r="188" spans="1:14" ht="15.75" customHeight="1">
      <c r="A188" s="4">
        <v>187</v>
      </c>
      <c r="B188" s="3" t="s">
        <v>369</v>
      </c>
      <c r="C188" s="5">
        <v>70.73</v>
      </c>
      <c r="D188" s="5">
        <v>16</v>
      </c>
      <c r="E188" s="5">
        <v>11</v>
      </c>
      <c r="F188" s="5">
        <v>68.89</v>
      </c>
      <c r="G188" s="5">
        <v>0</v>
      </c>
      <c r="H188" s="5">
        <v>1</v>
      </c>
      <c r="I188" s="5">
        <v>0</v>
      </c>
      <c r="J188" s="5">
        <v>3</v>
      </c>
      <c r="K188" s="5">
        <v>70.650000000000006</v>
      </c>
      <c r="L188" s="5">
        <v>70.03</v>
      </c>
      <c r="M188" s="5">
        <v>72.819999999999993</v>
      </c>
      <c r="N188" s="3"/>
    </row>
    <row r="189" spans="1:14" ht="15.75" customHeight="1">
      <c r="A189" s="4">
        <v>188</v>
      </c>
      <c r="B189" s="3" t="s">
        <v>59</v>
      </c>
      <c r="C189" s="5">
        <v>70.73</v>
      </c>
      <c r="D189" s="5">
        <v>9</v>
      </c>
      <c r="E189" s="5">
        <v>18</v>
      </c>
      <c r="F189" s="5">
        <v>75.13</v>
      </c>
      <c r="G189" s="5">
        <v>0</v>
      </c>
      <c r="H189" s="5">
        <v>4</v>
      </c>
      <c r="I189" s="5">
        <v>0</v>
      </c>
      <c r="J189" s="5">
        <v>9</v>
      </c>
      <c r="K189" s="5">
        <v>70.78</v>
      </c>
      <c r="L189" s="5">
        <v>70.81</v>
      </c>
      <c r="M189" s="5">
        <v>69.040000000000006</v>
      </c>
      <c r="N189" s="3"/>
    </row>
    <row r="190" spans="1:14" ht="15.75" customHeight="1">
      <c r="A190" s="4">
        <v>189</v>
      </c>
      <c r="B190" s="3" t="s">
        <v>265</v>
      </c>
      <c r="C190" s="5">
        <v>70.69</v>
      </c>
      <c r="D190" s="5">
        <v>17</v>
      </c>
      <c r="E190" s="5">
        <v>11</v>
      </c>
      <c r="F190" s="5">
        <v>66.849999999999994</v>
      </c>
      <c r="G190" s="5">
        <v>0</v>
      </c>
      <c r="H190" s="5">
        <v>0</v>
      </c>
      <c r="I190" s="5">
        <v>0</v>
      </c>
      <c r="J190" s="5">
        <v>0</v>
      </c>
      <c r="K190" s="5">
        <v>70.989999999999995</v>
      </c>
      <c r="L190" s="5">
        <v>70.09</v>
      </c>
      <c r="M190" s="5">
        <v>71.97</v>
      </c>
      <c r="N190" s="3"/>
    </row>
    <row r="191" spans="1:14" ht="15.75" customHeight="1">
      <c r="A191" s="4">
        <v>190</v>
      </c>
      <c r="B191" s="3" t="s">
        <v>40</v>
      </c>
      <c r="C191" s="5">
        <v>70.66</v>
      </c>
      <c r="D191" s="5">
        <v>8</v>
      </c>
      <c r="E191" s="5">
        <v>18</v>
      </c>
      <c r="F191" s="5">
        <v>80.319999999999993</v>
      </c>
      <c r="G191" s="5">
        <v>0</v>
      </c>
      <c r="H191" s="5">
        <v>6</v>
      </c>
      <c r="I191" s="5">
        <v>0</v>
      </c>
      <c r="J191" s="5">
        <v>14</v>
      </c>
      <c r="K191" s="5">
        <v>69.989999999999995</v>
      </c>
      <c r="L191" s="5">
        <v>70.27</v>
      </c>
      <c r="M191" s="5">
        <v>71.930000000000007</v>
      </c>
      <c r="N191" s="3"/>
    </row>
    <row r="192" spans="1:14" ht="15.75" customHeight="1">
      <c r="A192" s="4">
        <v>191</v>
      </c>
      <c r="B192" s="3" t="s">
        <v>242</v>
      </c>
      <c r="C192" s="5">
        <v>70.62</v>
      </c>
      <c r="D192" s="5">
        <v>14</v>
      </c>
      <c r="E192" s="5">
        <v>11</v>
      </c>
      <c r="F192" s="5">
        <v>67.94</v>
      </c>
      <c r="G192" s="5">
        <v>0</v>
      </c>
      <c r="H192" s="5">
        <v>0</v>
      </c>
      <c r="I192" s="5">
        <v>0</v>
      </c>
      <c r="J192" s="5">
        <v>3</v>
      </c>
      <c r="K192" s="5">
        <v>71.8</v>
      </c>
      <c r="L192" s="5">
        <v>69.739999999999995</v>
      </c>
      <c r="M192" s="5">
        <v>72.260000000000005</v>
      </c>
      <c r="N192" s="3"/>
    </row>
    <row r="193" spans="1:14" ht="15.75" customHeight="1">
      <c r="A193" s="4">
        <v>192</v>
      </c>
      <c r="B193" s="3" t="s">
        <v>429</v>
      </c>
      <c r="C193" s="5">
        <v>70.61</v>
      </c>
      <c r="D193" s="5">
        <v>11</v>
      </c>
      <c r="E193" s="5">
        <v>17</v>
      </c>
      <c r="F193" s="5">
        <v>72.92</v>
      </c>
      <c r="G193" s="5">
        <v>0</v>
      </c>
      <c r="H193" s="5">
        <v>1</v>
      </c>
      <c r="I193" s="5">
        <v>0</v>
      </c>
      <c r="J193" s="5">
        <v>1</v>
      </c>
      <c r="K193" s="5">
        <v>71.55</v>
      </c>
      <c r="L193" s="5">
        <v>70.66</v>
      </c>
      <c r="M193" s="5">
        <v>68.23</v>
      </c>
      <c r="N193" s="3"/>
    </row>
    <row r="194" spans="1:14" ht="15.75" customHeight="1">
      <c r="A194" s="4">
        <v>193</v>
      </c>
      <c r="B194" s="3" t="s">
        <v>315</v>
      </c>
      <c r="C194" s="5">
        <v>70.47</v>
      </c>
      <c r="D194" s="5">
        <v>11</v>
      </c>
      <c r="E194" s="5">
        <v>16</v>
      </c>
      <c r="F194" s="5">
        <v>72.5</v>
      </c>
      <c r="G194" s="5">
        <v>0</v>
      </c>
      <c r="H194" s="5">
        <v>1</v>
      </c>
      <c r="I194" s="5">
        <v>0</v>
      </c>
      <c r="J194" s="5">
        <v>3</v>
      </c>
      <c r="K194" s="5">
        <v>71.239999999999995</v>
      </c>
      <c r="L194" s="5">
        <v>70.47</v>
      </c>
      <c r="M194" s="5">
        <v>68.45</v>
      </c>
      <c r="N194" s="3"/>
    </row>
    <row r="195" spans="1:14" ht="15.75" customHeight="1">
      <c r="A195" s="4">
        <v>194</v>
      </c>
      <c r="B195" s="3" t="s">
        <v>188</v>
      </c>
      <c r="C195" s="5">
        <v>70.42</v>
      </c>
      <c r="D195" s="5">
        <v>12</v>
      </c>
      <c r="E195" s="5">
        <v>16</v>
      </c>
      <c r="F195" s="5">
        <v>75.540000000000006</v>
      </c>
      <c r="G195" s="5">
        <v>0</v>
      </c>
      <c r="H195" s="5">
        <v>7</v>
      </c>
      <c r="I195" s="5">
        <v>1</v>
      </c>
      <c r="J195" s="5">
        <v>10</v>
      </c>
      <c r="K195" s="5">
        <v>69.91</v>
      </c>
      <c r="L195" s="5">
        <v>69.87</v>
      </c>
      <c r="M195" s="5">
        <v>72.27</v>
      </c>
      <c r="N195" s="3"/>
    </row>
    <row r="196" spans="1:14" ht="15.75" customHeight="1">
      <c r="A196" s="4">
        <v>195</v>
      </c>
      <c r="B196" s="3" t="s">
        <v>198</v>
      </c>
      <c r="C196" s="5">
        <v>70.400000000000006</v>
      </c>
      <c r="D196" s="5">
        <v>14</v>
      </c>
      <c r="E196" s="5">
        <v>15</v>
      </c>
      <c r="F196" s="5">
        <v>72.23</v>
      </c>
      <c r="G196" s="5">
        <v>0</v>
      </c>
      <c r="H196" s="5">
        <v>0</v>
      </c>
      <c r="I196" s="5">
        <v>0</v>
      </c>
      <c r="J196" s="5">
        <v>3</v>
      </c>
      <c r="K196" s="5">
        <v>69.98</v>
      </c>
      <c r="L196" s="5">
        <v>69.66</v>
      </c>
      <c r="M196" s="5">
        <v>73.010000000000005</v>
      </c>
      <c r="N196" s="3"/>
    </row>
    <row r="197" spans="1:14" ht="15.75" customHeight="1">
      <c r="A197" s="4">
        <v>196</v>
      </c>
      <c r="B197" s="3" t="s">
        <v>163</v>
      </c>
      <c r="C197" s="5">
        <v>70.37</v>
      </c>
      <c r="D197" s="5">
        <v>14</v>
      </c>
      <c r="E197" s="5">
        <v>13</v>
      </c>
      <c r="F197" s="5">
        <v>70.5</v>
      </c>
      <c r="G197" s="5">
        <v>1</v>
      </c>
      <c r="H197" s="5">
        <v>0</v>
      </c>
      <c r="I197" s="5">
        <v>2</v>
      </c>
      <c r="J197" s="5">
        <v>2</v>
      </c>
      <c r="K197" s="5">
        <v>69.47</v>
      </c>
      <c r="L197" s="5">
        <v>70.56</v>
      </c>
      <c r="M197" s="5">
        <v>69.16</v>
      </c>
      <c r="N197" s="3"/>
    </row>
    <row r="198" spans="1:14" ht="15.75" customHeight="1">
      <c r="A198" s="4">
        <v>197</v>
      </c>
      <c r="B198" s="3" t="s">
        <v>94</v>
      </c>
      <c r="C198" s="5">
        <v>70.180000000000007</v>
      </c>
      <c r="D198" s="5">
        <v>13</v>
      </c>
      <c r="E198" s="5">
        <v>16</v>
      </c>
      <c r="F198" s="5">
        <v>70.05</v>
      </c>
      <c r="G198" s="5">
        <v>0</v>
      </c>
      <c r="H198" s="5">
        <v>2</v>
      </c>
      <c r="I198" s="5">
        <v>0</v>
      </c>
      <c r="J198" s="5">
        <v>3</v>
      </c>
      <c r="K198" s="5">
        <v>69.16</v>
      </c>
      <c r="L198" s="5">
        <v>70.58</v>
      </c>
      <c r="M198" s="5">
        <v>68.010000000000005</v>
      </c>
      <c r="N198" s="3"/>
    </row>
    <row r="199" spans="1:14" ht="15.75" customHeight="1">
      <c r="A199" s="4">
        <v>198</v>
      </c>
      <c r="B199" s="3" t="s">
        <v>143</v>
      </c>
      <c r="C199" s="5">
        <v>70.069999999999993</v>
      </c>
      <c r="D199" s="5">
        <v>10</v>
      </c>
      <c r="E199" s="5">
        <v>17</v>
      </c>
      <c r="F199" s="5">
        <v>69.790000000000006</v>
      </c>
      <c r="G199" s="5">
        <v>0</v>
      </c>
      <c r="H199" s="5">
        <v>1</v>
      </c>
      <c r="I199" s="5">
        <v>0</v>
      </c>
      <c r="J199" s="5">
        <v>1</v>
      </c>
      <c r="K199" s="5">
        <v>70.66</v>
      </c>
      <c r="L199" s="5">
        <v>70.78</v>
      </c>
      <c r="M199" s="5">
        <v>64.16</v>
      </c>
      <c r="N199" s="3"/>
    </row>
    <row r="200" spans="1:14" ht="15.75" customHeight="1">
      <c r="A200" s="4">
        <v>199</v>
      </c>
      <c r="B200" s="3" t="s">
        <v>336</v>
      </c>
      <c r="C200" s="5">
        <v>70.02</v>
      </c>
      <c r="D200" s="5">
        <v>8</v>
      </c>
      <c r="E200" s="5">
        <v>17</v>
      </c>
      <c r="F200" s="5">
        <v>73.77</v>
      </c>
      <c r="G200" s="5">
        <v>0</v>
      </c>
      <c r="H200" s="5">
        <v>2</v>
      </c>
      <c r="I200" s="5">
        <v>0</v>
      </c>
      <c r="J200" s="5">
        <v>4</v>
      </c>
      <c r="K200" s="5">
        <v>69.400000000000006</v>
      </c>
      <c r="L200" s="5">
        <v>70.489999999999995</v>
      </c>
      <c r="M200" s="5">
        <v>67.05</v>
      </c>
      <c r="N200" s="3"/>
    </row>
    <row r="201" spans="1:14" ht="15.75" customHeight="1">
      <c r="A201" s="4">
        <v>200</v>
      </c>
      <c r="B201" s="3" t="s">
        <v>124</v>
      </c>
      <c r="C201" s="5">
        <v>69.989999999999995</v>
      </c>
      <c r="D201" s="5">
        <v>17</v>
      </c>
      <c r="E201" s="5">
        <v>8</v>
      </c>
      <c r="F201" s="5">
        <v>65.959999999999994</v>
      </c>
      <c r="G201" s="5">
        <v>0</v>
      </c>
      <c r="H201" s="5">
        <v>0</v>
      </c>
      <c r="I201" s="5">
        <v>0</v>
      </c>
      <c r="J201" s="5">
        <v>1</v>
      </c>
      <c r="K201" s="5">
        <v>68.11</v>
      </c>
      <c r="L201" s="5">
        <v>68.53</v>
      </c>
      <c r="M201" s="5">
        <v>77.23</v>
      </c>
      <c r="N201" s="3"/>
    </row>
    <row r="202" spans="1:14" ht="15.75" customHeight="1">
      <c r="A202" s="4">
        <v>201</v>
      </c>
      <c r="B202" s="3" t="s">
        <v>281</v>
      </c>
      <c r="C202" s="5">
        <v>69.95</v>
      </c>
      <c r="D202" s="5">
        <v>11</v>
      </c>
      <c r="E202" s="5">
        <v>13</v>
      </c>
      <c r="F202" s="5">
        <v>70.08</v>
      </c>
      <c r="G202" s="5">
        <v>0</v>
      </c>
      <c r="H202" s="5">
        <v>0</v>
      </c>
      <c r="I202" s="5">
        <v>0</v>
      </c>
      <c r="J202" s="5">
        <v>3</v>
      </c>
      <c r="K202" s="5">
        <v>69.180000000000007</v>
      </c>
      <c r="L202" s="5">
        <v>69.569999999999993</v>
      </c>
      <c r="M202" s="5">
        <v>71.27</v>
      </c>
      <c r="N202" s="3"/>
    </row>
    <row r="203" spans="1:14" ht="15.75" customHeight="1">
      <c r="A203" s="4">
        <v>202</v>
      </c>
      <c r="B203" s="3" t="s">
        <v>225</v>
      </c>
      <c r="C203" s="5">
        <v>69.89</v>
      </c>
      <c r="D203" s="5">
        <v>12</v>
      </c>
      <c r="E203" s="5">
        <v>11</v>
      </c>
      <c r="F203" s="5">
        <v>69.34</v>
      </c>
      <c r="G203" s="5">
        <v>0</v>
      </c>
      <c r="H203" s="5">
        <v>0</v>
      </c>
      <c r="I203" s="5">
        <v>0</v>
      </c>
      <c r="J203" s="5">
        <v>1</v>
      </c>
      <c r="K203" s="5">
        <v>69.430000000000007</v>
      </c>
      <c r="L203" s="5">
        <v>69.709999999999994</v>
      </c>
      <c r="M203" s="5">
        <v>69.97</v>
      </c>
      <c r="N203" s="3"/>
    </row>
    <row r="204" spans="1:14" ht="15.75" customHeight="1">
      <c r="A204" s="4">
        <v>203</v>
      </c>
      <c r="B204" s="3" t="s">
        <v>126</v>
      </c>
      <c r="C204" s="5">
        <v>69.849999999999994</v>
      </c>
      <c r="D204" s="5">
        <v>15</v>
      </c>
      <c r="E204" s="5">
        <v>10</v>
      </c>
      <c r="F204" s="5">
        <v>69.73</v>
      </c>
      <c r="G204" s="5">
        <v>0</v>
      </c>
      <c r="H204" s="5">
        <v>1</v>
      </c>
      <c r="I204" s="5">
        <v>0</v>
      </c>
      <c r="J204" s="5">
        <v>2</v>
      </c>
      <c r="K204" s="5">
        <v>70.069999999999993</v>
      </c>
      <c r="L204" s="5">
        <v>68.41</v>
      </c>
      <c r="M204" s="5">
        <v>74.86</v>
      </c>
      <c r="N204" s="3"/>
    </row>
    <row r="205" spans="1:14" ht="15.75" customHeight="1">
      <c r="A205" s="4">
        <v>204</v>
      </c>
      <c r="B205" s="3" t="s">
        <v>86</v>
      </c>
      <c r="C205" s="5">
        <v>69.709999999999994</v>
      </c>
      <c r="D205" s="5">
        <v>13</v>
      </c>
      <c r="E205" s="5">
        <v>13</v>
      </c>
      <c r="F205" s="5">
        <v>70.95</v>
      </c>
      <c r="G205" s="5">
        <v>0</v>
      </c>
      <c r="H205" s="5">
        <v>0</v>
      </c>
      <c r="I205" s="5">
        <v>0</v>
      </c>
      <c r="J205" s="5">
        <v>3</v>
      </c>
      <c r="K205" s="5">
        <v>70.03</v>
      </c>
      <c r="L205" s="5">
        <v>69.06</v>
      </c>
      <c r="M205" s="5">
        <v>71.14</v>
      </c>
      <c r="N205" s="3"/>
    </row>
    <row r="206" spans="1:14" ht="15.75" customHeight="1">
      <c r="A206" s="4">
        <v>205</v>
      </c>
      <c r="B206" s="3" t="s">
        <v>276</v>
      </c>
      <c r="C206" s="5">
        <v>69.64</v>
      </c>
      <c r="D206" s="5">
        <v>14</v>
      </c>
      <c r="E206" s="5">
        <v>10</v>
      </c>
      <c r="F206" s="5">
        <v>67.650000000000006</v>
      </c>
      <c r="G206" s="5">
        <v>0</v>
      </c>
      <c r="H206" s="5">
        <v>0</v>
      </c>
      <c r="I206" s="5">
        <v>1</v>
      </c>
      <c r="J206" s="5">
        <v>0</v>
      </c>
      <c r="K206" s="5">
        <v>69.36</v>
      </c>
      <c r="L206" s="5">
        <v>69.599999999999994</v>
      </c>
      <c r="M206" s="5">
        <v>68.97</v>
      </c>
      <c r="N206" s="3"/>
    </row>
    <row r="207" spans="1:14" ht="15.75" customHeight="1">
      <c r="A207" s="4">
        <v>206</v>
      </c>
      <c r="B207" s="3" t="s">
        <v>256</v>
      </c>
      <c r="C207" s="5">
        <v>69.61</v>
      </c>
      <c r="D207" s="5">
        <v>16</v>
      </c>
      <c r="E207" s="5">
        <v>13</v>
      </c>
      <c r="F207" s="5">
        <v>68.930000000000007</v>
      </c>
      <c r="G207" s="5">
        <v>0</v>
      </c>
      <c r="H207" s="5">
        <v>2</v>
      </c>
      <c r="I207" s="5">
        <v>0</v>
      </c>
      <c r="J207" s="5">
        <v>3</v>
      </c>
      <c r="K207" s="5">
        <v>68.34</v>
      </c>
      <c r="L207" s="5">
        <v>69.150000000000006</v>
      </c>
      <c r="M207" s="5">
        <v>71.739999999999995</v>
      </c>
      <c r="N207" s="3"/>
    </row>
    <row r="208" spans="1:14" ht="15.75" customHeight="1">
      <c r="A208" s="4">
        <v>207</v>
      </c>
      <c r="B208" s="3" t="s">
        <v>197</v>
      </c>
      <c r="C208" s="5">
        <v>69.59</v>
      </c>
      <c r="D208" s="5">
        <v>12</v>
      </c>
      <c r="E208" s="5">
        <v>13</v>
      </c>
      <c r="F208" s="5">
        <v>69.59</v>
      </c>
      <c r="G208" s="5">
        <v>0</v>
      </c>
      <c r="H208" s="5">
        <v>1</v>
      </c>
      <c r="I208" s="5">
        <v>1</v>
      </c>
      <c r="J208" s="5">
        <v>1</v>
      </c>
      <c r="K208" s="5">
        <v>69.19</v>
      </c>
      <c r="L208" s="5">
        <v>69.34</v>
      </c>
      <c r="M208" s="5">
        <v>70</v>
      </c>
      <c r="N208" s="3"/>
    </row>
    <row r="209" spans="1:14" ht="15.75" customHeight="1">
      <c r="A209" s="4">
        <v>208</v>
      </c>
      <c r="B209" s="3" t="s">
        <v>393</v>
      </c>
      <c r="C209" s="5">
        <v>69.58</v>
      </c>
      <c r="D209" s="5">
        <v>16</v>
      </c>
      <c r="E209" s="5">
        <v>13</v>
      </c>
      <c r="F209" s="5">
        <v>68.44</v>
      </c>
      <c r="G209" s="5">
        <v>0</v>
      </c>
      <c r="H209" s="5">
        <v>1</v>
      </c>
      <c r="I209" s="5">
        <v>0</v>
      </c>
      <c r="J209" s="5">
        <v>1</v>
      </c>
      <c r="K209" s="5">
        <v>68.45</v>
      </c>
      <c r="L209" s="5">
        <v>69.2</v>
      </c>
      <c r="M209" s="5">
        <v>71.23</v>
      </c>
      <c r="N209" s="3"/>
    </row>
    <row r="210" spans="1:14" ht="15.75" customHeight="1">
      <c r="A210" s="4">
        <v>209</v>
      </c>
      <c r="B210" s="3" t="s">
        <v>282</v>
      </c>
      <c r="C210" s="5">
        <v>69.459999999999994</v>
      </c>
      <c r="D210" s="5">
        <v>12</v>
      </c>
      <c r="E210" s="5">
        <v>14</v>
      </c>
      <c r="F210" s="5">
        <v>71.319999999999993</v>
      </c>
      <c r="G210" s="5">
        <v>0</v>
      </c>
      <c r="H210" s="5">
        <v>1</v>
      </c>
      <c r="I210" s="5">
        <v>0</v>
      </c>
      <c r="J210" s="5">
        <v>2</v>
      </c>
      <c r="K210" s="5">
        <v>68.58</v>
      </c>
      <c r="L210" s="5">
        <v>69.010000000000005</v>
      </c>
      <c r="M210" s="5">
        <v>71.14</v>
      </c>
      <c r="N210" s="3"/>
    </row>
    <row r="211" spans="1:14" ht="15.75" customHeight="1">
      <c r="A211" s="4">
        <v>210</v>
      </c>
      <c r="B211" s="3" t="s">
        <v>110</v>
      </c>
      <c r="C211" s="5">
        <v>69.45</v>
      </c>
      <c r="D211" s="5">
        <v>12</v>
      </c>
      <c r="E211" s="5">
        <v>18</v>
      </c>
      <c r="F211" s="5">
        <v>71.77</v>
      </c>
      <c r="G211" s="5">
        <v>0</v>
      </c>
      <c r="H211" s="5">
        <v>2</v>
      </c>
      <c r="I211" s="5">
        <v>0</v>
      </c>
      <c r="J211" s="5">
        <v>3</v>
      </c>
      <c r="K211" s="5">
        <v>68.22</v>
      </c>
      <c r="L211" s="5">
        <v>69.27</v>
      </c>
      <c r="M211" s="5">
        <v>70.31</v>
      </c>
      <c r="N211" s="3"/>
    </row>
    <row r="212" spans="1:14" ht="15.75" customHeight="1">
      <c r="A212" s="4">
        <v>211</v>
      </c>
      <c r="B212" s="3" t="s">
        <v>157</v>
      </c>
      <c r="C212" s="5">
        <v>69.319999999999993</v>
      </c>
      <c r="D212" s="5">
        <v>9</v>
      </c>
      <c r="E212" s="5">
        <v>17</v>
      </c>
      <c r="F212" s="5">
        <v>76.19</v>
      </c>
      <c r="G212" s="5">
        <v>0</v>
      </c>
      <c r="H212" s="5">
        <v>1</v>
      </c>
      <c r="I212" s="5">
        <v>0</v>
      </c>
      <c r="J212" s="5">
        <v>8</v>
      </c>
      <c r="K212" s="5">
        <v>69.989999999999995</v>
      </c>
      <c r="L212" s="5">
        <v>68.930000000000007</v>
      </c>
      <c r="M212" s="5">
        <v>69.25</v>
      </c>
      <c r="N212" s="3"/>
    </row>
    <row r="213" spans="1:14" ht="15.75" customHeight="1">
      <c r="A213" s="4">
        <v>212</v>
      </c>
      <c r="B213" s="3" t="s">
        <v>416</v>
      </c>
      <c r="C213" s="5">
        <v>69.27</v>
      </c>
      <c r="D213" s="5">
        <v>11</v>
      </c>
      <c r="E213" s="5">
        <v>14</v>
      </c>
      <c r="F213" s="5">
        <v>72.8</v>
      </c>
      <c r="G213" s="5">
        <v>0</v>
      </c>
      <c r="H213" s="5">
        <v>0</v>
      </c>
      <c r="I213" s="5">
        <v>0</v>
      </c>
      <c r="J213" s="5">
        <v>3</v>
      </c>
      <c r="K213" s="5">
        <v>69.209999999999994</v>
      </c>
      <c r="L213" s="5">
        <v>68.33</v>
      </c>
      <c r="M213" s="5">
        <v>72.33</v>
      </c>
      <c r="N213" s="3"/>
    </row>
    <row r="214" spans="1:14" ht="15.75" customHeight="1">
      <c r="A214" s="4">
        <v>213</v>
      </c>
      <c r="B214" s="3" t="s">
        <v>380</v>
      </c>
      <c r="C214" s="5">
        <v>69.17</v>
      </c>
      <c r="D214" s="5">
        <v>16</v>
      </c>
      <c r="E214" s="5">
        <v>11</v>
      </c>
      <c r="F214" s="5">
        <v>65.75</v>
      </c>
      <c r="G214" s="5">
        <v>0</v>
      </c>
      <c r="H214" s="5">
        <v>1</v>
      </c>
      <c r="I214" s="5">
        <v>0</v>
      </c>
      <c r="J214" s="5">
        <v>1</v>
      </c>
      <c r="K214" s="5">
        <v>69.45</v>
      </c>
      <c r="L214" s="5">
        <v>68.45</v>
      </c>
      <c r="M214" s="5">
        <v>70.97</v>
      </c>
      <c r="N214" s="3"/>
    </row>
    <row r="215" spans="1:14" ht="15.75" customHeight="1">
      <c r="A215" s="4">
        <v>214</v>
      </c>
      <c r="B215" s="3" t="s">
        <v>248</v>
      </c>
      <c r="C215" s="5">
        <v>69.11</v>
      </c>
      <c r="D215" s="5">
        <v>13</v>
      </c>
      <c r="E215" s="5">
        <v>15</v>
      </c>
      <c r="F215" s="5">
        <v>70.44</v>
      </c>
      <c r="G215" s="5">
        <v>0</v>
      </c>
      <c r="H215" s="5">
        <v>1</v>
      </c>
      <c r="I215" s="5">
        <v>0</v>
      </c>
      <c r="J215" s="5">
        <v>1</v>
      </c>
      <c r="K215" s="5">
        <v>68.56</v>
      </c>
      <c r="L215" s="5">
        <v>68.81</v>
      </c>
      <c r="M215" s="5">
        <v>69.86</v>
      </c>
      <c r="N215" s="3"/>
    </row>
    <row r="216" spans="1:14" ht="15.75" customHeight="1">
      <c r="A216" s="4">
        <v>215</v>
      </c>
      <c r="B216" s="3" t="s">
        <v>331</v>
      </c>
      <c r="C216" s="5">
        <v>69.099999999999994</v>
      </c>
      <c r="D216" s="5">
        <v>9</v>
      </c>
      <c r="E216" s="5">
        <v>20</v>
      </c>
      <c r="F216" s="5">
        <v>72.86</v>
      </c>
      <c r="G216" s="5">
        <v>0</v>
      </c>
      <c r="H216" s="5">
        <v>0</v>
      </c>
      <c r="I216" s="5">
        <v>0</v>
      </c>
      <c r="J216" s="5">
        <v>3</v>
      </c>
      <c r="K216" s="5">
        <v>69.8</v>
      </c>
      <c r="L216" s="5">
        <v>69.39</v>
      </c>
      <c r="M216" s="5">
        <v>65.5</v>
      </c>
      <c r="N216" s="3"/>
    </row>
    <row r="217" spans="1:14" ht="15.75" customHeight="1">
      <c r="A217" s="4">
        <v>216</v>
      </c>
      <c r="B217" s="3" t="s">
        <v>388</v>
      </c>
      <c r="C217" s="5">
        <v>69.09</v>
      </c>
      <c r="D217" s="5">
        <v>10</v>
      </c>
      <c r="E217" s="5">
        <v>18</v>
      </c>
      <c r="F217" s="5">
        <v>73.540000000000006</v>
      </c>
      <c r="G217" s="5">
        <v>0</v>
      </c>
      <c r="H217" s="5">
        <v>2</v>
      </c>
      <c r="I217" s="5">
        <v>0</v>
      </c>
      <c r="J217" s="5">
        <v>3</v>
      </c>
      <c r="K217" s="5">
        <v>69.540000000000006</v>
      </c>
      <c r="L217" s="5">
        <v>68.61</v>
      </c>
      <c r="M217" s="5">
        <v>69.7</v>
      </c>
      <c r="N217" s="3"/>
    </row>
    <row r="218" spans="1:14" ht="15.75" customHeight="1">
      <c r="A218" s="4">
        <v>217</v>
      </c>
      <c r="B218" s="3" t="s">
        <v>425</v>
      </c>
      <c r="C218" s="5">
        <v>68.97</v>
      </c>
      <c r="D218" s="5">
        <v>10</v>
      </c>
      <c r="E218" s="5">
        <v>15</v>
      </c>
      <c r="F218" s="5">
        <v>72.94</v>
      </c>
      <c r="G218" s="5">
        <v>0</v>
      </c>
      <c r="H218" s="5">
        <v>1</v>
      </c>
      <c r="I218" s="5">
        <v>0</v>
      </c>
      <c r="J218" s="5">
        <v>3</v>
      </c>
      <c r="K218" s="5">
        <v>69.13</v>
      </c>
      <c r="L218" s="5">
        <v>68.63</v>
      </c>
      <c r="M218" s="5">
        <v>69.180000000000007</v>
      </c>
      <c r="N218" s="3"/>
    </row>
    <row r="219" spans="1:14" ht="15.75" customHeight="1">
      <c r="A219" s="4">
        <v>218</v>
      </c>
      <c r="B219" s="3" t="s">
        <v>375</v>
      </c>
      <c r="C219" s="5">
        <v>68.790000000000006</v>
      </c>
      <c r="D219" s="5">
        <v>11</v>
      </c>
      <c r="E219" s="5">
        <v>14</v>
      </c>
      <c r="F219" s="5">
        <v>69.87</v>
      </c>
      <c r="G219" s="5">
        <v>0</v>
      </c>
      <c r="H219" s="5">
        <v>1</v>
      </c>
      <c r="I219" s="5">
        <v>0</v>
      </c>
      <c r="J219" s="5">
        <v>2</v>
      </c>
      <c r="K219" s="5">
        <v>68.72</v>
      </c>
      <c r="L219" s="5">
        <v>68.489999999999995</v>
      </c>
      <c r="M219" s="5">
        <v>69.06</v>
      </c>
      <c r="N219" s="3"/>
    </row>
    <row r="220" spans="1:14" ht="15.75" customHeight="1">
      <c r="A220" s="4">
        <v>219</v>
      </c>
      <c r="B220" s="3" t="s">
        <v>428</v>
      </c>
      <c r="C220" s="5">
        <v>68.760000000000005</v>
      </c>
      <c r="D220" s="5">
        <v>12</v>
      </c>
      <c r="E220" s="5">
        <v>15</v>
      </c>
      <c r="F220" s="5">
        <v>69.319999999999993</v>
      </c>
      <c r="G220" s="5">
        <v>0</v>
      </c>
      <c r="H220" s="5">
        <v>0</v>
      </c>
      <c r="I220" s="5">
        <v>0</v>
      </c>
      <c r="J220" s="5">
        <v>0</v>
      </c>
      <c r="K220" s="5">
        <v>69.900000000000006</v>
      </c>
      <c r="L220" s="5">
        <v>68.13</v>
      </c>
      <c r="M220" s="5">
        <v>69.36</v>
      </c>
      <c r="N220" s="3"/>
    </row>
    <row r="221" spans="1:14" ht="15.75" customHeight="1">
      <c r="A221" s="4">
        <v>220</v>
      </c>
      <c r="B221" s="3" t="s">
        <v>213</v>
      </c>
      <c r="C221" s="5">
        <v>68.58</v>
      </c>
      <c r="D221" s="5">
        <v>9</v>
      </c>
      <c r="E221" s="5">
        <v>15</v>
      </c>
      <c r="F221" s="5">
        <v>73.11</v>
      </c>
      <c r="G221" s="5">
        <v>0</v>
      </c>
      <c r="H221" s="5">
        <v>2</v>
      </c>
      <c r="I221" s="5">
        <v>0</v>
      </c>
      <c r="J221" s="5">
        <v>3</v>
      </c>
      <c r="K221" s="5">
        <v>69.38</v>
      </c>
      <c r="L221" s="5">
        <v>68.39</v>
      </c>
      <c r="M221" s="5">
        <v>67.48</v>
      </c>
      <c r="N221" s="3"/>
    </row>
    <row r="222" spans="1:14" ht="15.75" customHeight="1">
      <c r="A222" s="4">
        <v>221</v>
      </c>
      <c r="B222" s="3" t="s">
        <v>334</v>
      </c>
      <c r="C222" s="5">
        <v>68.569999999999993</v>
      </c>
      <c r="D222" s="5">
        <v>11</v>
      </c>
      <c r="E222" s="5">
        <v>16</v>
      </c>
      <c r="F222" s="5">
        <v>68.52</v>
      </c>
      <c r="G222" s="5">
        <v>0</v>
      </c>
      <c r="H222" s="5">
        <v>0</v>
      </c>
      <c r="I222" s="5">
        <v>0</v>
      </c>
      <c r="J222" s="5">
        <v>0</v>
      </c>
      <c r="K222" s="5">
        <v>68.650000000000006</v>
      </c>
      <c r="L222" s="5">
        <v>68.55</v>
      </c>
      <c r="M222" s="5">
        <v>67.38</v>
      </c>
      <c r="N222" s="3"/>
    </row>
    <row r="223" spans="1:14" ht="15.75" customHeight="1">
      <c r="A223" s="4">
        <v>222</v>
      </c>
      <c r="B223" s="3" t="s">
        <v>427</v>
      </c>
      <c r="C223" s="5">
        <v>68.53</v>
      </c>
      <c r="D223" s="5">
        <v>8</v>
      </c>
      <c r="E223" s="5">
        <v>14</v>
      </c>
      <c r="F223" s="5">
        <v>73.3</v>
      </c>
      <c r="G223" s="5">
        <v>0</v>
      </c>
      <c r="H223" s="5">
        <v>2</v>
      </c>
      <c r="I223" s="5">
        <v>0</v>
      </c>
      <c r="J223" s="5">
        <v>3</v>
      </c>
      <c r="K223" s="5">
        <v>68.53</v>
      </c>
      <c r="L223" s="5">
        <v>68.150000000000006</v>
      </c>
      <c r="M223" s="5">
        <v>69.14</v>
      </c>
      <c r="N223" s="3"/>
    </row>
    <row r="224" spans="1:14" ht="15.75" customHeight="1">
      <c r="A224" s="4">
        <v>223</v>
      </c>
      <c r="B224" s="3" t="s">
        <v>327</v>
      </c>
      <c r="C224" s="5">
        <v>68.53</v>
      </c>
      <c r="D224" s="5">
        <v>9</v>
      </c>
      <c r="E224" s="5">
        <v>16</v>
      </c>
      <c r="F224" s="5">
        <v>73.45</v>
      </c>
      <c r="G224" s="5">
        <v>0</v>
      </c>
      <c r="H224" s="5">
        <v>0</v>
      </c>
      <c r="I224" s="5">
        <v>0</v>
      </c>
      <c r="J224" s="5">
        <v>1</v>
      </c>
      <c r="K224" s="5">
        <v>69.400000000000006</v>
      </c>
      <c r="L224" s="5">
        <v>67.8</v>
      </c>
      <c r="M224" s="5">
        <v>69.760000000000005</v>
      </c>
      <c r="N224" s="3"/>
    </row>
    <row r="225" spans="1:14" ht="15.75" customHeight="1">
      <c r="A225" s="4">
        <v>224</v>
      </c>
      <c r="B225" s="3" t="s">
        <v>377</v>
      </c>
      <c r="C225" s="5">
        <v>68.489999999999995</v>
      </c>
      <c r="D225" s="5">
        <v>15</v>
      </c>
      <c r="E225" s="5">
        <v>13</v>
      </c>
      <c r="F225" s="5">
        <v>67.42</v>
      </c>
      <c r="G225" s="5">
        <v>0</v>
      </c>
      <c r="H225" s="5">
        <v>1</v>
      </c>
      <c r="I225" s="5">
        <v>0</v>
      </c>
      <c r="J225" s="5">
        <v>1</v>
      </c>
      <c r="K225" s="5">
        <v>67.41</v>
      </c>
      <c r="L225" s="5">
        <v>68.37</v>
      </c>
      <c r="M225" s="5">
        <v>68.930000000000007</v>
      </c>
      <c r="N225" s="3"/>
    </row>
    <row r="226" spans="1:14" ht="15.75" customHeight="1">
      <c r="A226" s="4">
        <v>225</v>
      </c>
      <c r="B226" s="3" t="s">
        <v>179</v>
      </c>
      <c r="C226" s="5">
        <v>68.41</v>
      </c>
      <c r="D226" s="5">
        <v>12</v>
      </c>
      <c r="E226" s="5">
        <v>14</v>
      </c>
      <c r="F226" s="5">
        <v>69.33</v>
      </c>
      <c r="G226" s="5">
        <v>0</v>
      </c>
      <c r="H226" s="5">
        <v>1</v>
      </c>
      <c r="I226" s="5">
        <v>0</v>
      </c>
      <c r="J226" s="5">
        <v>1</v>
      </c>
      <c r="K226" s="5">
        <v>67.62</v>
      </c>
      <c r="L226" s="5">
        <v>68.37</v>
      </c>
      <c r="M226" s="5">
        <v>68.180000000000007</v>
      </c>
      <c r="N226" s="3"/>
    </row>
    <row r="227" spans="1:14" ht="15.75" customHeight="1">
      <c r="A227" s="4">
        <v>226</v>
      </c>
      <c r="B227" s="3" t="s">
        <v>127</v>
      </c>
      <c r="C227" s="5">
        <v>68.209999999999994</v>
      </c>
      <c r="D227" s="5">
        <v>7</v>
      </c>
      <c r="E227" s="5">
        <v>20</v>
      </c>
      <c r="F227" s="5">
        <v>72.349999999999994</v>
      </c>
      <c r="G227" s="5">
        <v>0</v>
      </c>
      <c r="H227" s="5">
        <v>0</v>
      </c>
      <c r="I227" s="5">
        <v>0</v>
      </c>
      <c r="J227" s="5">
        <v>1</v>
      </c>
      <c r="K227" s="5">
        <v>69.05</v>
      </c>
      <c r="L227" s="5">
        <v>68.53</v>
      </c>
      <c r="M227" s="5">
        <v>64.17</v>
      </c>
      <c r="N227" s="3"/>
    </row>
    <row r="228" spans="1:14" ht="15.75" customHeight="1">
      <c r="A228" s="4">
        <v>227</v>
      </c>
      <c r="B228" s="3" t="s">
        <v>435</v>
      </c>
      <c r="C228" s="5">
        <v>68.099999999999994</v>
      </c>
      <c r="D228" s="5">
        <v>11</v>
      </c>
      <c r="E228" s="5">
        <v>15</v>
      </c>
      <c r="F228" s="5">
        <v>73.05</v>
      </c>
      <c r="G228" s="5">
        <v>0</v>
      </c>
      <c r="H228" s="5">
        <v>1</v>
      </c>
      <c r="I228" s="5">
        <v>0</v>
      </c>
      <c r="J228" s="5">
        <v>3</v>
      </c>
      <c r="K228" s="5">
        <v>67.88</v>
      </c>
      <c r="L228" s="5">
        <v>67.319999999999993</v>
      </c>
      <c r="M228" s="5">
        <v>70.53</v>
      </c>
      <c r="N228" s="3"/>
    </row>
    <row r="229" spans="1:14" ht="15.75" customHeight="1">
      <c r="A229" s="4">
        <v>228</v>
      </c>
      <c r="B229" s="3" t="s">
        <v>332</v>
      </c>
      <c r="C229" s="5">
        <v>68.03</v>
      </c>
      <c r="D229" s="5">
        <v>12</v>
      </c>
      <c r="E229" s="5">
        <v>16</v>
      </c>
      <c r="F229" s="5">
        <v>70.7</v>
      </c>
      <c r="G229" s="5">
        <v>0</v>
      </c>
      <c r="H229" s="5">
        <v>0</v>
      </c>
      <c r="I229" s="5">
        <v>0</v>
      </c>
      <c r="J229" s="5">
        <v>0</v>
      </c>
      <c r="K229" s="5">
        <v>67.010000000000005</v>
      </c>
      <c r="L229" s="5">
        <v>67.790000000000006</v>
      </c>
      <c r="M229" s="5">
        <v>68.900000000000006</v>
      </c>
      <c r="N229" s="3"/>
    </row>
    <row r="230" spans="1:14" ht="15.75" customHeight="1">
      <c r="A230" s="4">
        <v>229</v>
      </c>
      <c r="B230" s="3" t="s">
        <v>204</v>
      </c>
      <c r="C230" s="5">
        <v>68.02</v>
      </c>
      <c r="D230" s="5">
        <v>10</v>
      </c>
      <c r="E230" s="5">
        <v>14</v>
      </c>
      <c r="F230" s="5">
        <v>69.28</v>
      </c>
      <c r="G230" s="5">
        <v>0</v>
      </c>
      <c r="H230" s="5">
        <v>0</v>
      </c>
      <c r="I230" s="5">
        <v>0</v>
      </c>
      <c r="J230" s="5">
        <v>0</v>
      </c>
      <c r="K230" s="5">
        <v>67.09</v>
      </c>
      <c r="L230" s="5">
        <v>68.19</v>
      </c>
      <c r="M230" s="5">
        <v>66.86</v>
      </c>
      <c r="N230" s="3"/>
    </row>
    <row r="231" spans="1:14" ht="15.75" customHeight="1">
      <c r="A231" s="4">
        <v>230</v>
      </c>
      <c r="B231" s="3" t="s">
        <v>306</v>
      </c>
      <c r="C231" s="5">
        <v>67.91</v>
      </c>
      <c r="D231" s="5">
        <v>14</v>
      </c>
      <c r="E231" s="5">
        <v>16</v>
      </c>
      <c r="F231" s="5">
        <v>70.13</v>
      </c>
      <c r="G231" s="5">
        <v>0</v>
      </c>
      <c r="H231" s="5">
        <v>1</v>
      </c>
      <c r="I231" s="5">
        <v>0</v>
      </c>
      <c r="J231" s="5">
        <v>2</v>
      </c>
      <c r="K231" s="5">
        <v>67.56</v>
      </c>
      <c r="L231" s="5">
        <v>67.55</v>
      </c>
      <c r="M231" s="5">
        <v>68.73</v>
      </c>
      <c r="N231" s="3"/>
    </row>
    <row r="232" spans="1:14" ht="15.75" customHeight="1">
      <c r="A232" s="4">
        <v>231</v>
      </c>
      <c r="B232" s="3" t="s">
        <v>147</v>
      </c>
      <c r="C232" s="5">
        <v>67.819999999999993</v>
      </c>
      <c r="D232" s="5">
        <v>10</v>
      </c>
      <c r="E232" s="5">
        <v>13</v>
      </c>
      <c r="F232" s="5">
        <v>69.97</v>
      </c>
      <c r="G232" s="5">
        <v>0</v>
      </c>
      <c r="H232" s="5">
        <v>0</v>
      </c>
      <c r="I232" s="5">
        <v>0</v>
      </c>
      <c r="J232" s="5">
        <v>2</v>
      </c>
      <c r="K232" s="5">
        <v>66.66</v>
      </c>
      <c r="L232" s="5">
        <v>67.38</v>
      </c>
      <c r="M232" s="5">
        <v>69.73</v>
      </c>
      <c r="N232" s="3"/>
    </row>
    <row r="233" spans="1:14" ht="15.75" customHeight="1">
      <c r="A233" s="4">
        <v>232</v>
      </c>
      <c r="B233" s="3" t="s">
        <v>362</v>
      </c>
      <c r="C233" s="5">
        <v>67.78</v>
      </c>
      <c r="D233" s="5">
        <v>8</v>
      </c>
      <c r="E233" s="5">
        <v>16</v>
      </c>
      <c r="F233" s="5">
        <v>67.67</v>
      </c>
      <c r="G233" s="5">
        <v>0</v>
      </c>
      <c r="H233" s="5">
        <v>0</v>
      </c>
      <c r="I233" s="5">
        <v>0</v>
      </c>
      <c r="J233" s="5">
        <v>3</v>
      </c>
      <c r="K233" s="5">
        <v>67.650000000000006</v>
      </c>
      <c r="L233" s="5">
        <v>68.48</v>
      </c>
      <c r="M233" s="5">
        <v>62.35</v>
      </c>
      <c r="N233" s="3"/>
    </row>
    <row r="234" spans="1:14" ht="15.75" customHeight="1">
      <c r="A234" s="4">
        <v>233</v>
      </c>
      <c r="B234" s="3" t="s">
        <v>325</v>
      </c>
      <c r="C234" s="5">
        <v>67.7</v>
      </c>
      <c r="D234" s="5">
        <v>11</v>
      </c>
      <c r="E234" s="5">
        <v>14</v>
      </c>
      <c r="F234" s="5">
        <v>70.17</v>
      </c>
      <c r="G234" s="5">
        <v>0</v>
      </c>
      <c r="H234" s="5">
        <v>1</v>
      </c>
      <c r="I234" s="5">
        <v>0</v>
      </c>
      <c r="J234" s="5">
        <v>2</v>
      </c>
      <c r="K234" s="5">
        <v>66.540000000000006</v>
      </c>
      <c r="L234" s="5">
        <v>67.489999999999995</v>
      </c>
      <c r="M234" s="5">
        <v>68.599999999999994</v>
      </c>
      <c r="N234" s="3"/>
    </row>
    <row r="235" spans="1:14" ht="15.75" customHeight="1">
      <c r="A235" s="4">
        <v>234</v>
      </c>
      <c r="B235" s="3" t="s">
        <v>373</v>
      </c>
      <c r="C235" s="5">
        <v>67.680000000000007</v>
      </c>
      <c r="D235" s="5">
        <v>12</v>
      </c>
      <c r="E235" s="5">
        <v>16</v>
      </c>
      <c r="F235" s="5">
        <v>70.13</v>
      </c>
      <c r="G235" s="5">
        <v>0</v>
      </c>
      <c r="H235" s="5">
        <v>0</v>
      </c>
      <c r="I235" s="5">
        <v>0</v>
      </c>
      <c r="J235" s="5">
        <v>0</v>
      </c>
      <c r="K235" s="5">
        <v>66.8</v>
      </c>
      <c r="L235" s="5">
        <v>67.75</v>
      </c>
      <c r="M235" s="5">
        <v>67.02</v>
      </c>
      <c r="N235" s="3"/>
    </row>
    <row r="236" spans="1:14" ht="15.75" customHeight="1">
      <c r="A236" s="4">
        <v>235</v>
      </c>
      <c r="B236" s="3" t="s">
        <v>308</v>
      </c>
      <c r="C236" s="5">
        <v>67.650000000000006</v>
      </c>
      <c r="D236" s="5">
        <v>11</v>
      </c>
      <c r="E236" s="5">
        <v>18</v>
      </c>
      <c r="F236" s="5">
        <v>71.95</v>
      </c>
      <c r="G236" s="5">
        <v>0</v>
      </c>
      <c r="H236" s="5">
        <v>0</v>
      </c>
      <c r="I236" s="5">
        <v>0</v>
      </c>
      <c r="J236" s="5">
        <v>0</v>
      </c>
      <c r="K236" s="5">
        <v>67.260000000000005</v>
      </c>
      <c r="L236" s="5">
        <v>67.37</v>
      </c>
      <c r="M236" s="5">
        <v>68.12</v>
      </c>
      <c r="N236" s="3"/>
    </row>
    <row r="237" spans="1:14" ht="15.75" customHeight="1">
      <c r="A237" s="4">
        <v>236</v>
      </c>
      <c r="B237" s="3" t="s">
        <v>298</v>
      </c>
      <c r="C237" s="5">
        <v>67.64</v>
      </c>
      <c r="D237" s="5">
        <v>14</v>
      </c>
      <c r="E237" s="5">
        <v>13</v>
      </c>
      <c r="F237" s="5">
        <v>66</v>
      </c>
      <c r="G237" s="5">
        <v>0</v>
      </c>
      <c r="H237" s="5">
        <v>0</v>
      </c>
      <c r="I237" s="5">
        <v>0</v>
      </c>
      <c r="J237" s="5">
        <v>2</v>
      </c>
      <c r="K237" s="5">
        <v>66.56</v>
      </c>
      <c r="L237" s="5">
        <v>67.11</v>
      </c>
      <c r="M237" s="5">
        <v>69.78</v>
      </c>
      <c r="N237" s="3"/>
    </row>
    <row r="238" spans="1:14" ht="15.75" customHeight="1">
      <c r="A238" s="4">
        <v>237</v>
      </c>
      <c r="B238" s="3" t="s">
        <v>259</v>
      </c>
      <c r="C238" s="5">
        <v>67.64</v>
      </c>
      <c r="D238" s="5">
        <v>14</v>
      </c>
      <c r="E238" s="5">
        <v>13</v>
      </c>
      <c r="F238" s="5">
        <v>67.44</v>
      </c>
      <c r="G238" s="5">
        <v>0</v>
      </c>
      <c r="H238" s="5">
        <v>0</v>
      </c>
      <c r="I238" s="5">
        <v>0</v>
      </c>
      <c r="J238" s="5">
        <v>1</v>
      </c>
      <c r="K238" s="5">
        <v>67.400000000000006</v>
      </c>
      <c r="L238" s="5">
        <v>67.14</v>
      </c>
      <c r="M238" s="5">
        <v>68.92</v>
      </c>
      <c r="N238" s="3"/>
    </row>
    <row r="239" spans="1:14" ht="15.75" customHeight="1">
      <c r="A239" s="4">
        <v>238</v>
      </c>
      <c r="B239" s="3" t="s">
        <v>313</v>
      </c>
      <c r="C239" s="5">
        <v>67.540000000000006</v>
      </c>
      <c r="D239" s="5">
        <v>12</v>
      </c>
      <c r="E239" s="5">
        <v>16</v>
      </c>
      <c r="F239" s="5">
        <v>68.88</v>
      </c>
      <c r="G239" s="5">
        <v>0</v>
      </c>
      <c r="H239" s="5">
        <v>2</v>
      </c>
      <c r="I239" s="5">
        <v>0</v>
      </c>
      <c r="J239" s="5">
        <v>3</v>
      </c>
      <c r="K239" s="5">
        <v>66.89</v>
      </c>
      <c r="L239" s="5">
        <v>66.819999999999993</v>
      </c>
      <c r="M239" s="5">
        <v>70.11</v>
      </c>
      <c r="N239" s="3"/>
    </row>
    <row r="240" spans="1:14" ht="15.75" customHeight="1">
      <c r="A240" s="4">
        <v>239</v>
      </c>
      <c r="B240" s="3" t="s">
        <v>62</v>
      </c>
      <c r="C240" s="5">
        <v>67.53</v>
      </c>
      <c r="D240" s="5">
        <v>8</v>
      </c>
      <c r="E240" s="5">
        <v>19</v>
      </c>
      <c r="F240" s="5">
        <v>72.03</v>
      </c>
      <c r="G240" s="5">
        <v>0</v>
      </c>
      <c r="H240" s="5">
        <v>1</v>
      </c>
      <c r="I240" s="5">
        <v>1</v>
      </c>
      <c r="J240" s="5">
        <v>2</v>
      </c>
      <c r="K240" s="5">
        <v>66.930000000000007</v>
      </c>
      <c r="L240" s="5">
        <v>67.819999999999993</v>
      </c>
      <c r="M240" s="5">
        <v>65.42</v>
      </c>
      <c r="N240" s="3"/>
    </row>
    <row r="241" spans="1:14" ht="15.75" customHeight="1">
      <c r="A241" s="4">
        <v>240</v>
      </c>
      <c r="B241" s="3" t="s">
        <v>266</v>
      </c>
      <c r="C241" s="5">
        <v>67.459999999999994</v>
      </c>
      <c r="D241" s="5">
        <v>14</v>
      </c>
      <c r="E241" s="5">
        <v>13</v>
      </c>
      <c r="F241" s="5">
        <v>66.22</v>
      </c>
      <c r="G241" s="5">
        <v>0</v>
      </c>
      <c r="H241" s="5">
        <v>1</v>
      </c>
      <c r="I241" s="5">
        <v>0</v>
      </c>
      <c r="J241" s="5">
        <v>2</v>
      </c>
      <c r="K241" s="5">
        <v>67.41</v>
      </c>
      <c r="L241" s="5">
        <v>67.260000000000005</v>
      </c>
      <c r="M241" s="5">
        <v>67.290000000000006</v>
      </c>
      <c r="N241" s="3"/>
    </row>
    <row r="242" spans="1:14" ht="15.75" customHeight="1">
      <c r="A242" s="4">
        <v>241</v>
      </c>
      <c r="B242" s="3" t="s">
        <v>238</v>
      </c>
      <c r="C242" s="5">
        <v>67.42</v>
      </c>
      <c r="D242" s="5">
        <v>13</v>
      </c>
      <c r="E242" s="5">
        <v>13</v>
      </c>
      <c r="F242" s="5">
        <v>66.33</v>
      </c>
      <c r="G242" s="5">
        <v>0</v>
      </c>
      <c r="H242" s="5">
        <v>1</v>
      </c>
      <c r="I242" s="5">
        <v>0</v>
      </c>
      <c r="J242" s="5">
        <v>3</v>
      </c>
      <c r="K242" s="5">
        <v>65.81</v>
      </c>
      <c r="L242" s="5">
        <v>66.83</v>
      </c>
      <c r="M242" s="5">
        <v>70.27</v>
      </c>
      <c r="N242" s="3"/>
    </row>
    <row r="243" spans="1:14" ht="15.75" customHeight="1">
      <c r="A243" s="4">
        <v>242</v>
      </c>
      <c r="B243" s="3" t="s">
        <v>330</v>
      </c>
      <c r="C243" s="5">
        <v>67.400000000000006</v>
      </c>
      <c r="D243" s="5">
        <v>14</v>
      </c>
      <c r="E243" s="5">
        <v>12</v>
      </c>
      <c r="F243" s="5">
        <v>66.099999999999994</v>
      </c>
      <c r="G243" s="5">
        <v>0</v>
      </c>
      <c r="H243" s="5">
        <v>0</v>
      </c>
      <c r="I243" s="5">
        <v>0</v>
      </c>
      <c r="J243" s="5">
        <v>1</v>
      </c>
      <c r="K243" s="5">
        <v>67.790000000000006</v>
      </c>
      <c r="L243" s="5">
        <v>66.75</v>
      </c>
      <c r="M243" s="5">
        <v>68.7</v>
      </c>
      <c r="N243" s="3"/>
    </row>
    <row r="244" spans="1:14" ht="15.75" customHeight="1">
      <c r="A244" s="4">
        <v>243</v>
      </c>
      <c r="B244" s="3" t="s">
        <v>142</v>
      </c>
      <c r="C244" s="5">
        <v>67.36</v>
      </c>
      <c r="D244" s="5">
        <v>6</v>
      </c>
      <c r="E244" s="5">
        <v>19</v>
      </c>
      <c r="F244" s="5">
        <v>72.819999999999993</v>
      </c>
      <c r="G244" s="5">
        <v>0</v>
      </c>
      <c r="H244" s="5">
        <v>1</v>
      </c>
      <c r="I244" s="5">
        <v>0</v>
      </c>
      <c r="J244" s="5">
        <v>3</v>
      </c>
      <c r="K244" s="5">
        <v>67.14</v>
      </c>
      <c r="L244" s="5">
        <v>67.95</v>
      </c>
      <c r="M244" s="5">
        <v>62.88</v>
      </c>
      <c r="N244" s="3"/>
    </row>
    <row r="245" spans="1:14" ht="15.75" customHeight="1">
      <c r="A245" s="4">
        <v>244</v>
      </c>
      <c r="B245" s="3" t="s">
        <v>279</v>
      </c>
      <c r="C245" s="5">
        <v>67.36</v>
      </c>
      <c r="D245" s="5">
        <v>13</v>
      </c>
      <c r="E245" s="5">
        <v>12</v>
      </c>
      <c r="F245" s="5">
        <v>67.459999999999994</v>
      </c>
      <c r="G245" s="5">
        <v>0</v>
      </c>
      <c r="H245" s="5">
        <v>0</v>
      </c>
      <c r="I245" s="5">
        <v>0</v>
      </c>
      <c r="J245" s="5">
        <v>1</v>
      </c>
      <c r="K245" s="5">
        <v>67.91</v>
      </c>
      <c r="L245" s="5">
        <v>66.81</v>
      </c>
      <c r="M245" s="5">
        <v>68.16</v>
      </c>
      <c r="N245" s="3"/>
    </row>
    <row r="246" spans="1:14" ht="15.75" customHeight="1">
      <c r="A246" s="4">
        <v>245</v>
      </c>
      <c r="B246" s="3" t="s">
        <v>249</v>
      </c>
      <c r="C246" s="5">
        <v>67.33</v>
      </c>
      <c r="D246" s="5">
        <v>8</v>
      </c>
      <c r="E246" s="5">
        <v>20</v>
      </c>
      <c r="F246" s="5">
        <v>71.540000000000006</v>
      </c>
      <c r="G246" s="5">
        <v>0</v>
      </c>
      <c r="H246" s="5">
        <v>2</v>
      </c>
      <c r="I246" s="5">
        <v>0</v>
      </c>
      <c r="J246" s="5">
        <v>2</v>
      </c>
      <c r="K246" s="5">
        <v>66.77</v>
      </c>
      <c r="L246" s="5">
        <v>67.430000000000007</v>
      </c>
      <c r="M246" s="5">
        <v>66.22</v>
      </c>
      <c r="N246" s="3"/>
    </row>
    <row r="247" spans="1:14" ht="15.75" customHeight="1">
      <c r="A247" s="4">
        <v>246</v>
      </c>
      <c r="B247" s="3" t="s">
        <v>236</v>
      </c>
      <c r="C247" s="5">
        <v>67.319999999999993</v>
      </c>
      <c r="D247" s="5">
        <v>13</v>
      </c>
      <c r="E247" s="5">
        <v>11</v>
      </c>
      <c r="F247" s="5">
        <v>66.27</v>
      </c>
      <c r="G247" s="5">
        <v>0</v>
      </c>
      <c r="H247" s="5">
        <v>1</v>
      </c>
      <c r="I247" s="5">
        <v>0</v>
      </c>
      <c r="J247" s="5">
        <v>1</v>
      </c>
      <c r="K247" s="5">
        <v>67.25</v>
      </c>
      <c r="L247" s="5">
        <v>67.08</v>
      </c>
      <c r="M247" s="5">
        <v>67.290000000000006</v>
      </c>
      <c r="N247" s="3"/>
    </row>
    <row r="248" spans="1:14" ht="15.75" customHeight="1">
      <c r="A248" s="4">
        <v>247</v>
      </c>
      <c r="B248" s="3" t="s">
        <v>474</v>
      </c>
      <c r="C248" s="5">
        <v>67.31</v>
      </c>
      <c r="D248" s="5">
        <v>16</v>
      </c>
      <c r="E248" s="5">
        <v>14</v>
      </c>
      <c r="F248" s="5">
        <v>67.02</v>
      </c>
      <c r="G248" s="5">
        <v>0</v>
      </c>
      <c r="H248" s="5">
        <v>0</v>
      </c>
      <c r="I248" s="5">
        <v>0</v>
      </c>
      <c r="J248" s="5">
        <v>0</v>
      </c>
      <c r="K248" s="5">
        <v>67.62</v>
      </c>
      <c r="L248" s="5">
        <v>66.59</v>
      </c>
      <c r="M248" s="5">
        <v>69.069999999999993</v>
      </c>
      <c r="N248" s="3"/>
    </row>
    <row r="249" spans="1:14" ht="15.75" customHeight="1">
      <c r="A249" s="4">
        <v>248</v>
      </c>
      <c r="B249" s="3" t="s">
        <v>312</v>
      </c>
      <c r="C249" s="5">
        <v>67.25</v>
      </c>
      <c r="D249" s="5">
        <v>9</v>
      </c>
      <c r="E249" s="5">
        <v>18</v>
      </c>
      <c r="F249" s="5">
        <v>70.55</v>
      </c>
      <c r="G249" s="5">
        <v>0</v>
      </c>
      <c r="H249" s="5">
        <v>1</v>
      </c>
      <c r="I249" s="5">
        <v>0</v>
      </c>
      <c r="J249" s="5">
        <v>1</v>
      </c>
      <c r="K249" s="5">
        <v>67.67</v>
      </c>
      <c r="L249" s="5">
        <v>67.489999999999995</v>
      </c>
      <c r="M249" s="5">
        <v>64.180000000000007</v>
      </c>
      <c r="N249" s="3"/>
    </row>
    <row r="250" spans="1:14" ht="15.75" customHeight="1">
      <c r="A250" s="4">
        <v>249</v>
      </c>
      <c r="B250" s="3" t="s">
        <v>181</v>
      </c>
      <c r="C250" s="5">
        <v>67.25</v>
      </c>
      <c r="D250" s="5">
        <v>10</v>
      </c>
      <c r="E250" s="5">
        <v>17</v>
      </c>
      <c r="F250" s="5">
        <v>71.260000000000005</v>
      </c>
      <c r="G250" s="5">
        <v>0</v>
      </c>
      <c r="H250" s="5">
        <v>0</v>
      </c>
      <c r="I250" s="5">
        <v>0</v>
      </c>
      <c r="J250" s="5">
        <v>0</v>
      </c>
      <c r="K250" s="5">
        <v>65.959999999999994</v>
      </c>
      <c r="L250" s="5">
        <v>67.62</v>
      </c>
      <c r="M250" s="5">
        <v>65.42</v>
      </c>
      <c r="N250" s="3"/>
    </row>
    <row r="251" spans="1:14" ht="15.75" customHeight="1">
      <c r="A251" s="4">
        <v>250</v>
      </c>
      <c r="B251" s="3" t="s">
        <v>367</v>
      </c>
      <c r="C251" s="5">
        <v>67.239999999999995</v>
      </c>
      <c r="D251" s="5">
        <v>11</v>
      </c>
      <c r="E251" s="5">
        <v>16</v>
      </c>
      <c r="F251" s="5">
        <v>69.44</v>
      </c>
      <c r="G251" s="5">
        <v>0</v>
      </c>
      <c r="H251" s="5">
        <v>0</v>
      </c>
      <c r="I251" s="5">
        <v>0</v>
      </c>
      <c r="J251" s="5">
        <v>1</v>
      </c>
      <c r="K251" s="5">
        <v>66.77</v>
      </c>
      <c r="L251" s="5">
        <v>66.95</v>
      </c>
      <c r="M251" s="5">
        <v>67.84</v>
      </c>
      <c r="N251" s="3"/>
    </row>
    <row r="252" spans="1:14" ht="15.75" customHeight="1">
      <c r="A252" s="4">
        <v>251</v>
      </c>
      <c r="B252" s="3" t="s">
        <v>301</v>
      </c>
      <c r="C252" s="5">
        <v>67.099999999999994</v>
      </c>
      <c r="D252" s="5">
        <v>6</v>
      </c>
      <c r="E252" s="5">
        <v>19</v>
      </c>
      <c r="F252" s="5">
        <v>72.47</v>
      </c>
      <c r="G252" s="5">
        <v>0</v>
      </c>
      <c r="H252" s="5">
        <v>0</v>
      </c>
      <c r="I252" s="5">
        <v>0</v>
      </c>
      <c r="J252" s="5">
        <v>0</v>
      </c>
      <c r="K252" s="5">
        <v>66.95</v>
      </c>
      <c r="L252" s="5">
        <v>67.099999999999994</v>
      </c>
      <c r="M252" s="5">
        <v>66.05</v>
      </c>
      <c r="N252" s="3"/>
    </row>
    <row r="253" spans="1:14" ht="15.75" customHeight="1">
      <c r="A253" s="4">
        <v>252</v>
      </c>
      <c r="B253" s="3" t="s">
        <v>406</v>
      </c>
      <c r="C253" s="5">
        <v>67.08</v>
      </c>
      <c r="D253" s="5">
        <v>15</v>
      </c>
      <c r="E253" s="5">
        <v>15</v>
      </c>
      <c r="F253" s="5">
        <v>67.77</v>
      </c>
      <c r="G253" s="5">
        <v>0</v>
      </c>
      <c r="H253" s="5">
        <v>1</v>
      </c>
      <c r="I253" s="5">
        <v>0</v>
      </c>
      <c r="J253" s="5">
        <v>1</v>
      </c>
      <c r="K253" s="5">
        <v>67.52</v>
      </c>
      <c r="L253" s="5">
        <v>66.599999999999994</v>
      </c>
      <c r="M253" s="5">
        <v>67.680000000000007</v>
      </c>
      <c r="N253" s="3"/>
    </row>
    <row r="254" spans="1:14" ht="15.75" customHeight="1">
      <c r="A254" s="4">
        <v>253</v>
      </c>
      <c r="B254" s="3" t="s">
        <v>154</v>
      </c>
      <c r="C254" s="5">
        <v>67.02</v>
      </c>
      <c r="D254" s="5">
        <v>11</v>
      </c>
      <c r="E254" s="5">
        <v>18</v>
      </c>
      <c r="F254" s="5">
        <v>71.33</v>
      </c>
      <c r="G254" s="5">
        <v>0</v>
      </c>
      <c r="H254" s="5">
        <v>1</v>
      </c>
      <c r="I254" s="5">
        <v>0</v>
      </c>
      <c r="J254" s="5">
        <v>1</v>
      </c>
      <c r="K254" s="5">
        <v>67.150000000000006</v>
      </c>
      <c r="L254" s="5">
        <v>66.16</v>
      </c>
      <c r="M254" s="5">
        <v>69.430000000000007</v>
      </c>
      <c r="N254" s="3"/>
    </row>
    <row r="255" spans="1:14" ht="15.75" customHeight="1">
      <c r="A255" s="4">
        <v>254</v>
      </c>
      <c r="B255" s="3" t="s">
        <v>299</v>
      </c>
      <c r="C255" s="5">
        <v>66.87</v>
      </c>
      <c r="D255" s="5">
        <v>7</v>
      </c>
      <c r="E255" s="5">
        <v>16</v>
      </c>
      <c r="F255" s="5">
        <v>70.34</v>
      </c>
      <c r="G255" s="5">
        <v>0</v>
      </c>
      <c r="H255" s="5">
        <v>0</v>
      </c>
      <c r="I255" s="5">
        <v>0</v>
      </c>
      <c r="J255" s="5">
        <v>3</v>
      </c>
      <c r="K255" s="5">
        <v>67.78</v>
      </c>
      <c r="L255" s="5">
        <v>67.25</v>
      </c>
      <c r="M255" s="5">
        <v>61.98</v>
      </c>
      <c r="N255" s="3"/>
    </row>
    <row r="256" spans="1:14" ht="15.75" customHeight="1">
      <c r="A256" s="4">
        <v>255</v>
      </c>
      <c r="B256" s="3" t="s">
        <v>394</v>
      </c>
      <c r="C256" s="5">
        <v>66.760000000000005</v>
      </c>
      <c r="D256" s="5">
        <v>7</v>
      </c>
      <c r="E256" s="5">
        <v>6</v>
      </c>
      <c r="F256" s="5">
        <v>64.75</v>
      </c>
      <c r="G256" s="5">
        <v>0</v>
      </c>
      <c r="H256" s="5">
        <v>0</v>
      </c>
      <c r="I256" s="5">
        <v>0</v>
      </c>
      <c r="J256" s="5">
        <v>0</v>
      </c>
      <c r="K256" s="5">
        <v>65.790000000000006</v>
      </c>
      <c r="L256" s="5">
        <v>66.319999999999993</v>
      </c>
      <c r="M256" s="5">
        <v>68.41</v>
      </c>
      <c r="N256" s="3"/>
    </row>
    <row r="257" spans="1:14" ht="15.75" customHeight="1">
      <c r="A257" s="4">
        <v>256</v>
      </c>
      <c r="B257" s="3" t="s">
        <v>390</v>
      </c>
      <c r="C257" s="5">
        <v>66.75</v>
      </c>
      <c r="D257" s="5">
        <v>13</v>
      </c>
      <c r="E257" s="5">
        <v>11</v>
      </c>
      <c r="F257" s="5">
        <v>67.16</v>
      </c>
      <c r="G257" s="5">
        <v>0</v>
      </c>
      <c r="H257" s="5">
        <v>0</v>
      </c>
      <c r="I257" s="5">
        <v>0</v>
      </c>
      <c r="J257" s="5">
        <v>0</v>
      </c>
      <c r="K257" s="5">
        <v>65.819999999999993</v>
      </c>
      <c r="L257" s="5">
        <v>65.87</v>
      </c>
      <c r="M257" s="5">
        <v>70.09</v>
      </c>
      <c r="N257" s="3"/>
    </row>
    <row r="258" spans="1:14" ht="15.75" customHeight="1">
      <c r="A258" s="4">
        <v>257</v>
      </c>
      <c r="B258" s="3" t="s">
        <v>328</v>
      </c>
      <c r="C258" s="5">
        <v>66.62</v>
      </c>
      <c r="D258" s="5">
        <v>8</v>
      </c>
      <c r="E258" s="5">
        <v>16</v>
      </c>
      <c r="F258" s="5">
        <v>68.680000000000007</v>
      </c>
      <c r="G258" s="5">
        <v>0</v>
      </c>
      <c r="H258" s="5">
        <v>0</v>
      </c>
      <c r="I258" s="5">
        <v>0</v>
      </c>
      <c r="J258" s="5">
        <v>2</v>
      </c>
      <c r="K258" s="5">
        <v>65.86</v>
      </c>
      <c r="L258" s="5">
        <v>67.209999999999994</v>
      </c>
      <c r="M258" s="5">
        <v>62.8</v>
      </c>
      <c r="N258" s="3"/>
    </row>
    <row r="259" spans="1:14" ht="15.75" customHeight="1">
      <c r="A259" s="4">
        <v>258</v>
      </c>
      <c r="B259" s="3" t="s">
        <v>191</v>
      </c>
      <c r="C259" s="5">
        <v>66.59</v>
      </c>
      <c r="D259" s="5">
        <v>12</v>
      </c>
      <c r="E259" s="5">
        <v>14</v>
      </c>
      <c r="F259" s="5">
        <v>68.47</v>
      </c>
      <c r="G259" s="5">
        <v>0</v>
      </c>
      <c r="H259" s="5">
        <v>2</v>
      </c>
      <c r="I259" s="5">
        <v>0</v>
      </c>
      <c r="J259" s="5">
        <v>2</v>
      </c>
      <c r="K259" s="5">
        <v>65.36</v>
      </c>
      <c r="L259" s="5">
        <v>66.39</v>
      </c>
      <c r="M259" s="5">
        <v>67.5</v>
      </c>
      <c r="N259" s="3"/>
    </row>
    <row r="260" spans="1:14" ht="15.75" customHeight="1">
      <c r="A260" s="4">
        <v>259</v>
      </c>
      <c r="B260" s="3" t="s">
        <v>133</v>
      </c>
      <c r="C260" s="5">
        <v>66.540000000000006</v>
      </c>
      <c r="D260" s="5">
        <v>15</v>
      </c>
      <c r="E260" s="5">
        <v>13</v>
      </c>
      <c r="F260" s="5">
        <v>69.56</v>
      </c>
      <c r="G260" s="5">
        <v>0</v>
      </c>
      <c r="H260" s="5">
        <v>0</v>
      </c>
      <c r="I260" s="5">
        <v>0</v>
      </c>
      <c r="J260" s="5">
        <v>2</v>
      </c>
      <c r="K260" s="5">
        <v>66.599999999999994</v>
      </c>
      <c r="L260" s="5">
        <v>64.75</v>
      </c>
      <c r="M260" s="5">
        <v>72.22</v>
      </c>
      <c r="N260" s="3"/>
    </row>
    <row r="261" spans="1:14" ht="15.75" customHeight="1">
      <c r="A261" s="4">
        <v>260</v>
      </c>
      <c r="B261" s="3" t="s">
        <v>379</v>
      </c>
      <c r="C261" s="5">
        <v>66.489999999999995</v>
      </c>
      <c r="D261" s="5">
        <v>11</v>
      </c>
      <c r="E261" s="5">
        <v>19</v>
      </c>
      <c r="F261" s="5">
        <v>70.150000000000006</v>
      </c>
      <c r="G261" s="5">
        <v>0</v>
      </c>
      <c r="H261" s="5">
        <v>0</v>
      </c>
      <c r="I261" s="5">
        <v>0</v>
      </c>
      <c r="J261" s="5">
        <v>1</v>
      </c>
      <c r="K261" s="5">
        <v>65.84</v>
      </c>
      <c r="L261" s="5">
        <v>66.680000000000007</v>
      </c>
      <c r="M261" s="5">
        <v>64.959999999999994</v>
      </c>
      <c r="N261" s="3"/>
    </row>
    <row r="262" spans="1:14" ht="15.75" customHeight="1">
      <c r="A262" s="4">
        <v>261</v>
      </c>
      <c r="B262" s="3" t="s">
        <v>257</v>
      </c>
      <c r="C262" s="5">
        <v>66.489999999999995</v>
      </c>
      <c r="D262" s="5">
        <v>11</v>
      </c>
      <c r="E262" s="5">
        <v>15</v>
      </c>
      <c r="F262" s="5">
        <v>70.73</v>
      </c>
      <c r="G262" s="5">
        <v>0</v>
      </c>
      <c r="H262" s="5">
        <v>1</v>
      </c>
      <c r="I262" s="5">
        <v>0</v>
      </c>
      <c r="J262" s="5">
        <v>2</v>
      </c>
      <c r="K262" s="5">
        <v>66.61</v>
      </c>
      <c r="L262" s="5">
        <v>65.86</v>
      </c>
      <c r="M262" s="5">
        <v>67.98</v>
      </c>
      <c r="N262" s="3"/>
    </row>
    <row r="263" spans="1:14" ht="15.75" customHeight="1">
      <c r="A263" s="4">
        <v>262</v>
      </c>
      <c r="B263" s="3" t="s">
        <v>243</v>
      </c>
      <c r="C263" s="5">
        <v>66.489999999999995</v>
      </c>
      <c r="D263" s="5">
        <v>16</v>
      </c>
      <c r="E263" s="5">
        <v>11</v>
      </c>
      <c r="F263" s="5">
        <v>64.67</v>
      </c>
      <c r="G263" s="5">
        <v>0</v>
      </c>
      <c r="H263" s="5">
        <v>0</v>
      </c>
      <c r="I263" s="5">
        <v>0</v>
      </c>
      <c r="J263" s="5">
        <v>1</v>
      </c>
      <c r="K263" s="5">
        <v>66.739999999999995</v>
      </c>
      <c r="L263" s="5">
        <v>65.89</v>
      </c>
      <c r="M263" s="5">
        <v>67.72</v>
      </c>
      <c r="N263" s="3"/>
    </row>
    <row r="264" spans="1:14" ht="15.75" customHeight="1">
      <c r="A264" s="4">
        <v>263</v>
      </c>
      <c r="B264" s="3" t="s">
        <v>214</v>
      </c>
      <c r="C264" s="5">
        <v>66.400000000000006</v>
      </c>
      <c r="D264" s="5">
        <v>13</v>
      </c>
      <c r="E264" s="5">
        <v>14</v>
      </c>
      <c r="F264" s="5">
        <v>68.72</v>
      </c>
      <c r="G264" s="5">
        <v>0</v>
      </c>
      <c r="H264" s="5">
        <v>0</v>
      </c>
      <c r="I264" s="5">
        <v>0</v>
      </c>
      <c r="J264" s="5">
        <v>0</v>
      </c>
      <c r="K264" s="5">
        <v>66.02</v>
      </c>
      <c r="L264" s="5">
        <v>65.03</v>
      </c>
      <c r="M264" s="5">
        <v>71.010000000000005</v>
      </c>
      <c r="N264" s="3"/>
    </row>
    <row r="265" spans="1:14" ht="15.75" customHeight="1">
      <c r="A265" s="4">
        <v>264</v>
      </c>
      <c r="B265" s="3" t="s">
        <v>341</v>
      </c>
      <c r="C265" s="5">
        <v>66.3</v>
      </c>
      <c r="D265" s="5">
        <v>14</v>
      </c>
      <c r="E265" s="5">
        <v>13</v>
      </c>
      <c r="F265" s="5">
        <v>67.66</v>
      </c>
      <c r="G265" s="5">
        <v>0</v>
      </c>
      <c r="H265" s="5">
        <v>1</v>
      </c>
      <c r="I265" s="5">
        <v>0</v>
      </c>
      <c r="J265" s="5">
        <v>2</v>
      </c>
      <c r="K265" s="5">
        <v>66.37</v>
      </c>
      <c r="L265" s="5">
        <v>65.180000000000007</v>
      </c>
      <c r="M265" s="5">
        <v>69.66</v>
      </c>
      <c r="N265" s="3"/>
    </row>
    <row r="266" spans="1:14" ht="15.75" customHeight="1">
      <c r="A266" s="4">
        <v>265</v>
      </c>
      <c r="B266" s="3" t="s">
        <v>287</v>
      </c>
      <c r="C266" s="5">
        <v>66.290000000000006</v>
      </c>
      <c r="D266" s="5">
        <v>11</v>
      </c>
      <c r="E266" s="5">
        <v>13</v>
      </c>
      <c r="F266" s="5">
        <v>68.430000000000007</v>
      </c>
      <c r="G266" s="5">
        <v>0</v>
      </c>
      <c r="H266" s="5">
        <v>1</v>
      </c>
      <c r="I266" s="5">
        <v>0</v>
      </c>
      <c r="J266" s="5">
        <v>1</v>
      </c>
      <c r="K266" s="5">
        <v>63.82</v>
      </c>
      <c r="L266" s="5">
        <v>66.17</v>
      </c>
      <c r="M266" s="5">
        <v>67.819999999999993</v>
      </c>
      <c r="N266" s="3"/>
    </row>
    <row r="267" spans="1:14" ht="15.75" customHeight="1">
      <c r="A267" s="4">
        <v>266</v>
      </c>
      <c r="B267" s="3" t="s">
        <v>168</v>
      </c>
      <c r="C267" s="5">
        <v>66.14</v>
      </c>
      <c r="D267" s="5">
        <v>7</v>
      </c>
      <c r="E267" s="5">
        <v>17</v>
      </c>
      <c r="F267" s="5">
        <v>72.58</v>
      </c>
      <c r="G267" s="5">
        <v>0</v>
      </c>
      <c r="H267" s="5">
        <v>2</v>
      </c>
      <c r="I267" s="5">
        <v>0</v>
      </c>
      <c r="J267" s="5">
        <v>4</v>
      </c>
      <c r="K267" s="5">
        <v>65.260000000000005</v>
      </c>
      <c r="L267" s="5">
        <v>66.489999999999995</v>
      </c>
      <c r="M267" s="5">
        <v>63.9</v>
      </c>
      <c r="N267" s="3"/>
    </row>
    <row r="268" spans="1:14" ht="15.75" customHeight="1">
      <c r="A268" s="4">
        <v>267</v>
      </c>
      <c r="B268" s="3" t="s">
        <v>235</v>
      </c>
      <c r="C268" s="5">
        <v>66.05</v>
      </c>
      <c r="D268" s="5">
        <v>6</v>
      </c>
      <c r="E268" s="5">
        <v>20</v>
      </c>
      <c r="F268" s="5">
        <v>71.63</v>
      </c>
      <c r="G268" s="5">
        <v>0</v>
      </c>
      <c r="H268" s="5">
        <v>0</v>
      </c>
      <c r="I268" s="5">
        <v>0</v>
      </c>
      <c r="J268" s="5">
        <v>3</v>
      </c>
      <c r="K268" s="5">
        <v>65.88</v>
      </c>
      <c r="L268" s="5">
        <v>66.37</v>
      </c>
      <c r="M268" s="5">
        <v>63.15</v>
      </c>
      <c r="N268" s="3"/>
    </row>
    <row r="269" spans="1:14" ht="15.75" customHeight="1">
      <c r="A269" s="4">
        <v>268</v>
      </c>
      <c r="B269" s="3" t="s">
        <v>117</v>
      </c>
      <c r="C269" s="5">
        <v>65.98</v>
      </c>
      <c r="D269" s="5">
        <v>8</v>
      </c>
      <c r="E269" s="5">
        <v>22</v>
      </c>
      <c r="F269" s="5">
        <v>71.38</v>
      </c>
      <c r="G269" s="5">
        <v>0</v>
      </c>
      <c r="H269" s="5">
        <v>1</v>
      </c>
      <c r="I269" s="5">
        <v>0</v>
      </c>
      <c r="J269" s="5">
        <v>3</v>
      </c>
      <c r="K269" s="5">
        <v>66.459999999999994</v>
      </c>
      <c r="L269" s="5">
        <v>65.959999999999994</v>
      </c>
      <c r="M269" s="5">
        <v>64.25</v>
      </c>
      <c r="N269" s="3"/>
    </row>
    <row r="270" spans="1:14" ht="15.75" customHeight="1">
      <c r="A270" s="4">
        <v>269</v>
      </c>
      <c r="B270" s="3" t="s">
        <v>187</v>
      </c>
      <c r="C270" s="5">
        <v>65.88</v>
      </c>
      <c r="D270" s="5">
        <v>7</v>
      </c>
      <c r="E270" s="5">
        <v>18</v>
      </c>
      <c r="F270" s="5">
        <v>71.73</v>
      </c>
      <c r="G270" s="5">
        <v>0</v>
      </c>
      <c r="H270" s="5">
        <v>0</v>
      </c>
      <c r="I270" s="5">
        <v>0</v>
      </c>
      <c r="J270" s="5">
        <v>1</v>
      </c>
      <c r="K270" s="5">
        <v>64.930000000000007</v>
      </c>
      <c r="L270" s="5">
        <v>66.33</v>
      </c>
      <c r="M270" s="5">
        <v>63.14</v>
      </c>
      <c r="N270" s="3"/>
    </row>
    <row r="271" spans="1:14" ht="15.75" customHeight="1">
      <c r="A271" s="4">
        <v>270</v>
      </c>
      <c r="B271" s="3" t="s">
        <v>272</v>
      </c>
      <c r="C271" s="5">
        <v>65.86</v>
      </c>
      <c r="D271" s="5">
        <v>11</v>
      </c>
      <c r="E271" s="5">
        <v>16</v>
      </c>
      <c r="F271" s="5">
        <v>69.11</v>
      </c>
      <c r="G271" s="5">
        <v>0</v>
      </c>
      <c r="H271" s="5">
        <v>1</v>
      </c>
      <c r="I271" s="5">
        <v>0</v>
      </c>
      <c r="J271" s="5">
        <v>1</v>
      </c>
      <c r="K271" s="5">
        <v>64.42</v>
      </c>
      <c r="L271" s="5">
        <v>65.83</v>
      </c>
      <c r="M271" s="5">
        <v>66.209999999999994</v>
      </c>
      <c r="N271" s="3"/>
    </row>
    <row r="272" spans="1:14" ht="15.75" customHeight="1">
      <c r="A272" s="4">
        <v>271</v>
      </c>
      <c r="B272" s="3" t="s">
        <v>289</v>
      </c>
      <c r="C272" s="5">
        <v>65.75</v>
      </c>
      <c r="D272" s="5">
        <v>13</v>
      </c>
      <c r="E272" s="5">
        <v>15</v>
      </c>
      <c r="F272" s="5">
        <v>69.47</v>
      </c>
      <c r="G272" s="5">
        <v>0</v>
      </c>
      <c r="H272" s="5">
        <v>3</v>
      </c>
      <c r="I272" s="5">
        <v>0</v>
      </c>
      <c r="J272" s="5">
        <v>3</v>
      </c>
      <c r="K272" s="5">
        <v>64.19</v>
      </c>
      <c r="L272" s="5">
        <v>65.260000000000005</v>
      </c>
      <c r="M272" s="5">
        <v>68.09</v>
      </c>
      <c r="N272" s="3"/>
    </row>
    <row r="273" spans="1:14" ht="15.75" customHeight="1">
      <c r="A273" s="4">
        <v>272</v>
      </c>
      <c r="B273" s="3" t="s">
        <v>349</v>
      </c>
      <c r="C273" s="5">
        <v>65.61</v>
      </c>
      <c r="D273" s="5">
        <v>13</v>
      </c>
      <c r="E273" s="5">
        <v>15</v>
      </c>
      <c r="F273" s="5">
        <v>68.180000000000007</v>
      </c>
      <c r="G273" s="5">
        <v>0</v>
      </c>
      <c r="H273" s="5">
        <v>0</v>
      </c>
      <c r="I273" s="5">
        <v>0</v>
      </c>
      <c r="J273" s="5">
        <v>1</v>
      </c>
      <c r="K273" s="5">
        <v>65.77</v>
      </c>
      <c r="L273" s="5">
        <v>64.31</v>
      </c>
      <c r="M273" s="5">
        <v>69.5</v>
      </c>
      <c r="N273" s="3"/>
    </row>
    <row r="274" spans="1:14" ht="15.75" customHeight="1">
      <c r="A274" s="4">
        <v>273</v>
      </c>
      <c r="B274" s="3" t="s">
        <v>302</v>
      </c>
      <c r="C274" s="5">
        <v>65.55</v>
      </c>
      <c r="D274" s="5">
        <v>7</v>
      </c>
      <c r="E274" s="5">
        <v>24</v>
      </c>
      <c r="F274" s="5">
        <v>72.239999999999995</v>
      </c>
      <c r="G274" s="5">
        <v>0</v>
      </c>
      <c r="H274" s="5">
        <v>1</v>
      </c>
      <c r="I274" s="5">
        <v>0</v>
      </c>
      <c r="J274" s="5">
        <v>1</v>
      </c>
      <c r="K274" s="5">
        <v>66.23</v>
      </c>
      <c r="L274" s="5">
        <v>65.69</v>
      </c>
      <c r="M274" s="5">
        <v>62.64</v>
      </c>
      <c r="N274" s="3"/>
    </row>
    <row r="275" spans="1:14" ht="15.75" customHeight="1">
      <c r="A275" s="4">
        <v>274</v>
      </c>
      <c r="B275" s="3" t="s">
        <v>310</v>
      </c>
      <c r="C275" s="5">
        <v>65.47</v>
      </c>
      <c r="D275" s="5">
        <v>4</v>
      </c>
      <c r="E275" s="5">
        <v>23</v>
      </c>
      <c r="F275" s="5">
        <v>73.709999999999994</v>
      </c>
      <c r="G275" s="5">
        <v>0</v>
      </c>
      <c r="H275" s="5">
        <v>0</v>
      </c>
      <c r="I275" s="5">
        <v>0</v>
      </c>
      <c r="J275" s="5">
        <v>2</v>
      </c>
      <c r="K275" s="5">
        <v>66.11</v>
      </c>
      <c r="L275" s="5">
        <v>66.13</v>
      </c>
      <c r="M275" s="5">
        <v>57.76</v>
      </c>
      <c r="N275" s="3"/>
    </row>
    <row r="276" spans="1:14" ht="15.75" customHeight="1">
      <c r="A276" s="4">
        <v>275</v>
      </c>
      <c r="B276" s="3" t="s">
        <v>183</v>
      </c>
      <c r="C276" s="5">
        <v>65.42</v>
      </c>
      <c r="D276" s="5">
        <v>6</v>
      </c>
      <c r="E276" s="5">
        <v>19</v>
      </c>
      <c r="F276" s="5">
        <v>71.09</v>
      </c>
      <c r="G276" s="5">
        <v>0</v>
      </c>
      <c r="H276" s="5">
        <v>1</v>
      </c>
      <c r="I276" s="5">
        <v>0</v>
      </c>
      <c r="J276" s="5">
        <v>1</v>
      </c>
      <c r="K276" s="5">
        <v>65.239999999999995</v>
      </c>
      <c r="L276" s="5">
        <v>65.599999999999994</v>
      </c>
      <c r="M276" s="5">
        <v>63.4</v>
      </c>
      <c r="N276" s="3"/>
    </row>
    <row r="277" spans="1:14" ht="15.75" customHeight="1">
      <c r="A277" s="4">
        <v>276</v>
      </c>
      <c r="B277" s="3" t="s">
        <v>361</v>
      </c>
      <c r="C277" s="5">
        <v>65.180000000000007</v>
      </c>
      <c r="D277" s="5">
        <v>9</v>
      </c>
      <c r="E277" s="5">
        <v>17</v>
      </c>
      <c r="F277" s="5">
        <v>71.05</v>
      </c>
      <c r="G277" s="5">
        <v>0</v>
      </c>
      <c r="H277" s="5">
        <v>3</v>
      </c>
      <c r="I277" s="5">
        <v>0</v>
      </c>
      <c r="J277" s="5">
        <v>3</v>
      </c>
      <c r="K277" s="5">
        <v>63.52</v>
      </c>
      <c r="L277" s="5">
        <v>64.33</v>
      </c>
      <c r="M277" s="5">
        <v>68.83</v>
      </c>
      <c r="N277" s="3"/>
    </row>
    <row r="278" spans="1:14" ht="15.75" customHeight="1">
      <c r="A278" s="4">
        <v>277</v>
      </c>
      <c r="B278" s="3" t="s">
        <v>326</v>
      </c>
      <c r="C278" s="5">
        <v>65.150000000000006</v>
      </c>
      <c r="D278" s="5">
        <v>11</v>
      </c>
      <c r="E278" s="5">
        <v>14</v>
      </c>
      <c r="F278" s="5">
        <v>65.87</v>
      </c>
      <c r="G278" s="5">
        <v>0</v>
      </c>
      <c r="H278" s="5">
        <v>0</v>
      </c>
      <c r="I278" s="5">
        <v>0</v>
      </c>
      <c r="J278" s="5">
        <v>1</v>
      </c>
      <c r="K278" s="5">
        <v>64.5</v>
      </c>
      <c r="L278" s="5">
        <v>64.88</v>
      </c>
      <c r="M278" s="5">
        <v>65.88</v>
      </c>
      <c r="N278" s="3"/>
    </row>
    <row r="279" spans="1:14" ht="15.75" customHeight="1">
      <c r="A279" s="4">
        <v>278</v>
      </c>
      <c r="B279" s="3" t="s">
        <v>309</v>
      </c>
      <c r="C279" s="5">
        <v>65.12</v>
      </c>
      <c r="D279" s="5">
        <v>11</v>
      </c>
      <c r="E279" s="5">
        <v>13</v>
      </c>
      <c r="F279" s="5">
        <v>66.91</v>
      </c>
      <c r="G279" s="5">
        <v>0</v>
      </c>
      <c r="H279" s="5">
        <v>0</v>
      </c>
      <c r="I279" s="5">
        <v>0</v>
      </c>
      <c r="J279" s="5">
        <v>0</v>
      </c>
      <c r="K279" s="5">
        <v>63.35</v>
      </c>
      <c r="L279" s="5">
        <v>65.11</v>
      </c>
      <c r="M279" s="5">
        <v>65.62</v>
      </c>
      <c r="N279" s="3"/>
    </row>
    <row r="280" spans="1:14" ht="15.75" customHeight="1">
      <c r="A280" s="4">
        <v>279</v>
      </c>
      <c r="B280" s="3" t="s">
        <v>296</v>
      </c>
      <c r="C280" s="5">
        <v>65.069999999999993</v>
      </c>
      <c r="D280" s="5">
        <v>6</v>
      </c>
      <c r="E280" s="5">
        <v>24</v>
      </c>
      <c r="F280" s="5">
        <v>72.08</v>
      </c>
      <c r="G280" s="5">
        <v>0</v>
      </c>
      <c r="H280" s="5">
        <v>0</v>
      </c>
      <c r="I280" s="5">
        <v>0</v>
      </c>
      <c r="J280" s="5">
        <v>0</v>
      </c>
      <c r="K280" s="5">
        <v>65.709999999999994</v>
      </c>
      <c r="L280" s="5">
        <v>65.2</v>
      </c>
      <c r="M280" s="5">
        <v>62.24</v>
      </c>
      <c r="N280" s="3"/>
    </row>
    <row r="281" spans="1:14" ht="15.75" customHeight="1">
      <c r="A281" s="4">
        <v>280</v>
      </c>
      <c r="B281" s="3" t="s">
        <v>370</v>
      </c>
      <c r="C281" s="5">
        <v>65.069999999999993</v>
      </c>
      <c r="D281" s="5">
        <v>8</v>
      </c>
      <c r="E281" s="5">
        <v>17</v>
      </c>
      <c r="F281" s="5">
        <v>70.64</v>
      </c>
      <c r="G281" s="5">
        <v>0</v>
      </c>
      <c r="H281" s="5">
        <v>0</v>
      </c>
      <c r="I281" s="5">
        <v>0</v>
      </c>
      <c r="J281" s="5">
        <v>0</v>
      </c>
      <c r="K281" s="5">
        <v>65.37</v>
      </c>
      <c r="L281" s="5">
        <v>64.400000000000006</v>
      </c>
      <c r="M281" s="5">
        <v>66.56</v>
      </c>
      <c r="N281" s="3"/>
    </row>
    <row r="282" spans="1:14" ht="15.75" customHeight="1">
      <c r="A282" s="4">
        <v>281</v>
      </c>
      <c r="B282" s="3" t="s">
        <v>355</v>
      </c>
      <c r="C282" s="5">
        <v>64.98</v>
      </c>
      <c r="D282" s="5">
        <v>10</v>
      </c>
      <c r="E282" s="5">
        <v>16</v>
      </c>
      <c r="F282" s="5">
        <v>68.03</v>
      </c>
      <c r="G282" s="5">
        <v>0</v>
      </c>
      <c r="H282" s="5">
        <v>0</v>
      </c>
      <c r="I282" s="5">
        <v>0</v>
      </c>
      <c r="J282" s="5">
        <v>3</v>
      </c>
      <c r="K282" s="5">
        <v>65.45</v>
      </c>
      <c r="L282" s="5">
        <v>64.37</v>
      </c>
      <c r="M282" s="5">
        <v>66.03</v>
      </c>
      <c r="N282" s="3"/>
    </row>
    <row r="283" spans="1:14" ht="15.75" customHeight="1">
      <c r="A283" s="4">
        <v>282</v>
      </c>
      <c r="B283" s="3" t="s">
        <v>193</v>
      </c>
      <c r="C283" s="5">
        <v>64.97</v>
      </c>
      <c r="D283" s="5">
        <v>7</v>
      </c>
      <c r="E283" s="5">
        <v>22</v>
      </c>
      <c r="F283" s="5">
        <v>72.37</v>
      </c>
      <c r="G283" s="5">
        <v>0</v>
      </c>
      <c r="H283" s="5">
        <v>3</v>
      </c>
      <c r="I283" s="5">
        <v>0</v>
      </c>
      <c r="J283" s="5">
        <v>3</v>
      </c>
      <c r="K283" s="5">
        <v>64.8</v>
      </c>
      <c r="L283" s="5">
        <v>64.930000000000007</v>
      </c>
      <c r="M283" s="5">
        <v>64.08</v>
      </c>
      <c r="N283" s="3"/>
    </row>
    <row r="284" spans="1:14" ht="15.75" customHeight="1">
      <c r="A284" s="4">
        <v>283</v>
      </c>
      <c r="B284" s="3" t="s">
        <v>149</v>
      </c>
      <c r="C284" s="5">
        <v>64.94</v>
      </c>
      <c r="D284" s="5">
        <v>5</v>
      </c>
      <c r="E284" s="5">
        <v>20</v>
      </c>
      <c r="F284" s="5">
        <v>75.86</v>
      </c>
      <c r="G284" s="5">
        <v>0</v>
      </c>
      <c r="H284" s="5">
        <v>2</v>
      </c>
      <c r="I284" s="5">
        <v>0</v>
      </c>
      <c r="J284" s="5">
        <v>4</v>
      </c>
      <c r="K284" s="5">
        <v>63.48</v>
      </c>
      <c r="L284" s="5">
        <v>65.36</v>
      </c>
      <c r="M284" s="5">
        <v>62.83</v>
      </c>
      <c r="N284" s="3"/>
    </row>
    <row r="285" spans="1:14" ht="15.75" customHeight="1">
      <c r="A285" s="4">
        <v>284</v>
      </c>
      <c r="B285" s="3" t="s">
        <v>201</v>
      </c>
      <c r="C285" s="5">
        <v>64.88</v>
      </c>
      <c r="D285" s="5">
        <v>14</v>
      </c>
      <c r="E285" s="5">
        <v>13</v>
      </c>
      <c r="F285" s="5">
        <v>66.290000000000006</v>
      </c>
      <c r="G285" s="5">
        <v>0</v>
      </c>
      <c r="H285" s="5">
        <v>1</v>
      </c>
      <c r="I285" s="5">
        <v>0</v>
      </c>
      <c r="J285" s="5">
        <v>1</v>
      </c>
      <c r="K285" s="5">
        <v>64.040000000000006</v>
      </c>
      <c r="L285" s="5">
        <v>63.51</v>
      </c>
      <c r="M285" s="5">
        <v>69.58</v>
      </c>
      <c r="N285" s="3"/>
    </row>
    <row r="286" spans="1:14" ht="15.75" customHeight="1">
      <c r="A286" s="4">
        <v>285</v>
      </c>
      <c r="B286" s="3" t="s">
        <v>359</v>
      </c>
      <c r="C286" s="5">
        <v>64.569999999999993</v>
      </c>
      <c r="D286" s="5">
        <v>10</v>
      </c>
      <c r="E286" s="5">
        <v>16</v>
      </c>
      <c r="F286" s="5">
        <v>71.349999999999994</v>
      </c>
      <c r="G286" s="5">
        <v>0</v>
      </c>
      <c r="H286" s="5">
        <v>2</v>
      </c>
      <c r="I286" s="5">
        <v>0</v>
      </c>
      <c r="J286" s="5">
        <v>2</v>
      </c>
      <c r="K286" s="5">
        <v>63.5</v>
      </c>
      <c r="L286" s="5">
        <v>63.05</v>
      </c>
      <c r="M286" s="5">
        <v>69.81</v>
      </c>
      <c r="N286" s="3"/>
    </row>
    <row r="287" spans="1:14" ht="15.75" customHeight="1">
      <c r="A287" s="4">
        <v>286</v>
      </c>
      <c r="B287" s="3" t="s">
        <v>399</v>
      </c>
      <c r="C287" s="5">
        <v>64.540000000000006</v>
      </c>
      <c r="D287" s="5">
        <v>12</v>
      </c>
      <c r="E287" s="5">
        <v>10</v>
      </c>
      <c r="F287" s="5">
        <v>64.489999999999995</v>
      </c>
      <c r="G287" s="5">
        <v>0</v>
      </c>
      <c r="H287" s="5">
        <v>0</v>
      </c>
      <c r="I287" s="5">
        <v>0</v>
      </c>
      <c r="J287" s="5">
        <v>0</v>
      </c>
      <c r="K287" s="5">
        <v>64.23</v>
      </c>
      <c r="L287" s="5">
        <v>63.44</v>
      </c>
      <c r="M287" s="5">
        <v>68</v>
      </c>
      <c r="N287" s="3"/>
    </row>
    <row r="288" spans="1:14" ht="15.75" customHeight="1">
      <c r="A288" s="4">
        <v>287</v>
      </c>
      <c r="B288" s="3" t="s">
        <v>166</v>
      </c>
      <c r="C288" s="5">
        <v>64.05</v>
      </c>
      <c r="D288" s="5">
        <v>12</v>
      </c>
      <c r="E288" s="5">
        <v>14</v>
      </c>
      <c r="F288" s="5">
        <v>67.38</v>
      </c>
      <c r="G288" s="5">
        <v>0</v>
      </c>
      <c r="H288" s="5">
        <v>0</v>
      </c>
      <c r="I288" s="5">
        <v>0</v>
      </c>
      <c r="J288" s="5">
        <v>0</v>
      </c>
      <c r="K288" s="5">
        <v>63.34</v>
      </c>
      <c r="L288" s="5">
        <v>63.8</v>
      </c>
      <c r="M288" s="5">
        <v>64.72</v>
      </c>
      <c r="N288" s="3"/>
    </row>
    <row r="289" spans="1:14" ht="15.75" customHeight="1">
      <c r="A289" s="4">
        <v>288</v>
      </c>
      <c r="B289" s="3" t="s">
        <v>353</v>
      </c>
      <c r="C289" s="5">
        <v>63.95</v>
      </c>
      <c r="D289" s="5">
        <v>9</v>
      </c>
      <c r="E289" s="5">
        <v>18</v>
      </c>
      <c r="F289" s="5">
        <v>70.89</v>
      </c>
      <c r="G289" s="5">
        <v>0</v>
      </c>
      <c r="H289" s="5">
        <v>1</v>
      </c>
      <c r="I289" s="5">
        <v>0</v>
      </c>
      <c r="J289" s="5">
        <v>1</v>
      </c>
      <c r="K289" s="5">
        <v>64.61</v>
      </c>
      <c r="L289" s="5">
        <v>63.35</v>
      </c>
      <c r="M289" s="5">
        <v>64.78</v>
      </c>
      <c r="N289" s="3"/>
    </row>
    <row r="290" spans="1:14" ht="15.75" customHeight="1">
      <c r="A290" s="4">
        <v>289</v>
      </c>
      <c r="B290" s="3" t="s">
        <v>350</v>
      </c>
      <c r="C290" s="5">
        <v>63.76</v>
      </c>
      <c r="D290" s="5">
        <v>9</v>
      </c>
      <c r="E290" s="5">
        <v>18</v>
      </c>
      <c r="F290" s="5">
        <v>69.09</v>
      </c>
      <c r="G290" s="5">
        <v>0</v>
      </c>
      <c r="H290" s="5">
        <v>2</v>
      </c>
      <c r="I290" s="5">
        <v>0</v>
      </c>
      <c r="J290" s="5">
        <v>2</v>
      </c>
      <c r="K290" s="5">
        <v>62.99</v>
      </c>
      <c r="L290" s="5">
        <v>63.81</v>
      </c>
      <c r="M290" s="5">
        <v>63.02</v>
      </c>
      <c r="N290" s="3"/>
    </row>
    <row r="291" spans="1:14" ht="15.75" customHeight="1">
      <c r="A291" s="4">
        <v>290</v>
      </c>
      <c r="B291" s="3" t="s">
        <v>314</v>
      </c>
      <c r="C291" s="5">
        <v>63.59</v>
      </c>
      <c r="D291" s="5">
        <v>9</v>
      </c>
      <c r="E291" s="5">
        <v>18</v>
      </c>
      <c r="F291" s="5">
        <v>68.05</v>
      </c>
      <c r="G291" s="5">
        <v>0</v>
      </c>
      <c r="H291" s="5">
        <v>0</v>
      </c>
      <c r="I291" s="5">
        <v>0</v>
      </c>
      <c r="J291" s="5">
        <v>2</v>
      </c>
      <c r="K291" s="5">
        <v>62.98</v>
      </c>
      <c r="L291" s="5">
        <v>63.23</v>
      </c>
      <c r="M291" s="5">
        <v>64.61</v>
      </c>
      <c r="N291" s="3"/>
    </row>
    <row r="292" spans="1:14" ht="15.75" customHeight="1">
      <c r="A292" s="4">
        <v>291</v>
      </c>
      <c r="B292" s="3" t="s">
        <v>423</v>
      </c>
      <c r="C292" s="5">
        <v>63.43</v>
      </c>
      <c r="D292" s="5">
        <v>8</v>
      </c>
      <c r="E292" s="5">
        <v>17</v>
      </c>
      <c r="F292" s="5">
        <v>67.72</v>
      </c>
      <c r="G292" s="5">
        <v>0</v>
      </c>
      <c r="H292" s="5">
        <v>2</v>
      </c>
      <c r="I292" s="5">
        <v>0</v>
      </c>
      <c r="J292" s="5">
        <v>5</v>
      </c>
      <c r="K292" s="5">
        <v>62.93</v>
      </c>
      <c r="L292" s="5">
        <v>63.45</v>
      </c>
      <c r="M292" s="5">
        <v>62.6</v>
      </c>
      <c r="N292" s="3"/>
    </row>
    <row r="293" spans="1:14" ht="15.75" customHeight="1">
      <c r="A293" s="4">
        <v>292</v>
      </c>
      <c r="B293" s="3" t="s">
        <v>240</v>
      </c>
      <c r="C293" s="5">
        <v>63.39</v>
      </c>
      <c r="D293" s="5">
        <v>10</v>
      </c>
      <c r="E293" s="5">
        <v>17</v>
      </c>
      <c r="F293" s="5">
        <v>66.2</v>
      </c>
      <c r="G293" s="5">
        <v>0</v>
      </c>
      <c r="H293" s="5">
        <v>0</v>
      </c>
      <c r="I293" s="5">
        <v>0</v>
      </c>
      <c r="J293" s="5">
        <v>0</v>
      </c>
      <c r="K293" s="5">
        <v>63.25</v>
      </c>
      <c r="L293" s="5">
        <v>63.18</v>
      </c>
      <c r="M293" s="5">
        <v>63.31</v>
      </c>
      <c r="N293" s="3"/>
    </row>
    <row r="294" spans="1:14" ht="15.75" customHeight="1">
      <c r="A294" s="4">
        <v>293</v>
      </c>
      <c r="B294" s="3" t="s">
        <v>115</v>
      </c>
      <c r="C294" s="5">
        <v>63.33</v>
      </c>
      <c r="D294" s="5">
        <v>8</v>
      </c>
      <c r="E294" s="5">
        <v>19</v>
      </c>
      <c r="F294" s="5">
        <v>66.55</v>
      </c>
      <c r="G294" s="5">
        <v>0</v>
      </c>
      <c r="H294" s="5">
        <v>1</v>
      </c>
      <c r="I294" s="5">
        <v>0</v>
      </c>
      <c r="J294" s="5">
        <v>1</v>
      </c>
      <c r="K294" s="5">
        <v>63.77</v>
      </c>
      <c r="L294" s="5">
        <v>63.67</v>
      </c>
      <c r="M294" s="5">
        <v>58.95</v>
      </c>
      <c r="N294" s="3"/>
    </row>
    <row r="295" spans="1:14" ht="15.75" customHeight="1">
      <c r="A295" s="4">
        <v>294</v>
      </c>
      <c r="B295" s="3" t="s">
        <v>434</v>
      </c>
      <c r="C295" s="5">
        <v>63.17</v>
      </c>
      <c r="D295" s="5">
        <v>8</v>
      </c>
      <c r="E295" s="5">
        <v>20</v>
      </c>
      <c r="F295" s="5">
        <v>69</v>
      </c>
      <c r="G295" s="5">
        <v>0</v>
      </c>
      <c r="H295" s="5">
        <v>0</v>
      </c>
      <c r="I295" s="5">
        <v>0</v>
      </c>
      <c r="J295" s="5">
        <v>1</v>
      </c>
      <c r="K295" s="5">
        <v>62.7</v>
      </c>
      <c r="L295" s="5">
        <v>62.73</v>
      </c>
      <c r="M295" s="5">
        <v>64.400000000000006</v>
      </c>
      <c r="N295" s="3"/>
    </row>
    <row r="296" spans="1:14" ht="15.75" customHeight="1">
      <c r="A296" s="4">
        <v>295</v>
      </c>
      <c r="B296" s="3" t="s">
        <v>378</v>
      </c>
      <c r="C296" s="5">
        <v>63.13</v>
      </c>
      <c r="D296" s="5">
        <v>9</v>
      </c>
      <c r="E296" s="5">
        <v>18</v>
      </c>
      <c r="F296" s="5">
        <v>67.319999999999993</v>
      </c>
      <c r="G296" s="5">
        <v>0</v>
      </c>
      <c r="H296" s="5">
        <v>0</v>
      </c>
      <c r="I296" s="5">
        <v>0</v>
      </c>
      <c r="J296" s="5">
        <v>1</v>
      </c>
      <c r="K296" s="5">
        <v>63.02</v>
      </c>
      <c r="L296" s="5">
        <v>62.74</v>
      </c>
      <c r="M296" s="5">
        <v>63.81</v>
      </c>
      <c r="N296" s="3"/>
    </row>
    <row r="297" spans="1:14" ht="15.75" customHeight="1">
      <c r="A297" s="4">
        <v>296</v>
      </c>
      <c r="B297" s="3" t="s">
        <v>196</v>
      </c>
      <c r="C297" s="5">
        <v>63.11</v>
      </c>
      <c r="D297" s="5">
        <v>9</v>
      </c>
      <c r="E297" s="5">
        <v>20</v>
      </c>
      <c r="F297" s="5">
        <v>67.66</v>
      </c>
      <c r="G297" s="5">
        <v>0</v>
      </c>
      <c r="H297" s="5">
        <v>2</v>
      </c>
      <c r="I297" s="5">
        <v>0</v>
      </c>
      <c r="J297" s="5">
        <v>2</v>
      </c>
      <c r="K297" s="5">
        <v>63.56</v>
      </c>
      <c r="L297" s="5">
        <v>62.73</v>
      </c>
      <c r="M297" s="5">
        <v>63.2</v>
      </c>
      <c r="N297" s="3"/>
    </row>
    <row r="298" spans="1:14" ht="15.75" customHeight="1">
      <c r="A298" s="4">
        <v>297</v>
      </c>
      <c r="B298" s="3" t="s">
        <v>194</v>
      </c>
      <c r="C298" s="5">
        <v>63.03</v>
      </c>
      <c r="D298" s="5">
        <v>2</v>
      </c>
      <c r="E298" s="5">
        <v>22</v>
      </c>
      <c r="F298" s="5">
        <v>74.42</v>
      </c>
      <c r="G298" s="5">
        <v>0</v>
      </c>
      <c r="H298" s="5">
        <v>0</v>
      </c>
      <c r="I298" s="5">
        <v>0</v>
      </c>
      <c r="J298" s="5">
        <v>1</v>
      </c>
      <c r="K298" s="5">
        <v>64.209999999999994</v>
      </c>
      <c r="L298" s="5">
        <v>63.15</v>
      </c>
      <c r="M298" s="5">
        <v>59.15</v>
      </c>
      <c r="N298" s="3"/>
    </row>
    <row r="299" spans="1:14" ht="15.75" customHeight="1">
      <c r="A299" s="4">
        <v>298</v>
      </c>
      <c r="B299" s="3" t="s">
        <v>222</v>
      </c>
      <c r="C299" s="5">
        <v>63</v>
      </c>
      <c r="D299" s="5">
        <v>7</v>
      </c>
      <c r="E299" s="5">
        <v>19</v>
      </c>
      <c r="F299" s="5">
        <v>70.319999999999993</v>
      </c>
      <c r="G299" s="5">
        <v>0</v>
      </c>
      <c r="H299" s="5">
        <v>0</v>
      </c>
      <c r="I299" s="5">
        <v>0</v>
      </c>
      <c r="J299" s="5">
        <v>2</v>
      </c>
      <c r="K299" s="5">
        <v>62.38</v>
      </c>
      <c r="L299" s="5">
        <v>62.78</v>
      </c>
      <c r="M299" s="5">
        <v>63.43</v>
      </c>
      <c r="N299" s="3"/>
    </row>
    <row r="300" spans="1:14" ht="15.75" customHeight="1">
      <c r="A300" s="4">
        <v>299</v>
      </c>
      <c r="B300" s="3" t="s">
        <v>262</v>
      </c>
      <c r="C300" s="5">
        <v>62.83</v>
      </c>
      <c r="D300" s="5">
        <v>5</v>
      </c>
      <c r="E300" s="5">
        <v>20</v>
      </c>
      <c r="F300" s="5">
        <v>71.41</v>
      </c>
      <c r="G300" s="5">
        <v>0</v>
      </c>
      <c r="H300" s="5">
        <v>0</v>
      </c>
      <c r="I300" s="5">
        <v>0</v>
      </c>
      <c r="J300" s="5">
        <v>3</v>
      </c>
      <c r="K300" s="5">
        <v>63.67</v>
      </c>
      <c r="L300" s="5">
        <v>62.99</v>
      </c>
      <c r="M300" s="5">
        <v>59.15</v>
      </c>
      <c r="N300" s="3"/>
    </row>
    <row r="301" spans="1:14" ht="15.75" customHeight="1">
      <c r="A301" s="4">
        <v>300</v>
      </c>
      <c r="B301" s="3" t="s">
        <v>391</v>
      </c>
      <c r="C301" s="5">
        <v>62.79</v>
      </c>
      <c r="D301" s="5">
        <v>8</v>
      </c>
      <c r="E301" s="5">
        <v>18</v>
      </c>
      <c r="F301" s="5">
        <v>70.06</v>
      </c>
      <c r="G301" s="5">
        <v>0</v>
      </c>
      <c r="H301" s="5">
        <v>2</v>
      </c>
      <c r="I301" s="5">
        <v>0</v>
      </c>
      <c r="J301" s="5">
        <v>2</v>
      </c>
      <c r="K301" s="5">
        <v>62.22</v>
      </c>
      <c r="L301" s="5">
        <v>62.81</v>
      </c>
      <c r="M301" s="5">
        <v>62.03</v>
      </c>
      <c r="N301" s="3"/>
    </row>
    <row r="302" spans="1:14" ht="15.75" customHeight="1">
      <c r="A302" s="4">
        <v>301</v>
      </c>
      <c r="B302" s="3" t="s">
        <v>343</v>
      </c>
      <c r="C302" s="5">
        <v>62.76</v>
      </c>
      <c r="D302" s="5">
        <v>11</v>
      </c>
      <c r="E302" s="5">
        <v>12</v>
      </c>
      <c r="F302" s="5">
        <v>66.709999999999994</v>
      </c>
      <c r="G302" s="5">
        <v>0</v>
      </c>
      <c r="H302" s="5">
        <v>0</v>
      </c>
      <c r="I302" s="5">
        <v>0</v>
      </c>
      <c r="J302" s="5">
        <v>1</v>
      </c>
      <c r="K302" s="5">
        <v>60.9</v>
      </c>
      <c r="L302" s="5">
        <v>61.43</v>
      </c>
      <c r="M302" s="5">
        <v>67.61</v>
      </c>
      <c r="N302" s="3"/>
    </row>
    <row r="303" spans="1:14" ht="15.75" customHeight="1">
      <c r="A303" s="4">
        <v>302</v>
      </c>
      <c r="B303" s="3" t="s">
        <v>333</v>
      </c>
      <c r="C303" s="5">
        <v>62.7</v>
      </c>
      <c r="D303" s="5">
        <v>4</v>
      </c>
      <c r="E303" s="5">
        <v>24</v>
      </c>
      <c r="F303" s="5">
        <v>70.92</v>
      </c>
      <c r="G303" s="5">
        <v>0</v>
      </c>
      <c r="H303" s="5">
        <v>1</v>
      </c>
      <c r="I303" s="5">
        <v>0</v>
      </c>
      <c r="J303" s="5">
        <v>2</v>
      </c>
      <c r="K303" s="5">
        <v>62.91</v>
      </c>
      <c r="L303" s="5">
        <v>63.04</v>
      </c>
      <c r="M303" s="5">
        <v>58.67</v>
      </c>
      <c r="N303" s="3"/>
    </row>
    <row r="304" spans="1:14" ht="15.75" customHeight="1">
      <c r="A304" s="4">
        <v>303</v>
      </c>
      <c r="B304" s="3" t="s">
        <v>300</v>
      </c>
      <c r="C304" s="5">
        <v>62.56</v>
      </c>
      <c r="D304" s="5">
        <v>10</v>
      </c>
      <c r="E304" s="5">
        <v>16</v>
      </c>
      <c r="F304" s="5">
        <v>67.22</v>
      </c>
      <c r="G304" s="5">
        <v>0</v>
      </c>
      <c r="H304" s="5">
        <v>1</v>
      </c>
      <c r="I304" s="5">
        <v>0</v>
      </c>
      <c r="J304" s="5">
        <v>2</v>
      </c>
      <c r="K304" s="5">
        <v>63.65</v>
      </c>
      <c r="L304" s="5">
        <v>61.37</v>
      </c>
      <c r="M304" s="5">
        <v>65.040000000000006</v>
      </c>
      <c r="N304" s="3"/>
    </row>
    <row r="305" spans="1:14" ht="15.75" customHeight="1">
      <c r="A305" s="4">
        <v>304</v>
      </c>
      <c r="B305" s="3" t="s">
        <v>271</v>
      </c>
      <c r="C305" s="5">
        <v>62.39</v>
      </c>
      <c r="D305" s="5">
        <v>8</v>
      </c>
      <c r="E305" s="5">
        <v>20</v>
      </c>
      <c r="F305" s="5">
        <v>68.23</v>
      </c>
      <c r="G305" s="5">
        <v>0</v>
      </c>
      <c r="H305" s="5">
        <v>0</v>
      </c>
      <c r="I305" s="5">
        <v>0</v>
      </c>
      <c r="J305" s="5">
        <v>1</v>
      </c>
      <c r="K305" s="5">
        <v>62.93</v>
      </c>
      <c r="L305" s="5">
        <v>61.91</v>
      </c>
      <c r="M305" s="5">
        <v>62.8</v>
      </c>
      <c r="N305" s="3"/>
    </row>
    <row r="306" spans="1:14" ht="15.75" customHeight="1">
      <c r="A306" s="4">
        <v>305</v>
      </c>
      <c r="B306" s="3" t="s">
        <v>335</v>
      </c>
      <c r="C306" s="5">
        <v>62.37</v>
      </c>
      <c r="D306" s="5">
        <v>9</v>
      </c>
      <c r="E306" s="5">
        <v>15</v>
      </c>
      <c r="F306" s="5">
        <v>65.989999999999995</v>
      </c>
      <c r="G306" s="5">
        <v>0</v>
      </c>
      <c r="H306" s="5">
        <v>0</v>
      </c>
      <c r="I306" s="5">
        <v>0</v>
      </c>
      <c r="J306" s="5">
        <v>1</v>
      </c>
      <c r="K306" s="5">
        <v>61.54</v>
      </c>
      <c r="L306" s="5">
        <v>61.71</v>
      </c>
      <c r="M306" s="5">
        <v>64.64</v>
      </c>
      <c r="N306" s="3"/>
    </row>
    <row r="307" spans="1:14" ht="15.75" customHeight="1">
      <c r="A307" s="4">
        <v>306</v>
      </c>
      <c r="B307" s="3" t="s">
        <v>395</v>
      </c>
      <c r="C307" s="5">
        <v>62.33</v>
      </c>
      <c r="D307" s="5">
        <v>8</v>
      </c>
      <c r="E307" s="5">
        <v>18</v>
      </c>
      <c r="F307" s="5">
        <v>69.58</v>
      </c>
      <c r="G307" s="5">
        <v>0</v>
      </c>
      <c r="H307" s="5">
        <v>0</v>
      </c>
      <c r="I307" s="5">
        <v>0</v>
      </c>
      <c r="J307" s="5">
        <v>0</v>
      </c>
      <c r="K307" s="5">
        <v>61.26</v>
      </c>
      <c r="L307" s="5">
        <v>61.7</v>
      </c>
      <c r="M307" s="5">
        <v>64.69</v>
      </c>
      <c r="N307" s="3"/>
    </row>
    <row r="308" spans="1:14" ht="15.75" customHeight="1">
      <c r="A308" s="4">
        <v>307</v>
      </c>
      <c r="B308" s="3" t="s">
        <v>376</v>
      </c>
      <c r="C308" s="5">
        <v>62.28</v>
      </c>
      <c r="D308" s="5">
        <v>9</v>
      </c>
      <c r="E308" s="5">
        <v>12</v>
      </c>
      <c r="F308" s="5">
        <v>68.28</v>
      </c>
      <c r="G308" s="5">
        <v>0</v>
      </c>
      <c r="H308" s="5">
        <v>1</v>
      </c>
      <c r="I308" s="5">
        <v>0</v>
      </c>
      <c r="J308" s="5">
        <v>2</v>
      </c>
      <c r="K308" s="5">
        <v>59.49</v>
      </c>
      <c r="L308" s="5">
        <v>60.93</v>
      </c>
      <c r="M308" s="5">
        <v>67.52</v>
      </c>
      <c r="N308" s="3"/>
    </row>
    <row r="309" spans="1:14" ht="15.75" customHeight="1">
      <c r="A309" s="4">
        <v>308</v>
      </c>
      <c r="B309" s="3" t="s">
        <v>382</v>
      </c>
      <c r="C309" s="5">
        <v>62.27</v>
      </c>
      <c r="D309" s="5">
        <v>7</v>
      </c>
      <c r="E309" s="5">
        <v>18</v>
      </c>
      <c r="F309" s="5">
        <v>71.150000000000006</v>
      </c>
      <c r="G309" s="5">
        <v>0</v>
      </c>
      <c r="H309" s="5">
        <v>2</v>
      </c>
      <c r="I309" s="5">
        <v>0</v>
      </c>
      <c r="J309" s="5">
        <v>4</v>
      </c>
      <c r="K309" s="5">
        <v>60.34</v>
      </c>
      <c r="L309" s="5">
        <v>61.56</v>
      </c>
      <c r="M309" s="5">
        <v>65.41</v>
      </c>
      <c r="N309" s="3"/>
    </row>
    <row r="310" spans="1:14" ht="15.75" customHeight="1">
      <c r="A310" s="4">
        <v>309</v>
      </c>
      <c r="B310" s="3" t="s">
        <v>396</v>
      </c>
      <c r="C310" s="5">
        <v>62.24</v>
      </c>
      <c r="D310" s="5">
        <v>10</v>
      </c>
      <c r="E310" s="5">
        <v>16</v>
      </c>
      <c r="F310" s="5">
        <v>66.91</v>
      </c>
      <c r="G310" s="5">
        <v>0</v>
      </c>
      <c r="H310" s="5">
        <v>0</v>
      </c>
      <c r="I310" s="5">
        <v>0</v>
      </c>
      <c r="J310" s="5">
        <v>0</v>
      </c>
      <c r="K310" s="5">
        <v>62.89</v>
      </c>
      <c r="L310" s="5">
        <v>61.33</v>
      </c>
      <c r="M310" s="5">
        <v>64.239999999999995</v>
      </c>
      <c r="N310" s="3"/>
    </row>
    <row r="311" spans="1:14" ht="15.75" customHeight="1">
      <c r="A311" s="4">
        <v>310</v>
      </c>
      <c r="B311" s="3" t="s">
        <v>151</v>
      </c>
      <c r="C311" s="5">
        <v>62.16</v>
      </c>
      <c r="D311" s="5">
        <v>10</v>
      </c>
      <c r="E311" s="5">
        <v>17</v>
      </c>
      <c r="F311" s="5">
        <v>67.42</v>
      </c>
      <c r="G311" s="5">
        <v>0</v>
      </c>
      <c r="H311" s="5">
        <v>1</v>
      </c>
      <c r="I311" s="5">
        <v>0</v>
      </c>
      <c r="J311" s="5">
        <v>2</v>
      </c>
      <c r="K311" s="5">
        <v>61.74</v>
      </c>
      <c r="L311" s="5">
        <v>60.96</v>
      </c>
      <c r="M311" s="5">
        <v>65.81</v>
      </c>
      <c r="N311" s="3"/>
    </row>
    <row r="312" spans="1:14" ht="15.75" customHeight="1">
      <c r="A312" s="4">
        <v>311</v>
      </c>
      <c r="B312" s="3" t="s">
        <v>437</v>
      </c>
      <c r="C312" s="5">
        <v>62.15</v>
      </c>
      <c r="D312" s="5">
        <v>9</v>
      </c>
      <c r="E312" s="5">
        <v>19</v>
      </c>
      <c r="F312" s="5">
        <v>68.66</v>
      </c>
      <c r="G312" s="5">
        <v>0</v>
      </c>
      <c r="H312" s="5">
        <v>0</v>
      </c>
      <c r="I312" s="5">
        <v>0</v>
      </c>
      <c r="J312" s="5">
        <v>0</v>
      </c>
      <c r="K312" s="5">
        <v>61.93</v>
      </c>
      <c r="L312" s="5">
        <v>61.01</v>
      </c>
      <c r="M312" s="5">
        <v>65.45</v>
      </c>
      <c r="N312" s="3"/>
    </row>
    <row r="313" spans="1:14" ht="15.75" customHeight="1">
      <c r="A313" s="4">
        <v>312</v>
      </c>
      <c r="B313" s="3" t="s">
        <v>220</v>
      </c>
      <c r="C313" s="5">
        <v>61.87</v>
      </c>
      <c r="D313" s="5">
        <v>8</v>
      </c>
      <c r="E313" s="5">
        <v>19</v>
      </c>
      <c r="F313" s="5">
        <v>69.28</v>
      </c>
      <c r="G313" s="5">
        <v>0</v>
      </c>
      <c r="H313" s="5">
        <v>1</v>
      </c>
      <c r="I313" s="5">
        <v>0</v>
      </c>
      <c r="J313" s="5">
        <v>1</v>
      </c>
      <c r="K313" s="5">
        <v>61.24</v>
      </c>
      <c r="L313" s="5">
        <v>61.67</v>
      </c>
      <c r="M313" s="5">
        <v>62.2</v>
      </c>
      <c r="N313" s="3"/>
    </row>
    <row r="314" spans="1:14" ht="15.75" customHeight="1">
      <c r="A314" s="4">
        <v>313</v>
      </c>
      <c r="B314" s="3" t="s">
        <v>371</v>
      </c>
      <c r="C314" s="5">
        <v>61.79</v>
      </c>
      <c r="D314" s="5">
        <v>9</v>
      </c>
      <c r="E314" s="5">
        <v>16</v>
      </c>
      <c r="F314" s="5">
        <v>66.790000000000006</v>
      </c>
      <c r="G314" s="5">
        <v>0</v>
      </c>
      <c r="H314" s="5">
        <v>0</v>
      </c>
      <c r="I314" s="5">
        <v>0</v>
      </c>
      <c r="J314" s="5">
        <v>0</v>
      </c>
      <c r="K314" s="5">
        <v>61.2</v>
      </c>
      <c r="L314" s="5">
        <v>61.48</v>
      </c>
      <c r="M314" s="5">
        <v>62.53</v>
      </c>
      <c r="N314" s="3"/>
    </row>
    <row r="315" spans="1:14" ht="15.75" customHeight="1">
      <c r="A315" s="4">
        <v>314</v>
      </c>
      <c r="B315" s="3" t="s">
        <v>404</v>
      </c>
      <c r="C315" s="5">
        <v>61.74</v>
      </c>
      <c r="D315" s="5">
        <v>7</v>
      </c>
      <c r="E315" s="5">
        <v>18</v>
      </c>
      <c r="F315" s="5">
        <v>67.16</v>
      </c>
      <c r="G315" s="5">
        <v>0</v>
      </c>
      <c r="H315" s="5">
        <v>1</v>
      </c>
      <c r="I315" s="5">
        <v>0</v>
      </c>
      <c r="J315" s="5">
        <v>2</v>
      </c>
      <c r="K315" s="5">
        <v>62.03</v>
      </c>
      <c r="L315" s="5">
        <v>61.67</v>
      </c>
      <c r="M315" s="5">
        <v>60.44</v>
      </c>
      <c r="N315" s="3"/>
    </row>
    <row r="316" spans="1:14" ht="15.75" customHeight="1">
      <c r="A316" s="4">
        <v>315</v>
      </c>
      <c r="B316" s="3" t="s">
        <v>368</v>
      </c>
      <c r="C316" s="5">
        <v>61.73</v>
      </c>
      <c r="D316" s="5">
        <v>8</v>
      </c>
      <c r="E316" s="5">
        <v>14</v>
      </c>
      <c r="F316" s="5">
        <v>66.38</v>
      </c>
      <c r="G316" s="5">
        <v>0</v>
      </c>
      <c r="H316" s="5">
        <v>0</v>
      </c>
      <c r="I316" s="5">
        <v>0</v>
      </c>
      <c r="J316" s="5">
        <v>1</v>
      </c>
      <c r="K316" s="5">
        <v>61.62</v>
      </c>
      <c r="L316" s="5">
        <v>60.53</v>
      </c>
      <c r="M316" s="5">
        <v>65.099999999999994</v>
      </c>
      <c r="N316" s="3"/>
    </row>
    <row r="317" spans="1:14" ht="15.75" customHeight="1">
      <c r="A317" s="4">
        <v>316</v>
      </c>
      <c r="B317" s="3" t="s">
        <v>386</v>
      </c>
      <c r="C317" s="5">
        <v>61.71</v>
      </c>
      <c r="D317" s="5">
        <v>9</v>
      </c>
      <c r="E317" s="5">
        <v>18</v>
      </c>
      <c r="F317" s="5">
        <v>67.5</v>
      </c>
      <c r="G317" s="5">
        <v>0</v>
      </c>
      <c r="H317" s="5">
        <v>1</v>
      </c>
      <c r="I317" s="5">
        <v>0</v>
      </c>
      <c r="J317" s="5">
        <v>1</v>
      </c>
      <c r="K317" s="5">
        <v>61.51</v>
      </c>
      <c r="L317" s="5">
        <v>61.56</v>
      </c>
      <c r="M317" s="5">
        <v>61.46</v>
      </c>
      <c r="N317" s="3"/>
    </row>
    <row r="318" spans="1:14" ht="15.75" customHeight="1">
      <c r="A318" s="4">
        <v>317</v>
      </c>
      <c r="B318" s="3" t="s">
        <v>307</v>
      </c>
      <c r="C318" s="5">
        <v>61.68</v>
      </c>
      <c r="D318" s="5">
        <v>8</v>
      </c>
      <c r="E318" s="5">
        <v>16</v>
      </c>
      <c r="F318" s="5">
        <v>66.739999999999995</v>
      </c>
      <c r="G318" s="5">
        <v>0</v>
      </c>
      <c r="H318" s="5">
        <v>1</v>
      </c>
      <c r="I318" s="5">
        <v>0</v>
      </c>
      <c r="J318" s="5">
        <v>1</v>
      </c>
      <c r="K318" s="5">
        <v>61.93</v>
      </c>
      <c r="L318" s="5">
        <v>60.73</v>
      </c>
      <c r="M318" s="5">
        <v>64.069999999999993</v>
      </c>
      <c r="N318" s="3"/>
    </row>
    <row r="319" spans="1:14" ht="15.75" customHeight="1">
      <c r="A319" s="4">
        <v>318</v>
      </c>
      <c r="B319" s="3" t="s">
        <v>432</v>
      </c>
      <c r="C319" s="5">
        <v>61.39</v>
      </c>
      <c r="D319" s="5">
        <v>6</v>
      </c>
      <c r="E319" s="5">
        <v>18</v>
      </c>
      <c r="F319" s="5">
        <v>70.72</v>
      </c>
      <c r="G319" s="5">
        <v>0</v>
      </c>
      <c r="H319" s="5">
        <v>0</v>
      </c>
      <c r="I319" s="5">
        <v>0</v>
      </c>
      <c r="J319" s="5">
        <v>2</v>
      </c>
      <c r="K319" s="5">
        <v>60.25</v>
      </c>
      <c r="L319" s="5">
        <v>61.01</v>
      </c>
      <c r="M319" s="5">
        <v>62.85</v>
      </c>
      <c r="N319" s="3"/>
    </row>
    <row r="320" spans="1:14" ht="15.75" customHeight="1">
      <c r="A320" s="4">
        <v>319</v>
      </c>
      <c r="B320" s="3" t="s">
        <v>372</v>
      </c>
      <c r="C320" s="5">
        <v>61.35</v>
      </c>
      <c r="D320" s="5">
        <v>9</v>
      </c>
      <c r="E320" s="5">
        <v>19</v>
      </c>
      <c r="F320" s="5">
        <v>68.53</v>
      </c>
      <c r="G320" s="5">
        <v>0</v>
      </c>
      <c r="H320" s="5">
        <v>0</v>
      </c>
      <c r="I320" s="5">
        <v>0</v>
      </c>
      <c r="J320" s="5">
        <v>0</v>
      </c>
      <c r="K320" s="5">
        <v>61.39</v>
      </c>
      <c r="L320" s="5">
        <v>60.43</v>
      </c>
      <c r="M320" s="5">
        <v>63.78</v>
      </c>
      <c r="N320" s="3"/>
    </row>
    <row r="321" spans="1:14" ht="15.75" customHeight="1">
      <c r="A321" s="4">
        <v>320</v>
      </c>
      <c r="B321" s="3" t="s">
        <v>389</v>
      </c>
      <c r="C321" s="5">
        <v>61.14</v>
      </c>
      <c r="D321" s="5">
        <v>8</v>
      </c>
      <c r="E321" s="5">
        <v>17</v>
      </c>
      <c r="F321" s="5">
        <v>68.790000000000006</v>
      </c>
      <c r="G321" s="5">
        <v>0</v>
      </c>
      <c r="H321" s="5">
        <v>3</v>
      </c>
      <c r="I321" s="5">
        <v>0</v>
      </c>
      <c r="J321" s="5">
        <v>4</v>
      </c>
      <c r="K321" s="5">
        <v>61.68</v>
      </c>
      <c r="L321" s="5">
        <v>59.62</v>
      </c>
      <c r="M321" s="5">
        <v>64.84</v>
      </c>
      <c r="N321" s="3"/>
    </row>
    <row r="322" spans="1:14" ht="15.75" customHeight="1">
      <c r="A322" s="4">
        <v>321</v>
      </c>
      <c r="B322" s="3" t="s">
        <v>364</v>
      </c>
      <c r="C322" s="5">
        <v>61.11</v>
      </c>
      <c r="D322" s="5">
        <v>5</v>
      </c>
      <c r="E322" s="5">
        <v>25</v>
      </c>
      <c r="F322" s="5">
        <v>68.760000000000005</v>
      </c>
      <c r="G322" s="5">
        <v>0</v>
      </c>
      <c r="H322" s="5">
        <v>0</v>
      </c>
      <c r="I322" s="5">
        <v>0</v>
      </c>
      <c r="J322" s="5">
        <v>0</v>
      </c>
      <c r="K322" s="5">
        <v>60.03</v>
      </c>
      <c r="L322" s="5">
        <v>61.64</v>
      </c>
      <c r="M322" s="5">
        <v>57.31</v>
      </c>
      <c r="N322" s="3"/>
    </row>
    <row r="323" spans="1:14" ht="15.75" customHeight="1">
      <c r="A323" s="4">
        <v>322</v>
      </c>
      <c r="B323" s="3" t="s">
        <v>173</v>
      </c>
      <c r="C323" s="5">
        <v>60.92</v>
      </c>
      <c r="D323" s="5">
        <v>9</v>
      </c>
      <c r="E323" s="5">
        <v>18</v>
      </c>
      <c r="F323" s="5">
        <v>68.900000000000006</v>
      </c>
      <c r="G323" s="5">
        <v>0</v>
      </c>
      <c r="H323" s="5">
        <v>2</v>
      </c>
      <c r="I323" s="5">
        <v>0</v>
      </c>
      <c r="J323" s="5">
        <v>2</v>
      </c>
      <c r="K323" s="5">
        <v>60.72</v>
      </c>
      <c r="L323" s="5">
        <v>60.1</v>
      </c>
      <c r="M323" s="5">
        <v>63.21</v>
      </c>
      <c r="N323" s="3"/>
    </row>
    <row r="324" spans="1:14" ht="15.75" customHeight="1">
      <c r="A324" s="4">
        <v>323</v>
      </c>
      <c r="B324" s="3" t="s">
        <v>267</v>
      </c>
      <c r="C324" s="5">
        <v>60.54</v>
      </c>
      <c r="D324" s="5">
        <v>9</v>
      </c>
      <c r="E324" s="5">
        <v>18</v>
      </c>
      <c r="F324" s="5">
        <v>66.47</v>
      </c>
      <c r="G324" s="5">
        <v>0</v>
      </c>
      <c r="H324" s="5">
        <v>1</v>
      </c>
      <c r="I324" s="5">
        <v>0</v>
      </c>
      <c r="J324" s="5">
        <v>1</v>
      </c>
      <c r="K324" s="5">
        <v>61.4</v>
      </c>
      <c r="L324" s="5">
        <v>59.39</v>
      </c>
      <c r="M324" s="5">
        <v>63</v>
      </c>
      <c r="N324" s="3"/>
    </row>
    <row r="325" spans="1:14" ht="15.75" customHeight="1">
      <c r="A325" s="4">
        <v>324</v>
      </c>
      <c r="B325" s="3" t="s">
        <v>345</v>
      </c>
      <c r="C325" s="5">
        <v>60.44</v>
      </c>
      <c r="D325" s="5">
        <v>6</v>
      </c>
      <c r="E325" s="5">
        <v>22</v>
      </c>
      <c r="F325" s="5">
        <v>68.03</v>
      </c>
      <c r="G325" s="5">
        <v>0</v>
      </c>
      <c r="H325" s="5">
        <v>0</v>
      </c>
      <c r="I325" s="5">
        <v>0</v>
      </c>
      <c r="J325" s="5">
        <v>3</v>
      </c>
      <c r="K325" s="5">
        <v>59.86</v>
      </c>
      <c r="L325" s="5">
        <v>60.47</v>
      </c>
      <c r="M325" s="5">
        <v>59.59</v>
      </c>
      <c r="N325" s="3"/>
    </row>
    <row r="326" spans="1:14" ht="15.75" customHeight="1">
      <c r="A326" s="4">
        <v>325</v>
      </c>
      <c r="B326" s="3" t="s">
        <v>284</v>
      </c>
      <c r="C326" s="5">
        <v>60.39</v>
      </c>
      <c r="D326" s="5">
        <v>8</v>
      </c>
      <c r="E326" s="5">
        <v>19</v>
      </c>
      <c r="F326" s="5">
        <v>66.61</v>
      </c>
      <c r="G326" s="5">
        <v>0</v>
      </c>
      <c r="H326" s="5">
        <v>0</v>
      </c>
      <c r="I326" s="5">
        <v>0</v>
      </c>
      <c r="J326" s="5">
        <v>2</v>
      </c>
      <c r="K326" s="5">
        <v>59.3</v>
      </c>
      <c r="L326" s="5">
        <v>60.56</v>
      </c>
      <c r="M326" s="5">
        <v>59.29</v>
      </c>
      <c r="N326" s="3"/>
    </row>
    <row r="327" spans="1:14" ht="15.75" customHeight="1">
      <c r="A327" s="4">
        <v>326</v>
      </c>
      <c r="B327" s="3" t="s">
        <v>172</v>
      </c>
      <c r="C327" s="5">
        <v>60.09</v>
      </c>
      <c r="D327" s="5">
        <v>8</v>
      </c>
      <c r="E327" s="5">
        <v>19</v>
      </c>
      <c r="F327" s="5">
        <v>67.48</v>
      </c>
      <c r="G327" s="5">
        <v>0</v>
      </c>
      <c r="H327" s="5">
        <v>0</v>
      </c>
      <c r="I327" s="5">
        <v>0</v>
      </c>
      <c r="J327" s="5">
        <v>0</v>
      </c>
      <c r="K327" s="5">
        <v>59.01</v>
      </c>
      <c r="L327" s="5">
        <v>59.08</v>
      </c>
      <c r="M327" s="5">
        <v>63.43</v>
      </c>
      <c r="N327" s="3"/>
    </row>
    <row r="328" spans="1:14" ht="15.75" customHeight="1">
      <c r="A328" s="4">
        <v>327</v>
      </c>
      <c r="B328" s="3" t="s">
        <v>397</v>
      </c>
      <c r="C328" s="5">
        <v>59.92</v>
      </c>
      <c r="D328" s="5">
        <v>3</v>
      </c>
      <c r="E328" s="5">
        <v>24</v>
      </c>
      <c r="F328" s="5">
        <v>72.5</v>
      </c>
      <c r="G328" s="5">
        <v>0</v>
      </c>
      <c r="H328" s="5">
        <v>0</v>
      </c>
      <c r="I328" s="5">
        <v>0</v>
      </c>
      <c r="J328" s="5">
        <v>0</v>
      </c>
      <c r="K328" s="5">
        <v>59.66</v>
      </c>
      <c r="L328" s="5">
        <v>60.23</v>
      </c>
      <c r="M328" s="5">
        <v>56.74</v>
      </c>
      <c r="N328" s="3"/>
    </row>
    <row r="329" spans="1:14" ht="15.75" customHeight="1">
      <c r="A329" s="4">
        <v>328</v>
      </c>
      <c r="B329" s="3" t="s">
        <v>234</v>
      </c>
      <c r="C329" s="5">
        <v>59.81</v>
      </c>
      <c r="D329" s="5">
        <v>5</v>
      </c>
      <c r="E329" s="5">
        <v>19</v>
      </c>
      <c r="F329" s="5">
        <v>66.650000000000006</v>
      </c>
      <c r="G329" s="5">
        <v>0</v>
      </c>
      <c r="H329" s="5">
        <v>1</v>
      </c>
      <c r="I329" s="5">
        <v>0</v>
      </c>
      <c r="J329" s="5">
        <v>1</v>
      </c>
      <c r="K329" s="5">
        <v>60.93</v>
      </c>
      <c r="L329" s="5">
        <v>59.51</v>
      </c>
      <c r="M329" s="5">
        <v>58.68</v>
      </c>
      <c r="N329" s="3"/>
    </row>
    <row r="330" spans="1:14" ht="15.75" customHeight="1">
      <c r="A330" s="4">
        <v>329</v>
      </c>
      <c r="B330" s="3" t="s">
        <v>342</v>
      </c>
      <c r="C330" s="5">
        <v>58.92</v>
      </c>
      <c r="D330" s="5">
        <v>7</v>
      </c>
      <c r="E330" s="5">
        <v>18</v>
      </c>
      <c r="F330" s="5">
        <v>67.83</v>
      </c>
      <c r="G330" s="5">
        <v>0</v>
      </c>
      <c r="H330" s="5">
        <v>2</v>
      </c>
      <c r="I330" s="5">
        <v>0</v>
      </c>
      <c r="J330" s="5">
        <v>3</v>
      </c>
      <c r="K330" s="5">
        <v>57.35</v>
      </c>
      <c r="L330" s="5">
        <v>57.38</v>
      </c>
      <c r="M330" s="5">
        <v>63.54</v>
      </c>
      <c r="N330" s="3"/>
    </row>
    <row r="331" spans="1:14" ht="15.75" customHeight="1">
      <c r="A331" s="4">
        <v>330</v>
      </c>
      <c r="B331" s="3" t="s">
        <v>208</v>
      </c>
      <c r="C331" s="5">
        <v>58.87</v>
      </c>
      <c r="D331" s="5">
        <v>1</v>
      </c>
      <c r="E331" s="5">
        <v>23</v>
      </c>
      <c r="F331" s="5">
        <v>73.88</v>
      </c>
      <c r="G331" s="5">
        <v>0</v>
      </c>
      <c r="H331" s="5">
        <v>2</v>
      </c>
      <c r="I331" s="5">
        <v>0</v>
      </c>
      <c r="J331" s="5">
        <v>4</v>
      </c>
      <c r="K331" s="5">
        <v>58.3</v>
      </c>
      <c r="L331" s="5">
        <v>59.43</v>
      </c>
      <c r="M331" s="5">
        <v>52.85</v>
      </c>
      <c r="N331" s="3"/>
    </row>
    <row r="332" spans="1:14" ht="15.75" customHeight="1">
      <c r="A332" s="4">
        <v>331</v>
      </c>
      <c r="B332" s="3" t="s">
        <v>311</v>
      </c>
      <c r="C332" s="5">
        <v>58.81</v>
      </c>
      <c r="D332" s="5">
        <v>5</v>
      </c>
      <c r="E332" s="5">
        <v>22</v>
      </c>
      <c r="F332" s="5">
        <v>67.87</v>
      </c>
      <c r="G332" s="5">
        <v>0</v>
      </c>
      <c r="H332" s="5">
        <v>0</v>
      </c>
      <c r="I332" s="5">
        <v>0</v>
      </c>
      <c r="J332" s="5">
        <v>0</v>
      </c>
      <c r="K332" s="5">
        <v>58.21</v>
      </c>
      <c r="L332" s="5">
        <v>59.44</v>
      </c>
      <c r="M332" s="5">
        <v>51.35</v>
      </c>
      <c r="N332" s="3"/>
    </row>
    <row r="333" spans="1:14" ht="15.75" customHeight="1">
      <c r="A333" s="4">
        <v>332</v>
      </c>
      <c r="B333" s="3" t="s">
        <v>387</v>
      </c>
      <c r="C333" s="5">
        <v>58.6</v>
      </c>
      <c r="D333" s="5">
        <v>5</v>
      </c>
      <c r="E333" s="5">
        <v>19</v>
      </c>
      <c r="F333" s="5">
        <v>68.02</v>
      </c>
      <c r="G333" s="5">
        <v>0</v>
      </c>
      <c r="H333" s="5">
        <v>0</v>
      </c>
      <c r="I333" s="5">
        <v>0</v>
      </c>
      <c r="J333" s="5">
        <v>2</v>
      </c>
      <c r="K333" s="5">
        <v>58.14</v>
      </c>
      <c r="L333" s="5">
        <v>58.44</v>
      </c>
      <c r="M333" s="5">
        <v>58.58</v>
      </c>
      <c r="N333" s="3"/>
    </row>
    <row r="334" spans="1:14" ht="15.75" customHeight="1">
      <c r="A334" s="4">
        <v>333</v>
      </c>
      <c r="B334" s="3" t="s">
        <v>268</v>
      </c>
      <c r="C334" s="5">
        <v>58.3</v>
      </c>
      <c r="D334" s="5">
        <v>7</v>
      </c>
      <c r="E334" s="5">
        <v>22</v>
      </c>
      <c r="F334" s="5">
        <v>67.97</v>
      </c>
      <c r="G334" s="5">
        <v>0</v>
      </c>
      <c r="H334" s="5">
        <v>0</v>
      </c>
      <c r="I334" s="5">
        <v>0</v>
      </c>
      <c r="J334" s="5">
        <v>0</v>
      </c>
      <c r="K334" s="5">
        <v>57.64</v>
      </c>
      <c r="L334" s="5">
        <v>57.04</v>
      </c>
      <c r="M334" s="5">
        <v>61.86</v>
      </c>
      <c r="N334" s="3"/>
    </row>
    <row r="335" spans="1:14" ht="15.75" customHeight="1">
      <c r="A335" s="4">
        <v>334</v>
      </c>
      <c r="B335" s="3" t="s">
        <v>401</v>
      </c>
      <c r="C335" s="5">
        <v>58.27</v>
      </c>
      <c r="D335" s="5">
        <v>7</v>
      </c>
      <c r="E335" s="5">
        <v>17</v>
      </c>
      <c r="F335" s="5">
        <v>67.099999999999994</v>
      </c>
      <c r="G335" s="5">
        <v>0</v>
      </c>
      <c r="H335" s="5">
        <v>1</v>
      </c>
      <c r="I335" s="5">
        <v>0</v>
      </c>
      <c r="J335" s="5">
        <v>1</v>
      </c>
      <c r="K335" s="5">
        <v>58.3</v>
      </c>
      <c r="L335" s="5">
        <v>57.94</v>
      </c>
      <c r="M335" s="5">
        <v>58.59</v>
      </c>
      <c r="N335" s="3"/>
    </row>
    <row r="336" spans="1:14" ht="15.75" customHeight="1">
      <c r="A336" s="4">
        <v>335</v>
      </c>
      <c r="B336" s="3" t="s">
        <v>358</v>
      </c>
      <c r="C336" s="5">
        <v>58.14</v>
      </c>
      <c r="D336" s="5">
        <v>7</v>
      </c>
      <c r="E336" s="5">
        <v>20</v>
      </c>
      <c r="F336" s="5">
        <v>67.37</v>
      </c>
      <c r="G336" s="5">
        <v>0</v>
      </c>
      <c r="H336" s="5">
        <v>0</v>
      </c>
      <c r="I336" s="5">
        <v>0</v>
      </c>
      <c r="J336" s="5">
        <v>1</v>
      </c>
      <c r="K336" s="5">
        <v>57.59</v>
      </c>
      <c r="L336" s="5">
        <v>57.78</v>
      </c>
      <c r="M336" s="5">
        <v>59.09</v>
      </c>
      <c r="N336" s="3"/>
    </row>
    <row r="337" spans="1:14" ht="15.75" customHeight="1">
      <c r="A337" s="4">
        <v>336</v>
      </c>
      <c r="B337" s="3" t="s">
        <v>340</v>
      </c>
      <c r="C337" s="5">
        <v>58.08</v>
      </c>
      <c r="D337" s="5">
        <v>7</v>
      </c>
      <c r="E337" s="5">
        <v>21</v>
      </c>
      <c r="F337" s="5">
        <v>66.849999999999994</v>
      </c>
      <c r="G337" s="5">
        <v>0</v>
      </c>
      <c r="H337" s="5">
        <v>1</v>
      </c>
      <c r="I337" s="5">
        <v>0</v>
      </c>
      <c r="J337" s="5">
        <v>1</v>
      </c>
      <c r="K337" s="5">
        <v>57.42</v>
      </c>
      <c r="L337" s="5">
        <v>58.22</v>
      </c>
      <c r="M337" s="5">
        <v>56.63</v>
      </c>
      <c r="N337" s="3"/>
    </row>
    <row r="338" spans="1:14" ht="15.75" customHeight="1">
      <c r="A338" s="4">
        <v>337</v>
      </c>
      <c r="B338" s="3" t="s">
        <v>418</v>
      </c>
      <c r="C338" s="5">
        <v>57.82</v>
      </c>
      <c r="D338" s="5">
        <v>4</v>
      </c>
      <c r="E338" s="5">
        <v>22</v>
      </c>
      <c r="F338" s="5">
        <v>69.37</v>
      </c>
      <c r="G338" s="5">
        <v>0</v>
      </c>
      <c r="H338" s="5">
        <v>1</v>
      </c>
      <c r="I338" s="5">
        <v>0</v>
      </c>
      <c r="J338" s="5">
        <v>2</v>
      </c>
      <c r="K338" s="5">
        <v>57.42</v>
      </c>
      <c r="L338" s="5">
        <v>57.84</v>
      </c>
      <c r="M338" s="5">
        <v>56.8</v>
      </c>
      <c r="N338" s="3"/>
    </row>
    <row r="339" spans="1:14" ht="15.75" customHeight="1">
      <c r="A339" s="4">
        <v>338</v>
      </c>
      <c r="B339" s="3" t="s">
        <v>186</v>
      </c>
      <c r="C339" s="5">
        <v>57.81</v>
      </c>
      <c r="D339" s="5">
        <v>4</v>
      </c>
      <c r="E339" s="5">
        <v>24</v>
      </c>
      <c r="F339" s="5">
        <v>69.3</v>
      </c>
      <c r="G339" s="5">
        <v>0</v>
      </c>
      <c r="H339" s="5">
        <v>1</v>
      </c>
      <c r="I339" s="5">
        <v>0</v>
      </c>
      <c r="J339" s="5">
        <v>1</v>
      </c>
      <c r="K339" s="5">
        <v>58.52</v>
      </c>
      <c r="L339" s="5">
        <v>57.35</v>
      </c>
      <c r="M339" s="5">
        <v>57.95</v>
      </c>
      <c r="N339" s="3"/>
    </row>
    <row r="340" spans="1:14" ht="15.75" customHeight="1">
      <c r="A340" s="4">
        <v>339</v>
      </c>
      <c r="B340" s="3" t="s">
        <v>261</v>
      </c>
      <c r="C340" s="5">
        <v>57.8</v>
      </c>
      <c r="D340" s="5">
        <v>4</v>
      </c>
      <c r="E340" s="5">
        <v>22</v>
      </c>
      <c r="F340" s="5">
        <v>69.83</v>
      </c>
      <c r="G340" s="5">
        <v>0</v>
      </c>
      <c r="H340" s="5">
        <v>1</v>
      </c>
      <c r="I340" s="5">
        <v>0</v>
      </c>
      <c r="J340" s="5">
        <v>2</v>
      </c>
      <c r="K340" s="5">
        <v>57.54</v>
      </c>
      <c r="L340" s="5">
        <v>57.86</v>
      </c>
      <c r="M340" s="5">
        <v>56.38</v>
      </c>
      <c r="N340" s="3"/>
    </row>
    <row r="341" spans="1:14" ht="15.75" customHeight="1">
      <c r="A341" s="4">
        <v>340</v>
      </c>
      <c r="B341" s="3" t="s">
        <v>400</v>
      </c>
      <c r="C341" s="5">
        <v>57.63</v>
      </c>
      <c r="D341" s="5">
        <v>3</v>
      </c>
      <c r="E341" s="5">
        <v>24</v>
      </c>
      <c r="F341" s="5">
        <v>69</v>
      </c>
      <c r="G341" s="5">
        <v>0</v>
      </c>
      <c r="H341" s="5">
        <v>0</v>
      </c>
      <c r="I341" s="5">
        <v>0</v>
      </c>
      <c r="J341" s="5">
        <v>1</v>
      </c>
      <c r="K341" s="5">
        <v>57.85</v>
      </c>
      <c r="L341" s="5">
        <v>57.37</v>
      </c>
      <c r="M341" s="5">
        <v>57.41</v>
      </c>
      <c r="N341" s="3"/>
    </row>
    <row r="342" spans="1:14" ht="15.75" customHeight="1">
      <c r="A342" s="4">
        <v>341</v>
      </c>
      <c r="B342" s="3" t="s">
        <v>108</v>
      </c>
      <c r="C342" s="5">
        <v>57.43</v>
      </c>
      <c r="D342" s="5">
        <v>7</v>
      </c>
      <c r="E342" s="5">
        <v>19</v>
      </c>
      <c r="F342" s="5">
        <v>66.75</v>
      </c>
      <c r="G342" s="5">
        <v>0</v>
      </c>
      <c r="H342" s="5">
        <v>0</v>
      </c>
      <c r="I342" s="5">
        <v>0</v>
      </c>
      <c r="J342" s="5">
        <v>0</v>
      </c>
      <c r="K342" s="5">
        <v>57.06</v>
      </c>
      <c r="L342" s="5">
        <v>56.53</v>
      </c>
      <c r="M342" s="5">
        <v>59.94</v>
      </c>
      <c r="N342" s="3"/>
    </row>
    <row r="343" spans="1:14" ht="15.75" customHeight="1">
      <c r="A343" s="4">
        <v>342</v>
      </c>
      <c r="B343" s="3" t="s">
        <v>352</v>
      </c>
      <c r="C343" s="5">
        <v>57.42</v>
      </c>
      <c r="D343" s="5">
        <v>4</v>
      </c>
      <c r="E343" s="5">
        <v>22</v>
      </c>
      <c r="F343" s="5">
        <v>68.55</v>
      </c>
      <c r="G343" s="5">
        <v>0</v>
      </c>
      <c r="H343" s="5">
        <v>1</v>
      </c>
      <c r="I343" s="5">
        <v>0</v>
      </c>
      <c r="J343" s="5">
        <v>2</v>
      </c>
      <c r="K343" s="5">
        <v>57.77</v>
      </c>
      <c r="L343" s="5">
        <v>57.41</v>
      </c>
      <c r="M343" s="5">
        <v>55.59</v>
      </c>
      <c r="N343" s="3"/>
    </row>
    <row r="344" spans="1:14" ht="15.75" customHeight="1">
      <c r="A344" s="4">
        <v>343</v>
      </c>
      <c r="B344" s="3" t="s">
        <v>403</v>
      </c>
      <c r="C344" s="5">
        <v>56.85</v>
      </c>
      <c r="D344" s="5">
        <v>6</v>
      </c>
      <c r="E344" s="5">
        <v>19</v>
      </c>
      <c r="F344" s="5">
        <v>67.569999999999993</v>
      </c>
      <c r="G344" s="5">
        <v>0</v>
      </c>
      <c r="H344" s="5">
        <v>1</v>
      </c>
      <c r="I344" s="5">
        <v>0</v>
      </c>
      <c r="J344" s="5">
        <v>1</v>
      </c>
      <c r="K344" s="5">
        <v>56.05</v>
      </c>
      <c r="L344" s="5">
        <v>55.88</v>
      </c>
      <c r="M344" s="5">
        <v>59.72</v>
      </c>
      <c r="N344" s="3"/>
    </row>
    <row r="345" spans="1:14" ht="15.75" customHeight="1">
      <c r="A345" s="4">
        <v>344</v>
      </c>
      <c r="B345" s="3" t="s">
        <v>392</v>
      </c>
      <c r="C345" s="5">
        <v>56.61</v>
      </c>
      <c r="D345" s="5">
        <v>4</v>
      </c>
      <c r="E345" s="5">
        <v>23</v>
      </c>
      <c r="F345" s="5">
        <v>67.48</v>
      </c>
      <c r="G345" s="5">
        <v>0</v>
      </c>
      <c r="H345" s="5">
        <v>0</v>
      </c>
      <c r="I345" s="5">
        <v>0</v>
      </c>
      <c r="J345" s="5">
        <v>0</v>
      </c>
      <c r="K345" s="5">
        <v>56.2</v>
      </c>
      <c r="L345" s="5">
        <v>56.76</v>
      </c>
      <c r="M345" s="5">
        <v>54.73</v>
      </c>
      <c r="N345" s="3"/>
    </row>
    <row r="346" spans="1:14" ht="15.75" customHeight="1">
      <c r="A346" s="4">
        <v>345</v>
      </c>
      <c r="B346" s="3" t="s">
        <v>329</v>
      </c>
      <c r="C346" s="5">
        <v>56.21</v>
      </c>
      <c r="D346" s="5">
        <v>3</v>
      </c>
      <c r="E346" s="5">
        <v>21</v>
      </c>
      <c r="F346" s="5">
        <v>67.05</v>
      </c>
      <c r="G346" s="5">
        <v>0</v>
      </c>
      <c r="H346" s="5">
        <v>1</v>
      </c>
      <c r="I346" s="5">
        <v>0</v>
      </c>
      <c r="J346" s="5">
        <v>1</v>
      </c>
      <c r="K346" s="5">
        <v>56.31</v>
      </c>
      <c r="L346" s="5">
        <v>56.26</v>
      </c>
      <c r="M346" s="5">
        <v>54.33</v>
      </c>
      <c r="N346" s="3"/>
    </row>
    <row r="347" spans="1:14" ht="15.75" customHeight="1">
      <c r="A347" s="4">
        <v>346</v>
      </c>
      <c r="B347" s="3" t="s">
        <v>255</v>
      </c>
      <c r="C347" s="5">
        <v>55.92</v>
      </c>
      <c r="D347" s="5">
        <v>2</v>
      </c>
      <c r="E347" s="5">
        <v>17</v>
      </c>
      <c r="F347" s="5">
        <v>71.28</v>
      </c>
      <c r="G347" s="5">
        <v>0</v>
      </c>
      <c r="H347" s="5">
        <v>1</v>
      </c>
      <c r="I347" s="5">
        <v>0</v>
      </c>
      <c r="J347" s="5">
        <v>2</v>
      </c>
      <c r="K347" s="5">
        <v>56</v>
      </c>
      <c r="L347" s="5">
        <v>55.43</v>
      </c>
      <c r="M347" s="5">
        <v>56.81</v>
      </c>
      <c r="N347" s="3"/>
    </row>
    <row r="348" spans="1:14" ht="15.75" customHeight="1">
      <c r="A348" s="4">
        <v>347</v>
      </c>
      <c r="B348" s="3" t="s">
        <v>363</v>
      </c>
      <c r="C348" s="5">
        <v>54.98</v>
      </c>
      <c r="D348" s="5">
        <v>2</v>
      </c>
      <c r="E348" s="5">
        <v>24</v>
      </c>
      <c r="F348" s="5">
        <v>67.81</v>
      </c>
      <c r="G348" s="5">
        <v>0</v>
      </c>
      <c r="H348" s="5">
        <v>0</v>
      </c>
      <c r="I348" s="5">
        <v>0</v>
      </c>
      <c r="J348" s="5">
        <v>1</v>
      </c>
      <c r="K348" s="5">
        <v>55.35</v>
      </c>
      <c r="L348" s="5">
        <v>55.04</v>
      </c>
      <c r="M348" s="5">
        <v>52.47</v>
      </c>
      <c r="N348" s="3"/>
    </row>
    <row r="349" spans="1:14" ht="15.75" customHeight="1">
      <c r="A349" s="4">
        <v>348</v>
      </c>
      <c r="B349" s="3" t="s">
        <v>228</v>
      </c>
      <c r="C349" s="5">
        <v>54.92</v>
      </c>
      <c r="D349" s="5">
        <v>4</v>
      </c>
      <c r="E349" s="5">
        <v>22</v>
      </c>
      <c r="F349" s="5">
        <v>68.040000000000006</v>
      </c>
      <c r="G349" s="5">
        <v>0</v>
      </c>
      <c r="H349" s="5">
        <v>0</v>
      </c>
      <c r="I349" s="5">
        <v>0</v>
      </c>
      <c r="J349" s="5">
        <v>2</v>
      </c>
      <c r="K349" s="5">
        <v>54.35</v>
      </c>
      <c r="L349" s="5">
        <v>54.84</v>
      </c>
      <c r="M349" s="5">
        <v>54.63</v>
      </c>
      <c r="N349" s="3"/>
    </row>
    <row r="350" spans="1:14" ht="15.75" customHeight="1">
      <c r="A350" s="4">
        <v>349</v>
      </c>
      <c r="B350" s="3" t="s">
        <v>175</v>
      </c>
      <c r="C350" s="5">
        <v>54.19</v>
      </c>
      <c r="D350" s="5">
        <v>0</v>
      </c>
      <c r="E350" s="5">
        <v>25</v>
      </c>
      <c r="F350" s="5">
        <v>70.209999999999994</v>
      </c>
      <c r="G350" s="5">
        <v>0</v>
      </c>
      <c r="H350" s="5">
        <v>1</v>
      </c>
      <c r="I350" s="5">
        <v>0</v>
      </c>
      <c r="J350" s="5">
        <v>1</v>
      </c>
      <c r="K350" s="5">
        <v>53.75</v>
      </c>
      <c r="L350" s="5">
        <v>54.59</v>
      </c>
      <c r="M350" s="5">
        <v>49.13</v>
      </c>
      <c r="N350" s="3"/>
    </row>
    <row r="351" spans="1:14" ht="15.75" customHeight="1">
      <c r="A351" s="4">
        <v>350</v>
      </c>
      <c r="B351" s="3" t="s">
        <v>384</v>
      </c>
      <c r="C351" s="5">
        <v>53.46</v>
      </c>
      <c r="D351" s="5">
        <v>4</v>
      </c>
      <c r="E351" s="5">
        <v>24</v>
      </c>
      <c r="F351" s="5">
        <v>66.11</v>
      </c>
      <c r="G351" s="5">
        <v>0</v>
      </c>
      <c r="H351" s="5">
        <v>0</v>
      </c>
      <c r="I351" s="5">
        <v>0</v>
      </c>
      <c r="J351" s="5">
        <v>0</v>
      </c>
      <c r="K351" s="5">
        <v>53.61</v>
      </c>
      <c r="L351" s="5">
        <v>53.19</v>
      </c>
      <c r="M351" s="5">
        <v>53.36</v>
      </c>
      <c r="N351" s="3"/>
    </row>
    <row r="352" spans="1:14" ht="15.75" customHeight="1">
      <c r="A352" s="4">
        <v>351</v>
      </c>
      <c r="B352" s="3" t="s">
        <v>252</v>
      </c>
      <c r="C352" s="5">
        <v>52.65</v>
      </c>
      <c r="D352" s="5">
        <v>2</v>
      </c>
      <c r="E352" s="5">
        <v>19</v>
      </c>
      <c r="F352" s="5">
        <v>67.67</v>
      </c>
      <c r="G352" s="5">
        <v>0</v>
      </c>
      <c r="H352" s="5">
        <v>0</v>
      </c>
      <c r="I352" s="5">
        <v>0</v>
      </c>
      <c r="J352" s="5">
        <v>1</v>
      </c>
      <c r="K352" s="5">
        <v>51.21</v>
      </c>
      <c r="L352" s="5">
        <v>51.55</v>
      </c>
      <c r="M352" s="5">
        <v>55.82</v>
      </c>
      <c r="N352" s="3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2023</vt:lpstr>
      <vt:lpstr>2022</vt:lpstr>
      <vt:lpstr>2021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PATE</dc:creator>
  <cp:lastModifiedBy>365 Pro Plus</cp:lastModifiedBy>
  <dcterms:created xsi:type="dcterms:W3CDTF">2022-03-29T19:38:56Z</dcterms:created>
  <dcterms:modified xsi:type="dcterms:W3CDTF">2023-03-15T22:04:27Z</dcterms:modified>
</cp:coreProperties>
</file>