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icefac-my.sharepoint.com/personal/kevin_mcaleer_advicefactory_co_uk/Documents/"/>
    </mc:Choice>
  </mc:AlternateContent>
  <xr:revisionPtr revIDLastSave="0" documentId="8_{01CEB24A-7F8A-473B-9F67-C4D2C73981AC}" xr6:coauthVersionLast="47" xr6:coauthVersionMax="47" xr10:uidLastSave="{00000000-0000-0000-0000-000000000000}"/>
  <bookViews>
    <workbookView xWindow="240" yWindow="500" windowWidth="28160" windowHeight="13060" firstSheet="2" activeTab="2" xr2:uid="{00000000-000D-0000-FFFF-FFFF00000000}"/>
  </bookViews>
  <sheets>
    <sheet name="Dashboard" sheetId="3" r:id="rId1"/>
    <sheet name="Objectives &amp; Key Results" sheetId="1" r:id="rId2"/>
    <sheet name="Measurements" sheetId="2" r:id="rId3"/>
    <sheet name="Sheet1" sheetId="6" r:id="rId4"/>
    <sheet name="Forecast" sheetId="4" r:id="rId5"/>
    <sheet name="Summaries" sheetId="5" r:id="rId6"/>
    <sheet name="Magazine Articles" sheetId="7" r:id="rId7"/>
  </sheets>
  <definedNames>
    <definedName name="currentTW">Forecast!$C$5:$C$5</definedName>
    <definedName name="CurrentYT">Forecast!$I$5:$I$5</definedName>
    <definedName name="ForecastIG2024">Forecast!$F$21:$F$21</definedName>
    <definedName name="ForecastMD2024">Forecast!$L$21:$L$21</definedName>
    <definedName name="ForecastTT2024">Forecast!$O$21:$O$21</definedName>
    <definedName name="forecastTW">Forecast!$C$10:$C$10</definedName>
    <definedName name="ForecastTW2024">Forecast!$C$21:$C$21</definedName>
    <definedName name="ForecastYT">Forecast!$I$10:$I$10</definedName>
    <definedName name="ForecastYT2024">Forecast!$I$21:$I$21</definedName>
    <definedName name="NativeTimeline_Date">#N/A</definedName>
  </definedNames>
  <calcPr calcId="191028"/>
  <pivotCaches>
    <pivotCache cacheId="5483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C468" i="2"/>
  <c r="D468" i="2"/>
  <c r="Q10" i="2"/>
  <c r="G468" i="2"/>
  <c r="I468" i="2"/>
  <c r="K468" i="2"/>
  <c r="M468" i="2"/>
  <c r="O466" i="2"/>
  <c r="O467" i="2"/>
  <c r="O468" i="2"/>
  <c r="C467" i="2"/>
  <c r="D467" i="2"/>
  <c r="G467" i="2"/>
  <c r="I467" i="2"/>
  <c r="K467" i="2"/>
  <c r="M467" i="2"/>
  <c r="O16" i="4"/>
  <c r="L16" i="4"/>
  <c r="I16" i="4"/>
  <c r="F16" i="4"/>
  <c r="C16" i="4"/>
  <c r="O17" i="4"/>
  <c r="L17" i="4"/>
  <c r="I17" i="4"/>
  <c r="F17" i="4"/>
  <c r="F465" i="2"/>
  <c r="F466" i="2"/>
  <c r="O460" i="2"/>
  <c r="O461" i="2"/>
  <c r="O462" i="2"/>
  <c r="O463" i="2"/>
  <c r="O464" i="2"/>
  <c r="O465" i="2"/>
  <c r="C466" i="2"/>
  <c r="D466" i="2"/>
  <c r="G466" i="2"/>
  <c r="I466" i="2"/>
  <c r="K466" i="2"/>
  <c r="M466" i="2"/>
  <c r="C465" i="2"/>
  <c r="D465" i="2"/>
  <c r="G465" i="2"/>
  <c r="I465" i="2"/>
  <c r="K465" i="2"/>
  <c r="M465" i="2"/>
  <c r="F462" i="2"/>
  <c r="F463" i="2"/>
  <c r="F464" i="2"/>
  <c r="C464" i="2"/>
  <c r="D464" i="2"/>
  <c r="G464" i="2"/>
  <c r="I464" i="2"/>
  <c r="K464" i="2"/>
  <c r="M464" i="2"/>
  <c r="C463" i="2"/>
  <c r="D463" i="2"/>
  <c r="G463" i="2"/>
  <c r="I463" i="2"/>
  <c r="K463" i="2"/>
  <c r="M463" i="2"/>
  <c r="M462" i="2"/>
  <c r="K462" i="2"/>
  <c r="I462" i="2"/>
  <c r="G462" i="2"/>
  <c r="D462" i="2"/>
  <c r="C462" i="2"/>
  <c r="F461" i="2"/>
  <c r="D461" i="2"/>
  <c r="I461" i="2"/>
  <c r="K461" i="2"/>
  <c r="M461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F458" i="2"/>
  <c r="F459" i="2"/>
  <c r="F460" i="2"/>
  <c r="C461" i="2"/>
  <c r="C460" i="2"/>
  <c r="D460" i="2"/>
  <c r="G461" i="2"/>
  <c r="G460" i="2"/>
  <c r="I460" i="2"/>
  <c r="K460" i="2"/>
  <c r="M460" i="2"/>
  <c r="O446" i="2"/>
  <c r="C459" i="2"/>
  <c r="D459" i="2"/>
  <c r="G459" i="2"/>
  <c r="I459" i="2"/>
  <c r="K459" i="2"/>
  <c r="M459" i="2"/>
  <c r="C458" i="2"/>
  <c r="D458" i="2"/>
  <c r="G458" i="2"/>
  <c r="I458" i="2"/>
  <c r="K458" i="2"/>
  <c r="M458" i="2"/>
  <c r="F457" i="2"/>
  <c r="F456" i="2"/>
  <c r="F455" i="2"/>
  <c r="C457" i="2"/>
  <c r="D457" i="2"/>
  <c r="G457" i="2"/>
  <c r="I457" i="2"/>
  <c r="K457" i="2"/>
  <c r="M457" i="2"/>
  <c r="C456" i="2"/>
  <c r="D456" i="2"/>
  <c r="G456" i="2"/>
  <c r="I456" i="2"/>
  <c r="K456" i="2"/>
  <c r="M456" i="2"/>
  <c r="C455" i="2"/>
  <c r="D455" i="2"/>
  <c r="G455" i="2"/>
  <c r="I455" i="2"/>
  <c r="K455" i="2"/>
  <c r="M455" i="2"/>
  <c r="F453" i="2"/>
  <c r="F454" i="2"/>
  <c r="D454" i="2"/>
  <c r="I454" i="2"/>
  <c r="K454" i="2"/>
  <c r="M454" i="2"/>
  <c r="C454" i="2"/>
  <c r="C453" i="2"/>
  <c r="D453" i="2"/>
  <c r="G454" i="2"/>
  <c r="G453" i="2"/>
  <c r="I453" i="2"/>
  <c r="K453" i="2"/>
  <c r="M453" i="2"/>
  <c r="F448" i="2"/>
  <c r="F449" i="2"/>
  <c r="F450" i="2"/>
  <c r="F451" i="2"/>
  <c r="F452" i="2"/>
  <c r="M452" i="2"/>
  <c r="K452" i="2"/>
  <c r="I452" i="2"/>
  <c r="G452" i="2"/>
  <c r="D452" i="2"/>
  <c r="C452" i="2"/>
  <c r="C451" i="2"/>
  <c r="D451" i="2"/>
  <c r="G451" i="2"/>
  <c r="I451" i="2"/>
  <c r="K451" i="2"/>
  <c r="M451" i="2"/>
  <c r="C450" i="2"/>
  <c r="D450" i="2"/>
  <c r="G450" i="2"/>
  <c r="I450" i="2"/>
  <c r="K450" i="2"/>
  <c r="M450" i="2"/>
  <c r="L18" i="4"/>
  <c r="C449" i="2"/>
  <c r="D449" i="2"/>
  <c r="G449" i="2"/>
  <c r="I449" i="2"/>
  <c r="K449" i="2"/>
  <c r="M449" i="2"/>
  <c r="C448" i="2"/>
  <c r="D448" i="2"/>
  <c r="G448" i="2"/>
  <c r="I448" i="2"/>
  <c r="K448" i="2"/>
  <c r="M448" i="2"/>
  <c r="F447" i="2"/>
  <c r="C447" i="2"/>
  <c r="D447" i="2"/>
  <c r="G447" i="2"/>
  <c r="I447" i="2"/>
  <c r="K447" i="2"/>
  <c r="M447" i="2"/>
  <c r="O444" i="2"/>
  <c r="O445" i="2"/>
  <c r="O443" i="2"/>
  <c r="O442" i="2"/>
  <c r="F446" i="2"/>
  <c r="F445" i="2"/>
  <c r="F444" i="2"/>
  <c r="F443" i="2"/>
  <c r="C446" i="2"/>
  <c r="D446" i="2"/>
  <c r="G446" i="2"/>
  <c r="I446" i="2"/>
  <c r="K446" i="2"/>
  <c r="M446" i="2"/>
  <c r="O441" i="2"/>
  <c r="D445" i="2"/>
  <c r="I445" i="2"/>
  <c r="K445" i="2"/>
  <c r="M445" i="2"/>
  <c r="C445" i="2"/>
  <c r="C444" i="2"/>
  <c r="D444" i="2"/>
  <c r="G445" i="2"/>
  <c r="G444" i="2"/>
  <c r="I444" i="2"/>
  <c r="K444" i="2"/>
  <c r="M444" i="2"/>
  <c r="C443" i="2"/>
  <c r="D443" i="2"/>
  <c r="G443" i="2"/>
  <c r="I443" i="2"/>
  <c r="K443" i="2"/>
  <c r="M443" i="2"/>
  <c r="F442" i="2"/>
  <c r="C442" i="2"/>
  <c r="D442" i="2"/>
  <c r="G442" i="2"/>
  <c r="I442" i="2"/>
  <c r="K442" i="2"/>
  <c r="M442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F441" i="2"/>
  <c r="F440" i="2"/>
  <c r="D441" i="2"/>
  <c r="I441" i="2"/>
  <c r="K441" i="2"/>
  <c r="M441" i="2"/>
  <c r="O425" i="2"/>
  <c r="M440" i="2"/>
  <c r="K440" i="2"/>
  <c r="I440" i="2"/>
  <c r="G441" i="2"/>
  <c r="G440" i="2"/>
  <c r="D440" i="2"/>
  <c r="C441" i="2"/>
  <c r="C440" i="2"/>
  <c r="F439" i="2"/>
  <c r="C439" i="2"/>
  <c r="D439" i="2"/>
  <c r="G439" i="2"/>
  <c r="I439" i="2"/>
  <c r="K439" i="2"/>
  <c r="M439" i="2"/>
  <c r="F437" i="2"/>
  <c r="F438" i="2"/>
  <c r="M438" i="2"/>
  <c r="K438" i="2"/>
  <c r="I438" i="2"/>
  <c r="G438" i="2"/>
  <c r="D438" i="2"/>
  <c r="C438" i="2"/>
  <c r="C437" i="2"/>
  <c r="D437" i="2"/>
  <c r="G437" i="2"/>
  <c r="I437" i="2"/>
  <c r="K437" i="2"/>
  <c r="M437" i="2"/>
  <c r="F436" i="2"/>
  <c r="C436" i="2"/>
  <c r="D436" i="2"/>
  <c r="G436" i="2"/>
  <c r="I436" i="2"/>
  <c r="K436" i="2"/>
  <c r="M436" i="2"/>
  <c r="F433" i="2"/>
  <c r="F434" i="2"/>
  <c r="F435" i="2"/>
  <c r="D435" i="2"/>
  <c r="I435" i="2"/>
  <c r="K435" i="2"/>
  <c r="M435" i="2"/>
  <c r="C435" i="2"/>
  <c r="C434" i="2"/>
  <c r="D434" i="2"/>
  <c r="G435" i="2"/>
  <c r="G434" i="2"/>
  <c r="I434" i="2"/>
  <c r="K434" i="2"/>
  <c r="M434" i="2"/>
  <c r="C433" i="2"/>
  <c r="D433" i="2"/>
  <c r="G433" i="2"/>
  <c r="I433" i="2"/>
  <c r="K433" i="2"/>
  <c r="M433" i="2"/>
  <c r="F432" i="2"/>
  <c r="C432" i="2"/>
  <c r="D432" i="2"/>
  <c r="G432" i="2"/>
  <c r="I432" i="2"/>
  <c r="K432" i="2"/>
  <c r="M432" i="2"/>
  <c r="F431" i="2"/>
  <c r="F430" i="2"/>
  <c r="C431" i="2"/>
  <c r="D431" i="2"/>
  <c r="G431" i="2"/>
  <c r="I431" i="2"/>
  <c r="K431" i="2"/>
  <c r="M431" i="2"/>
  <c r="C430" i="2"/>
  <c r="D430" i="2"/>
  <c r="G430" i="2"/>
  <c r="I430" i="2"/>
  <c r="K430" i="2"/>
  <c r="M430" i="2"/>
  <c r="F429" i="2"/>
  <c r="M429" i="2"/>
  <c r="K429" i="2"/>
  <c r="I429" i="2"/>
  <c r="G429" i="2"/>
  <c r="D429" i="2"/>
  <c r="C429" i="2"/>
  <c r="F428" i="2"/>
  <c r="F427" i="2"/>
  <c r="C428" i="2"/>
  <c r="D428" i="2"/>
  <c r="G428" i="2"/>
  <c r="I428" i="2"/>
  <c r="K428" i="2"/>
  <c r="M428" i="2"/>
  <c r="C427" i="2"/>
  <c r="D427" i="2"/>
  <c r="G427" i="2"/>
  <c r="I427" i="2"/>
  <c r="K427" i="2"/>
  <c r="M427" i="2"/>
  <c r="F426" i="2"/>
  <c r="M426" i="2"/>
  <c r="K426" i="2"/>
  <c r="I426" i="2"/>
  <c r="G426" i="2"/>
  <c r="D426" i="2"/>
  <c r="C426" i="2"/>
  <c r="O419" i="2"/>
  <c r="O420" i="2"/>
  <c r="O421" i="2"/>
  <c r="O422" i="2"/>
  <c r="O423" i="2"/>
  <c r="O424" i="2"/>
  <c r="F424" i="2"/>
  <c r="F425" i="2"/>
  <c r="C425" i="2"/>
  <c r="D425" i="2"/>
  <c r="G425" i="2"/>
  <c r="I425" i="2"/>
  <c r="K425" i="2"/>
  <c r="M425" i="2"/>
  <c r="C424" i="2"/>
  <c r="D424" i="2"/>
  <c r="G424" i="2"/>
  <c r="I424" i="2"/>
  <c r="K424" i="2"/>
  <c r="M424" i="2"/>
  <c r="F423" i="2"/>
  <c r="F422" i="2"/>
  <c r="F421" i="2"/>
  <c r="C423" i="2"/>
  <c r="D423" i="2"/>
  <c r="G423" i="2"/>
  <c r="I423" i="2"/>
  <c r="K423" i="2"/>
  <c r="M423" i="2"/>
  <c r="C422" i="2"/>
  <c r="D422" i="2"/>
  <c r="G422" i="2"/>
  <c r="I422" i="2"/>
  <c r="K422" i="2"/>
  <c r="M422" i="2"/>
  <c r="C421" i="2"/>
  <c r="D421" i="2"/>
  <c r="G421" i="2"/>
  <c r="I421" i="2"/>
  <c r="K421" i="2"/>
  <c r="M421" i="2"/>
  <c r="F420" i="2"/>
  <c r="F419" i="2"/>
  <c r="C420" i="2"/>
  <c r="D420" i="2"/>
  <c r="G420" i="2"/>
  <c r="I420" i="2"/>
  <c r="K420" i="2"/>
  <c r="M420" i="2"/>
  <c r="O418" i="2"/>
  <c r="F418" i="2"/>
  <c r="O417" i="2"/>
  <c r="M419" i="2"/>
  <c r="K419" i="2"/>
  <c r="I419" i="2"/>
  <c r="G419" i="2"/>
  <c r="D419" i="2"/>
  <c r="C419" i="2"/>
  <c r="C418" i="2"/>
  <c r="D418" i="2"/>
  <c r="G418" i="2"/>
  <c r="I418" i="2"/>
  <c r="K418" i="2"/>
  <c r="M418" i="2"/>
  <c r="O414" i="2"/>
  <c r="O415" i="2"/>
  <c r="O416" i="2"/>
  <c r="F414" i="2"/>
  <c r="F415" i="2"/>
  <c r="F416" i="2"/>
  <c r="F417" i="2"/>
  <c r="D417" i="2"/>
  <c r="I417" i="2"/>
  <c r="K417" i="2"/>
  <c r="M417" i="2"/>
  <c r="C417" i="2"/>
  <c r="C416" i="2"/>
  <c r="D416" i="2"/>
  <c r="G417" i="2"/>
  <c r="G416" i="2"/>
  <c r="I416" i="2"/>
  <c r="K416" i="2"/>
  <c r="M416" i="2"/>
  <c r="O413" i="2"/>
  <c r="D415" i="2"/>
  <c r="I415" i="2"/>
  <c r="K415" i="2"/>
  <c r="M415" i="2"/>
  <c r="C415" i="2"/>
  <c r="C414" i="2"/>
  <c r="D414" i="2"/>
  <c r="G415" i="2"/>
  <c r="G414" i="2"/>
  <c r="I414" i="2"/>
  <c r="K414" i="2"/>
  <c r="M414" i="2"/>
  <c r="M412" i="2"/>
  <c r="O412" i="2"/>
  <c r="M413" i="2"/>
  <c r="F413" i="2"/>
  <c r="D413" i="2"/>
  <c r="I413" i="2"/>
  <c r="K413" i="2"/>
  <c r="F412" i="2"/>
  <c r="D412" i="2"/>
  <c r="I412" i="2"/>
  <c r="K412" i="2"/>
  <c r="O407" i="2"/>
  <c r="O408" i="2"/>
  <c r="O409" i="2"/>
  <c r="O410" i="2"/>
  <c r="O411" i="2"/>
  <c r="F409" i="2"/>
  <c r="F410" i="2"/>
  <c r="F411" i="2"/>
  <c r="C413" i="2"/>
  <c r="C412" i="2"/>
  <c r="C411" i="2"/>
  <c r="D411" i="2"/>
  <c r="G413" i="2"/>
  <c r="G412" i="2"/>
  <c r="G411" i="2"/>
  <c r="I411" i="2"/>
  <c r="K411" i="2"/>
  <c r="M411" i="2"/>
  <c r="C410" i="2"/>
  <c r="D410" i="2"/>
  <c r="G410" i="2"/>
  <c r="I410" i="2"/>
  <c r="K410" i="2"/>
  <c r="M410" i="2"/>
  <c r="D409" i="2"/>
  <c r="I409" i="2"/>
  <c r="K409" i="2"/>
  <c r="M409" i="2"/>
  <c r="F408" i="2"/>
  <c r="M408" i="2"/>
  <c r="K408" i="2"/>
  <c r="I408" i="2"/>
  <c r="G409" i="2"/>
  <c r="G408" i="2"/>
  <c r="D408" i="2"/>
  <c r="C409" i="2"/>
  <c r="C408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F403" i="2"/>
  <c r="F404" i="2"/>
  <c r="F405" i="2"/>
  <c r="F406" i="2"/>
  <c r="F407" i="2"/>
  <c r="M407" i="2"/>
  <c r="K407" i="2"/>
  <c r="I407" i="2"/>
  <c r="G407" i="2"/>
  <c r="D407" i="2"/>
  <c r="C407" i="2"/>
  <c r="C406" i="2"/>
  <c r="D406" i="2"/>
  <c r="G406" i="2"/>
  <c r="I406" i="2"/>
  <c r="K406" i="2"/>
  <c r="M406" i="2"/>
  <c r="O393" i="2"/>
  <c r="C405" i="2"/>
  <c r="D405" i="2"/>
  <c r="G405" i="2"/>
  <c r="I405" i="2"/>
  <c r="K405" i="2"/>
  <c r="M405" i="2"/>
  <c r="C404" i="2"/>
  <c r="D404" i="2"/>
  <c r="G404" i="2"/>
  <c r="I404" i="2"/>
  <c r="K404" i="2"/>
  <c r="M404" i="2"/>
  <c r="C403" i="2"/>
  <c r="D403" i="2"/>
  <c r="G403" i="2"/>
  <c r="I403" i="2"/>
  <c r="K403" i="2"/>
  <c r="M403" i="2"/>
  <c r="F402" i="2"/>
  <c r="F401" i="2"/>
  <c r="C402" i="2"/>
  <c r="D402" i="2"/>
  <c r="G402" i="2"/>
  <c r="I402" i="2"/>
  <c r="K402" i="2"/>
  <c r="M402" i="2"/>
  <c r="C401" i="2"/>
  <c r="D401" i="2"/>
  <c r="G401" i="2"/>
  <c r="I401" i="2"/>
  <c r="K401" i="2"/>
  <c r="M401" i="2"/>
  <c r="F400" i="2"/>
  <c r="C400" i="2"/>
  <c r="D400" i="2"/>
  <c r="G400" i="2"/>
  <c r="I400" i="2"/>
  <c r="K400" i="2"/>
  <c r="M400" i="2"/>
  <c r="F397" i="2"/>
  <c r="F398" i="2"/>
  <c r="F399" i="2"/>
  <c r="C399" i="2"/>
  <c r="D399" i="2"/>
  <c r="G399" i="2"/>
  <c r="I399" i="2"/>
  <c r="K399" i="2"/>
  <c r="M399" i="2"/>
  <c r="C398" i="2"/>
  <c r="D398" i="2"/>
  <c r="G398" i="2"/>
  <c r="I398" i="2"/>
  <c r="K398" i="2"/>
  <c r="M398" i="2"/>
  <c r="C397" i="2"/>
  <c r="D397" i="2"/>
  <c r="G397" i="2"/>
  <c r="I397" i="2"/>
  <c r="K397" i="2"/>
  <c r="M397" i="2"/>
  <c r="F396" i="2"/>
  <c r="F395" i="2"/>
  <c r="F394" i="2"/>
  <c r="C396" i="2"/>
  <c r="D396" i="2"/>
  <c r="G396" i="2"/>
  <c r="I396" i="2"/>
  <c r="K396" i="2"/>
  <c r="M396" i="2"/>
  <c r="C395" i="2"/>
  <c r="D395" i="2"/>
  <c r="G395" i="2"/>
  <c r="I395" i="2"/>
  <c r="K395" i="2"/>
  <c r="M395" i="2"/>
  <c r="C394" i="2"/>
  <c r="D394" i="2"/>
  <c r="G394" i="2"/>
  <c r="I394" i="2"/>
  <c r="K394" i="2"/>
  <c r="M394" i="2"/>
  <c r="O389" i="2"/>
  <c r="O390" i="2"/>
  <c r="O391" i="2"/>
  <c r="O392" i="2"/>
  <c r="F392" i="2"/>
  <c r="F393" i="2"/>
  <c r="C393" i="2"/>
  <c r="D393" i="2"/>
  <c r="G393" i="2"/>
  <c r="I393" i="2"/>
  <c r="K393" i="2"/>
  <c r="M393" i="2"/>
  <c r="O388" i="2"/>
  <c r="C392" i="2"/>
  <c r="D392" i="2"/>
  <c r="G392" i="2"/>
  <c r="I392" i="2"/>
  <c r="K392" i="2"/>
  <c r="M392" i="2"/>
  <c r="F391" i="2"/>
  <c r="F390" i="2"/>
  <c r="C391" i="2"/>
  <c r="D391" i="2"/>
  <c r="G391" i="2"/>
  <c r="I391" i="2"/>
  <c r="K391" i="2"/>
  <c r="M391" i="2"/>
  <c r="C390" i="2"/>
  <c r="D390" i="2"/>
  <c r="G390" i="2"/>
  <c r="I390" i="2"/>
  <c r="K390" i="2"/>
  <c r="M390" i="2"/>
  <c r="F389" i="2"/>
  <c r="C389" i="2"/>
  <c r="D389" i="2"/>
  <c r="G389" i="2"/>
  <c r="I389" i="2"/>
  <c r="K389" i="2"/>
  <c r="M389" i="2"/>
  <c r="O387" i="2"/>
  <c r="O386" i="2"/>
  <c r="O385" i="2"/>
  <c r="O384" i="2"/>
  <c r="F388" i="2"/>
  <c r="F387" i="2"/>
  <c r="C388" i="2"/>
  <c r="D388" i="2"/>
  <c r="G388" i="2"/>
  <c r="I388" i="2"/>
  <c r="K388" i="2"/>
  <c r="M388" i="2"/>
  <c r="C387" i="2"/>
  <c r="D387" i="2"/>
  <c r="G387" i="2"/>
  <c r="I387" i="2"/>
  <c r="K387" i="2"/>
  <c r="M387" i="2"/>
  <c r="F386" i="2"/>
  <c r="D386" i="2"/>
  <c r="I386" i="2"/>
  <c r="K386" i="2"/>
  <c r="M386" i="2"/>
  <c r="F385" i="2"/>
  <c r="C386" i="2"/>
  <c r="C385" i="2"/>
  <c r="D385" i="2"/>
  <c r="G386" i="2"/>
  <c r="G385" i="2"/>
  <c r="I385" i="2"/>
  <c r="K385" i="2"/>
  <c r="M385" i="2"/>
  <c r="O383" i="2"/>
  <c r="F384" i="2"/>
  <c r="C384" i="2"/>
  <c r="D384" i="2"/>
  <c r="G384" i="2"/>
  <c r="I384" i="2"/>
  <c r="K384" i="2"/>
  <c r="M384" i="2"/>
  <c r="O382" i="2"/>
  <c r="F382" i="2"/>
  <c r="F383" i="2"/>
  <c r="D383" i="2"/>
  <c r="I383" i="2"/>
  <c r="K383" i="2"/>
  <c r="M383" i="2"/>
  <c r="C383" i="2"/>
  <c r="C382" i="2"/>
  <c r="D382" i="2"/>
  <c r="G383" i="2"/>
  <c r="G382" i="2"/>
  <c r="I382" i="2"/>
  <c r="K382" i="2"/>
  <c r="M382" i="2"/>
  <c r="O381" i="2"/>
  <c r="O380" i="2"/>
  <c r="O379" i="2"/>
  <c r="O378" i="2"/>
  <c r="O377" i="2"/>
  <c r="O376" i="2"/>
  <c r="O375" i="2"/>
  <c r="O374" i="2"/>
  <c r="O373" i="2"/>
  <c r="O372" i="2"/>
  <c r="F381" i="2"/>
  <c r="C381" i="2"/>
  <c r="D381" i="2"/>
  <c r="G381" i="2"/>
  <c r="I381" i="2"/>
  <c r="K381" i="2"/>
  <c r="M381" i="2"/>
  <c r="O371" i="2"/>
  <c r="F380" i="2"/>
  <c r="C380" i="2"/>
  <c r="D380" i="2"/>
  <c r="G380" i="2"/>
  <c r="I380" i="2"/>
  <c r="K380" i="2"/>
  <c r="M380" i="2"/>
  <c r="F379" i="2"/>
  <c r="F378" i="2"/>
  <c r="C379" i="2"/>
  <c r="D379" i="2"/>
  <c r="G379" i="2"/>
  <c r="I379" i="2"/>
  <c r="K379" i="2"/>
  <c r="M379" i="2"/>
  <c r="C378" i="2"/>
  <c r="D378" i="2"/>
  <c r="G378" i="2"/>
  <c r="I378" i="2"/>
  <c r="K378" i="2"/>
  <c r="M378" i="2"/>
  <c r="F377" i="2"/>
  <c r="M377" i="2"/>
  <c r="K377" i="2"/>
  <c r="I377" i="2"/>
  <c r="G377" i="2"/>
  <c r="D377" i="2"/>
  <c r="C377" i="2"/>
  <c r="F376" i="2"/>
  <c r="C376" i="2"/>
  <c r="D376" i="2"/>
  <c r="G376" i="2"/>
  <c r="I376" i="2"/>
  <c r="K376" i="2"/>
  <c r="M376" i="2"/>
  <c r="F375" i="2"/>
  <c r="C375" i="2"/>
  <c r="D375" i="2"/>
  <c r="G375" i="2"/>
  <c r="I375" i="2"/>
  <c r="K375" i="2"/>
  <c r="M375" i="2"/>
  <c r="F374" i="2"/>
  <c r="D374" i="2"/>
  <c r="I374" i="2"/>
  <c r="K374" i="2"/>
  <c r="M374" i="2"/>
  <c r="F373" i="2"/>
  <c r="D373" i="2"/>
  <c r="I373" i="2"/>
  <c r="K373" i="2"/>
  <c r="M373" i="2"/>
  <c r="F372" i="2"/>
  <c r="C374" i="2"/>
  <c r="C373" i="2"/>
  <c r="C372" i="2"/>
  <c r="D372" i="2"/>
  <c r="G374" i="2"/>
  <c r="G373" i="2"/>
  <c r="G372" i="2"/>
  <c r="I372" i="2"/>
  <c r="K372" i="2"/>
  <c r="M372" i="2"/>
  <c r="F371" i="2"/>
  <c r="C371" i="2"/>
  <c r="D371" i="2"/>
  <c r="G371" i="2"/>
  <c r="I371" i="2"/>
  <c r="K371" i="2"/>
  <c r="M371" i="2"/>
  <c r="O370" i="2"/>
  <c r="O369" i="2"/>
  <c r="F370" i="2"/>
  <c r="C370" i="2"/>
  <c r="D370" i="2"/>
  <c r="G370" i="2"/>
  <c r="I370" i="2"/>
  <c r="K370" i="2"/>
  <c r="M370" i="2"/>
  <c r="O368" i="2"/>
  <c r="F369" i="2"/>
  <c r="C369" i="2"/>
  <c r="D369" i="2"/>
  <c r="G369" i="2"/>
  <c r="I369" i="2"/>
  <c r="K369" i="2"/>
  <c r="M369" i="2"/>
  <c r="O365" i="2"/>
  <c r="O366" i="2"/>
  <c r="O367" i="2"/>
  <c r="F368" i="2"/>
  <c r="M368" i="2"/>
  <c r="K368" i="2"/>
  <c r="I368" i="2"/>
  <c r="G368" i="2"/>
  <c r="D368" i="2"/>
  <c r="C368" i="2"/>
  <c r="F367" i="2"/>
  <c r="C367" i="2"/>
  <c r="D367" i="2"/>
  <c r="G367" i="2"/>
  <c r="I367" i="2"/>
  <c r="K367" i="2"/>
  <c r="M367" i="2"/>
  <c r="F366" i="2"/>
  <c r="C366" i="2"/>
  <c r="D366" i="2"/>
  <c r="G366" i="2"/>
  <c r="I366" i="2"/>
  <c r="K366" i="2"/>
  <c r="M366" i="2"/>
  <c r="O357" i="2"/>
  <c r="O358" i="2"/>
  <c r="O359" i="2"/>
  <c r="O360" i="2"/>
  <c r="O361" i="2"/>
  <c r="O362" i="2"/>
  <c r="O363" i="2"/>
  <c r="O364" i="2"/>
  <c r="F365" i="2"/>
  <c r="D365" i="2"/>
  <c r="I365" i="2"/>
  <c r="K365" i="2"/>
  <c r="M365" i="2"/>
  <c r="I363" i="2"/>
  <c r="F364" i="2"/>
  <c r="F363" i="2"/>
  <c r="D364" i="2"/>
  <c r="I364" i="2"/>
  <c r="K364" i="2"/>
  <c r="M364" i="2"/>
  <c r="C365" i="2"/>
  <c r="C364" i="2"/>
  <c r="C363" i="2"/>
  <c r="D363" i="2"/>
  <c r="G365" i="2"/>
  <c r="G364" i="2"/>
  <c r="G363" i="2"/>
  <c r="K363" i="2"/>
  <c r="M363" i="2"/>
  <c r="O356" i="2"/>
  <c r="F362" i="2"/>
  <c r="C362" i="2"/>
  <c r="D362" i="2"/>
  <c r="G362" i="2"/>
  <c r="I362" i="2"/>
  <c r="K362" i="2"/>
  <c r="M362" i="2"/>
  <c r="F361" i="2"/>
  <c r="F360" i="2"/>
  <c r="C361" i="2"/>
  <c r="D361" i="2"/>
  <c r="G361" i="2"/>
  <c r="I361" i="2"/>
  <c r="K361" i="2"/>
  <c r="M361" i="2"/>
  <c r="C360" i="2"/>
  <c r="D360" i="2"/>
  <c r="G360" i="2"/>
  <c r="I360" i="2"/>
  <c r="K360" i="2"/>
  <c r="M360" i="2"/>
  <c r="F359" i="2"/>
  <c r="C359" i="2"/>
  <c r="D359" i="2"/>
  <c r="G359" i="2"/>
  <c r="I359" i="2"/>
  <c r="K359" i="2"/>
  <c r="M359" i="2"/>
  <c r="F358" i="2"/>
  <c r="F357" i="2"/>
  <c r="C358" i="2"/>
  <c r="D358" i="2"/>
  <c r="G358" i="2"/>
  <c r="I358" i="2"/>
  <c r="K358" i="2"/>
  <c r="M358" i="2"/>
  <c r="C357" i="2"/>
  <c r="D357" i="2"/>
  <c r="G357" i="2"/>
  <c r="I357" i="2"/>
  <c r="K357" i="2"/>
  <c r="M357" i="2"/>
  <c r="O355" i="2"/>
  <c r="F356" i="2"/>
  <c r="F355" i="2"/>
  <c r="C356" i="2"/>
  <c r="D356" i="2"/>
  <c r="G356" i="2"/>
  <c r="I356" i="2"/>
  <c r="K356" i="2"/>
  <c r="M356" i="2"/>
  <c r="O354" i="2"/>
  <c r="C355" i="2"/>
  <c r="D355" i="2"/>
  <c r="G355" i="2"/>
  <c r="I355" i="2"/>
  <c r="K355" i="2"/>
  <c r="M355" i="2"/>
  <c r="O353" i="2"/>
  <c r="F354" i="2"/>
  <c r="M354" i="2"/>
  <c r="K354" i="2"/>
  <c r="I354" i="2"/>
  <c r="G354" i="2"/>
  <c r="D354" i="2"/>
  <c r="C354" i="2"/>
  <c r="F353" i="2"/>
  <c r="M353" i="2"/>
  <c r="K353" i="2"/>
  <c r="I353" i="2"/>
  <c r="G353" i="2"/>
  <c r="D353" i="2"/>
  <c r="C353" i="2"/>
  <c r="O352" i="2"/>
  <c r="O351" i="2"/>
  <c r="F352" i="2"/>
  <c r="M352" i="2"/>
  <c r="K352" i="2"/>
  <c r="I352" i="2"/>
  <c r="G352" i="2"/>
  <c r="D352" i="2"/>
  <c r="C352" i="2"/>
  <c r="F351" i="2"/>
  <c r="M351" i="2"/>
  <c r="K351" i="2"/>
  <c r="I351" i="2"/>
  <c r="G351" i="2"/>
  <c r="D351" i="2"/>
  <c r="C351" i="2"/>
  <c r="O350" i="2"/>
  <c r="O349" i="2"/>
  <c r="F350" i="2"/>
  <c r="C350" i="2"/>
  <c r="D350" i="2"/>
  <c r="G350" i="2"/>
  <c r="I350" i="2"/>
  <c r="K350" i="2"/>
  <c r="M350" i="2"/>
  <c r="O348" i="2"/>
  <c r="F349" i="2"/>
  <c r="M349" i="2"/>
  <c r="K349" i="2"/>
  <c r="I349" i="2"/>
  <c r="G349" i="2"/>
  <c r="D349" i="2"/>
  <c r="C349" i="2"/>
  <c r="O347" i="2"/>
  <c r="O346" i="2"/>
  <c r="F348" i="2"/>
  <c r="M348" i="2"/>
  <c r="K348" i="2"/>
  <c r="I348" i="2"/>
  <c r="G348" i="2"/>
  <c r="D348" i="2"/>
  <c r="C348" i="2"/>
  <c r="F347" i="2"/>
  <c r="M347" i="2"/>
  <c r="K347" i="2"/>
  <c r="I347" i="2"/>
  <c r="G347" i="2"/>
  <c r="D347" i="2"/>
  <c r="C347" i="2"/>
  <c r="F346" i="2"/>
  <c r="M346" i="2"/>
  <c r="K346" i="2"/>
  <c r="I346" i="2"/>
  <c r="G346" i="2"/>
  <c r="D346" i="2"/>
  <c r="C346" i="2"/>
  <c r="O345" i="2"/>
  <c r="O344" i="2"/>
  <c r="O343" i="2"/>
  <c r="F345" i="2"/>
  <c r="M345" i="2"/>
  <c r="K345" i="2"/>
  <c r="I345" i="2"/>
  <c r="G345" i="2"/>
  <c r="D345" i="2"/>
  <c r="C345" i="2"/>
  <c r="F344" i="2"/>
  <c r="M344" i="2"/>
  <c r="K344" i="2"/>
  <c r="I344" i="2"/>
  <c r="G344" i="2"/>
  <c r="D344" i="2"/>
  <c r="C344" i="2"/>
  <c r="F343" i="2"/>
  <c r="M343" i="2"/>
  <c r="K343" i="2"/>
  <c r="I343" i="2"/>
  <c r="G343" i="2"/>
  <c r="D343" i="2"/>
  <c r="C343" i="2"/>
  <c r="O340" i="2"/>
  <c r="O341" i="2"/>
  <c r="O342" i="2"/>
  <c r="F342" i="2"/>
  <c r="M342" i="2"/>
  <c r="K342" i="2"/>
  <c r="I342" i="2"/>
  <c r="G342" i="2"/>
  <c r="D342" i="2"/>
  <c r="C342" i="2"/>
  <c r="F341" i="2"/>
  <c r="M341" i="2"/>
  <c r="K341" i="2"/>
  <c r="I341" i="2"/>
  <c r="G341" i="2"/>
  <c r="D341" i="2"/>
  <c r="C341" i="2"/>
  <c r="F340" i="2"/>
  <c r="M340" i="2"/>
  <c r="K340" i="2"/>
  <c r="I340" i="2"/>
  <c r="G340" i="2"/>
  <c r="D340" i="2"/>
  <c r="C340" i="2"/>
  <c r="O338" i="2"/>
  <c r="O339" i="2"/>
  <c r="F339" i="2"/>
  <c r="M339" i="2"/>
  <c r="K339" i="2"/>
  <c r="I339" i="2"/>
  <c r="G339" i="2"/>
  <c r="D339" i="2"/>
  <c r="C339" i="2"/>
  <c r="F338" i="2"/>
  <c r="M338" i="2"/>
  <c r="K338" i="2"/>
  <c r="I338" i="2"/>
  <c r="G338" i="2"/>
  <c r="D338" i="2"/>
  <c r="C338" i="2"/>
  <c r="O335" i="2"/>
  <c r="O336" i="2"/>
  <c r="O337" i="2"/>
  <c r="F337" i="2"/>
  <c r="M337" i="2"/>
  <c r="K337" i="2"/>
  <c r="I337" i="2"/>
  <c r="G337" i="2"/>
  <c r="D337" i="2"/>
  <c r="C337" i="2"/>
  <c r="F336" i="2"/>
  <c r="M336" i="2"/>
  <c r="K336" i="2"/>
  <c r="I336" i="2"/>
  <c r="G336" i="2"/>
  <c r="D336" i="2"/>
  <c r="C336" i="2"/>
  <c r="F335" i="2"/>
  <c r="M335" i="2"/>
  <c r="K335" i="2"/>
  <c r="I335" i="2"/>
  <c r="G335" i="2"/>
  <c r="D335" i="2"/>
  <c r="C335" i="2"/>
  <c r="O334" i="2"/>
  <c r="F334" i="2"/>
  <c r="M334" i="2"/>
  <c r="K334" i="2"/>
  <c r="I334" i="2"/>
  <c r="G334" i="2"/>
  <c r="D334" i="2"/>
  <c r="C334" i="2"/>
  <c r="O326" i="2"/>
  <c r="O327" i="2"/>
  <c r="O328" i="2"/>
  <c r="O329" i="2"/>
  <c r="O330" i="2"/>
  <c r="O331" i="2"/>
  <c r="O332" i="2"/>
  <c r="O333" i="2"/>
  <c r="F333" i="2"/>
  <c r="M333" i="2"/>
  <c r="K333" i="2"/>
  <c r="I333" i="2"/>
  <c r="G333" i="2"/>
  <c r="D333" i="2"/>
  <c r="C333" i="2"/>
  <c r="F332" i="2"/>
  <c r="M332" i="2"/>
  <c r="K332" i="2"/>
  <c r="I332" i="2"/>
  <c r="G332" i="2"/>
  <c r="D332" i="2"/>
  <c r="C332" i="2"/>
  <c r="F331" i="2"/>
  <c r="M331" i="2"/>
  <c r="K331" i="2"/>
  <c r="I331" i="2"/>
  <c r="G331" i="2"/>
  <c r="D331" i="2"/>
  <c r="C331" i="2"/>
  <c r="F330" i="2"/>
  <c r="C330" i="2"/>
  <c r="D330" i="2"/>
  <c r="G330" i="2"/>
  <c r="I330" i="2"/>
  <c r="K330" i="2"/>
  <c r="M330" i="2"/>
  <c r="F329" i="2"/>
  <c r="D329" i="2"/>
  <c r="I329" i="2"/>
  <c r="K329" i="2"/>
  <c r="M329" i="2"/>
  <c r="F328" i="2"/>
  <c r="C329" i="2"/>
  <c r="C328" i="2"/>
  <c r="D328" i="2"/>
  <c r="G329" i="2"/>
  <c r="G328" i="2"/>
  <c r="I328" i="2"/>
  <c r="K328" i="2"/>
  <c r="M328" i="2"/>
  <c r="F327" i="2"/>
  <c r="C327" i="2"/>
  <c r="D327" i="2"/>
  <c r="G327" i="2"/>
  <c r="I327" i="2"/>
  <c r="K327" i="2"/>
  <c r="M327" i="2"/>
  <c r="O325" i="2"/>
  <c r="O324" i="2"/>
  <c r="O323" i="2"/>
  <c r="O322" i="2"/>
  <c r="F326" i="2"/>
  <c r="D326" i="2"/>
  <c r="I326" i="2"/>
  <c r="K326" i="2"/>
  <c r="M326" i="2"/>
  <c r="F325" i="2"/>
  <c r="C326" i="2"/>
  <c r="C325" i="2"/>
  <c r="D325" i="2"/>
  <c r="G326" i="2"/>
  <c r="G325" i="2"/>
  <c r="I325" i="2"/>
  <c r="K325" i="2"/>
  <c r="M325" i="2"/>
  <c r="O321" i="2"/>
  <c r="F324" i="2"/>
  <c r="C324" i="2"/>
  <c r="D324" i="2"/>
  <c r="G324" i="2"/>
  <c r="I324" i="2"/>
  <c r="K324" i="2"/>
  <c r="M324" i="2"/>
  <c r="F323" i="2"/>
  <c r="D323" i="2"/>
  <c r="I323" i="2"/>
  <c r="K323" i="2"/>
  <c r="M323" i="2"/>
  <c r="F322" i="2"/>
  <c r="D322" i="2"/>
  <c r="I322" i="2"/>
  <c r="K322" i="2"/>
  <c r="M322" i="2"/>
  <c r="F321" i="2"/>
  <c r="C323" i="2"/>
  <c r="C322" i="2"/>
  <c r="C321" i="2"/>
  <c r="D321" i="2"/>
  <c r="G323" i="2"/>
  <c r="G322" i="2"/>
  <c r="G321" i="2"/>
  <c r="I321" i="2"/>
  <c r="K321" i="2"/>
  <c r="M321" i="2"/>
  <c r="O320" i="2"/>
  <c r="O318" i="2"/>
  <c r="O319" i="2"/>
  <c r="F320" i="2"/>
  <c r="C320" i="2"/>
  <c r="D320" i="2"/>
  <c r="G320" i="2"/>
  <c r="I320" i="2"/>
  <c r="K320" i="2"/>
  <c r="M320" i="2"/>
  <c r="O317" i="2"/>
  <c r="F319" i="2"/>
  <c r="D319" i="2"/>
  <c r="I319" i="2"/>
  <c r="K319" i="2"/>
  <c r="M319" i="2"/>
  <c r="F318" i="2"/>
  <c r="D318" i="2"/>
  <c r="I318" i="2"/>
  <c r="K318" i="2"/>
  <c r="M318" i="2"/>
  <c r="F317" i="2"/>
  <c r="O316" i="2"/>
  <c r="O315" i="2"/>
  <c r="C317" i="2"/>
  <c r="D317" i="2"/>
  <c r="G317" i="2"/>
  <c r="I317" i="2"/>
  <c r="K317" i="2"/>
  <c r="M317" i="2"/>
  <c r="O314" i="2"/>
  <c r="F316" i="2"/>
  <c r="C316" i="2"/>
  <c r="D316" i="2"/>
  <c r="G316" i="2"/>
  <c r="I316" i="2"/>
  <c r="K316" i="2"/>
  <c r="M316" i="2"/>
  <c r="F315" i="2"/>
  <c r="C315" i="2"/>
  <c r="D315" i="2"/>
  <c r="G315" i="2"/>
  <c r="I315" i="2"/>
  <c r="K315" i="2"/>
  <c r="M315" i="2"/>
  <c r="O313" i="2"/>
  <c r="O312" i="2"/>
  <c r="O311" i="2"/>
  <c r="F314" i="2"/>
  <c r="C314" i="2"/>
  <c r="D314" i="2"/>
  <c r="G314" i="2"/>
  <c r="I314" i="2"/>
  <c r="K314" i="2"/>
  <c r="M314" i="2"/>
  <c r="O310" i="2"/>
  <c r="F313" i="2"/>
  <c r="C313" i="2"/>
  <c r="D313" i="2"/>
  <c r="G313" i="2"/>
  <c r="I313" i="2"/>
  <c r="K313" i="2"/>
  <c r="M313" i="2"/>
  <c r="F312" i="2"/>
  <c r="C312" i="2"/>
  <c r="D312" i="2"/>
  <c r="G312" i="2"/>
  <c r="I312" i="2"/>
  <c r="K312" i="2"/>
  <c r="M312" i="2"/>
  <c r="F311" i="2"/>
  <c r="C311" i="2"/>
  <c r="D311" i="2"/>
  <c r="G311" i="2"/>
  <c r="I311" i="2"/>
  <c r="K311" i="2"/>
  <c r="M311" i="2"/>
  <c r="O309" i="2"/>
  <c r="F310" i="2"/>
  <c r="C310" i="2"/>
  <c r="D310" i="2"/>
  <c r="G310" i="2"/>
  <c r="I310" i="2"/>
  <c r="K310" i="2"/>
  <c r="M310" i="2"/>
  <c r="O308" i="2"/>
  <c r="F309" i="2"/>
  <c r="C309" i="2"/>
  <c r="D309" i="2"/>
  <c r="G309" i="2"/>
  <c r="I309" i="2"/>
  <c r="K309" i="2"/>
  <c r="M309" i="2"/>
  <c r="O306" i="2"/>
  <c r="O307" i="2"/>
  <c r="O305" i="2"/>
  <c r="F308" i="2"/>
  <c r="D308" i="2"/>
  <c r="I308" i="2"/>
  <c r="K308" i="2"/>
  <c r="M308" i="2"/>
  <c r="F307" i="2"/>
  <c r="M307" i="2"/>
  <c r="K307" i="2"/>
  <c r="I307" i="2"/>
  <c r="G308" i="2"/>
  <c r="G307" i="2"/>
  <c r="D307" i="2"/>
  <c r="C308" i="2"/>
  <c r="C307" i="2"/>
  <c r="F306" i="2"/>
  <c r="D306" i="2"/>
  <c r="I306" i="2"/>
  <c r="K306" i="2"/>
  <c r="M30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F305" i="2"/>
  <c r="D305" i="2"/>
  <c r="I305" i="2"/>
  <c r="K305" i="2"/>
  <c r="M305" i="2"/>
  <c r="F304" i="2"/>
  <c r="C304" i="2"/>
  <c r="D304" i="2"/>
  <c r="G304" i="2"/>
  <c r="I304" i="2"/>
  <c r="K304" i="2"/>
  <c r="M304" i="2"/>
  <c r="F303" i="2"/>
  <c r="C303" i="2"/>
  <c r="D303" i="2"/>
  <c r="G303" i="2"/>
  <c r="I303" i="2"/>
  <c r="K303" i="2"/>
  <c r="M303" i="2"/>
  <c r="F302" i="2"/>
  <c r="C302" i="2"/>
  <c r="D302" i="2"/>
  <c r="G302" i="2"/>
  <c r="I302" i="2"/>
  <c r="K302" i="2"/>
  <c r="M302" i="2"/>
  <c r="F301" i="2"/>
  <c r="C301" i="2"/>
  <c r="D301" i="2"/>
  <c r="G301" i="2"/>
  <c r="I301" i="2"/>
  <c r="K301" i="2"/>
  <c r="M301" i="2"/>
  <c r="F300" i="2"/>
  <c r="C300" i="2"/>
  <c r="D300" i="2"/>
  <c r="G300" i="2"/>
  <c r="I300" i="2"/>
  <c r="K300" i="2"/>
  <c r="M300" i="2"/>
  <c r="F299" i="2"/>
  <c r="D299" i="2"/>
  <c r="I299" i="2"/>
  <c r="K299" i="2"/>
  <c r="M299" i="2"/>
  <c r="F298" i="2"/>
  <c r="C299" i="2"/>
  <c r="C298" i="2"/>
  <c r="D298" i="2"/>
  <c r="G299" i="2"/>
  <c r="G298" i="2"/>
  <c r="I298" i="2"/>
  <c r="K298" i="2"/>
  <c r="M298" i="2"/>
  <c r="F297" i="2"/>
  <c r="F296" i="2"/>
  <c r="D297" i="2"/>
  <c r="I297" i="2"/>
  <c r="K297" i="2"/>
  <c r="M297" i="2"/>
  <c r="D296" i="2"/>
  <c r="I296" i="2"/>
  <c r="K296" i="2"/>
  <c r="M296" i="2"/>
  <c r="F295" i="2"/>
  <c r="D295" i="2"/>
  <c r="I295" i="2"/>
  <c r="K295" i="2"/>
  <c r="M295" i="2"/>
  <c r="F294" i="2"/>
  <c r="D294" i="2"/>
  <c r="I294" i="2"/>
  <c r="K294" i="2"/>
  <c r="M294" i="2"/>
  <c r="F293" i="2"/>
  <c r="C297" i="2"/>
  <c r="C296" i="2"/>
  <c r="C295" i="2"/>
  <c r="C294" i="2"/>
  <c r="C293" i="2"/>
  <c r="D293" i="2"/>
  <c r="G297" i="2"/>
  <c r="G296" i="2"/>
  <c r="G295" i="2"/>
  <c r="G294" i="2"/>
  <c r="G293" i="2"/>
  <c r="I293" i="2"/>
  <c r="K293" i="2"/>
  <c r="M293" i="2"/>
  <c r="F292" i="2"/>
  <c r="C292" i="2"/>
  <c r="D292" i="2"/>
  <c r="G292" i="2"/>
  <c r="I292" i="2"/>
  <c r="K292" i="2"/>
  <c r="M292" i="2"/>
  <c r="F291" i="2"/>
  <c r="C291" i="2"/>
  <c r="D291" i="2"/>
  <c r="G291" i="2"/>
  <c r="I291" i="2"/>
  <c r="K291" i="2"/>
  <c r="M291" i="2"/>
  <c r="F290" i="2"/>
  <c r="D290" i="2"/>
  <c r="I290" i="2"/>
  <c r="K290" i="2"/>
  <c r="M290" i="2"/>
  <c r="F289" i="2"/>
  <c r="C290" i="2"/>
  <c r="C289" i="2"/>
  <c r="D289" i="2"/>
  <c r="G290" i="2"/>
  <c r="G289" i="2"/>
  <c r="I289" i="2"/>
  <c r="K289" i="2"/>
  <c r="M289" i="2"/>
  <c r="F288" i="2"/>
  <c r="C288" i="2"/>
  <c r="D288" i="2"/>
  <c r="G288" i="2"/>
  <c r="I288" i="2"/>
  <c r="K288" i="2"/>
  <c r="M288" i="2"/>
  <c r="F287" i="2"/>
  <c r="D287" i="2"/>
  <c r="I287" i="2"/>
  <c r="K287" i="2"/>
  <c r="M287" i="2"/>
  <c r="F286" i="2"/>
  <c r="C287" i="2"/>
  <c r="C286" i="2"/>
  <c r="D286" i="2"/>
  <c r="G287" i="2"/>
  <c r="G286" i="2"/>
  <c r="I286" i="2"/>
  <c r="K286" i="2"/>
  <c r="M286" i="2"/>
  <c r="F285" i="2"/>
  <c r="C285" i="2"/>
  <c r="D285" i="2"/>
  <c r="G285" i="2"/>
  <c r="I285" i="2"/>
  <c r="K285" i="2"/>
  <c r="M285" i="2"/>
  <c r="F284" i="2"/>
  <c r="C284" i="2"/>
  <c r="D284" i="2"/>
  <c r="G284" i="2"/>
  <c r="I284" i="2"/>
  <c r="K284" i="2"/>
  <c r="M284" i="2"/>
  <c r="F283" i="2"/>
  <c r="D283" i="2"/>
  <c r="I283" i="2"/>
  <c r="K283" i="2"/>
  <c r="M283" i="2"/>
  <c r="F282" i="2"/>
  <c r="C283" i="2"/>
  <c r="C282" i="2"/>
  <c r="D282" i="2"/>
  <c r="G283" i="2"/>
  <c r="G282" i="2"/>
  <c r="I282" i="2"/>
  <c r="K282" i="2"/>
  <c r="M282" i="2"/>
  <c r="F281" i="2"/>
  <c r="C281" i="2"/>
  <c r="D281" i="2"/>
  <c r="G281" i="2"/>
  <c r="I281" i="2"/>
  <c r="K281" i="2"/>
  <c r="M281" i="2"/>
  <c r="F280" i="2"/>
  <c r="C280" i="2"/>
  <c r="D280" i="2"/>
  <c r="G280" i="2"/>
  <c r="I280" i="2"/>
  <c r="K280" i="2"/>
  <c r="M280" i="2"/>
  <c r="F279" i="2"/>
  <c r="M279" i="2"/>
  <c r="K279" i="2"/>
  <c r="I279" i="2"/>
  <c r="G279" i="2"/>
  <c r="D279" i="2"/>
  <c r="C279" i="2"/>
  <c r="F278" i="2"/>
  <c r="D278" i="2"/>
  <c r="I278" i="2"/>
  <c r="K278" i="2"/>
  <c r="M278" i="2"/>
  <c r="F277" i="2"/>
  <c r="D277" i="2"/>
  <c r="I277" i="2"/>
  <c r="K277" i="2"/>
  <c r="M277" i="2"/>
  <c r="F276" i="2"/>
  <c r="D276" i="2"/>
  <c r="I276" i="2"/>
  <c r="K276" i="2"/>
  <c r="M276" i="2"/>
  <c r="F275" i="2"/>
  <c r="M275" i="2"/>
  <c r="K275" i="2"/>
  <c r="I275" i="2"/>
  <c r="G278" i="2"/>
  <c r="G275" i="2"/>
  <c r="D275" i="2"/>
  <c r="C278" i="2"/>
  <c r="C275" i="2"/>
  <c r="F274" i="2"/>
  <c r="C274" i="2"/>
  <c r="D274" i="2"/>
  <c r="G274" i="2"/>
  <c r="I274" i="2"/>
  <c r="K274" i="2"/>
  <c r="M274" i="2"/>
  <c r="F273" i="2"/>
  <c r="D273" i="2"/>
  <c r="I273" i="2"/>
  <c r="K273" i="2"/>
  <c r="M273" i="2"/>
  <c r="F271" i="2"/>
  <c r="F272" i="2"/>
  <c r="M272" i="2"/>
  <c r="K272" i="2"/>
  <c r="I272" i="2"/>
  <c r="G273" i="2"/>
  <c r="G272" i="2"/>
  <c r="D272" i="2"/>
  <c r="C273" i="2"/>
  <c r="C272" i="2"/>
  <c r="M271" i="2"/>
  <c r="K271" i="2"/>
  <c r="I271" i="2"/>
  <c r="G271" i="2"/>
  <c r="D271" i="2"/>
  <c r="C271" i="2"/>
  <c r="F270" i="2"/>
  <c r="C270" i="2"/>
  <c r="D270" i="2"/>
  <c r="G270" i="2"/>
  <c r="I270" i="2"/>
  <c r="K270" i="2"/>
  <c r="M270" i="2"/>
  <c r="F269" i="2"/>
  <c r="C269" i="2"/>
  <c r="D269" i="2"/>
  <c r="G269" i="2"/>
  <c r="I269" i="2"/>
  <c r="K269" i="2"/>
  <c r="M269" i="2"/>
  <c r="F268" i="2"/>
  <c r="D268" i="2"/>
  <c r="I268" i="2"/>
  <c r="K268" i="2"/>
  <c r="M268" i="2"/>
  <c r="F267" i="2"/>
  <c r="D267" i="2"/>
  <c r="I267" i="2"/>
  <c r="K267" i="2"/>
  <c r="M267" i="2"/>
  <c r="F266" i="2"/>
  <c r="D266" i="2"/>
  <c r="I266" i="2"/>
  <c r="K266" i="2"/>
  <c r="M266" i="2"/>
  <c r="F265" i="2"/>
  <c r="C266" i="2"/>
  <c r="C265" i="2"/>
  <c r="D265" i="2"/>
  <c r="G266" i="2"/>
  <c r="G265" i="2"/>
  <c r="I265" i="2"/>
  <c r="K265" i="2"/>
  <c r="M265" i="2"/>
  <c r="F264" i="2"/>
  <c r="F263" i="2"/>
  <c r="F262" i="2"/>
  <c r="C264" i="2"/>
  <c r="D264" i="2"/>
  <c r="G264" i="2"/>
  <c r="I264" i="2"/>
  <c r="K264" i="2"/>
  <c r="M264" i="2"/>
  <c r="C263" i="2"/>
  <c r="D263" i="2"/>
  <c r="G263" i="2"/>
  <c r="I263" i="2"/>
  <c r="K263" i="2"/>
  <c r="M263" i="2"/>
  <c r="D262" i="2"/>
  <c r="I262" i="2"/>
  <c r="K262" i="2"/>
  <c r="M262" i="2"/>
  <c r="F261" i="2"/>
  <c r="D261" i="2"/>
  <c r="I261" i="2"/>
  <c r="K261" i="2"/>
  <c r="M261" i="2"/>
  <c r="F260" i="2"/>
  <c r="C260" i="2"/>
  <c r="D260" i="2"/>
  <c r="G260" i="2"/>
  <c r="I260" i="2"/>
  <c r="K260" i="2"/>
  <c r="M260" i="2"/>
  <c r="F259" i="2"/>
  <c r="F258" i="2"/>
  <c r="F257" i="2"/>
  <c r="F256" i="2"/>
  <c r="F255" i="2"/>
  <c r="F254" i="2"/>
  <c r="C259" i="2"/>
  <c r="D259" i="2"/>
  <c r="G259" i="2"/>
  <c r="I259" i="2"/>
  <c r="K259" i="2"/>
  <c r="M259" i="2"/>
  <c r="C258" i="2"/>
  <c r="D258" i="2"/>
  <c r="G258" i="2"/>
  <c r="I258" i="2"/>
  <c r="K258" i="2"/>
  <c r="M258" i="2"/>
  <c r="C257" i="2"/>
  <c r="D257" i="2"/>
  <c r="G257" i="2"/>
  <c r="I257" i="2"/>
  <c r="K257" i="2"/>
  <c r="M257" i="2"/>
  <c r="C256" i="2"/>
  <c r="D256" i="2"/>
  <c r="G256" i="2"/>
  <c r="I256" i="2"/>
  <c r="K256" i="2"/>
  <c r="M256" i="2"/>
  <c r="C255" i="2"/>
  <c r="D255" i="2"/>
  <c r="G255" i="2"/>
  <c r="I255" i="2"/>
  <c r="K255" i="2"/>
  <c r="M255" i="2"/>
  <c r="C254" i="2"/>
  <c r="D254" i="2"/>
  <c r="G254" i="2"/>
  <c r="I254" i="2"/>
  <c r="K254" i="2"/>
  <c r="M254" i="2"/>
  <c r="F253" i="2"/>
  <c r="C253" i="2"/>
  <c r="D253" i="2"/>
  <c r="G253" i="2"/>
  <c r="I253" i="2"/>
  <c r="K253" i="2"/>
  <c r="M253" i="2"/>
  <c r="F252" i="2"/>
  <c r="D252" i="2"/>
  <c r="I252" i="2"/>
  <c r="K252" i="2"/>
  <c r="M252" i="2"/>
  <c r="F251" i="2"/>
  <c r="C252" i="2"/>
  <c r="C251" i="2"/>
  <c r="D251" i="2"/>
  <c r="G252" i="2"/>
  <c r="G251" i="2"/>
  <c r="I251" i="2"/>
  <c r="K251" i="2"/>
  <c r="M251" i="2"/>
  <c r="F250" i="2"/>
  <c r="C250" i="2"/>
  <c r="D250" i="2"/>
  <c r="G250" i="2"/>
  <c r="I250" i="2"/>
  <c r="K250" i="2"/>
  <c r="M250" i="2"/>
  <c r="F249" i="2"/>
  <c r="C249" i="2"/>
  <c r="D249" i="2"/>
  <c r="G249" i="2"/>
  <c r="I249" i="2"/>
  <c r="K249" i="2"/>
  <c r="M249" i="2"/>
  <c r="F248" i="2"/>
  <c r="C248" i="2"/>
  <c r="D248" i="2"/>
  <c r="G248" i="2"/>
  <c r="I248" i="2"/>
  <c r="K248" i="2"/>
  <c r="M248" i="2"/>
  <c r="F247" i="2"/>
  <c r="C247" i="2"/>
  <c r="D247" i="2"/>
  <c r="G247" i="2"/>
  <c r="I247" i="2"/>
  <c r="K247" i="2"/>
  <c r="M247" i="2"/>
  <c r="F246" i="2"/>
  <c r="D246" i="2"/>
  <c r="C246" i="2"/>
  <c r="G246" i="2"/>
  <c r="I246" i="2"/>
  <c r="K246" i="2"/>
  <c r="M246" i="2"/>
  <c r="F245" i="2"/>
  <c r="D245" i="2"/>
  <c r="I245" i="2"/>
  <c r="K245" i="2"/>
  <c r="M245" i="2"/>
  <c r="F244" i="2"/>
  <c r="C245" i="2"/>
  <c r="C244" i="2"/>
  <c r="D244" i="2"/>
  <c r="G245" i="2"/>
  <c r="G244" i="2"/>
  <c r="I244" i="2"/>
  <c r="K244" i="2"/>
  <c r="M244" i="2"/>
  <c r="F243" i="2"/>
  <c r="C243" i="2"/>
  <c r="D243" i="2"/>
  <c r="G243" i="2"/>
  <c r="I243" i="2"/>
  <c r="K243" i="2"/>
  <c r="M243" i="2"/>
  <c r="F242" i="2"/>
  <c r="C242" i="2"/>
  <c r="D242" i="2"/>
  <c r="G242" i="2"/>
  <c r="I242" i="2"/>
  <c r="K242" i="2"/>
  <c r="M242" i="2"/>
  <c r="F241" i="2"/>
  <c r="C241" i="2"/>
  <c r="D241" i="2"/>
  <c r="G241" i="2"/>
  <c r="I241" i="2"/>
  <c r="K241" i="2"/>
  <c r="M241" i="2"/>
  <c r="F240" i="2"/>
  <c r="C240" i="2"/>
  <c r="D240" i="2"/>
  <c r="G240" i="2"/>
  <c r="I240" i="2"/>
  <c r="K240" i="2"/>
  <c r="M240" i="2"/>
  <c r="F239" i="2"/>
  <c r="D239" i="2"/>
  <c r="I239" i="2"/>
  <c r="K239" i="2"/>
  <c r="M239" i="2"/>
  <c r="F238" i="2"/>
  <c r="C239" i="2"/>
  <c r="C238" i="2"/>
  <c r="D238" i="2"/>
  <c r="G239" i="2"/>
  <c r="G238" i="2"/>
  <c r="I238" i="2"/>
  <c r="K238" i="2"/>
  <c r="M238" i="2"/>
  <c r="F237" i="2"/>
  <c r="C237" i="2"/>
  <c r="D237" i="2"/>
  <c r="G237" i="2"/>
  <c r="I237" i="2"/>
  <c r="K237" i="2"/>
  <c r="M237" i="2"/>
  <c r="F236" i="2"/>
  <c r="C236" i="2"/>
  <c r="D236" i="2"/>
  <c r="G236" i="2"/>
  <c r="I236" i="2"/>
  <c r="K236" i="2"/>
  <c r="M236" i="2"/>
  <c r="F234" i="2"/>
  <c r="F235" i="2"/>
  <c r="M235" i="2"/>
  <c r="K235" i="2"/>
  <c r="I235" i="2"/>
  <c r="G235" i="2"/>
  <c r="D235" i="2"/>
  <c r="C235" i="2"/>
  <c r="C234" i="2"/>
  <c r="D234" i="2"/>
  <c r="G234" i="2"/>
  <c r="I234" i="2"/>
  <c r="K234" i="2"/>
  <c r="M234" i="2"/>
  <c r="F233" i="2"/>
  <c r="F232" i="2"/>
  <c r="C233" i="2"/>
  <c r="D233" i="2"/>
  <c r="G233" i="2"/>
  <c r="I233" i="2"/>
  <c r="K233" i="2"/>
  <c r="M233" i="2"/>
  <c r="M232" i="2"/>
  <c r="K232" i="2"/>
  <c r="I232" i="2"/>
  <c r="G232" i="2"/>
  <c r="D232" i="2"/>
  <c r="C232" i="2"/>
  <c r="F231" i="2"/>
  <c r="D231" i="2"/>
  <c r="I231" i="2"/>
  <c r="K231" i="2"/>
  <c r="M231" i="2"/>
  <c r="F230" i="2"/>
  <c r="D230" i="2"/>
  <c r="I230" i="2"/>
  <c r="K230" i="2"/>
  <c r="M230" i="2"/>
  <c r="F229" i="2"/>
  <c r="C231" i="2"/>
  <c r="C230" i="2"/>
  <c r="C229" i="2"/>
  <c r="D229" i="2"/>
  <c r="G231" i="2"/>
  <c r="G230" i="2"/>
  <c r="G229" i="2"/>
  <c r="I229" i="2"/>
  <c r="K229" i="2"/>
  <c r="M229" i="2"/>
  <c r="F228" i="2"/>
  <c r="C228" i="2"/>
  <c r="D228" i="2"/>
  <c r="G228" i="2"/>
  <c r="I228" i="2"/>
  <c r="K228" i="2"/>
  <c r="M228" i="2"/>
  <c r="F227" i="2"/>
  <c r="F226" i="2"/>
  <c r="C227" i="2"/>
  <c r="D227" i="2"/>
  <c r="G227" i="2"/>
  <c r="I227" i="2"/>
  <c r="K227" i="2"/>
  <c r="M227" i="2"/>
  <c r="D226" i="2"/>
  <c r="I226" i="2"/>
  <c r="K226" i="2"/>
  <c r="M226" i="2"/>
  <c r="F225" i="2"/>
  <c r="C226" i="2"/>
  <c r="C225" i="2"/>
  <c r="D225" i="2"/>
  <c r="G226" i="2"/>
  <c r="G225" i="2"/>
  <c r="I225" i="2"/>
  <c r="K225" i="2"/>
  <c r="M225" i="2"/>
  <c r="F224" i="2"/>
  <c r="M224" i="2"/>
  <c r="K224" i="2"/>
  <c r="I224" i="2"/>
  <c r="G224" i="2"/>
  <c r="D224" i="2"/>
  <c r="C224" i="2"/>
  <c r="F223" i="2"/>
  <c r="C223" i="2"/>
  <c r="D223" i="2"/>
  <c r="G223" i="2"/>
  <c r="I223" i="2"/>
  <c r="K223" i="2"/>
  <c r="M223" i="2"/>
  <c r="F222" i="2"/>
  <c r="M222" i="2"/>
  <c r="K222" i="2"/>
  <c r="I222" i="2"/>
  <c r="G222" i="2"/>
  <c r="D222" i="2"/>
  <c r="C222" i="2"/>
  <c r="F221" i="2"/>
  <c r="D221" i="2"/>
  <c r="I221" i="2"/>
  <c r="K221" i="2"/>
  <c r="M221" i="2"/>
  <c r="F220" i="2"/>
  <c r="F219" i="2"/>
  <c r="C221" i="2"/>
  <c r="C220" i="2"/>
  <c r="D220" i="2"/>
  <c r="G221" i="2"/>
  <c r="G220" i="2"/>
  <c r="I220" i="2"/>
  <c r="K220" i="2"/>
  <c r="M220" i="2"/>
  <c r="C219" i="2"/>
  <c r="D219" i="2"/>
  <c r="G219" i="2"/>
  <c r="I219" i="2"/>
  <c r="K219" i="2"/>
  <c r="M219" i="2"/>
  <c r="F218" i="2"/>
  <c r="D218" i="2"/>
  <c r="I218" i="2"/>
  <c r="K218" i="2"/>
  <c r="M218" i="2"/>
  <c r="F217" i="2"/>
  <c r="C218" i="2"/>
  <c r="C217" i="2"/>
  <c r="D217" i="2"/>
  <c r="G218" i="2"/>
  <c r="G217" i="2"/>
  <c r="I217" i="2"/>
  <c r="K217" i="2"/>
  <c r="M217" i="2"/>
  <c r="F216" i="2"/>
  <c r="D216" i="2"/>
  <c r="I216" i="2"/>
  <c r="K216" i="2"/>
  <c r="M216" i="2"/>
  <c r="F215" i="2"/>
  <c r="C216" i="2"/>
  <c r="C215" i="2"/>
  <c r="D215" i="2"/>
  <c r="G216" i="2"/>
  <c r="G215" i="2"/>
  <c r="I215" i="2"/>
  <c r="K215" i="2"/>
  <c r="M215" i="2"/>
  <c r="F214" i="2"/>
  <c r="C214" i="2"/>
  <c r="D214" i="2"/>
  <c r="G214" i="2"/>
  <c r="I214" i="2"/>
  <c r="K214" i="2"/>
  <c r="M214" i="2"/>
  <c r="F213" i="2"/>
  <c r="C213" i="2"/>
  <c r="D213" i="2"/>
  <c r="G213" i="2"/>
  <c r="I213" i="2"/>
  <c r="K213" i="2"/>
  <c r="M213" i="2"/>
  <c r="F212" i="2"/>
  <c r="F211" i="2"/>
  <c r="M212" i="2"/>
  <c r="K212" i="2"/>
  <c r="I212" i="2"/>
  <c r="G212" i="2"/>
  <c r="D212" i="2"/>
  <c r="C212" i="2"/>
  <c r="C211" i="2"/>
  <c r="D211" i="2"/>
  <c r="G211" i="2"/>
  <c r="I211" i="2"/>
  <c r="K211" i="2"/>
  <c r="M211" i="2"/>
  <c r="F210" i="2"/>
  <c r="C210" i="2"/>
  <c r="D210" i="2"/>
  <c r="G210" i="2"/>
  <c r="I210" i="2"/>
  <c r="K210" i="2"/>
  <c r="M210" i="2"/>
  <c r="F209" i="2"/>
  <c r="C209" i="2"/>
  <c r="D209" i="2"/>
  <c r="G209" i="2"/>
  <c r="I209" i="2"/>
  <c r="K209" i="2"/>
  <c r="M209" i="2"/>
  <c r="F208" i="2"/>
  <c r="C208" i="2"/>
  <c r="D208" i="2"/>
  <c r="G208" i="2"/>
  <c r="I208" i="2"/>
  <c r="K208" i="2"/>
  <c r="M208" i="2"/>
  <c r="F207" i="2"/>
  <c r="D207" i="2"/>
  <c r="I207" i="2"/>
  <c r="K207" i="2"/>
  <c r="M207" i="2"/>
  <c r="F206" i="2"/>
  <c r="C207" i="2"/>
  <c r="C206" i="2"/>
  <c r="D206" i="2"/>
  <c r="G207" i="2"/>
  <c r="G206" i="2"/>
  <c r="I206" i="2"/>
  <c r="K206" i="2"/>
  <c r="M206" i="2"/>
  <c r="F205" i="2"/>
  <c r="M205" i="2"/>
  <c r="K205" i="2"/>
  <c r="I205" i="2"/>
  <c r="G205" i="2"/>
  <c r="D205" i="2"/>
  <c r="C205" i="2"/>
  <c r="F204" i="2"/>
  <c r="M204" i="2"/>
  <c r="K204" i="2"/>
  <c r="I204" i="2"/>
  <c r="G204" i="2"/>
  <c r="D204" i="2"/>
  <c r="C204" i="2"/>
  <c r="T203" i="2"/>
  <c r="T175" i="2"/>
  <c r="F203" i="2"/>
  <c r="M203" i="2"/>
  <c r="K203" i="2"/>
  <c r="I203" i="2"/>
  <c r="G203" i="2"/>
  <c r="D203" i="2"/>
  <c r="C203" i="2"/>
  <c r="F202" i="2"/>
  <c r="M202" i="2"/>
  <c r="K202" i="2"/>
  <c r="I202" i="2"/>
  <c r="G202" i="2"/>
  <c r="D202" i="2"/>
  <c r="C202" i="2"/>
  <c r="F201" i="2"/>
  <c r="M201" i="2"/>
  <c r="K201" i="2"/>
  <c r="I201" i="2"/>
  <c r="G201" i="2"/>
  <c r="D201" i="2"/>
  <c r="C201" i="2"/>
  <c r="F200" i="2"/>
  <c r="M200" i="2"/>
  <c r="K200" i="2"/>
  <c r="I200" i="2"/>
  <c r="G200" i="2"/>
  <c r="D200" i="2"/>
  <c r="C200" i="2"/>
  <c r="F199" i="2"/>
  <c r="D199" i="2"/>
  <c r="I199" i="2"/>
  <c r="K199" i="2"/>
  <c r="M199" i="2"/>
  <c r="F198" i="2"/>
  <c r="C199" i="2"/>
  <c r="C198" i="2"/>
  <c r="D198" i="2"/>
  <c r="G199" i="2"/>
  <c r="G198" i="2"/>
  <c r="I198" i="2"/>
  <c r="K198" i="2"/>
  <c r="M198" i="2"/>
  <c r="F197" i="2"/>
  <c r="C197" i="2"/>
  <c r="D197" i="2"/>
  <c r="G197" i="2"/>
  <c r="I197" i="2"/>
  <c r="K197" i="2"/>
  <c r="M197" i="2"/>
  <c r="F196" i="2"/>
  <c r="C196" i="2"/>
  <c r="D196" i="2"/>
  <c r="G196" i="2"/>
  <c r="I196" i="2"/>
  <c r="K196" i="2"/>
  <c r="M196" i="2"/>
  <c r="F195" i="2"/>
  <c r="C195" i="2"/>
  <c r="D195" i="2"/>
  <c r="G195" i="2"/>
  <c r="I195" i="2"/>
  <c r="K195" i="2"/>
  <c r="M195" i="2"/>
  <c r="F194" i="2"/>
  <c r="C194" i="2"/>
  <c r="D194" i="2"/>
  <c r="G194" i="2"/>
  <c r="I194" i="2"/>
  <c r="K194" i="2"/>
  <c r="M194" i="2"/>
  <c r="F193" i="2"/>
  <c r="D193" i="2"/>
  <c r="I193" i="2"/>
  <c r="K193" i="2"/>
  <c r="M193" i="2"/>
  <c r="F192" i="2"/>
  <c r="C193" i="2"/>
  <c r="C192" i="2"/>
  <c r="D192" i="2"/>
  <c r="G193" i="2"/>
  <c r="G192" i="2"/>
  <c r="I192" i="2"/>
  <c r="K192" i="2"/>
  <c r="M192" i="2"/>
  <c r="F191" i="2"/>
  <c r="F190" i="2"/>
  <c r="C191" i="2"/>
  <c r="D191" i="2"/>
  <c r="G191" i="2"/>
  <c r="I191" i="2"/>
  <c r="K191" i="2"/>
  <c r="M191" i="2"/>
  <c r="C190" i="2"/>
  <c r="D190" i="2"/>
  <c r="G190" i="2"/>
  <c r="I190" i="2"/>
  <c r="K190" i="2"/>
  <c r="M190" i="2"/>
  <c r="F189" i="2"/>
  <c r="C189" i="2"/>
  <c r="D189" i="2"/>
  <c r="G189" i="2"/>
  <c r="I189" i="2"/>
  <c r="K189" i="2"/>
  <c r="M189" i="2"/>
  <c r="F188" i="2"/>
  <c r="C188" i="2"/>
  <c r="D188" i="2"/>
  <c r="G188" i="2"/>
  <c r="I188" i="2"/>
  <c r="K188" i="2"/>
  <c r="M188" i="2"/>
  <c r="F187" i="2"/>
  <c r="F186" i="2"/>
  <c r="D187" i="2"/>
  <c r="I187" i="2"/>
  <c r="K187" i="2"/>
  <c r="M187" i="2"/>
  <c r="D186" i="2"/>
  <c r="I186" i="2"/>
  <c r="K186" i="2"/>
  <c r="M186" i="2"/>
  <c r="F185" i="2"/>
  <c r="C187" i="2"/>
  <c r="C186" i="2"/>
  <c r="C185" i="2"/>
  <c r="D185" i="2"/>
  <c r="G187" i="2"/>
  <c r="G186" i="2"/>
  <c r="G185" i="2"/>
  <c r="I185" i="2"/>
  <c r="K185" i="2"/>
  <c r="M185" i="2"/>
  <c r="F184" i="2"/>
  <c r="C184" i="2"/>
  <c r="D184" i="2"/>
  <c r="G184" i="2"/>
  <c r="I184" i="2"/>
  <c r="K184" i="2"/>
  <c r="M184" i="2"/>
  <c r="F183" i="2"/>
  <c r="C183" i="2"/>
  <c r="D183" i="2"/>
  <c r="G183" i="2"/>
  <c r="I183" i="2"/>
  <c r="K183" i="2"/>
  <c r="M183" i="2"/>
  <c r="F182" i="2"/>
  <c r="C182" i="2"/>
  <c r="D182" i="2"/>
  <c r="G182" i="2"/>
  <c r="I182" i="2"/>
  <c r="K182" i="2"/>
  <c r="M182" i="2"/>
  <c r="F181" i="2"/>
  <c r="C181" i="2"/>
  <c r="D181" i="2"/>
  <c r="G181" i="2"/>
  <c r="I181" i="2"/>
  <c r="K181" i="2"/>
  <c r="M181" i="2"/>
  <c r="F180" i="2"/>
  <c r="C180" i="2"/>
  <c r="D180" i="2"/>
  <c r="G180" i="2"/>
  <c r="I180" i="2"/>
  <c r="K180" i="2"/>
  <c r="M180" i="2"/>
  <c r="F179" i="2"/>
  <c r="D179" i="2"/>
  <c r="I179" i="2"/>
  <c r="K179" i="2"/>
  <c r="M179" i="2"/>
  <c r="F178" i="2"/>
  <c r="C179" i="2"/>
  <c r="C178" i="2"/>
  <c r="D178" i="2"/>
  <c r="G179" i="2"/>
  <c r="G178" i="2"/>
  <c r="I178" i="2"/>
  <c r="K178" i="2"/>
  <c r="M178" i="2"/>
  <c r="F177" i="2"/>
  <c r="C177" i="2"/>
  <c r="D177" i="2"/>
  <c r="G177" i="2"/>
  <c r="I177" i="2"/>
  <c r="K177" i="2"/>
  <c r="M177" i="2"/>
  <c r="F176" i="2"/>
  <c r="C176" i="2"/>
  <c r="D176" i="2"/>
  <c r="G176" i="2"/>
  <c r="I176" i="2"/>
  <c r="K176" i="2"/>
  <c r="M176" i="2"/>
  <c r="F175" i="2"/>
  <c r="M175" i="2"/>
  <c r="K175" i="2"/>
  <c r="I175" i="2"/>
  <c r="G175" i="2"/>
  <c r="D175" i="2"/>
  <c r="C175" i="2"/>
  <c r="F174" i="2"/>
  <c r="C174" i="2"/>
  <c r="D174" i="2"/>
  <c r="G174" i="2"/>
  <c r="I174" i="2"/>
  <c r="K174" i="2"/>
  <c r="M174" i="2"/>
  <c r="F114" i="2"/>
  <c r="F116" i="2"/>
  <c r="F173" i="2"/>
  <c r="C173" i="2"/>
  <c r="D173" i="2"/>
  <c r="G173" i="2"/>
  <c r="I173" i="2"/>
  <c r="K173" i="2"/>
  <c r="M173" i="2"/>
  <c r="F172" i="2"/>
  <c r="C172" i="2"/>
  <c r="D172" i="2"/>
  <c r="G172" i="2"/>
  <c r="I172" i="2"/>
  <c r="K172" i="2"/>
  <c r="M172" i="2"/>
  <c r="F171" i="2"/>
  <c r="C171" i="2"/>
  <c r="D171" i="2"/>
  <c r="G171" i="2"/>
  <c r="I171" i="2"/>
  <c r="K171" i="2"/>
  <c r="M171" i="2"/>
  <c r="F170" i="2"/>
  <c r="C170" i="2"/>
  <c r="D170" i="2"/>
  <c r="G170" i="2"/>
  <c r="I170" i="2"/>
  <c r="K170" i="2"/>
  <c r="M170" i="2"/>
  <c r="D169" i="2"/>
  <c r="F169" i="2"/>
  <c r="C169" i="2"/>
  <c r="G169" i="2"/>
  <c r="I169" i="2"/>
  <c r="K169" i="2"/>
  <c r="M169" i="2"/>
  <c r="F168" i="2"/>
  <c r="M168" i="2"/>
  <c r="K168" i="2"/>
  <c r="I168" i="2"/>
  <c r="G168" i="2"/>
  <c r="D168" i="2"/>
  <c r="C168" i="2"/>
  <c r="F167" i="2"/>
  <c r="M167" i="2"/>
  <c r="K167" i="2"/>
  <c r="I167" i="2"/>
  <c r="G167" i="2"/>
  <c r="D167" i="2"/>
  <c r="C167" i="2"/>
  <c r="F166" i="2"/>
  <c r="M166" i="2"/>
  <c r="K166" i="2"/>
  <c r="I166" i="2"/>
  <c r="G166" i="2"/>
  <c r="D166" i="2"/>
  <c r="C166" i="2"/>
  <c r="F165" i="2"/>
  <c r="M165" i="2"/>
  <c r="K165" i="2"/>
  <c r="I165" i="2"/>
  <c r="G165" i="2"/>
  <c r="D165" i="2"/>
  <c r="C165" i="2"/>
  <c r="F164" i="2"/>
  <c r="M164" i="2"/>
  <c r="K164" i="2"/>
  <c r="I164" i="2"/>
  <c r="G164" i="2"/>
  <c r="D164" i="2"/>
  <c r="C164" i="2"/>
  <c r="F163" i="2"/>
  <c r="M163" i="2"/>
  <c r="K163" i="2"/>
  <c r="I163" i="2"/>
  <c r="G163" i="2"/>
  <c r="D163" i="2"/>
  <c r="C163" i="2"/>
  <c r="F162" i="2"/>
  <c r="M162" i="2"/>
  <c r="K162" i="2"/>
  <c r="I162" i="2"/>
  <c r="G162" i="2"/>
  <c r="D162" i="2"/>
  <c r="C162" i="2"/>
  <c r="T161" i="2"/>
  <c r="F161" i="2"/>
  <c r="M161" i="2"/>
  <c r="K161" i="2"/>
  <c r="I161" i="2"/>
  <c r="G161" i="2"/>
  <c r="D161" i="2"/>
  <c r="C161" i="2"/>
  <c r="F160" i="2"/>
  <c r="M160" i="2"/>
  <c r="K160" i="2"/>
  <c r="I160" i="2"/>
  <c r="G160" i="2"/>
  <c r="D160" i="2"/>
  <c r="C160" i="2"/>
  <c r="F159" i="2"/>
  <c r="M159" i="2"/>
  <c r="K159" i="2"/>
  <c r="I159" i="2"/>
  <c r="G159" i="2"/>
  <c r="D159" i="2"/>
  <c r="C159" i="2"/>
  <c r="F158" i="2"/>
  <c r="M158" i="2"/>
  <c r="K158" i="2"/>
  <c r="I158" i="2"/>
  <c r="G158" i="2"/>
  <c r="D158" i="2"/>
  <c r="C158" i="2"/>
  <c r="F157" i="2"/>
  <c r="C157" i="2"/>
  <c r="D157" i="2"/>
  <c r="G157" i="2"/>
  <c r="I157" i="2"/>
  <c r="K157" i="2"/>
  <c r="M157" i="2"/>
  <c r="F156" i="2"/>
  <c r="C156" i="2"/>
  <c r="D156" i="2"/>
  <c r="G156" i="2"/>
  <c r="I156" i="2"/>
  <c r="K156" i="2"/>
  <c r="M156" i="2"/>
  <c r="F155" i="2"/>
  <c r="D155" i="2"/>
  <c r="I155" i="2"/>
  <c r="K155" i="2"/>
  <c r="M155" i="2"/>
  <c r="F154" i="2"/>
  <c r="C155" i="2"/>
  <c r="C154" i="2"/>
  <c r="D154" i="2"/>
  <c r="G155" i="2"/>
  <c r="G154" i="2"/>
  <c r="I154" i="2"/>
  <c r="K154" i="2"/>
  <c r="M154" i="2"/>
  <c r="F153" i="2"/>
  <c r="C153" i="2"/>
  <c r="D153" i="2"/>
  <c r="G153" i="2"/>
  <c r="I153" i="2"/>
  <c r="K153" i="2"/>
  <c r="M153" i="2"/>
  <c r="F152" i="2"/>
  <c r="C152" i="2"/>
  <c r="D152" i="2"/>
  <c r="G152" i="2"/>
  <c r="I152" i="2"/>
  <c r="K152" i="2"/>
  <c r="M152" i="2"/>
  <c r="F151" i="2"/>
  <c r="D151" i="2"/>
  <c r="I151" i="2"/>
  <c r="K151" i="2"/>
  <c r="M151" i="2"/>
  <c r="F150" i="2"/>
  <c r="D150" i="2"/>
  <c r="K150" i="2"/>
  <c r="M150" i="2"/>
  <c r="F149" i="2"/>
  <c r="D149" i="2"/>
  <c r="K149" i="2"/>
  <c r="M149" i="2"/>
  <c r="F148" i="2"/>
  <c r="C150" i="2"/>
  <c r="C149" i="2"/>
  <c r="C148" i="2"/>
  <c r="D148" i="2"/>
  <c r="G150" i="2"/>
  <c r="G149" i="2"/>
  <c r="G148" i="2"/>
  <c r="I148" i="2"/>
  <c r="K148" i="2"/>
  <c r="M148" i="2"/>
  <c r="F147" i="2"/>
  <c r="C147" i="2"/>
  <c r="D147" i="2"/>
  <c r="G147" i="2"/>
  <c r="I147" i="2"/>
  <c r="K147" i="2"/>
  <c r="M147" i="2"/>
  <c r="F146" i="2"/>
  <c r="D146" i="2"/>
  <c r="I146" i="2"/>
  <c r="K146" i="2"/>
  <c r="M146" i="2"/>
  <c r="F145" i="2"/>
  <c r="C146" i="2"/>
  <c r="C145" i="2"/>
  <c r="D145" i="2"/>
  <c r="G146" i="2"/>
  <c r="G145" i="2"/>
  <c r="I145" i="2"/>
  <c r="K145" i="2"/>
  <c r="M145" i="2"/>
  <c r="Q144" i="2"/>
  <c r="F144" i="2"/>
  <c r="D144" i="2"/>
  <c r="I144" i="2"/>
  <c r="K144" i="2"/>
  <c r="M144" i="2"/>
  <c r="F143" i="2"/>
  <c r="C144" i="2"/>
  <c r="C143" i="2"/>
  <c r="D143" i="2"/>
  <c r="G144" i="2"/>
  <c r="G143" i="2"/>
  <c r="I143" i="2"/>
  <c r="K143" i="2"/>
  <c r="M143" i="2"/>
  <c r="F142" i="2"/>
  <c r="D142" i="2"/>
  <c r="I142" i="2"/>
  <c r="K142" i="2"/>
  <c r="M142" i="2"/>
  <c r="F141" i="2"/>
  <c r="C142" i="2"/>
  <c r="C141" i="2"/>
  <c r="D141" i="2"/>
  <c r="G142" i="2"/>
  <c r="G141" i="2"/>
  <c r="I141" i="2"/>
  <c r="K141" i="2"/>
  <c r="M141" i="2"/>
  <c r="F140" i="2"/>
  <c r="D140" i="2"/>
  <c r="I140" i="2"/>
  <c r="K140" i="2"/>
  <c r="M140" i="2"/>
  <c r="F139" i="2"/>
  <c r="D139" i="2"/>
  <c r="I139" i="2"/>
  <c r="K139" i="2"/>
  <c r="M139" i="2"/>
  <c r="F138" i="2"/>
  <c r="C140" i="2"/>
  <c r="C139" i="2"/>
  <c r="C138" i="2"/>
  <c r="D138" i="2"/>
  <c r="G140" i="2"/>
  <c r="G139" i="2"/>
  <c r="G138" i="2"/>
  <c r="I138" i="2"/>
  <c r="K138" i="2"/>
  <c r="M138" i="2"/>
  <c r="F137" i="2"/>
  <c r="D137" i="2"/>
  <c r="I137" i="2"/>
  <c r="K137" i="2"/>
  <c r="M137" i="2"/>
  <c r="F136" i="2"/>
  <c r="C137" i="2"/>
  <c r="C136" i="2"/>
  <c r="D136" i="2"/>
  <c r="G137" i="2"/>
  <c r="G136" i="2"/>
  <c r="I136" i="2"/>
  <c r="K136" i="2"/>
  <c r="M136" i="2"/>
  <c r="F135" i="2"/>
  <c r="C135" i="2"/>
  <c r="D135" i="2"/>
  <c r="G135" i="2"/>
  <c r="I135" i="2"/>
  <c r="K135" i="2"/>
  <c r="M135" i="2"/>
  <c r="F134" i="2"/>
  <c r="M134" i="2"/>
  <c r="K134" i="2"/>
  <c r="I134" i="2"/>
  <c r="G134" i="2"/>
  <c r="D134" i="2"/>
  <c r="C134" i="2"/>
  <c r="F133" i="2"/>
  <c r="F132" i="2"/>
  <c r="M133" i="2"/>
  <c r="K133" i="2"/>
  <c r="I133" i="2"/>
  <c r="G133" i="2"/>
  <c r="D133" i="2"/>
  <c r="C133" i="2"/>
  <c r="D132" i="2"/>
  <c r="I132" i="2"/>
  <c r="K132" i="2"/>
  <c r="M132" i="2"/>
  <c r="R8" i="5"/>
  <c r="Q8" i="5"/>
  <c r="O8" i="5"/>
  <c r="P8" i="5"/>
  <c r="N8" i="5"/>
  <c r="M8" i="5"/>
  <c r="L8" i="5"/>
  <c r="J8" i="5"/>
  <c r="K8" i="5"/>
  <c r="I8" i="5"/>
  <c r="H8" i="5"/>
  <c r="G8" i="5"/>
  <c r="H16" i="5"/>
  <c r="H17" i="5"/>
  <c r="H7" i="5"/>
  <c r="I7" i="5"/>
  <c r="J7" i="5"/>
  <c r="K7" i="5"/>
  <c r="L7" i="5"/>
  <c r="M7" i="5"/>
  <c r="N7" i="5"/>
  <c r="O7" i="5"/>
  <c r="P7" i="5"/>
  <c r="Q7" i="5"/>
  <c r="R7" i="5"/>
  <c r="G7" i="5"/>
  <c r="G16" i="5"/>
  <c r="G17" i="5"/>
  <c r="F17" i="5"/>
  <c r="F16" i="5"/>
  <c r="G6" i="5"/>
  <c r="H6" i="5"/>
  <c r="I6" i="5"/>
  <c r="J6" i="5"/>
  <c r="K6" i="5"/>
  <c r="L6" i="5"/>
  <c r="M6" i="5"/>
  <c r="N6" i="5"/>
  <c r="O6" i="5"/>
  <c r="P6" i="5"/>
  <c r="Q6" i="5"/>
  <c r="R6" i="5"/>
  <c r="F131" i="2"/>
  <c r="C132" i="2"/>
  <c r="C131" i="2"/>
  <c r="D131" i="2"/>
  <c r="G132" i="2"/>
  <c r="G131" i="2"/>
  <c r="I131" i="2"/>
  <c r="K131" i="2"/>
  <c r="M131" i="2"/>
  <c r="F130" i="2"/>
  <c r="D130" i="2"/>
  <c r="I130" i="2"/>
  <c r="K130" i="2"/>
  <c r="M130" i="2"/>
  <c r="F129" i="2"/>
  <c r="C130" i="2"/>
  <c r="C129" i="2"/>
  <c r="D129" i="2"/>
  <c r="G130" i="2"/>
  <c r="G129" i="2"/>
  <c r="I129" i="2"/>
  <c r="K129" i="2"/>
  <c r="M129" i="2"/>
  <c r="F128" i="2"/>
  <c r="C128" i="2"/>
  <c r="D128" i="2"/>
  <c r="G128" i="2"/>
  <c r="I128" i="2"/>
  <c r="K128" i="2"/>
  <c r="M128" i="2"/>
  <c r="F127" i="2"/>
  <c r="M127" i="2"/>
  <c r="K127" i="2"/>
  <c r="I127" i="2"/>
  <c r="G127" i="2"/>
  <c r="D127" i="2"/>
  <c r="C127" i="2"/>
  <c r="C5" i="4"/>
  <c r="D126" i="2"/>
  <c r="I5" i="4"/>
  <c r="E5" i="1" a="1"/>
  <c r="E5" i="1"/>
  <c r="F126" i="2"/>
  <c r="M126" i="2"/>
  <c r="K126" i="2"/>
  <c r="I126" i="2"/>
  <c r="G126" i="2"/>
  <c r="C126" i="2"/>
  <c r="Q123" i="2"/>
  <c r="Q124" i="2"/>
  <c r="Q125" i="2"/>
  <c r="Q122" i="2"/>
  <c r="Q121" i="2"/>
  <c r="Q120" i="2"/>
  <c r="Q119" i="2"/>
  <c r="Q118" i="2"/>
  <c r="F125" i="2"/>
  <c r="M125" i="2"/>
  <c r="K125" i="2"/>
  <c r="I125" i="2"/>
  <c r="G125" i="2"/>
  <c r="D125" i="2"/>
  <c r="C125" i="2"/>
  <c r="F124" i="2"/>
  <c r="C124" i="2"/>
  <c r="D124" i="2"/>
  <c r="G124" i="2"/>
  <c r="I124" i="2"/>
  <c r="K124" i="2"/>
  <c r="M124" i="2"/>
  <c r="F123" i="2"/>
  <c r="C123" i="2"/>
  <c r="D123" i="2"/>
  <c r="G123" i="2"/>
  <c r="I123" i="2"/>
  <c r="K123" i="2"/>
  <c r="M123" i="2"/>
  <c r="F122" i="2"/>
  <c r="C122" i="2"/>
  <c r="D122" i="2"/>
  <c r="G122" i="2"/>
  <c r="I122" i="2"/>
  <c r="K122" i="2"/>
  <c r="M122" i="2"/>
  <c r="F121" i="2"/>
  <c r="C121" i="2"/>
  <c r="D121" i="2"/>
  <c r="G121" i="2"/>
  <c r="I121" i="2"/>
  <c r="K121" i="2"/>
  <c r="M121" i="2"/>
  <c r="F120" i="2"/>
  <c r="C120" i="2"/>
  <c r="D120" i="2"/>
  <c r="G120" i="2"/>
  <c r="I120" i="2"/>
  <c r="K120" i="2"/>
  <c r="M120" i="2"/>
  <c r="Q116" i="2"/>
  <c r="Q117" i="2"/>
  <c r="F119" i="2"/>
  <c r="D119" i="2"/>
  <c r="I119" i="2"/>
  <c r="K119" i="2"/>
  <c r="M119" i="2"/>
  <c r="F118" i="2"/>
  <c r="D118" i="2"/>
  <c r="I118" i="2"/>
  <c r="K118" i="2"/>
  <c r="M118" i="2"/>
  <c r="F117" i="2"/>
  <c r="C119" i="2"/>
  <c r="C118" i="2"/>
  <c r="C117" i="2"/>
  <c r="D117" i="2"/>
  <c r="G119" i="2"/>
  <c r="G118" i="2"/>
  <c r="G117" i="2"/>
  <c r="I117" i="2"/>
  <c r="F18" i="4"/>
  <c r="K117" i="2"/>
  <c r="O18" i="4"/>
  <c r="M117" i="2"/>
  <c r="D116" i="2"/>
  <c r="I116" i="2"/>
  <c r="K116" i="2"/>
  <c r="M116" i="2"/>
  <c r="Q113" i="2"/>
  <c r="Q114" i="2"/>
  <c r="Q115" i="2"/>
  <c r="O5" i="4"/>
  <c r="E7" i="1"/>
  <c r="O3" i="4"/>
  <c r="L5" i="4"/>
  <c r="L3" i="4"/>
  <c r="I3" i="4"/>
  <c r="F5" i="4"/>
  <c r="E8" i="1"/>
  <c r="F3" i="4"/>
  <c r="C3" i="4"/>
  <c r="F115" i="2"/>
  <c r="C116" i="2"/>
  <c r="C115" i="2"/>
  <c r="D115" i="2"/>
  <c r="G116" i="2"/>
  <c r="G115" i="2"/>
  <c r="I115" i="2"/>
  <c r="K115" i="2"/>
  <c r="M115" i="2"/>
  <c r="C114" i="2"/>
  <c r="D114" i="2"/>
  <c r="G114" i="2"/>
  <c r="I114" i="2"/>
  <c r="K114" i="2"/>
  <c r="M114" i="2"/>
  <c r="F113" i="2"/>
  <c r="C113" i="2"/>
  <c r="D113" i="2"/>
  <c r="G113" i="2"/>
  <c r="I113" i="2"/>
  <c r="K113" i="2"/>
  <c r="M113" i="2"/>
  <c r="Q111" i="2"/>
  <c r="Q112" i="2"/>
  <c r="F112" i="2"/>
  <c r="C112" i="2"/>
  <c r="D112" i="2"/>
  <c r="G112" i="2"/>
  <c r="I112" i="2"/>
  <c r="K112" i="2"/>
  <c r="M112" i="2"/>
  <c r="F111" i="2"/>
  <c r="C111" i="2"/>
  <c r="D111" i="2"/>
  <c r="G111" i="2"/>
  <c r="I111" i="2"/>
  <c r="K111" i="2"/>
  <c r="M111" i="2"/>
  <c r="Q109" i="2"/>
  <c r="Q110" i="2"/>
  <c r="F110" i="2"/>
  <c r="C110" i="2"/>
  <c r="D110" i="2"/>
  <c r="G110" i="2"/>
  <c r="I110" i="2"/>
  <c r="K110" i="2"/>
  <c r="M110" i="2"/>
  <c r="F109" i="2"/>
  <c r="C109" i="2"/>
  <c r="D109" i="2"/>
  <c r="G109" i="2"/>
  <c r="I109" i="2"/>
  <c r="K109" i="2"/>
  <c r="M109" i="2"/>
  <c r="Q108" i="2"/>
  <c r="F108" i="2"/>
  <c r="C108" i="2"/>
  <c r="D108" i="2"/>
  <c r="G108" i="2"/>
  <c r="I108" i="2"/>
  <c r="K108" i="2"/>
  <c r="M108" i="2"/>
  <c r="Q107" i="2"/>
  <c r="F107" i="2"/>
  <c r="C107" i="2"/>
  <c r="D107" i="2"/>
  <c r="C7" i="4"/>
  <c r="G107" i="2"/>
  <c r="I107" i="2"/>
  <c r="K107" i="2"/>
  <c r="M107" i="2"/>
  <c r="Q106" i="2"/>
  <c r="Q105" i="2"/>
  <c r="F106" i="2"/>
  <c r="C106" i="2"/>
  <c r="D106" i="2"/>
  <c r="I7" i="4"/>
  <c r="I10" i="4"/>
  <c r="G106" i="2"/>
  <c r="I106" i="2"/>
  <c r="F7" i="4"/>
  <c r="K106" i="2"/>
  <c r="O7" i="4"/>
  <c r="M106" i="2"/>
  <c r="L7" i="4"/>
  <c r="F105" i="2"/>
  <c r="D105" i="2"/>
  <c r="I105" i="2"/>
  <c r="K105" i="2"/>
  <c r="M105" i="2"/>
  <c r="P103" i="2"/>
  <c r="Q104" i="2"/>
  <c r="F104" i="2"/>
  <c r="M104" i="2"/>
  <c r="K104" i="2"/>
  <c r="I104" i="2"/>
  <c r="G105" i="2"/>
  <c r="G104" i="2"/>
  <c r="D104" i="2"/>
  <c r="C105" i="2"/>
  <c r="C104" i="2"/>
  <c r="F103" i="2"/>
  <c r="C103" i="2"/>
  <c r="D103" i="2"/>
  <c r="G103" i="2"/>
  <c r="I103" i="2"/>
  <c r="K103" i="2"/>
  <c r="M103" i="2"/>
  <c r="Q102" i="2"/>
  <c r="F102" i="2"/>
  <c r="C102" i="2"/>
  <c r="D102" i="2"/>
  <c r="G102" i="2"/>
  <c r="I102" i="2"/>
  <c r="K102" i="2"/>
  <c r="M102" i="2"/>
  <c r="Q101" i="2"/>
  <c r="F101" i="2"/>
  <c r="C101" i="2"/>
  <c r="D101" i="2"/>
  <c r="G101" i="2"/>
  <c r="I101" i="2"/>
  <c r="K101" i="2"/>
  <c r="M101" i="2"/>
  <c r="F100" i="2"/>
  <c r="C100" i="2"/>
  <c r="D100" i="2"/>
  <c r="G100" i="2"/>
  <c r="I100" i="2"/>
  <c r="K100" i="2"/>
  <c r="M100" i="2"/>
  <c r="F99" i="2"/>
  <c r="C99" i="2"/>
  <c r="D99" i="2"/>
  <c r="G99" i="2"/>
  <c r="I99" i="2"/>
  <c r="K99" i="2"/>
  <c r="M99" i="2"/>
  <c r="F98" i="2"/>
  <c r="C98" i="2"/>
  <c r="D98" i="2"/>
  <c r="G98" i="2"/>
  <c r="I98" i="2"/>
  <c r="K98" i="2"/>
  <c r="M98" i="2"/>
  <c r="F97" i="2"/>
  <c r="C97" i="2"/>
  <c r="D97" i="2"/>
  <c r="G97" i="2"/>
  <c r="I97" i="2"/>
  <c r="K97" i="2"/>
  <c r="M97" i="2"/>
  <c r="F96" i="2"/>
  <c r="M96" i="2"/>
  <c r="K96" i="2"/>
  <c r="I96" i="2"/>
  <c r="G96" i="2"/>
  <c r="D96" i="2"/>
  <c r="C96" i="2"/>
  <c r="F95" i="2"/>
  <c r="M95" i="2"/>
  <c r="K95" i="2"/>
  <c r="I95" i="2"/>
  <c r="G95" i="2"/>
  <c r="D95" i="2"/>
  <c r="C95" i="2"/>
  <c r="F94" i="2"/>
  <c r="M94" i="2"/>
  <c r="K94" i="2"/>
  <c r="I94" i="2"/>
  <c r="G94" i="2"/>
  <c r="D94" i="2"/>
  <c r="C94" i="2"/>
  <c r="F93" i="2"/>
  <c r="M93" i="2"/>
  <c r="K93" i="2"/>
  <c r="I93" i="2"/>
  <c r="G93" i="2"/>
  <c r="D93" i="2"/>
  <c r="C93" i="2"/>
  <c r="F92" i="2"/>
  <c r="M92" i="2"/>
  <c r="K92" i="2"/>
  <c r="I92" i="2"/>
  <c r="G92" i="2"/>
  <c r="D92" i="2"/>
  <c r="C92" i="2"/>
  <c r="D91" i="2"/>
  <c r="F91" i="2"/>
  <c r="M91" i="2"/>
  <c r="K91" i="2"/>
  <c r="I91" i="2"/>
  <c r="G91" i="2"/>
  <c r="C91" i="2"/>
  <c r="F90" i="2"/>
  <c r="M90" i="2"/>
  <c r="K90" i="2"/>
  <c r="I90" i="2"/>
  <c r="G90" i="2"/>
  <c r="D90" i="2"/>
  <c r="C90" i="2"/>
  <c r="F89" i="2"/>
  <c r="M89" i="2"/>
  <c r="K89" i="2"/>
  <c r="I89" i="2"/>
  <c r="G89" i="2"/>
  <c r="D89" i="2"/>
  <c r="C89" i="2"/>
  <c r="F88" i="2"/>
  <c r="M88" i="2"/>
  <c r="K88" i="2"/>
  <c r="I88" i="2"/>
  <c r="G88" i="2"/>
  <c r="D88" i="2"/>
  <c r="C88" i="2"/>
  <c r="F87" i="2"/>
  <c r="M87" i="2"/>
  <c r="K87" i="2"/>
  <c r="I87" i="2"/>
  <c r="G87" i="2"/>
  <c r="D87" i="2"/>
  <c r="C87" i="2"/>
  <c r="F86" i="2"/>
  <c r="M86" i="2"/>
  <c r="K86" i="2"/>
  <c r="I86" i="2"/>
  <c r="G86" i="2"/>
  <c r="D86" i="2"/>
  <c r="C86" i="2"/>
  <c r="F85" i="2"/>
  <c r="M85" i="2"/>
  <c r="K85" i="2"/>
  <c r="I85" i="2"/>
  <c r="G85" i="2"/>
  <c r="D85" i="2"/>
  <c r="C85" i="2"/>
  <c r="F84" i="2"/>
  <c r="M84" i="2"/>
  <c r="K84" i="2"/>
  <c r="I84" i="2"/>
  <c r="G84" i="2"/>
  <c r="D84" i="2"/>
  <c r="C84" i="2"/>
  <c r="F83" i="2"/>
  <c r="M83" i="2"/>
  <c r="K83" i="2"/>
  <c r="I83" i="2"/>
  <c r="G83" i="2"/>
  <c r="D83" i="2"/>
  <c r="C83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Q82" i="2"/>
  <c r="F82" i="2"/>
  <c r="K82" i="2"/>
  <c r="I82" i="2"/>
  <c r="G82" i="2"/>
  <c r="D82" i="2"/>
  <c r="C82" i="2"/>
  <c r="F81" i="2"/>
  <c r="K81" i="2"/>
  <c r="I81" i="2"/>
  <c r="G81" i="2"/>
  <c r="D81" i="2"/>
  <c r="C81" i="2"/>
  <c r="F80" i="2"/>
  <c r="D80" i="2"/>
  <c r="C80" i="2"/>
  <c r="K80" i="2"/>
  <c r="I80" i="2"/>
  <c r="G80" i="2"/>
  <c r="F79" i="2"/>
  <c r="K79" i="2"/>
  <c r="I79" i="2"/>
  <c r="G79" i="2"/>
  <c r="D79" i="2"/>
  <c r="C79" i="2"/>
  <c r="F78" i="2"/>
  <c r="K78" i="2"/>
  <c r="I78" i="2"/>
  <c r="G78" i="2"/>
  <c r="D78" i="2"/>
  <c r="C78" i="2"/>
  <c r="F77" i="2"/>
  <c r="K77" i="2"/>
  <c r="I77" i="2"/>
  <c r="G77" i="2"/>
  <c r="D77" i="2"/>
  <c r="C77" i="2"/>
  <c r="F76" i="2"/>
  <c r="K76" i="2"/>
  <c r="I76" i="2"/>
  <c r="G76" i="2"/>
  <c r="D76" i="2"/>
  <c r="C76" i="2"/>
  <c r="F75" i="2"/>
  <c r="K75" i="2"/>
  <c r="I75" i="2"/>
  <c r="G75" i="2"/>
  <c r="D75" i="2"/>
  <c r="C75" i="2"/>
  <c r="F74" i="2"/>
  <c r="K74" i="2"/>
  <c r="I74" i="2"/>
  <c r="G74" i="2"/>
  <c r="D74" i="2"/>
  <c r="C74" i="2"/>
  <c r="F73" i="2"/>
  <c r="K73" i="2"/>
  <c r="I73" i="2"/>
  <c r="G73" i="2"/>
  <c r="D73" i="2"/>
  <c r="C73" i="2"/>
  <c r="F72" i="2"/>
  <c r="K72" i="2"/>
  <c r="I72" i="2"/>
  <c r="G72" i="2"/>
  <c r="D72" i="2"/>
  <c r="C72" i="2"/>
  <c r="F71" i="2"/>
  <c r="K71" i="2"/>
  <c r="I71" i="2"/>
  <c r="G71" i="2"/>
  <c r="D71" i="2"/>
  <c r="C71" i="2"/>
  <c r="F70" i="2"/>
  <c r="K70" i="2"/>
  <c r="I70" i="2"/>
  <c r="G70" i="2"/>
  <c r="D70" i="2"/>
  <c r="C70" i="2"/>
  <c r="F69" i="2"/>
  <c r="K69" i="2"/>
  <c r="I69" i="2"/>
  <c r="G69" i="2"/>
  <c r="D69" i="2"/>
  <c r="C69" i="2"/>
  <c r="F68" i="2"/>
  <c r="K68" i="2"/>
  <c r="I68" i="2"/>
  <c r="G68" i="2"/>
  <c r="D68" i="2"/>
  <c r="C68" i="2"/>
  <c r="F67" i="2"/>
  <c r="K67" i="2"/>
  <c r="I67" i="2"/>
  <c r="G67" i="2"/>
  <c r="D67" i="2"/>
  <c r="C67" i="2"/>
  <c r="F66" i="2"/>
  <c r="C66" i="2"/>
  <c r="D66" i="2"/>
  <c r="G66" i="2"/>
  <c r="I66" i="2"/>
  <c r="K66" i="2"/>
  <c r="F65" i="2"/>
  <c r="C65" i="2"/>
  <c r="D65" i="2"/>
  <c r="G65" i="2"/>
  <c r="I65" i="2"/>
  <c r="K65" i="2"/>
  <c r="F64" i="2"/>
  <c r="D64" i="2"/>
  <c r="K64" i="2"/>
  <c r="I64" i="2"/>
  <c r="G64" i="2"/>
  <c r="C64" i="2"/>
  <c r="F63" i="2"/>
  <c r="C63" i="2"/>
  <c r="D63" i="2"/>
  <c r="G63" i="2"/>
  <c r="I63" i="2"/>
  <c r="K63" i="2"/>
  <c r="F62" i="2"/>
  <c r="C62" i="2"/>
  <c r="D62" i="2"/>
  <c r="G62" i="2"/>
  <c r="I62" i="2"/>
  <c r="K62" i="2"/>
  <c r="F61" i="2"/>
  <c r="C61" i="2"/>
  <c r="D61" i="2"/>
  <c r="G61" i="2"/>
  <c r="I61" i="2"/>
  <c r="K61" i="2"/>
  <c r="C60" i="2"/>
  <c r="D60" i="2"/>
  <c r="G60" i="2"/>
  <c r="I60" i="2"/>
  <c r="K60" i="2"/>
  <c r="F59" i="2"/>
  <c r="D59" i="2"/>
  <c r="I59" i="2"/>
  <c r="K59" i="2"/>
  <c r="F57" i="2"/>
  <c r="F58" i="2"/>
  <c r="C59" i="2"/>
  <c r="C58" i="2"/>
  <c r="D58" i="2"/>
  <c r="G59" i="2"/>
  <c r="G58" i="2"/>
  <c r="I58" i="2"/>
  <c r="K58" i="2"/>
  <c r="C57" i="2"/>
  <c r="D57" i="2"/>
  <c r="G57" i="2"/>
  <c r="I57" i="2"/>
  <c r="K57" i="2"/>
  <c r="F56" i="2"/>
  <c r="D55" i="2"/>
  <c r="C56" i="2"/>
  <c r="D56" i="2"/>
  <c r="G56" i="2"/>
  <c r="I56" i="2"/>
  <c r="K56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F55" i="2"/>
  <c r="C55" i="2"/>
  <c r="G55" i="2"/>
  <c r="F54" i="2"/>
  <c r="C54" i="2"/>
  <c r="D54" i="2"/>
  <c r="F51" i="2"/>
  <c r="F52" i="2"/>
  <c r="F53" i="2"/>
  <c r="C53" i="2"/>
  <c r="D53" i="2"/>
  <c r="C52" i="2"/>
  <c r="D52" i="2"/>
  <c r="G54" i="2"/>
  <c r="G53" i="2"/>
  <c r="G52" i="2"/>
  <c r="C51" i="2"/>
  <c r="D51" i="2"/>
  <c r="G51" i="2"/>
  <c r="F50" i="2"/>
  <c r="C50" i="2"/>
  <c r="D50" i="2"/>
  <c r="G50" i="2"/>
  <c r="F49" i="2"/>
  <c r="C49" i="2"/>
  <c r="D49" i="2"/>
  <c r="G49" i="2"/>
  <c r="F48" i="2"/>
  <c r="C48" i="2"/>
  <c r="D48" i="2"/>
  <c r="F45" i="2"/>
  <c r="F46" i="2"/>
  <c r="F47" i="2"/>
  <c r="C47" i="2"/>
  <c r="D47" i="2"/>
  <c r="G48" i="2"/>
  <c r="G47" i="2"/>
  <c r="C46" i="2"/>
  <c r="D46" i="2"/>
  <c r="G46" i="2"/>
  <c r="C45" i="2"/>
  <c r="D45" i="2"/>
  <c r="G45" i="2"/>
  <c r="F44" i="2"/>
  <c r="G44" i="2"/>
  <c r="D44" i="2"/>
  <c r="C44" i="2"/>
  <c r="F43" i="2"/>
  <c r="C43" i="2"/>
  <c r="D43" i="2"/>
  <c r="G43" i="2"/>
  <c r="F42" i="2"/>
  <c r="C42" i="2"/>
  <c r="D42" i="2"/>
  <c r="G42" i="2"/>
  <c r="F40" i="2"/>
  <c r="F41" i="2"/>
  <c r="C41" i="2"/>
  <c r="D41" i="2"/>
  <c r="G41" i="2"/>
  <c r="C40" i="2"/>
  <c r="D40" i="2"/>
  <c r="G40" i="2"/>
  <c r="C39" i="2"/>
  <c r="D39" i="2"/>
  <c r="G39" i="2"/>
  <c r="C38" i="2"/>
  <c r="D38" i="2"/>
  <c r="G38" i="2"/>
  <c r="F37" i="2"/>
  <c r="F36" i="2"/>
  <c r="C37" i="2"/>
  <c r="D37" i="2"/>
  <c r="G37" i="2"/>
  <c r="C36" i="2"/>
  <c r="D36" i="2"/>
  <c r="G36" i="2"/>
  <c r="D35" i="2"/>
  <c r="G35" i="2"/>
  <c r="C35" i="2"/>
  <c r="D31" i="2"/>
  <c r="D32" i="2"/>
  <c r="D33" i="2"/>
  <c r="D34" i="2"/>
  <c r="G34" i="2"/>
  <c r="C34" i="2"/>
  <c r="G33" i="2"/>
  <c r="C33" i="2"/>
  <c r="F32" i="2"/>
  <c r="G32" i="2"/>
  <c r="C32" i="2"/>
  <c r="F30" i="2"/>
  <c r="F31" i="2"/>
  <c r="F29" i="2"/>
  <c r="G31" i="2"/>
  <c r="C31" i="2"/>
  <c r="G30" i="2"/>
  <c r="D30" i="2"/>
  <c r="C30" i="2"/>
  <c r="C29" i="2"/>
  <c r="D29" i="2"/>
  <c r="F9" i="2"/>
  <c r="F18" i="2"/>
  <c r="F12" i="2"/>
  <c r="F11" i="2"/>
  <c r="F10" i="2"/>
  <c r="F28" i="2"/>
  <c r="Q11" i="2"/>
  <c r="Q1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Q4" i="2"/>
  <c r="Q5" i="2"/>
  <c r="G29" i="2"/>
  <c r="Q2" i="2"/>
  <c r="Q6" i="2"/>
  <c r="Q7" i="2"/>
  <c r="Q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F10" i="4"/>
  <c r="F6" i="4"/>
  <c r="F8" i="4"/>
  <c r="F9" i="4"/>
  <c r="I6" i="4"/>
  <c r="I8" i="4"/>
  <c r="I9" i="4"/>
  <c r="L10" i="4"/>
  <c r="L6" i="4"/>
  <c r="L8" i="4"/>
  <c r="L9" i="4"/>
  <c r="O10" i="4"/>
  <c r="O6" i="4"/>
  <c r="O8" i="4"/>
  <c r="O9" i="4"/>
  <c r="Q13" i="2"/>
  <c r="Q14" i="2"/>
  <c r="C10" i="4"/>
  <c r="E6" i="1" a="1"/>
  <c r="E6" i="1"/>
  <c r="C6" i="4"/>
  <c r="C8" i="4"/>
  <c r="C9" i="4"/>
  <c r="I150" i="2"/>
  <c r="I149" i="2"/>
  <c r="G151" i="2"/>
  <c r="C151" i="2"/>
  <c r="G261" i="2"/>
  <c r="G262" i="2"/>
  <c r="C261" i="2"/>
  <c r="C262" i="2"/>
  <c r="G267" i="2"/>
  <c r="G268" i="2"/>
  <c r="C267" i="2"/>
  <c r="C268" i="2"/>
  <c r="C276" i="2"/>
  <c r="C277" i="2"/>
  <c r="G276" i="2"/>
  <c r="G277" i="2"/>
  <c r="G305" i="2"/>
  <c r="G306" i="2"/>
  <c r="C305" i="2"/>
  <c r="C306" i="2"/>
  <c r="G318" i="2"/>
  <c r="G319" i="2"/>
  <c r="C318" i="2"/>
  <c r="C319" i="2"/>
  <c r="I18" i="4"/>
  <c r="C18" i="4"/>
  <c r="F19" i="4"/>
  <c r="F20" i="4"/>
  <c r="L19" i="4"/>
  <c r="L20" i="4"/>
  <c r="O19" i="4"/>
  <c r="O20" i="4"/>
  <c r="C21" i="4"/>
  <c r="F6" i="1" a="1"/>
  <c r="F6" i="1"/>
  <c r="C17" i="4"/>
  <c r="C19" i="4"/>
  <c r="C20" i="4"/>
  <c r="F21" i="4"/>
  <c r="F8" i="1" a="1"/>
  <c r="F8" i="1"/>
  <c r="I21" i="4"/>
  <c r="F5" i="1" a="1"/>
  <c r="F5" i="1"/>
  <c r="L21" i="4"/>
  <c r="O21" i="4"/>
  <c r="F7" i="1" a="1"/>
  <c r="F7" i="1"/>
  <c r="I19" i="4"/>
  <c r="I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<sst xmlns="http://schemas.openxmlformats.org/spreadsheetml/2006/main" count="221" uniqueCount="115">
  <si>
    <t>Objective</t>
  </si>
  <si>
    <t>Key Result</t>
  </si>
  <si>
    <t>Target 2023</t>
  </si>
  <si>
    <t>Target 2024</t>
  </si>
  <si>
    <t>Current</t>
  </si>
  <si>
    <t>Forecast</t>
  </si>
  <si>
    <t>Objective- increase awareness &amp; Influence</t>
  </si>
  <si>
    <t>25000 Subscribers on Youtube</t>
  </si>
  <si>
    <t>10000 Followers on Twitter</t>
  </si>
  <si>
    <t>1000 followers on TikTok</t>
  </si>
  <si>
    <t>5000 Followers on Instagram</t>
  </si>
  <si>
    <t>6 Magazine Articles</t>
  </si>
  <si>
    <t>4 Raspberry pi News Articles</t>
  </si>
  <si>
    <t>12 Polls on YouTube</t>
  </si>
  <si>
    <t>12 Polls on Twitter</t>
  </si>
  <si>
    <t>12 Polls on Instagram</t>
  </si>
  <si>
    <t>Objective- Build better community resources</t>
  </si>
  <si>
    <t>48 blog articles</t>
  </si>
  <si>
    <t>12 Robot tutorials and build instuctions with BOMs</t>
  </si>
  <si>
    <t>6 Step by step MicroPython tutorials</t>
  </si>
  <si>
    <t>12 Gear reviews - 1 per month</t>
  </si>
  <si>
    <t>12 Downloadable PDF guides</t>
  </si>
  <si>
    <t>Objective- Increase revenue</t>
  </si>
  <si>
    <t>Sales of Merch &gt; £500</t>
  </si>
  <si>
    <t>Ad Revenue for kevsrobots &gt; £200 for Jan to November</t>
  </si>
  <si>
    <t>Sales of ticket events &gt; £500</t>
  </si>
  <si>
    <t>Memberships &gt; £1000 per year</t>
  </si>
  <si>
    <t>20 Monthly members via YouTube</t>
  </si>
  <si>
    <t>Objective- produce better content</t>
  </si>
  <si>
    <t>Articles read by over 1000 people</t>
  </si>
  <si>
    <t>Files downloaded over 100 times</t>
  </si>
  <si>
    <t>Content featured in more than 2 magazines</t>
  </si>
  <si>
    <t>Monthly spot in MagPi Magazine</t>
  </si>
  <si>
    <t>Objective- better marketing</t>
  </si>
  <si>
    <t>365 Daily posts on Twitter</t>
  </si>
  <si>
    <t>365 Daily posts on Instagram</t>
  </si>
  <si>
    <t>365 Daily posts on TikTok</t>
  </si>
  <si>
    <t>3 weekly shorts</t>
  </si>
  <si>
    <t>12 Tracked downloadable content via MailChimp</t>
  </si>
  <si>
    <t>1000 followers on Mastodon</t>
  </si>
  <si>
    <t xml:space="preserve"> </t>
  </si>
  <si>
    <t>Date</t>
  </si>
  <si>
    <t>Subscriber Count</t>
  </si>
  <si>
    <t>Youtube Target</t>
  </si>
  <si>
    <t>Daily Subscriber Increase</t>
  </si>
  <si>
    <t>Twitter Follower Count</t>
  </si>
  <si>
    <t>Daily Follower Increase</t>
  </si>
  <si>
    <t>Twitter Target</t>
  </si>
  <si>
    <t>Instagram Followers</t>
  </si>
  <si>
    <t>IG Daily Increase</t>
  </si>
  <si>
    <t>TikTok Followers</t>
  </si>
  <si>
    <t>TikTok Daily Increase</t>
  </si>
  <si>
    <t>Mastodon</t>
  </si>
  <si>
    <t>Mastodon Daily Increase</t>
  </si>
  <si>
    <t>Threads</t>
  </si>
  <si>
    <t>Threads Daily Increase</t>
  </si>
  <si>
    <t>Average Subscribers per day</t>
  </si>
  <si>
    <t>Target Subscribers</t>
  </si>
  <si>
    <t>Current Subscribers</t>
  </si>
  <si>
    <t>Remaining Subscribers</t>
  </si>
  <si>
    <t>Days remaining to Subscriber target</t>
  </si>
  <si>
    <t>Forecast Target Date</t>
  </si>
  <si>
    <t>Average Followers per Day</t>
  </si>
  <si>
    <t>Target Followers</t>
  </si>
  <si>
    <t>Current Followers</t>
  </si>
  <si>
    <t>Remaining Followers</t>
  </si>
  <si>
    <t>Days remaining to follower target</t>
  </si>
  <si>
    <t>Snubs</t>
  </si>
  <si>
    <t>LSP</t>
  </si>
  <si>
    <t>Cat Mulvihill</t>
  </si>
  <si>
    <t>20377 before pi video</t>
  </si>
  <si>
    <t>TWITTER</t>
  </si>
  <si>
    <t>INSTAGRAM</t>
  </si>
  <si>
    <t>YouTube</t>
  </si>
  <si>
    <t>TikTok</t>
  </si>
  <si>
    <t>Instagram Target</t>
  </si>
  <si>
    <t>YouTube Target</t>
  </si>
  <si>
    <t>Mastodon Target</t>
  </si>
  <si>
    <t>TikTok Target</t>
  </si>
  <si>
    <t>Target Date</t>
  </si>
  <si>
    <t>Current Value</t>
  </si>
  <si>
    <t>Remaining</t>
  </si>
  <si>
    <t>Average Daily Increase</t>
  </si>
  <si>
    <t>Days remaining</t>
  </si>
  <si>
    <t>Days Remaining</t>
  </si>
  <si>
    <t>Date forecast</t>
  </si>
  <si>
    <t>Date Forecast</t>
  </si>
  <si>
    <t>Forecast by end of year</t>
  </si>
  <si>
    <t>Goal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</si>
  <si>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</si>
  <si>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</si>
  <si>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</si>
  <si>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</si>
  <si>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</si>
  <si>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</si>
  <si>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</si>
  <si>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</si>
  <si>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</si>
  <si>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</si>
  <si>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</si>
  <si>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</si>
  <si>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Monthly goal</t>
  </si>
  <si>
    <t>YouTube Subscriber Target (pcm)</t>
  </si>
  <si>
    <t>Twitter Followers Target (pcm)</t>
  </si>
  <si>
    <t>IG</t>
  </si>
  <si>
    <t>Column Labels</t>
  </si>
  <si>
    <t>Sum of Daily Subscriber Increase</t>
  </si>
  <si>
    <t>YT</t>
  </si>
  <si>
    <t>TW</t>
  </si>
  <si>
    <t>Start</t>
  </si>
  <si>
    <t>End</t>
  </si>
  <si>
    <t>Diff</t>
  </si>
  <si>
    <t>Monthly</t>
  </si>
  <si>
    <t>Max of Subscriber Count</t>
  </si>
  <si>
    <t>Magazine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</si>
</sst>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14" fontId="1" fillId="2" borderId="1" xfId="0" applyNumberFormat="1" applyFont="1" applyFill="1" applyBorder="1"/>
    <xf numFmtId="0" fontId="1" fillId="2" borderId="2" xfId="0" applyFont="1" applyFill="1" applyBorder="1"/>
    <xf numFmtId="14" fontId="1" fillId="0" borderId="1" xfId="0" applyNumberFormat="1" applyFont="1" applyBorder="1"/>
    <xf numFmtId="0" fontId="1" fillId="0" borderId="2" xfId="0" applyFont="1" applyBorder="1"/>
    <xf numFmtId="0" fontId="1" fillId="0" borderId="4" xfId="0" applyFont="1" applyBorder="1"/>
    <xf numFmtId="14" fontId="1" fillId="2" borderId="0" xfId="0" applyNumberFormat="1" applyFont="1" applyFill="1"/>
    <xf numFmtId="0" fontId="1" fillId="2" borderId="0" xfId="0" applyFont="1" applyFill="1"/>
    <xf numFmtId="14" fontId="1" fillId="0" borderId="3" xfId="0" applyNumberFormat="1" applyFont="1" applyBorder="1"/>
    <xf numFmtId="1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  <xf numFmtId="15" fontId="0" fillId="0" borderId="0" xfId="0" applyNumberFormat="1"/>
    <xf numFmtId="14" fontId="0" fillId="0" borderId="0" xfId="0" applyNumberFormat="1"/>
    <xf numFmtId="0" fontId="0" fillId="0" borderId="4" xfId="0" applyBorder="1"/>
    <xf numFmtId="165" fontId="0" fillId="0" borderId="0" xfId="0" applyNumberFormat="1"/>
    <xf numFmtId="1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pivotButton="1"/>
    <xf numFmtId="1" fontId="0" fillId="0" borderId="0" xfId="0" applyNumberFormat="1" applyAlignment="1">
      <alignment horizontal="center"/>
    </xf>
    <xf numFmtId="0" fontId="1" fillId="2" borderId="4" xfId="0" applyFont="1" applyFill="1" applyBorder="1"/>
    <xf numFmtId="0" fontId="0" fillId="2" borderId="4" xfId="0" applyFill="1" applyBorder="1"/>
    <xf numFmtId="16" fontId="0" fillId="0" borderId="0" xfId="0" applyNumberFormat="1"/>
    <xf numFmtId="0" fontId="4" fillId="3" borderId="0" xfId="0" applyFont="1" applyFill="1"/>
    <xf numFmtId="0" fontId="0" fillId="3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641350</xdr:colOff>
      <xdr:row>21</xdr:row>
      <xdr:rowOff>130175</xdr:rowOff>
    </xdr:from>
    <xdr:to>
      <xdr:col>5</xdr:col>
      <xdr:colOff>260350</xdr:colOff>
      <xdr:row>28</xdr:row>
      <xdr:rowOff>117475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6" name="Date 1">
              <a:extLst>
                <a:ext uri="{FF2B5EF4-FFF2-40B4-BE49-F238E27FC236}">
                  <a16:creationId xmlns:a16="http://schemas.microsoft.com/office/drawing/2014/main" id="{30BDEC2E-BE5B-395B-BD4E-6DEE434048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0300" y="1435100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63.639168518515" createdVersion="8" refreshedVersion="8" minRefreshableVersion="3" recordCount="129" xr:uid="{6DA16B57-2431-4E7B-B141-2C985854AF27}">
  <cacheSource type="worksheet">
    <worksheetSource name="youtubesubs" sheet="Summaries"/>
  </cacheSource>
  <cacheFields count="13">
    <cacheField name="Date" numFmtId="0">
      <sharedItems containsSemiMixedTypes="0" containsNonDate="0" containsDate="1" containsString="0" minDate="2022-10-01T00:00:00" maxDate="2023-02-07T00:00:00" count="129"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</sharedItems>
      <fieldGroup base="0">
        <rangePr groupBy="months" startDate="2022-10-01T00:00:00" endDate="2023-02-07T00:00:00"/>
        <groupItems count="14">
          <s v="&lt;10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7/2023"/>
        </groupItems>
      </fieldGroup>
    </cacheField>
    <cacheField name="Subscriber Count" numFmtId="0">
      <sharedItems containsSemiMixedTypes="0" containsString="0" containsNumber="1" containsInteger="1" minValue="10251" maxValue="14322"/>
    </cacheField>
    <cacheField name="Youtube Target" numFmtId="0">
      <sharedItems containsSemiMixedTypes="0" containsString="0" containsNumber="1" containsInteger="1" minValue="25000" maxValue="25000"/>
    </cacheField>
    <cacheField name="Daily Subscriber Increase" numFmtId="0">
      <sharedItems containsMixedTypes="1" containsNumber="1" containsInteger="1" minValue="13" maxValue="79"/>
    </cacheField>
    <cacheField name="Twitter Follower Count" numFmtId="0">
      <sharedItems containsString="0" containsBlank="1" containsNumber="1" containsInteger="1" minValue="2138" maxValue="4213"/>
    </cacheField>
    <cacheField name="Daily Follower Increase" numFmtId="0">
      <sharedItems containsString="0" containsBlank="1" containsNumber="1" minValue="-4" maxValue="127"/>
    </cacheField>
    <cacheField name="Twitter Target" numFmtId="0">
      <sharedItems containsSemiMixedTypes="0" containsString="0" containsNumber="1" containsInteger="1" minValue="10000" maxValue="10000"/>
    </cacheField>
    <cacheField name="Instagram Followers" numFmtId="0">
      <sharedItems containsSemiMixedTypes="0" containsString="0" containsNumber="1" containsInteger="1" minValue="829" maxValue="1024"/>
    </cacheField>
    <cacheField name="IG Daily Increase" numFmtId="0">
      <sharedItems containsMixedTypes="1" containsNumber="1" containsInteger="1" minValue="-2" maxValue="20"/>
    </cacheField>
    <cacheField name="TikTok Followers" numFmtId="0">
      <sharedItems containsSemiMixedTypes="0" containsString="0" containsNumber="1" containsInteger="1" minValue="59" maxValue="1173"/>
    </cacheField>
    <cacheField name="TikTok Daily Increase" numFmtId="0">
      <sharedItems containsMixedTypes="1" containsNumber="1" containsInteger="1" minValue="0" maxValue="289"/>
    </cacheField>
    <cacheField name="Mastodon" numFmtId="0">
      <sharedItems containsSemiMixedTypes="0" containsString="0" containsNumber="1" containsInteger="1" minValue="0" maxValue="393"/>
    </cacheField>
    <cacheField name="Mastodon Daily Increase" numFmtId="0">
      <sharedItems containsMixedTypes="1" containsNumber="1" containsInteger="1" minValue="-1" maxValue="140"/>
    </cacheField>
  </cacheFields>
  <extLst>
    <ext xmlns:x14="http://schemas.microsoft.com/office/spreadsheetml/2009/9/main" uri="{725AE2AE-9491-48be-B2B4-4EB974FC3084}">
      <x14:pivotCacheDefinition pivotCacheId="208101407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x v="0"/>
    <n v="10251"/>
    <n v="25000"/>
    <e v="#VALUE!"/>
    <m/>
    <m/>
    <n v="10000"/>
    <n v="829"/>
    <e v="#VALUE!"/>
    <n v="59"/>
    <e v="#VALUE!"/>
    <n v="0"/>
    <e v="#VALUE!"/>
  </r>
  <r>
    <x v="1"/>
    <n v="10275"/>
    <n v="25000"/>
    <n v="24"/>
    <m/>
    <m/>
    <n v="10000"/>
    <n v="829"/>
    <n v="0"/>
    <n v="59"/>
    <n v="0"/>
    <n v="0"/>
    <n v="0"/>
  </r>
  <r>
    <x v="2"/>
    <n v="10289"/>
    <n v="25000"/>
    <n v="14"/>
    <n v="2138"/>
    <m/>
    <n v="10000"/>
    <n v="829"/>
    <n v="0"/>
    <n v="59"/>
    <n v="0"/>
    <n v="0"/>
    <n v="0"/>
  </r>
  <r>
    <x v="3"/>
    <n v="10319"/>
    <n v="25000"/>
    <n v="30"/>
    <m/>
    <m/>
    <n v="10000"/>
    <n v="829"/>
    <n v="0"/>
    <n v="59"/>
    <n v="0"/>
    <n v="0"/>
    <n v="0"/>
  </r>
  <r>
    <x v="4"/>
    <n v="10349"/>
    <n v="25000"/>
    <n v="30"/>
    <m/>
    <m/>
    <n v="10000"/>
    <n v="829"/>
    <n v="0"/>
    <n v="59"/>
    <n v="0"/>
    <n v="0"/>
    <n v="0"/>
  </r>
  <r>
    <x v="5"/>
    <n v="10369"/>
    <n v="25000"/>
    <n v="20"/>
    <m/>
    <m/>
    <n v="10000"/>
    <n v="829"/>
    <n v="0"/>
    <n v="59"/>
    <n v="0"/>
    <n v="0"/>
    <n v="0"/>
  </r>
  <r>
    <x v="6"/>
    <n v="10393"/>
    <n v="25000"/>
    <n v="24"/>
    <n v="2145"/>
    <n v="1.75"/>
    <n v="10000"/>
    <n v="829"/>
    <n v="0"/>
    <n v="59"/>
    <n v="0"/>
    <n v="0"/>
    <n v="0"/>
  </r>
  <r>
    <x v="7"/>
    <n v="10426"/>
    <n v="25000"/>
    <n v="33"/>
    <n v="2167"/>
    <n v="22"/>
    <n v="10000"/>
    <n v="829"/>
    <n v="0"/>
    <n v="59"/>
    <n v="0"/>
    <n v="0"/>
    <n v="0"/>
  </r>
  <r>
    <x v="8"/>
    <n v="10459"/>
    <n v="25000"/>
    <n v="33"/>
    <n v="2222"/>
    <n v="55"/>
    <n v="10000"/>
    <n v="829"/>
    <n v="0"/>
    <n v="59"/>
    <n v="0"/>
    <n v="0"/>
    <n v="0"/>
  </r>
  <r>
    <x v="9"/>
    <n v="10501"/>
    <n v="25000"/>
    <n v="42"/>
    <n v="2250"/>
    <n v="28"/>
    <n v="10000"/>
    <n v="829"/>
    <n v="0"/>
    <n v="59"/>
    <n v="0"/>
    <n v="0"/>
    <n v="0"/>
  </r>
  <r>
    <x v="10"/>
    <n v="10542"/>
    <n v="25000"/>
    <n v="41"/>
    <m/>
    <m/>
    <n v="10000"/>
    <n v="829"/>
    <n v="0"/>
    <n v="59"/>
    <n v="0"/>
    <n v="0"/>
    <n v="0"/>
  </r>
  <r>
    <x v="11"/>
    <n v="10588"/>
    <n v="25000"/>
    <n v="46"/>
    <m/>
    <m/>
    <n v="10000"/>
    <n v="829"/>
    <n v="0"/>
    <n v="59"/>
    <n v="0"/>
    <n v="0"/>
    <n v="0"/>
  </r>
  <r>
    <x v="12"/>
    <n v="10622"/>
    <n v="25000"/>
    <n v="34"/>
    <m/>
    <m/>
    <n v="10000"/>
    <n v="829"/>
    <n v="0"/>
    <n v="59"/>
    <n v="0"/>
    <n v="0"/>
    <n v="0"/>
  </r>
  <r>
    <x v="13"/>
    <n v="10658"/>
    <n v="25000"/>
    <n v="36"/>
    <m/>
    <m/>
    <n v="10000"/>
    <n v="829"/>
    <n v="0"/>
    <n v="59"/>
    <n v="0"/>
    <n v="0"/>
    <n v="0"/>
  </r>
  <r>
    <x v="14"/>
    <n v="10689"/>
    <n v="25000"/>
    <n v="31"/>
    <m/>
    <m/>
    <n v="10000"/>
    <n v="829"/>
    <n v="0"/>
    <n v="59"/>
    <n v="0"/>
    <n v="0"/>
    <n v="0"/>
  </r>
  <r>
    <x v="15"/>
    <n v="10715"/>
    <n v="25000"/>
    <n v="26"/>
    <n v="2277"/>
    <n v="4.5"/>
    <n v="10000"/>
    <n v="834"/>
    <n v="5"/>
    <n v="59"/>
    <n v="0"/>
    <n v="0"/>
    <n v="0"/>
  </r>
  <r>
    <x v="16"/>
    <n v="10738"/>
    <n v="25000"/>
    <n v="23"/>
    <m/>
    <m/>
    <n v="10000"/>
    <n v="834"/>
    <n v="0"/>
    <n v="59"/>
    <n v="0"/>
    <n v="0"/>
    <n v="0"/>
  </r>
  <r>
    <x v="17"/>
    <n v="10774"/>
    <n v="25000"/>
    <n v="36"/>
    <m/>
    <m/>
    <n v="10000"/>
    <n v="834"/>
    <n v="0"/>
    <n v="59"/>
    <n v="0"/>
    <n v="0"/>
    <n v="0"/>
  </r>
  <r>
    <x v="18"/>
    <n v="10790"/>
    <n v="25000"/>
    <n v="16"/>
    <m/>
    <m/>
    <n v="10000"/>
    <n v="834"/>
    <n v="0"/>
    <n v="59"/>
    <n v="0"/>
    <n v="0"/>
    <n v="0"/>
  </r>
  <r>
    <x v="19"/>
    <n v="10811"/>
    <n v="25000"/>
    <n v="21"/>
    <m/>
    <m/>
    <n v="10000"/>
    <n v="834"/>
    <n v="0"/>
    <n v="59"/>
    <n v="0"/>
    <n v="0"/>
    <n v="0"/>
  </r>
  <r>
    <x v="20"/>
    <n v="10834"/>
    <n v="25000"/>
    <n v="23"/>
    <m/>
    <m/>
    <n v="10000"/>
    <n v="834"/>
    <n v="0"/>
    <n v="59"/>
    <n v="0"/>
    <n v="0"/>
    <n v="0"/>
  </r>
  <r>
    <x v="21"/>
    <n v="10850"/>
    <n v="25000"/>
    <n v="16"/>
    <m/>
    <m/>
    <n v="10000"/>
    <n v="834"/>
    <n v="0"/>
    <n v="59"/>
    <n v="0"/>
    <n v="0"/>
    <n v="0"/>
  </r>
  <r>
    <x v="22"/>
    <n v="10887"/>
    <n v="25000"/>
    <n v="37"/>
    <m/>
    <m/>
    <n v="10000"/>
    <n v="834"/>
    <n v="0"/>
    <n v="59"/>
    <n v="0"/>
    <n v="0"/>
    <n v="0"/>
  </r>
  <r>
    <x v="23"/>
    <n v="10911"/>
    <n v="25000"/>
    <n v="24"/>
    <m/>
    <m/>
    <n v="10000"/>
    <n v="834"/>
    <n v="0"/>
    <n v="59"/>
    <n v="0"/>
    <n v="0"/>
    <n v="0"/>
  </r>
  <r>
    <x v="24"/>
    <n v="10940"/>
    <n v="25000"/>
    <n v="29"/>
    <m/>
    <m/>
    <n v="10000"/>
    <n v="834"/>
    <n v="0"/>
    <n v="59"/>
    <n v="0"/>
    <n v="0"/>
    <n v="0"/>
  </r>
  <r>
    <x v="25"/>
    <n v="10963"/>
    <n v="25000"/>
    <n v="23"/>
    <n v="2318"/>
    <n v="4.0999999999999996"/>
    <n v="10000"/>
    <n v="836"/>
    <n v="2"/>
    <n v="59"/>
    <n v="0"/>
    <n v="0"/>
    <n v="0"/>
  </r>
  <r>
    <x v="26"/>
    <n v="10982"/>
    <n v="25000"/>
    <n v="19"/>
    <n v="2318"/>
    <n v="0"/>
    <n v="10000"/>
    <n v="836"/>
    <n v="0"/>
    <n v="59"/>
    <n v="0"/>
    <n v="0"/>
    <n v="0"/>
  </r>
  <r>
    <x v="27"/>
    <n v="11003"/>
    <n v="25000"/>
    <n v="21"/>
    <n v="2320"/>
    <n v="2"/>
    <n v="10000"/>
    <n v="836"/>
    <n v="0"/>
    <n v="59"/>
    <n v="0"/>
    <n v="0"/>
    <n v="0"/>
  </r>
  <r>
    <x v="28"/>
    <n v="11026"/>
    <n v="25000"/>
    <n v="23"/>
    <n v="2334"/>
    <n v="16"/>
    <n v="10000"/>
    <n v="839"/>
    <n v="3"/>
    <n v="60"/>
    <n v="1"/>
    <n v="0"/>
    <n v="0"/>
  </r>
  <r>
    <x v="29"/>
    <n v="11039"/>
    <n v="25000"/>
    <n v="13"/>
    <n v="2330"/>
    <n v="-4"/>
    <n v="10000"/>
    <n v="841"/>
    <n v="2"/>
    <n v="60"/>
    <n v="0"/>
    <n v="0"/>
    <n v="0"/>
  </r>
  <r>
    <x v="30"/>
    <n v="11063"/>
    <n v="25000"/>
    <n v="24"/>
    <m/>
    <m/>
    <n v="10000"/>
    <n v="841"/>
    <n v="0"/>
    <n v="60"/>
    <n v="0"/>
    <n v="0"/>
    <n v="0"/>
  </r>
  <r>
    <x v="31"/>
    <n v="11094"/>
    <n v="25000"/>
    <n v="31"/>
    <m/>
    <m/>
    <n v="10000"/>
    <n v="841"/>
    <n v="0"/>
    <n v="60"/>
    <n v="0"/>
    <n v="0"/>
    <n v="0"/>
  </r>
  <r>
    <x v="32"/>
    <n v="11112"/>
    <n v="25000"/>
    <n v="18"/>
    <n v="2331"/>
    <m/>
    <n v="10000"/>
    <n v="847"/>
    <n v="6"/>
    <n v="60"/>
    <n v="0"/>
    <n v="0"/>
    <n v="0"/>
  </r>
  <r>
    <x v="33"/>
    <n v="11137"/>
    <n v="25000"/>
    <n v="25"/>
    <n v="2351"/>
    <n v="20"/>
    <n v="10000"/>
    <n v="848"/>
    <n v="1"/>
    <n v="73"/>
    <n v="13"/>
    <n v="0"/>
    <n v="0"/>
  </r>
  <r>
    <x v="34"/>
    <n v="11156"/>
    <n v="25000"/>
    <n v="19"/>
    <n v="2354"/>
    <n v="3"/>
    <n v="10000"/>
    <n v="849"/>
    <n v="1"/>
    <n v="120"/>
    <n v="47"/>
    <n v="0"/>
    <n v="0"/>
  </r>
  <r>
    <x v="35"/>
    <n v="11180"/>
    <n v="25000"/>
    <n v="24"/>
    <n v="2350"/>
    <m/>
    <n v="10000"/>
    <n v="847"/>
    <n v="-2"/>
    <n v="130"/>
    <n v="10"/>
    <n v="0"/>
    <n v="0"/>
  </r>
  <r>
    <x v="36"/>
    <n v="11208"/>
    <n v="25000"/>
    <n v="28"/>
    <n v="2360"/>
    <m/>
    <n v="10000"/>
    <n v="848"/>
    <n v="1"/>
    <n v="142"/>
    <n v="12"/>
    <n v="0"/>
    <n v="0"/>
  </r>
  <r>
    <x v="37"/>
    <n v="11237"/>
    <n v="25000"/>
    <n v="29"/>
    <n v="2377"/>
    <n v="17"/>
    <n v="10000"/>
    <n v="848"/>
    <n v="0"/>
    <n v="149"/>
    <n v="7"/>
    <n v="0"/>
    <n v="0"/>
  </r>
  <r>
    <x v="38"/>
    <n v="11256"/>
    <n v="25000"/>
    <n v="19"/>
    <n v="2383"/>
    <n v="6"/>
    <n v="10000"/>
    <n v="851"/>
    <n v="3"/>
    <n v="151"/>
    <n v="2"/>
    <n v="0"/>
    <n v="0"/>
  </r>
  <r>
    <x v="39"/>
    <n v="11330"/>
    <n v="25000"/>
    <n v="74"/>
    <n v="2433"/>
    <n v="50"/>
    <n v="10000"/>
    <n v="850"/>
    <n v="-1"/>
    <n v="153"/>
    <n v="2"/>
    <n v="0"/>
    <n v="0"/>
  </r>
  <r>
    <x v="40"/>
    <n v="11361"/>
    <n v="25000"/>
    <n v="31"/>
    <n v="2450"/>
    <n v="17"/>
    <n v="10000"/>
    <n v="850"/>
    <n v="0"/>
    <n v="168"/>
    <n v="15"/>
    <n v="0"/>
    <n v="0"/>
  </r>
  <r>
    <x v="41"/>
    <n v="11394"/>
    <n v="25000"/>
    <n v="33"/>
    <n v="2460"/>
    <n v="10"/>
    <n v="10000"/>
    <n v="851"/>
    <n v="1"/>
    <n v="189"/>
    <n v="21"/>
    <n v="0"/>
    <n v="0"/>
  </r>
  <r>
    <x v="42"/>
    <n v="11418"/>
    <n v="25000"/>
    <n v="24"/>
    <n v="2460"/>
    <n v="0"/>
    <n v="10000"/>
    <n v="852"/>
    <n v="1"/>
    <n v="191"/>
    <n v="2"/>
    <n v="0"/>
    <n v="0"/>
  </r>
  <r>
    <x v="43"/>
    <n v="11442"/>
    <n v="25000"/>
    <n v="24"/>
    <n v="2462"/>
    <n v="2"/>
    <n v="10000"/>
    <n v="854"/>
    <n v="2"/>
    <n v="203"/>
    <n v="12"/>
    <n v="0"/>
    <n v="0"/>
  </r>
  <r>
    <x v="44"/>
    <n v="11466"/>
    <n v="25000"/>
    <n v="24"/>
    <n v="2479"/>
    <n v="17"/>
    <n v="10000"/>
    <n v="856"/>
    <n v="2"/>
    <n v="276"/>
    <n v="73"/>
    <n v="0"/>
    <n v="0"/>
  </r>
  <r>
    <x v="45"/>
    <n v="11505"/>
    <n v="25000"/>
    <n v="39"/>
    <n v="2480"/>
    <n v="1"/>
    <n v="10000"/>
    <n v="856"/>
    <n v="0"/>
    <n v="279"/>
    <n v="3"/>
    <n v="0"/>
    <n v="0"/>
  </r>
  <r>
    <x v="46"/>
    <n v="11546"/>
    <n v="25000"/>
    <n v="41"/>
    <n v="2499"/>
    <n v="19"/>
    <n v="10000"/>
    <n v="862"/>
    <n v="6"/>
    <n v="362"/>
    <n v="83"/>
    <n v="0"/>
    <n v="0"/>
  </r>
  <r>
    <x v="47"/>
    <n v="11570"/>
    <n v="25000"/>
    <n v="24"/>
    <n v="2500"/>
    <n v="1"/>
    <n v="10000"/>
    <n v="862"/>
    <n v="0"/>
    <n v="369"/>
    <n v="7"/>
    <n v="0"/>
    <n v="0"/>
  </r>
  <r>
    <x v="48"/>
    <n v="11594"/>
    <n v="25000"/>
    <n v="24"/>
    <n v="2504"/>
    <n v="4"/>
    <n v="10000"/>
    <n v="864"/>
    <n v="2"/>
    <n v="376"/>
    <n v="7"/>
    <n v="0"/>
    <n v="0"/>
  </r>
  <r>
    <x v="49"/>
    <n v="11624"/>
    <n v="25000"/>
    <n v="30"/>
    <n v="2504"/>
    <n v="0"/>
    <n v="10000"/>
    <n v="866"/>
    <n v="2"/>
    <n v="382"/>
    <n v="6"/>
    <n v="0"/>
    <n v="0"/>
  </r>
  <r>
    <x v="50"/>
    <n v="11642"/>
    <n v="25000"/>
    <n v="18"/>
    <n v="2516"/>
    <n v="12"/>
    <n v="10000"/>
    <n v="867"/>
    <n v="1"/>
    <n v="431"/>
    <n v="49"/>
    <n v="0"/>
    <n v="0"/>
  </r>
  <r>
    <x v="51"/>
    <n v="11691"/>
    <n v="25000"/>
    <n v="49"/>
    <n v="2517"/>
    <n v="1"/>
    <n v="10000"/>
    <n v="868"/>
    <n v="1"/>
    <n v="431"/>
    <n v="0"/>
    <n v="0"/>
    <n v="0"/>
  </r>
  <r>
    <x v="52"/>
    <n v="11712"/>
    <n v="25000"/>
    <n v="21"/>
    <n v="2564"/>
    <n v="47"/>
    <n v="10000"/>
    <n v="879"/>
    <n v="11"/>
    <n v="720"/>
    <n v="289"/>
    <n v="0"/>
    <n v="0"/>
  </r>
  <r>
    <x v="53"/>
    <n v="11733"/>
    <n v="25000"/>
    <n v="21"/>
    <n v="2576"/>
    <n v="12"/>
    <n v="10000"/>
    <n v="882"/>
    <n v="3"/>
    <n v="767"/>
    <n v="47"/>
    <n v="0"/>
    <n v="0"/>
  </r>
  <r>
    <x v="54"/>
    <n v="11773"/>
    <n v="25000"/>
    <n v="40"/>
    <n v="2576"/>
    <n v="0"/>
    <n v="10000"/>
    <n v="882"/>
    <n v="0"/>
    <n v="793"/>
    <n v="26"/>
    <n v="0"/>
    <n v="0"/>
  </r>
  <r>
    <x v="55"/>
    <n v="11804"/>
    <n v="25000"/>
    <n v="31"/>
    <n v="2585"/>
    <n v="9"/>
    <n v="10000"/>
    <n v="884"/>
    <n v="2"/>
    <n v="808"/>
    <n v="15"/>
    <n v="0"/>
    <n v="0"/>
  </r>
  <r>
    <x v="56"/>
    <n v="11825"/>
    <n v="25000"/>
    <n v="21"/>
    <n v="2589"/>
    <n v="4"/>
    <n v="10000"/>
    <n v="891"/>
    <n v="7"/>
    <n v="814"/>
    <n v="6"/>
    <n v="0"/>
    <n v="0"/>
  </r>
  <r>
    <x v="57"/>
    <n v="11852"/>
    <n v="25000"/>
    <n v="27"/>
    <n v="2593"/>
    <n v="4"/>
    <n v="10000"/>
    <n v="891"/>
    <n v="0"/>
    <n v="822"/>
    <n v="8"/>
    <n v="0"/>
    <n v="0"/>
  </r>
  <r>
    <x v="58"/>
    <n v="11881"/>
    <n v="25000"/>
    <n v="29"/>
    <n v="2595"/>
    <n v="2"/>
    <n v="10000"/>
    <n v="889"/>
    <n v="-2"/>
    <n v="825"/>
    <n v="3"/>
    <n v="0"/>
    <n v="0"/>
  </r>
  <r>
    <x v="59"/>
    <n v="11905"/>
    <n v="25000"/>
    <n v="24"/>
    <n v="2599"/>
    <n v="4"/>
    <n v="10000"/>
    <n v="893"/>
    <n v="4"/>
    <n v="829"/>
    <n v="4"/>
    <n v="0"/>
    <n v="0"/>
  </r>
  <r>
    <x v="60"/>
    <n v="11940"/>
    <n v="25000"/>
    <n v="35"/>
    <n v="2602"/>
    <n v="3"/>
    <n v="10000"/>
    <n v="894"/>
    <n v="1"/>
    <n v="838"/>
    <n v="9"/>
    <n v="0"/>
    <n v="0"/>
  </r>
  <r>
    <x v="61"/>
    <n v="11967"/>
    <n v="25000"/>
    <n v="27"/>
    <n v="2605"/>
    <n v="3"/>
    <n v="10000"/>
    <n v="893"/>
    <n v="-1"/>
    <n v="857"/>
    <n v="19"/>
    <n v="0"/>
    <n v="0"/>
  </r>
  <r>
    <x v="62"/>
    <n v="11992"/>
    <n v="25000"/>
    <n v="25"/>
    <n v="2605"/>
    <n v="0"/>
    <n v="10000"/>
    <n v="893"/>
    <n v="0"/>
    <n v="861"/>
    <n v="4"/>
    <n v="0"/>
    <n v="0"/>
  </r>
  <r>
    <x v="63"/>
    <n v="12017"/>
    <n v="25000"/>
    <n v="25"/>
    <n v="2612"/>
    <n v="7"/>
    <n v="10000"/>
    <n v="894"/>
    <n v="1"/>
    <n v="872"/>
    <n v="11"/>
    <n v="0"/>
    <n v="0"/>
  </r>
  <r>
    <x v="64"/>
    <n v="12045"/>
    <n v="25000"/>
    <n v="28"/>
    <n v="2625"/>
    <n v="13"/>
    <n v="10000"/>
    <n v="896"/>
    <n v="2"/>
    <n v="900"/>
    <n v="28"/>
    <n v="0"/>
    <n v="0"/>
  </r>
  <r>
    <x v="65"/>
    <n v="12076"/>
    <n v="25000"/>
    <n v="31"/>
    <n v="2629"/>
    <n v="4"/>
    <n v="10000"/>
    <n v="898"/>
    <n v="2"/>
    <n v="907"/>
    <n v="7"/>
    <n v="0"/>
    <n v="0"/>
  </r>
  <r>
    <x v="66"/>
    <n v="12102"/>
    <n v="25000"/>
    <n v="26"/>
    <n v="2636"/>
    <n v="7"/>
    <n v="10000"/>
    <n v="900"/>
    <n v="2"/>
    <n v="911"/>
    <n v="4"/>
    <n v="0"/>
    <n v="0"/>
  </r>
  <r>
    <x v="67"/>
    <n v="12124"/>
    <n v="25000"/>
    <n v="22"/>
    <n v="2645"/>
    <n v="9"/>
    <n v="10000"/>
    <n v="900"/>
    <n v="0"/>
    <n v="911"/>
    <n v="0"/>
    <n v="0"/>
    <n v="0"/>
  </r>
  <r>
    <x v="68"/>
    <n v="12146"/>
    <n v="25000"/>
    <n v="22"/>
    <n v="2647"/>
    <n v="2"/>
    <n v="10000"/>
    <n v="900"/>
    <n v="0"/>
    <n v="911"/>
    <n v="0"/>
    <n v="0"/>
    <n v="0"/>
  </r>
  <r>
    <x v="69"/>
    <n v="12181"/>
    <n v="25000"/>
    <n v="35"/>
    <n v="2652"/>
    <n v="5"/>
    <n v="10000"/>
    <n v="900"/>
    <n v="0"/>
    <n v="918"/>
    <n v="7"/>
    <n v="0"/>
    <n v="0"/>
  </r>
  <r>
    <x v="70"/>
    <n v="12204"/>
    <n v="25000"/>
    <n v="23"/>
    <n v="2658"/>
    <n v="6"/>
    <n v="10000"/>
    <n v="900"/>
    <n v="0"/>
    <n v="922"/>
    <n v="4"/>
    <n v="0"/>
    <n v="0"/>
  </r>
  <r>
    <x v="71"/>
    <n v="12225"/>
    <n v="25000"/>
    <n v="21"/>
    <n v="2672"/>
    <n v="14"/>
    <n v="10000"/>
    <n v="903"/>
    <n v="3"/>
    <n v="928"/>
    <n v="6"/>
    <n v="0"/>
    <n v="0"/>
  </r>
  <r>
    <x v="72"/>
    <n v="12250"/>
    <n v="25000"/>
    <n v="25"/>
    <n v="2677"/>
    <n v="5"/>
    <n v="10000"/>
    <n v="902"/>
    <n v="-1"/>
    <n v="929"/>
    <n v="1"/>
    <n v="0"/>
    <n v="0"/>
  </r>
  <r>
    <x v="73"/>
    <n v="12272"/>
    <n v="25000"/>
    <n v="22"/>
    <n v="2683"/>
    <n v="6"/>
    <n v="10000"/>
    <n v="901"/>
    <n v="-1"/>
    <n v="930"/>
    <n v="1"/>
    <n v="0"/>
    <n v="0"/>
  </r>
  <r>
    <x v="74"/>
    <n v="12296"/>
    <n v="25000"/>
    <n v="24"/>
    <n v="2690"/>
    <n v="7"/>
    <n v="10000"/>
    <n v="901"/>
    <n v="0"/>
    <n v="934"/>
    <n v="4"/>
    <n v="0"/>
    <n v="0"/>
  </r>
  <r>
    <x v="75"/>
    <n v="12318"/>
    <n v="25000"/>
    <n v="22"/>
    <n v="2695"/>
    <n v="5"/>
    <n v="10000"/>
    <n v="903"/>
    <n v="2"/>
    <n v="935"/>
    <n v="1"/>
    <n v="0"/>
    <n v="0"/>
  </r>
  <r>
    <x v="76"/>
    <n v="12350"/>
    <n v="25000"/>
    <n v="32"/>
    <n v="2703"/>
    <n v="8"/>
    <n v="10000"/>
    <n v="903"/>
    <n v="0"/>
    <n v="941"/>
    <n v="6"/>
    <n v="0"/>
    <n v="0"/>
  </r>
  <r>
    <x v="77"/>
    <n v="12370"/>
    <n v="25000"/>
    <n v="20"/>
    <n v="2713"/>
    <n v="10"/>
    <n v="10000"/>
    <n v="905"/>
    <n v="2"/>
    <n v="944"/>
    <n v="3"/>
    <n v="0"/>
    <n v="0"/>
  </r>
  <r>
    <x v="78"/>
    <n v="12407"/>
    <n v="25000"/>
    <n v="37"/>
    <n v="2726"/>
    <n v="13"/>
    <n v="10000"/>
    <n v="905"/>
    <n v="0"/>
    <n v="962"/>
    <n v="18"/>
    <n v="140"/>
    <n v="140"/>
  </r>
  <r>
    <x v="79"/>
    <n v="12447"/>
    <n v="25000"/>
    <n v="40"/>
    <n v="2748"/>
    <n v="22"/>
    <n v="10000"/>
    <n v="907"/>
    <n v="2"/>
    <n v="965"/>
    <n v="3"/>
    <n v="147"/>
    <n v="7"/>
  </r>
  <r>
    <x v="80"/>
    <n v="12484"/>
    <n v="25000"/>
    <n v="37"/>
    <n v="2758"/>
    <n v="10"/>
    <n v="10000"/>
    <n v="909"/>
    <n v="2"/>
    <n v="970"/>
    <n v="5"/>
    <n v="167"/>
    <n v="20"/>
  </r>
  <r>
    <x v="81"/>
    <n v="12507"/>
    <n v="25000"/>
    <n v="23"/>
    <n v="2772"/>
    <n v="14"/>
    <n v="10000"/>
    <n v="912"/>
    <n v="3"/>
    <n v="970"/>
    <n v="0"/>
    <n v="187"/>
    <n v="20"/>
  </r>
  <r>
    <x v="82"/>
    <n v="12525"/>
    <n v="25000"/>
    <n v="18"/>
    <n v="2776"/>
    <n v="4"/>
    <n v="10000"/>
    <n v="914"/>
    <n v="2"/>
    <n v="978"/>
    <n v="8"/>
    <n v="208"/>
    <n v="21"/>
  </r>
  <r>
    <x v="83"/>
    <n v="12553"/>
    <n v="25000"/>
    <n v="28"/>
    <n v="2783"/>
    <n v="7"/>
    <n v="10000"/>
    <n v="914"/>
    <n v="0"/>
    <n v="979"/>
    <n v="1"/>
    <n v="213"/>
    <n v="5"/>
  </r>
  <r>
    <x v="84"/>
    <n v="12584"/>
    <n v="25000"/>
    <n v="31"/>
    <n v="2791"/>
    <n v="8"/>
    <n v="10000"/>
    <n v="914"/>
    <n v="0"/>
    <n v="980"/>
    <n v="1"/>
    <n v="217"/>
    <n v="4"/>
  </r>
  <r>
    <x v="85"/>
    <n v="12605"/>
    <n v="25000"/>
    <n v="21"/>
    <n v="2815"/>
    <n v="24"/>
    <n v="10000"/>
    <n v="913"/>
    <n v="-1"/>
    <n v="980"/>
    <n v="0"/>
    <n v="218"/>
    <n v="1"/>
  </r>
  <r>
    <x v="86"/>
    <n v="12634"/>
    <n v="25000"/>
    <n v="29"/>
    <n v="2823"/>
    <n v="8"/>
    <n v="10000"/>
    <n v="912"/>
    <n v="-1"/>
    <n v="981"/>
    <n v="1"/>
    <n v="221"/>
    <n v="3"/>
  </r>
  <r>
    <x v="87"/>
    <n v="12655"/>
    <n v="25000"/>
    <n v="21"/>
    <n v="2823"/>
    <n v="0"/>
    <n v="10000"/>
    <n v="912"/>
    <n v="0"/>
    <n v="981"/>
    <n v="0"/>
    <n v="221"/>
    <n v="0"/>
  </r>
  <r>
    <x v="88"/>
    <n v="12692"/>
    <n v="25000"/>
    <n v="37"/>
    <n v="2921"/>
    <n v="98"/>
    <n v="10000"/>
    <n v="916"/>
    <n v="4"/>
    <n v="984"/>
    <n v="3"/>
    <n v="234"/>
    <n v="13"/>
  </r>
  <r>
    <x v="89"/>
    <n v="12725"/>
    <n v="25000"/>
    <n v="33"/>
    <n v="2956"/>
    <n v="35"/>
    <n v="10000"/>
    <n v="919"/>
    <n v="3"/>
    <n v="1006"/>
    <n v="22"/>
    <n v="239"/>
    <n v="5"/>
  </r>
  <r>
    <x v="90"/>
    <n v="12758"/>
    <n v="25000"/>
    <n v="33"/>
    <n v="2971"/>
    <n v="15"/>
    <n v="10000"/>
    <n v="921"/>
    <n v="2"/>
    <n v="1006"/>
    <n v="0"/>
    <n v="241"/>
    <n v="2"/>
  </r>
  <r>
    <x v="91"/>
    <n v="12788"/>
    <n v="25000"/>
    <n v="30"/>
    <n v="3029"/>
    <n v="58"/>
    <n v="10000"/>
    <n v="924"/>
    <n v="3"/>
    <n v="1013"/>
    <n v="7"/>
    <n v="241"/>
    <n v="0"/>
  </r>
  <r>
    <x v="92"/>
    <n v="12816"/>
    <n v="25000"/>
    <n v="28"/>
    <n v="3041"/>
    <n v="12"/>
    <n v="10000"/>
    <n v="925"/>
    <n v="1"/>
    <n v="1013"/>
    <n v="0"/>
    <n v="242"/>
    <n v="1"/>
  </r>
  <r>
    <x v="93"/>
    <n v="12869"/>
    <n v="25000"/>
    <n v="53"/>
    <n v="3073"/>
    <n v="32"/>
    <n v="10000"/>
    <n v="928"/>
    <n v="3"/>
    <n v="1016"/>
    <n v="3"/>
    <n v="247"/>
    <n v="5"/>
  </r>
  <r>
    <x v="94"/>
    <n v="12948"/>
    <n v="25000"/>
    <n v="79"/>
    <n v="3124"/>
    <n v="51"/>
    <n v="10000"/>
    <n v="936"/>
    <n v="8"/>
    <n v="1020"/>
    <n v="4"/>
    <n v="249"/>
    <n v="2"/>
  </r>
  <r>
    <x v="95"/>
    <n v="13018"/>
    <n v="25000"/>
    <n v="70"/>
    <n v="3251"/>
    <n v="127"/>
    <n v="10000"/>
    <n v="956"/>
    <n v="20"/>
    <n v="1026"/>
    <n v="6"/>
    <n v="252"/>
    <n v="3"/>
  </r>
  <r>
    <x v="96"/>
    <n v="13074"/>
    <n v="25000"/>
    <n v="56"/>
    <n v="3291"/>
    <n v="40"/>
    <n v="10000"/>
    <n v="959"/>
    <n v="3"/>
    <n v="1026"/>
    <n v="0"/>
    <n v="252"/>
    <n v="0"/>
  </r>
  <r>
    <x v="97"/>
    <n v="13120"/>
    <n v="25000"/>
    <n v="46"/>
    <n v="3331"/>
    <n v="40"/>
    <n v="10000"/>
    <n v="961"/>
    <n v="2"/>
    <n v="1028"/>
    <n v="2"/>
    <n v="260"/>
    <n v="8"/>
  </r>
  <r>
    <x v="98"/>
    <n v="13153"/>
    <n v="25000"/>
    <n v="33"/>
    <n v="3357"/>
    <n v="26"/>
    <n v="10000"/>
    <n v="961"/>
    <n v="0"/>
    <n v="1030"/>
    <n v="2"/>
    <n v="260"/>
    <n v="0"/>
  </r>
  <r>
    <x v="99"/>
    <n v="13193"/>
    <n v="25000"/>
    <n v="40"/>
    <n v="3359"/>
    <n v="2"/>
    <n v="10000"/>
    <n v="963"/>
    <n v="2"/>
    <n v="1038"/>
    <n v="8"/>
    <n v="270"/>
    <n v="10"/>
  </r>
  <r>
    <x v="100"/>
    <n v="13270"/>
    <n v="25000"/>
    <n v="77"/>
    <n v="3432"/>
    <n v="73"/>
    <n v="10000"/>
    <n v="967"/>
    <n v="4"/>
    <n v="1040"/>
    <n v="2"/>
    <n v="285"/>
    <n v="15"/>
  </r>
  <r>
    <x v="101"/>
    <n v="13315"/>
    <n v="25000"/>
    <n v="45"/>
    <n v="3466"/>
    <n v="34"/>
    <n v="10000"/>
    <n v="972"/>
    <n v="5"/>
    <n v="1045"/>
    <n v="5"/>
    <n v="287"/>
    <n v="2"/>
  </r>
  <r>
    <x v="102"/>
    <n v="13351"/>
    <n v="25000"/>
    <n v="36"/>
    <n v="3502"/>
    <n v="36"/>
    <n v="10000"/>
    <n v="976"/>
    <n v="4"/>
    <n v="1045"/>
    <n v="0"/>
    <n v="295"/>
    <n v="8"/>
  </r>
  <r>
    <x v="103"/>
    <n v="13374"/>
    <n v="25000"/>
    <n v="23"/>
    <n v="3544"/>
    <n v="42"/>
    <n v="10000"/>
    <n v="977"/>
    <n v="1"/>
    <n v="1055"/>
    <n v="10"/>
    <n v="295"/>
    <n v="0"/>
  </r>
  <r>
    <x v="104"/>
    <n v="13424"/>
    <n v="25000"/>
    <n v="50"/>
    <n v="3564"/>
    <n v="20"/>
    <n v="10000"/>
    <n v="977"/>
    <n v="0"/>
    <n v="1063"/>
    <n v="8"/>
    <n v="303"/>
    <n v="8"/>
  </r>
  <r>
    <x v="105"/>
    <n v="13473"/>
    <n v="25000"/>
    <n v="49"/>
    <n v="3593"/>
    <n v="29"/>
    <n v="10000"/>
    <n v="980"/>
    <n v="3"/>
    <n v="1068"/>
    <n v="5"/>
    <n v="313"/>
    <n v="10"/>
  </r>
  <r>
    <x v="106"/>
    <n v="13511"/>
    <n v="25000"/>
    <n v="38"/>
    <n v="3622"/>
    <n v="29"/>
    <n v="10000"/>
    <n v="983"/>
    <n v="3"/>
    <n v="1072"/>
    <n v="4"/>
    <n v="319"/>
    <n v="6"/>
  </r>
  <r>
    <x v="107"/>
    <n v="13543"/>
    <n v="25000"/>
    <n v="32"/>
    <n v="3632"/>
    <n v="10"/>
    <n v="10000"/>
    <n v="983"/>
    <n v="0"/>
    <n v="1079"/>
    <n v="7"/>
    <n v="321"/>
    <n v="2"/>
  </r>
  <r>
    <x v="108"/>
    <n v="13587"/>
    <n v="25000"/>
    <n v="44"/>
    <n v="3660"/>
    <n v="28"/>
    <n v="10000"/>
    <n v="984"/>
    <n v="1"/>
    <n v="1083"/>
    <n v="4"/>
    <n v="326"/>
    <n v="5"/>
  </r>
  <r>
    <x v="109"/>
    <n v="13631"/>
    <n v="25000"/>
    <n v="44"/>
    <n v="3676"/>
    <n v="16"/>
    <n v="10000"/>
    <n v="985"/>
    <n v="1"/>
    <n v="1083"/>
    <n v="0"/>
    <n v="328"/>
    <n v="2"/>
  </r>
  <r>
    <x v="110"/>
    <n v="13675"/>
    <n v="25000"/>
    <n v="44"/>
    <n v="3702"/>
    <n v="26"/>
    <n v="10000"/>
    <n v="999"/>
    <n v="14"/>
    <n v="1089"/>
    <n v="6"/>
    <n v="341"/>
    <n v="13"/>
  </r>
  <r>
    <x v="111"/>
    <n v="13708"/>
    <n v="25000"/>
    <n v="33"/>
    <n v="3740"/>
    <n v="38"/>
    <n v="10000"/>
    <n v="1002"/>
    <n v="3"/>
    <n v="1090"/>
    <n v="1"/>
    <n v="341"/>
    <n v="0"/>
  </r>
  <r>
    <x v="112"/>
    <n v="13742"/>
    <n v="25000"/>
    <n v="34"/>
    <n v="3769"/>
    <n v="29"/>
    <n v="10000"/>
    <n v="1002"/>
    <n v="0"/>
    <n v="1096"/>
    <n v="6"/>
    <n v="341"/>
    <n v="0"/>
  </r>
  <r>
    <x v="113"/>
    <n v="13771"/>
    <n v="25000"/>
    <n v="29"/>
    <n v="3794"/>
    <n v="25"/>
    <n v="10000"/>
    <n v="1002"/>
    <n v="0"/>
    <n v="1096"/>
    <n v="0"/>
    <n v="341"/>
    <n v="0"/>
  </r>
  <r>
    <x v="114"/>
    <n v="13806"/>
    <n v="25000"/>
    <n v="35"/>
    <n v="3841"/>
    <n v="47"/>
    <n v="10000"/>
    <n v="1009"/>
    <n v="7"/>
    <n v="1111"/>
    <n v="15"/>
    <n v="345"/>
    <n v="4"/>
  </r>
  <r>
    <x v="115"/>
    <n v="13835"/>
    <n v="25000"/>
    <n v="29"/>
    <n v="3894"/>
    <n v="53"/>
    <n v="10000"/>
    <n v="1010"/>
    <n v="1"/>
    <n v="1111"/>
    <n v="0"/>
    <n v="345"/>
    <n v="0"/>
  </r>
  <r>
    <x v="116"/>
    <n v="13886"/>
    <n v="25000"/>
    <n v="51"/>
    <n v="3911"/>
    <n v="17"/>
    <n v="10000"/>
    <n v="1011"/>
    <n v="1"/>
    <n v="1111"/>
    <n v="0"/>
    <n v="345"/>
    <n v="0"/>
  </r>
  <r>
    <x v="117"/>
    <n v="13913"/>
    <n v="25000"/>
    <n v="27"/>
    <n v="3926"/>
    <n v="15"/>
    <n v="10000"/>
    <n v="1013"/>
    <n v="2"/>
    <n v="1121"/>
    <n v="10"/>
    <n v="345"/>
    <n v="0"/>
  </r>
  <r>
    <x v="118"/>
    <n v="13940"/>
    <n v="25000"/>
    <n v="27"/>
    <n v="3934"/>
    <n v="8"/>
    <n v="10000"/>
    <n v="1013"/>
    <n v="0"/>
    <n v="1121"/>
    <n v="0"/>
    <n v="345"/>
    <n v="0"/>
  </r>
  <r>
    <x v="119"/>
    <n v="13967"/>
    <n v="25000"/>
    <n v="27"/>
    <n v="3956"/>
    <n v="22"/>
    <n v="10000"/>
    <n v="1011"/>
    <n v="-2"/>
    <n v="1139"/>
    <n v="18"/>
    <n v="349"/>
    <n v="4"/>
  </r>
  <r>
    <x v="120"/>
    <n v="14002"/>
    <n v="25000"/>
    <n v="35"/>
    <n v="3966"/>
    <n v="10"/>
    <n v="10000"/>
    <n v="1012"/>
    <n v="1"/>
    <n v="1146"/>
    <n v="7"/>
    <n v="357"/>
    <n v="8"/>
  </r>
  <r>
    <x v="121"/>
    <n v="14049"/>
    <n v="25000"/>
    <n v="47"/>
    <n v="3976"/>
    <n v="10"/>
    <n v="10000"/>
    <n v="1012"/>
    <n v="0"/>
    <n v="1146"/>
    <n v="0"/>
    <n v="357"/>
    <n v="0"/>
  </r>
  <r>
    <x v="122"/>
    <n v="14092"/>
    <n v="25000"/>
    <n v="43"/>
    <n v="4006"/>
    <n v="30"/>
    <n v="10000"/>
    <n v="1012"/>
    <n v="0"/>
    <n v="1155"/>
    <n v="9"/>
    <n v="358"/>
    <n v="1"/>
  </r>
  <r>
    <x v="123"/>
    <n v="14118"/>
    <n v="25000"/>
    <n v="26"/>
    <n v="4034"/>
    <n v="28"/>
    <n v="10000"/>
    <n v="1012"/>
    <n v="0"/>
    <n v="1156"/>
    <n v="1"/>
    <n v="358"/>
    <n v="0"/>
  </r>
  <r>
    <x v="124"/>
    <n v="14174"/>
    <n v="25000"/>
    <n v="56"/>
    <n v="4052"/>
    <n v="18"/>
    <n v="10000"/>
    <n v="1011"/>
    <n v="-1"/>
    <n v="1156"/>
    <n v="0"/>
    <n v="359"/>
    <n v="1"/>
  </r>
  <r>
    <x v="125"/>
    <n v="14214"/>
    <n v="25000"/>
    <n v="40"/>
    <n v="4121"/>
    <n v="69"/>
    <n v="10000"/>
    <n v="1014"/>
    <n v="3"/>
    <n v="1167"/>
    <n v="11"/>
    <n v="386"/>
    <n v="27"/>
  </r>
  <r>
    <x v="126"/>
    <n v="14250"/>
    <n v="25000"/>
    <n v="36"/>
    <n v="4150"/>
    <n v="29"/>
    <n v="10000"/>
    <n v="1018"/>
    <n v="4"/>
    <n v="1169"/>
    <n v="2"/>
    <n v="390"/>
    <n v="4"/>
  </r>
  <r>
    <x v="127"/>
    <n v="14302"/>
    <n v="25000"/>
    <n v="52"/>
    <n v="4177"/>
    <n v="27"/>
    <n v="10000"/>
    <n v="1019"/>
    <n v="1"/>
    <n v="1169"/>
    <n v="0"/>
    <n v="393"/>
    <n v="3"/>
  </r>
  <r>
    <x v="128"/>
    <n v="14322"/>
    <n v="25000"/>
    <n v="20"/>
    <n v="4213"/>
    <n v="36"/>
    <n v="10000"/>
    <n v="1024"/>
    <n v="5"/>
    <n v="1173"/>
    <n v="4"/>
    <n v="392"/>
    <n v="-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8B85EB-80A4-F946-91B2-23891042FC55}" name="PivotTable2" cacheId="5483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>
  <location ref="D9:F11" firstHeaderRow="1" firstDataRow="2" firstDataCol="1"/>
  <pivotFields count="13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0"/>
  </colFields>
  <colItems count="2">
    <i>
      <x v="1"/>
    </i>
    <i>
      <x v="2"/>
    </i>
  </colItems>
  <dataFields count="1">
    <dataField name="Sum of Daily Subscriber Increase" fld="3" baseField="0" baseItem="0"/>
  </dataFields>
  <pivotTableStyleInfo name="PivotStyleMedium9" showRowHeaders="1" showColHeaders="1" showRowStripes="0" showColStripes="0" showLastColumn="1"/>
  <filters count="1">
    <filter fld="0" type="dateBetween" evalOrder="-1" id="7" name="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EDB6CC-8075-420E-8121-44055D225A36}" name="PivotTable1" cacheId="5483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compact="0" compactData="0" multipleFieldFilters="0">
  <location ref="D20:F22" firstHeaderRow="1" firstDataRow="2" firstDataCol="1"/>
  <pivotFields count="13">
    <pivotField axis="axisCol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0"/>
  </colFields>
  <colItems count="2">
    <i>
      <x v="1"/>
    </i>
    <i>
      <x v="2"/>
    </i>
  </colItems>
  <dataFields count="1">
    <dataField name="Max of Subscriber Count" fld="1" subtotal="max" baseField="0" baseItem="0"/>
  </dataFields>
  <pivotTableStyleInfo name="PivotStyleLight16" showRowHeaders="1" showColHeaders="1" showRowStripes="0" showColStripes="0" showLastColumn="1"/>
  <filters count="1">
    <filter fld="0" type="dateBetween" evalOrder="-1" id="3" name="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08C69-9477-4510-8251-432CA129B515}" name="OKRs" displayName="OKRs" ref="A4:F33" totalsRowShown="0" headerRowDxfId="29">
  <autoFilter ref="A4:F33" xr:uid="{FEC08C69-9477-4510-8251-432CA129B515}"/>
  <tableColumns count="6">
    <tableColumn id="1" xr3:uid="{0CD1A4EA-1DCC-4485-8647-C05FB649221D}" name="Objective"/>
    <tableColumn id="2" xr3:uid="{EA951318-6CB6-458E-BC0E-393E6CA1479E}" name="Key Result"/>
    <tableColumn id="3" xr3:uid="{25D66971-4B59-4D40-8775-63DA0696E9D9}" name="Target 2023"/>
    <tableColumn id="6" xr3:uid="{F512BC82-3318-478C-805D-BB30C00F02F7}" name="Target 2024"/>
    <tableColumn id="4" xr3:uid="{5D17C099-84BB-41F5-A808-5E2E309A482C}" name="Current" dataDxfId="28">
      <calculatedColumnFormula array="1">CurrentYT</calculatedColumnFormula>
    </tableColumn>
    <tableColumn id="5" xr3:uid="{8C6BC12D-E5F0-4809-94E1-D20C17A33052}" name="Forecast" dataDxfId="27">
      <calculatedColumnFormula array="1">ForecastYT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7B8A0-1CA6-4ADE-B5C8-E11D8E0B8A1A}" name="youtubesubs" displayName="youtubesubs" ref="A2:O468" totalsRowShown="0">
  <autoFilter ref="A2:O468" xr:uid="{C217B8A0-1CA6-4ADE-B5C8-E11D8E0B8A1A}"/>
  <sortState xmlns:xlrd2="http://schemas.microsoft.com/office/spreadsheetml/2017/richdata2" ref="A3:D28">
    <sortCondition ref="A2:A28"/>
  </sortState>
  <tableColumns count="15">
    <tableColumn id="1" xr3:uid="{864A2FCE-AB58-4B63-9B5D-BBCA4FA6CEA4}" name="Date"/>
    <tableColumn id="2" xr3:uid="{E5527D08-F760-4CBA-84A1-A2888A379134}" name="Subscriber Count"/>
    <tableColumn id="3" xr3:uid="{9C37DCD1-2362-4798-A793-4D831A548315}" name="Youtube Target" dataDxfId="26">
      <calculatedColumnFormula>$Q$3</calculatedColumnFormula>
    </tableColumn>
    <tableColumn id="4" xr3:uid="{37C22AB9-7F2D-4216-B1C4-2B9D33F8872D}" name="Daily Subscriber Increase" dataDxfId="25">
      <calculatedColumnFormula>(B3-B2)/(A3-A2)</calculatedColumnFormula>
    </tableColumn>
    <tableColumn id="5" xr3:uid="{92E9EE49-E488-45E2-A264-AC07418EA02C}" name="Twitter Follower Count"/>
    <tableColumn id="7" xr3:uid="{128A41E6-BEAC-4BDA-A9EC-A2405096ECB8}" name="Daily Follower Increase"/>
    <tableColumn id="6" xr3:uid="{68704C1F-A14D-45AC-B742-304F43E97E73}" name="Twitter Target" dataDxfId="24">
      <calculatedColumnFormula>$Q$10</calculatedColumnFormula>
    </tableColumn>
    <tableColumn id="8" xr3:uid="{CE4D2F2B-4887-437A-9805-5C27C8BF93F5}" name="Instagram Followers" dataDxfId="23"/>
    <tableColumn id="10" xr3:uid="{2C5F22AA-FFB3-436F-8040-648873833F28}" name="IG Daily Increase" dataDxfId="22">
      <calculatedColumnFormula>youtubesubs[[#This Row],[Instagram Followers]]-H2</calculatedColumnFormula>
    </tableColumn>
    <tableColumn id="9" xr3:uid="{159E847D-D721-4EC1-94B5-EC6869333B81}" name="TikTok Followers" dataDxfId="21"/>
    <tableColumn id="11" xr3:uid="{5CBC21A3-4D3C-45E8-8CB4-8D488028613E}" name="TikTok Daily Increase" dataDxfId="20">
      <calculatedColumnFormula>youtubesubs[[#This Row],[TikTok Followers]]-J2</calculatedColumnFormula>
    </tableColumn>
    <tableColumn id="12" xr3:uid="{2B1AFE03-B7E8-458A-AB06-416BF4C02233}" name="Mastodon" dataDxfId="19"/>
    <tableColumn id="13" xr3:uid="{4FA91FBB-BED5-4D18-8722-6987E9397C1B}" name="Mastodon Daily Increase" dataDxfId="18">
      <calculatedColumnFormula>youtubesubs[[#This Row],[Mastodon]]-L2</calculatedColumnFormula>
    </tableColumn>
    <tableColumn id="14" xr3:uid="{BC18063A-0E82-4834-8682-FA07A81A59CE}" name="Threads" dataDxfId="17"/>
    <tableColumn id="15" xr3:uid="{8758A50C-CA1E-44AF-B25F-532113B14160}" name="Threads Daily Increase" dataDxfId="16">
      <calculatedColumnFormula>youtubesubs[[#This Row],[Threads]]-O2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13BB6D3D-29E9-AA43-866A-3B299DC0919C}" sourceName="Date">
  <pivotTables>
    <pivotTable tabId="5" name="PivotTable2"/>
    <pivotTable tabId="5" name="PivotTable1"/>
  </pivotTables>
  <state minimalRefreshVersion="6" lastRefreshVersion="6" pivotCacheId="2081014073" filterType="dateBetween">
    <selection startDate="2023-01-01T00:00:00" endDate="2023-12-31T00:00:00"/>
    <bounds startDate="2022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1" xr10:uid="{3E7B3E0C-9DC7-F443-B7FA-965722868383}" cache="NativeTimeline_Date" caption="Date" level="0" selectionLevel="0" scrollPosition="2022-01-01T00:00:00"/>
</timeline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6FA7-A303-40A6-8E16-FA3441F6760B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33"/>
  <sheetViews>
    <sheetView workbookViewId="0">
      <selection activeCell="F9" sqref="F9"/>
    </sheetView>
  </sheetViews>
  <sheetFormatPr defaultColWidth="8.85546875" defaultRowHeight="15"/>
  <cols>
    <col min="1" max="1" width="39.140625" bestFit="1" customWidth="1"/>
    <col min="2" max="2" width="43.28515625" bestFit="1" customWidth="1"/>
    <col min="3" max="3" width="9.140625" bestFit="1" customWidth="1"/>
    <col min="4" max="4" width="9.140625" customWidth="1"/>
    <col min="5" max="5" width="10" bestFit="1" customWidth="1"/>
    <col min="6" max="6" width="10.140625" customWidth="1"/>
  </cols>
  <sheetData>
    <row r="4" spans="1:6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</row>
    <row r="5" spans="1:6">
      <c r="A5" t="s">
        <v>6</v>
      </c>
      <c r="B5" t="s">
        <v>7</v>
      </c>
      <c r="C5">
        <v>25000</v>
      </c>
      <c r="D5">
        <v>40000</v>
      </c>
      <c r="E5" cm="1">
        <f t="array" ref="E5">CurrentYT</f>
        <v>24271</v>
      </c>
      <c r="F5" s="10" cm="1">
        <f t="array" aca="1" ref="F5" ca="1">ForecastYT2024</f>
        <v>36038.414965624892</v>
      </c>
    </row>
    <row r="6" spans="1:6">
      <c r="A6" t="s">
        <v>6</v>
      </c>
      <c r="B6" t="s">
        <v>8</v>
      </c>
      <c r="C6">
        <v>10000</v>
      </c>
      <c r="D6">
        <v>15000</v>
      </c>
      <c r="E6" cm="1">
        <f t="array" ref="E6">currentTW</f>
        <v>8139</v>
      </c>
      <c r="F6" s="10" cm="1">
        <f t="array" aca="1" ref="F6" ca="1">ForecastTW2024</f>
        <v>19906.414965624892</v>
      </c>
    </row>
    <row r="7" spans="1:6">
      <c r="A7" t="s">
        <v>6</v>
      </c>
      <c r="B7" t="s">
        <v>9</v>
      </c>
      <c r="C7">
        <v>1000</v>
      </c>
      <c r="D7">
        <v>2000</v>
      </c>
      <c r="E7">
        <f>Forecast!O5</f>
        <v>1397</v>
      </c>
      <c r="F7" s="10" cm="1">
        <f t="array" aca="1" ref="F7" ca="1">ForecastTT2024</f>
        <v>3536.5299937499803</v>
      </c>
    </row>
    <row r="8" spans="1:6">
      <c r="A8" t="s">
        <v>6</v>
      </c>
      <c r="B8" t="s">
        <v>10</v>
      </c>
      <c r="C8">
        <v>5000</v>
      </c>
      <c r="D8">
        <v>5000</v>
      </c>
      <c r="E8">
        <f>Forecast!F5</f>
        <v>1447</v>
      </c>
      <c r="F8" s="10" cm="1">
        <f t="array" aca="1" ref="F8" ca="1">ForecastIG2024</f>
        <v>1803.5883322916634</v>
      </c>
    </row>
    <row r="9" spans="1:6">
      <c r="A9" t="s">
        <v>6</v>
      </c>
      <c r="B9" t="s">
        <v>11</v>
      </c>
      <c r="C9">
        <v>6</v>
      </c>
    </row>
    <row r="10" spans="1:6">
      <c r="A10" t="s">
        <v>6</v>
      </c>
      <c r="B10" t="s">
        <v>12</v>
      </c>
      <c r="C10">
        <v>4</v>
      </c>
    </row>
    <row r="11" spans="1:6">
      <c r="A11" t="s">
        <v>6</v>
      </c>
      <c r="B11" t="s">
        <v>13</v>
      </c>
      <c r="C11">
        <v>12</v>
      </c>
    </row>
    <row r="12" spans="1:6">
      <c r="A12" t="s">
        <v>6</v>
      </c>
      <c r="B12" t="s">
        <v>14</v>
      </c>
      <c r="C12">
        <v>12</v>
      </c>
    </row>
    <row r="13" spans="1:6">
      <c r="A13" t="s">
        <v>6</v>
      </c>
      <c r="B13" t="s">
        <v>15</v>
      </c>
      <c r="C13">
        <v>12</v>
      </c>
    </row>
    <row r="14" spans="1:6">
      <c r="A14" t="s">
        <v>16</v>
      </c>
      <c r="B14" t="s">
        <v>17</v>
      </c>
      <c r="C14">
        <v>48</v>
      </c>
    </row>
    <row r="15" spans="1:6">
      <c r="A15" t="s">
        <v>16</v>
      </c>
      <c r="B15" t="s">
        <v>18</v>
      </c>
      <c r="C15">
        <v>12</v>
      </c>
    </row>
    <row r="16" spans="1:6">
      <c r="A16" t="s">
        <v>16</v>
      </c>
      <c r="B16" t="s">
        <v>19</v>
      </c>
      <c r="C16">
        <v>6</v>
      </c>
    </row>
    <row r="17" spans="1:5">
      <c r="A17" t="s">
        <v>16</v>
      </c>
      <c r="B17" t="s">
        <v>20</v>
      </c>
      <c r="C17">
        <v>12</v>
      </c>
    </row>
    <row r="18" spans="1:5">
      <c r="A18" t="s">
        <v>16</v>
      </c>
      <c r="B18" t="s">
        <v>21</v>
      </c>
      <c r="C18">
        <v>12</v>
      </c>
    </row>
    <row r="19" spans="1:5">
      <c r="A19" t="s">
        <v>22</v>
      </c>
      <c r="B19" t="s">
        <v>23</v>
      </c>
      <c r="C19">
        <v>500</v>
      </c>
    </row>
    <row r="20" spans="1:5">
      <c r="A20" t="s">
        <v>22</v>
      </c>
      <c r="B20" t="s">
        <v>24</v>
      </c>
      <c r="C20">
        <v>200</v>
      </c>
    </row>
    <row r="21" spans="1:5">
      <c r="A21" t="s">
        <v>22</v>
      </c>
      <c r="B21" t="s">
        <v>25</v>
      </c>
      <c r="C21">
        <v>500</v>
      </c>
    </row>
    <row r="22" spans="1:5">
      <c r="A22" t="s">
        <v>22</v>
      </c>
      <c r="B22" t="s">
        <v>26</v>
      </c>
      <c r="C22">
        <v>1000</v>
      </c>
    </row>
    <row r="23" spans="1:5">
      <c r="A23" t="s">
        <v>22</v>
      </c>
      <c r="B23" t="s">
        <v>27</v>
      </c>
      <c r="C23">
        <v>20</v>
      </c>
    </row>
    <row r="24" spans="1:5">
      <c r="A24" t="s">
        <v>28</v>
      </c>
      <c r="B24" t="s">
        <v>29</v>
      </c>
      <c r="C24">
        <v>1000</v>
      </c>
    </row>
    <row r="25" spans="1:5">
      <c r="A25" t="s">
        <v>28</v>
      </c>
      <c r="B25" t="s">
        <v>30</v>
      </c>
      <c r="C25">
        <v>100</v>
      </c>
    </row>
    <row r="26" spans="1:5">
      <c r="A26" t="s">
        <v>28</v>
      </c>
      <c r="B26" t="s">
        <v>31</v>
      </c>
      <c r="C26">
        <v>2</v>
      </c>
      <c r="E26">
        <v>4</v>
      </c>
    </row>
    <row r="27" spans="1:5">
      <c r="A27" t="s">
        <v>28</v>
      </c>
      <c r="B27" t="s">
        <v>32</v>
      </c>
      <c r="C27">
        <v>12</v>
      </c>
    </row>
    <row r="28" spans="1:5">
      <c r="A28" t="s">
        <v>33</v>
      </c>
      <c r="B28" t="s">
        <v>34</v>
      </c>
      <c r="C28">
        <v>365</v>
      </c>
    </row>
    <row r="29" spans="1:5">
      <c r="A29" t="s">
        <v>33</v>
      </c>
      <c r="B29" t="s">
        <v>35</v>
      </c>
      <c r="C29">
        <v>365</v>
      </c>
    </row>
    <row r="30" spans="1:5">
      <c r="A30" t="s">
        <v>33</v>
      </c>
      <c r="B30" t="s">
        <v>36</v>
      </c>
      <c r="C30">
        <v>365</v>
      </c>
    </row>
    <row r="31" spans="1:5">
      <c r="A31" t="s">
        <v>33</v>
      </c>
      <c r="B31" t="s">
        <v>37</v>
      </c>
      <c r="C31">
        <v>156</v>
      </c>
    </row>
    <row r="32" spans="1:5">
      <c r="A32" t="s">
        <v>33</v>
      </c>
      <c r="B32" t="s">
        <v>38</v>
      </c>
      <c r="C32">
        <v>12</v>
      </c>
    </row>
    <row r="33" spans="1:3">
      <c r="A33" t="s">
        <v>6</v>
      </c>
      <c r="B33" t="s">
        <v>39</v>
      </c>
      <c r="C33">
        <v>1000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F2E4-6190-4B8B-9ADA-F6A385C5B6EB}">
  <dimension ref="A1:U468"/>
  <sheetViews>
    <sheetView tabSelected="1" topLeftCell="A447" workbookViewId="0">
      <selection activeCell="B469" sqref="B469"/>
    </sheetView>
  </sheetViews>
  <sheetFormatPr defaultColWidth="8.85546875" defaultRowHeight="15"/>
  <cols>
    <col min="1" max="1" width="11.42578125" bestFit="1" customWidth="1"/>
    <col min="2" max="2" width="18.7109375" bestFit="1" customWidth="1"/>
    <col min="3" max="3" width="17.140625" bestFit="1" customWidth="1"/>
    <col min="4" max="4" width="26.140625" bestFit="1" customWidth="1"/>
    <col min="5" max="5" width="10.85546875" customWidth="1"/>
    <col min="6" max="6" width="14.28515625" customWidth="1"/>
    <col min="7" max="7" width="17" customWidth="1"/>
    <col min="8" max="8" width="21.85546875" bestFit="1" customWidth="1"/>
    <col min="9" max="9" width="18.42578125" bestFit="1" customWidth="1"/>
    <col min="11" max="11" width="20.28515625" customWidth="1"/>
    <col min="12" max="12" width="10.140625" customWidth="1"/>
    <col min="13" max="15" width="22.42578125" customWidth="1"/>
    <col min="16" max="16" width="28" bestFit="1" customWidth="1"/>
    <col min="17" max="17" width="24.85546875" bestFit="1" customWidth="1"/>
  </cols>
  <sheetData>
    <row r="1" spans="1:17">
      <c r="K1" s="13" t="s">
        <v>40</v>
      </c>
      <c r="L1" s="13"/>
      <c r="M1" s="13"/>
      <c r="N1" s="13"/>
      <c r="O1" s="13"/>
    </row>
    <row r="2" spans="1:17">
      <c r="A2" t="s">
        <v>41</v>
      </c>
      <c r="B2" s="1" t="s">
        <v>42</v>
      </c>
      <c r="C2" s="1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s="10">
        <f>AVERAGE(D4:D397)</f>
        <v>29.845177664974621</v>
      </c>
    </row>
    <row r="3" spans="1:17">
      <c r="A3" s="7">
        <v>44835</v>
      </c>
      <c r="B3" s="8">
        <v>10251</v>
      </c>
      <c r="C3">
        <f t="shared" ref="C3:C34" si="0">$Q$3</f>
        <v>25000</v>
      </c>
      <c r="D3" t="e">
        <f t="shared" ref="D3:D28" si="1">(B3-B2)/(A3-A2)</f>
        <v>#VALUE!</v>
      </c>
      <c r="G3">
        <f t="shared" ref="G3:G34" si="2">$Q$10</f>
        <v>10000</v>
      </c>
      <c r="H3">
        <v>829</v>
      </c>
      <c r="I3" t="e">
        <f>youtubesubs[[#This Row],[Instagram Followers]]-H2</f>
        <v>#VALUE!</v>
      </c>
      <c r="J3">
        <v>59</v>
      </c>
      <c r="K3" t="e">
        <f>youtubesubs[[#This Row],[TikTok Followers]]-J2</f>
        <v>#VALUE!</v>
      </c>
      <c r="L3">
        <v>0</v>
      </c>
      <c r="M3" t="e">
        <f>youtubesubs[[#This Row],[Mastodon]]-L2</f>
        <v>#VALUE!</v>
      </c>
      <c r="N3">
        <v>0</v>
      </c>
      <c r="O3" t="e">
        <f>youtubesubs[[#This Row],[Threads]]-O2</f>
        <v>#VALUE!</v>
      </c>
      <c r="P3" t="s">
        <v>57</v>
      </c>
      <c r="Q3">
        <f>'Objectives &amp; Key Results'!C5</f>
        <v>25000</v>
      </c>
    </row>
    <row r="4" spans="1:17">
      <c r="A4" s="4">
        <v>44836</v>
      </c>
      <c r="B4" s="5">
        <v>10275</v>
      </c>
      <c r="C4">
        <f t="shared" si="0"/>
        <v>25000</v>
      </c>
      <c r="D4">
        <f t="shared" si="1"/>
        <v>24</v>
      </c>
      <c r="G4">
        <f t="shared" si="2"/>
        <v>10000</v>
      </c>
      <c r="H4">
        <v>829</v>
      </c>
      <c r="I4">
        <f>youtubesubs[[#This Row],[Instagram Followers]]-H3</f>
        <v>0</v>
      </c>
      <c r="J4">
        <v>59</v>
      </c>
      <c r="K4">
        <f>youtubesubs[[#This Row],[TikTok Followers]]-J3</f>
        <v>0</v>
      </c>
      <c r="L4">
        <v>0</v>
      </c>
      <c r="M4">
        <f>youtubesubs[[#This Row],[Mastodon]]-L3</f>
        <v>0</v>
      </c>
      <c r="N4">
        <v>0</v>
      </c>
      <c r="O4" t="e">
        <f>youtubesubs[[#This Row],[Threads]]-O3</f>
        <v>#VALUE!</v>
      </c>
      <c r="P4" t="s">
        <v>58</v>
      </c>
      <c r="Q4">
        <f>MAX(youtubesubs[Subscriber Count])</f>
        <v>24271</v>
      </c>
    </row>
    <row r="5" spans="1:17">
      <c r="A5" s="2">
        <v>44837</v>
      </c>
      <c r="B5" s="3">
        <v>10289</v>
      </c>
      <c r="C5">
        <f t="shared" si="0"/>
        <v>25000</v>
      </c>
      <c r="D5">
        <f t="shared" si="1"/>
        <v>14</v>
      </c>
      <c r="E5" s="3">
        <v>2138</v>
      </c>
      <c r="F5" s="8"/>
      <c r="G5">
        <f t="shared" si="2"/>
        <v>10000</v>
      </c>
      <c r="H5">
        <v>829</v>
      </c>
      <c r="I5">
        <f>youtubesubs[[#This Row],[Instagram Followers]]-H4</f>
        <v>0</v>
      </c>
      <c r="J5">
        <v>59</v>
      </c>
      <c r="K5">
        <f>youtubesubs[[#This Row],[TikTok Followers]]-J4</f>
        <v>0</v>
      </c>
      <c r="L5">
        <v>0</v>
      </c>
      <c r="M5">
        <f>youtubesubs[[#This Row],[Mastodon]]-L4</f>
        <v>0</v>
      </c>
      <c r="N5">
        <v>0</v>
      </c>
      <c r="O5" t="e">
        <f>youtubesubs[[#This Row],[Threads]]-O4</f>
        <v>#VALUE!</v>
      </c>
      <c r="P5" t="s">
        <v>59</v>
      </c>
      <c r="Q5">
        <f>Q3-Q4</f>
        <v>729</v>
      </c>
    </row>
    <row r="6" spans="1:17">
      <c r="A6" s="4">
        <v>44838</v>
      </c>
      <c r="B6" s="5">
        <v>10319</v>
      </c>
      <c r="C6">
        <f t="shared" si="0"/>
        <v>25000</v>
      </c>
      <c r="D6">
        <f t="shared" si="1"/>
        <v>30</v>
      </c>
      <c r="G6">
        <f t="shared" si="2"/>
        <v>10000</v>
      </c>
      <c r="H6">
        <v>829</v>
      </c>
      <c r="I6">
        <f>youtubesubs[[#This Row],[Instagram Followers]]-H5</f>
        <v>0</v>
      </c>
      <c r="J6">
        <v>59</v>
      </c>
      <c r="K6">
        <f>youtubesubs[[#This Row],[TikTok Followers]]-J5</f>
        <v>0</v>
      </c>
      <c r="L6">
        <v>0</v>
      </c>
      <c r="M6">
        <f>youtubesubs[[#This Row],[Mastodon]]-L5</f>
        <v>0</v>
      </c>
      <c r="N6">
        <v>0</v>
      </c>
      <c r="O6" t="e">
        <f>youtubesubs[[#This Row],[Threads]]-O5</f>
        <v>#VALUE!</v>
      </c>
      <c r="P6" t="s">
        <v>60</v>
      </c>
      <c r="Q6" s="10">
        <f>Q5/Q2</f>
        <v>24.42605663746917</v>
      </c>
    </row>
    <row r="7" spans="1:17">
      <c r="A7" s="2">
        <v>44839</v>
      </c>
      <c r="B7" s="3">
        <v>10349</v>
      </c>
      <c r="C7">
        <f t="shared" si="0"/>
        <v>25000</v>
      </c>
      <c r="D7">
        <f t="shared" si="1"/>
        <v>30</v>
      </c>
      <c r="G7">
        <f t="shared" si="2"/>
        <v>10000</v>
      </c>
      <c r="H7">
        <v>829</v>
      </c>
      <c r="I7">
        <f>youtubesubs[[#This Row],[Instagram Followers]]-H6</f>
        <v>0</v>
      </c>
      <c r="J7">
        <v>59</v>
      </c>
      <c r="K7">
        <f>youtubesubs[[#This Row],[TikTok Followers]]-J6</f>
        <v>0</v>
      </c>
      <c r="L7">
        <v>0</v>
      </c>
      <c r="M7">
        <f>youtubesubs[[#This Row],[Mastodon]]-L6</f>
        <v>0</v>
      </c>
      <c r="N7">
        <v>0</v>
      </c>
      <c r="O7" t="e">
        <f>youtubesubs[[#This Row],[Threads]]-O6</f>
        <v>#VALUE!</v>
      </c>
      <c r="P7" t="s">
        <v>61</v>
      </c>
      <c r="Q7" s="12">
        <f ca="1">NOW() +Q6</f>
        <v>45324.837724345809</v>
      </c>
    </row>
    <row r="8" spans="1:17">
      <c r="A8" s="4">
        <v>44840</v>
      </c>
      <c r="B8" s="5">
        <v>10369</v>
      </c>
      <c r="C8">
        <f t="shared" si="0"/>
        <v>25000</v>
      </c>
      <c r="D8">
        <f t="shared" si="1"/>
        <v>20</v>
      </c>
      <c r="G8">
        <f t="shared" si="2"/>
        <v>10000</v>
      </c>
      <c r="H8">
        <v>829</v>
      </c>
      <c r="I8">
        <f>youtubesubs[[#This Row],[Instagram Followers]]-H7</f>
        <v>0</v>
      </c>
      <c r="J8">
        <v>59</v>
      </c>
      <c r="K8">
        <f>youtubesubs[[#This Row],[TikTok Followers]]-J7</f>
        <v>0</v>
      </c>
      <c r="L8">
        <v>0</v>
      </c>
      <c r="M8">
        <f>youtubesubs[[#This Row],[Mastodon]]-L7</f>
        <v>0</v>
      </c>
      <c r="N8">
        <v>0</v>
      </c>
      <c r="O8" t="e">
        <f>youtubesubs[[#This Row],[Threads]]-O7</f>
        <v>#VALUE!</v>
      </c>
    </row>
    <row r="9" spans="1:17">
      <c r="A9" s="2">
        <v>44841</v>
      </c>
      <c r="B9" s="3">
        <v>10393</v>
      </c>
      <c r="C9">
        <f t="shared" si="0"/>
        <v>25000</v>
      </c>
      <c r="D9">
        <f t="shared" si="1"/>
        <v>24</v>
      </c>
      <c r="E9">
        <v>2145</v>
      </c>
      <c r="F9">
        <f>(youtubesubs[[#This Row],[Twitter Follower Count]]-E5)/(youtubesubs[[#This Row],[Date]]-A5)</f>
        <v>1.75</v>
      </c>
      <c r="G9">
        <f t="shared" si="2"/>
        <v>10000</v>
      </c>
      <c r="H9">
        <v>829</v>
      </c>
      <c r="I9">
        <f>youtubesubs[[#This Row],[Instagram Followers]]-H8</f>
        <v>0</v>
      </c>
      <c r="J9">
        <v>59</v>
      </c>
      <c r="K9">
        <f>youtubesubs[[#This Row],[TikTok Followers]]-J8</f>
        <v>0</v>
      </c>
      <c r="L9">
        <v>0</v>
      </c>
      <c r="M9">
        <f>youtubesubs[[#This Row],[Mastodon]]-L8</f>
        <v>0</v>
      </c>
      <c r="N9">
        <v>0</v>
      </c>
      <c r="O9" t="e">
        <f>youtubesubs[[#This Row],[Threads]]-O8</f>
        <v>#VALUE!</v>
      </c>
      <c r="P9" t="s">
        <v>62</v>
      </c>
      <c r="Q9">
        <f>AVERAGE(youtubesubs[Daily Follower Increase])</f>
        <v>13.511047835990889</v>
      </c>
    </row>
    <row r="10" spans="1:17">
      <c r="A10" s="4">
        <v>44842</v>
      </c>
      <c r="B10" s="5">
        <v>10426</v>
      </c>
      <c r="C10">
        <f t="shared" si="0"/>
        <v>25000</v>
      </c>
      <c r="D10">
        <f t="shared" si="1"/>
        <v>33</v>
      </c>
      <c r="E10">
        <v>2167</v>
      </c>
      <c r="F10">
        <f>youtubesubs[[#This Row],[Twitter Follower Count]]-E9</f>
        <v>22</v>
      </c>
      <c r="G10">
        <f t="shared" si="2"/>
        <v>10000</v>
      </c>
      <c r="H10">
        <v>829</v>
      </c>
      <c r="I10">
        <f>youtubesubs[[#This Row],[Instagram Followers]]-H9</f>
        <v>0</v>
      </c>
      <c r="J10">
        <v>59</v>
      </c>
      <c r="K10">
        <f>youtubesubs[[#This Row],[TikTok Followers]]-J9</f>
        <v>0</v>
      </c>
      <c r="L10">
        <v>0</v>
      </c>
      <c r="M10">
        <f>youtubesubs[[#This Row],[Mastodon]]-L9</f>
        <v>0</v>
      </c>
      <c r="N10">
        <v>0</v>
      </c>
      <c r="O10" t="e">
        <f>youtubesubs[[#This Row],[Threads]]-O9</f>
        <v>#VALUE!</v>
      </c>
      <c r="P10" t="s">
        <v>63</v>
      </c>
      <c r="Q10">
        <f>'Objectives &amp; Key Results'!C6</f>
        <v>10000</v>
      </c>
    </row>
    <row r="11" spans="1:17">
      <c r="A11" s="2">
        <v>44843</v>
      </c>
      <c r="B11" s="3">
        <v>10459</v>
      </c>
      <c r="C11">
        <f t="shared" si="0"/>
        <v>25000</v>
      </c>
      <c r="D11">
        <f t="shared" si="1"/>
        <v>33</v>
      </c>
      <c r="E11">
        <v>2222</v>
      </c>
      <c r="F11">
        <f>youtubesubs[[#This Row],[Twitter Follower Count]]-E10</f>
        <v>55</v>
      </c>
      <c r="G11">
        <f t="shared" si="2"/>
        <v>10000</v>
      </c>
      <c r="H11">
        <v>829</v>
      </c>
      <c r="I11">
        <f>youtubesubs[[#This Row],[Instagram Followers]]-H10</f>
        <v>0</v>
      </c>
      <c r="J11">
        <v>59</v>
      </c>
      <c r="K11">
        <f>youtubesubs[[#This Row],[TikTok Followers]]-J10</f>
        <v>0</v>
      </c>
      <c r="L11">
        <v>0</v>
      </c>
      <c r="M11">
        <f>youtubesubs[[#This Row],[Mastodon]]-L10</f>
        <v>0</v>
      </c>
      <c r="N11">
        <v>0</v>
      </c>
      <c r="O11" t="e">
        <f>youtubesubs[[#This Row],[Threads]]-O10</f>
        <v>#VALUE!</v>
      </c>
      <c r="P11" t="s">
        <v>64</v>
      </c>
      <c r="Q11">
        <f>MAX(youtubesubs[Twitter Follower Count])</f>
        <v>8139</v>
      </c>
    </row>
    <row r="12" spans="1:17">
      <c r="A12" s="4">
        <v>44844</v>
      </c>
      <c r="B12" s="5">
        <v>10501</v>
      </c>
      <c r="C12">
        <f t="shared" si="0"/>
        <v>25000</v>
      </c>
      <c r="D12">
        <f t="shared" si="1"/>
        <v>42</v>
      </c>
      <c r="E12">
        <v>2250</v>
      </c>
      <c r="F12">
        <f>youtubesubs[[#This Row],[Twitter Follower Count]]-E11</f>
        <v>28</v>
      </c>
      <c r="G12">
        <f t="shared" si="2"/>
        <v>10000</v>
      </c>
      <c r="H12">
        <v>829</v>
      </c>
      <c r="I12">
        <f>youtubesubs[[#This Row],[Instagram Followers]]-H11</f>
        <v>0</v>
      </c>
      <c r="J12">
        <v>59</v>
      </c>
      <c r="K12">
        <f>youtubesubs[[#This Row],[TikTok Followers]]-J11</f>
        <v>0</v>
      </c>
      <c r="L12">
        <v>0</v>
      </c>
      <c r="M12">
        <f>youtubesubs[[#This Row],[Mastodon]]-L11</f>
        <v>0</v>
      </c>
      <c r="N12">
        <v>0</v>
      </c>
      <c r="O12" t="e">
        <f>youtubesubs[[#This Row],[Threads]]-O11</f>
        <v>#VALUE!</v>
      </c>
      <c r="P12" t="s">
        <v>65</v>
      </c>
      <c r="Q12">
        <f>Q10-Q11</f>
        <v>1861</v>
      </c>
    </row>
    <row r="13" spans="1:17">
      <c r="A13" s="2">
        <v>44845</v>
      </c>
      <c r="B13" s="3">
        <v>10542</v>
      </c>
      <c r="C13">
        <f t="shared" si="0"/>
        <v>25000</v>
      </c>
      <c r="D13">
        <f t="shared" si="1"/>
        <v>41</v>
      </c>
      <c r="G13">
        <f t="shared" si="2"/>
        <v>10000</v>
      </c>
      <c r="H13">
        <v>829</v>
      </c>
      <c r="I13">
        <f>youtubesubs[[#This Row],[Instagram Followers]]-H12</f>
        <v>0</v>
      </c>
      <c r="J13">
        <v>59</v>
      </c>
      <c r="K13">
        <f>youtubesubs[[#This Row],[TikTok Followers]]-J12</f>
        <v>0</v>
      </c>
      <c r="L13">
        <v>0</v>
      </c>
      <c r="M13">
        <f>youtubesubs[[#This Row],[Mastodon]]-L12</f>
        <v>0</v>
      </c>
      <c r="N13">
        <v>0</v>
      </c>
      <c r="O13" t="e">
        <f>youtubesubs[[#This Row],[Threads]]-O12</f>
        <v>#VALUE!</v>
      </c>
      <c r="P13" t="s">
        <v>66</v>
      </c>
      <c r="Q13" s="10">
        <f>Q12/Q9</f>
        <v>137.73913190083201</v>
      </c>
    </row>
    <row r="14" spans="1:17">
      <c r="A14" s="4">
        <v>44846</v>
      </c>
      <c r="B14" s="5">
        <v>10588</v>
      </c>
      <c r="C14">
        <f t="shared" si="0"/>
        <v>25000</v>
      </c>
      <c r="D14">
        <f t="shared" si="1"/>
        <v>46</v>
      </c>
      <c r="G14">
        <f t="shared" si="2"/>
        <v>10000</v>
      </c>
      <c r="H14">
        <v>829</v>
      </c>
      <c r="I14">
        <f>youtubesubs[[#This Row],[Instagram Followers]]-H13</f>
        <v>0</v>
      </c>
      <c r="J14">
        <v>59</v>
      </c>
      <c r="K14">
        <f>youtubesubs[[#This Row],[TikTok Followers]]-J13</f>
        <v>0</v>
      </c>
      <c r="L14">
        <v>0</v>
      </c>
      <c r="M14">
        <f>youtubesubs[[#This Row],[Mastodon]]-L13</f>
        <v>0</v>
      </c>
      <c r="N14">
        <v>0</v>
      </c>
      <c r="O14" t="e">
        <f>youtubesubs[[#This Row],[Threads]]-O13</f>
        <v>#VALUE!</v>
      </c>
      <c r="P14" t="s">
        <v>61</v>
      </c>
      <c r="Q14" s="12">
        <f ca="1">NOW()+Q13</f>
        <v>45438.150799609168</v>
      </c>
    </row>
    <row r="15" spans="1:17">
      <c r="A15" s="2">
        <v>44847</v>
      </c>
      <c r="B15" s="3">
        <v>10622</v>
      </c>
      <c r="C15">
        <f t="shared" si="0"/>
        <v>25000</v>
      </c>
      <c r="D15">
        <f t="shared" si="1"/>
        <v>34</v>
      </c>
      <c r="G15">
        <f t="shared" si="2"/>
        <v>10000</v>
      </c>
      <c r="H15">
        <v>829</v>
      </c>
      <c r="I15">
        <f>youtubesubs[[#This Row],[Instagram Followers]]-H14</f>
        <v>0</v>
      </c>
      <c r="J15">
        <v>59</v>
      </c>
      <c r="K15">
        <f>youtubesubs[[#This Row],[TikTok Followers]]-J14</f>
        <v>0</v>
      </c>
      <c r="L15">
        <v>0</v>
      </c>
      <c r="M15">
        <f>youtubesubs[[#This Row],[Mastodon]]-L14</f>
        <v>0</v>
      </c>
      <c r="N15">
        <v>0</v>
      </c>
      <c r="O15" t="e">
        <f>youtubesubs[[#This Row],[Threads]]-O14</f>
        <v>#VALUE!</v>
      </c>
    </row>
    <row r="16" spans="1:17">
      <c r="A16" s="4">
        <v>44848</v>
      </c>
      <c r="B16" s="5">
        <v>10658</v>
      </c>
      <c r="C16">
        <f t="shared" si="0"/>
        <v>25000</v>
      </c>
      <c r="D16">
        <f t="shared" si="1"/>
        <v>36</v>
      </c>
      <c r="G16">
        <f t="shared" si="2"/>
        <v>10000</v>
      </c>
      <c r="H16">
        <v>829</v>
      </c>
      <c r="I16">
        <f>youtubesubs[[#This Row],[Instagram Followers]]-H15</f>
        <v>0</v>
      </c>
      <c r="J16">
        <v>59</v>
      </c>
      <c r="K16">
        <f>youtubesubs[[#This Row],[TikTok Followers]]-J15</f>
        <v>0</v>
      </c>
      <c r="L16">
        <v>0</v>
      </c>
      <c r="M16">
        <f>youtubesubs[[#This Row],[Mastodon]]-L15</f>
        <v>0</v>
      </c>
      <c r="N16">
        <v>0</v>
      </c>
      <c r="O16" t="e">
        <f>youtubesubs[[#This Row],[Threads]]-O15</f>
        <v>#VALUE!</v>
      </c>
    </row>
    <row r="17" spans="1:15">
      <c r="A17" s="2">
        <v>44849</v>
      </c>
      <c r="B17" s="3">
        <v>10689</v>
      </c>
      <c r="C17">
        <f t="shared" si="0"/>
        <v>25000</v>
      </c>
      <c r="D17">
        <f t="shared" si="1"/>
        <v>31</v>
      </c>
      <c r="G17">
        <f t="shared" si="2"/>
        <v>10000</v>
      </c>
      <c r="H17">
        <v>829</v>
      </c>
      <c r="I17">
        <f>youtubesubs[[#This Row],[Instagram Followers]]-H16</f>
        <v>0</v>
      </c>
      <c r="J17">
        <v>59</v>
      </c>
      <c r="K17">
        <f>youtubesubs[[#This Row],[TikTok Followers]]-J16</f>
        <v>0</v>
      </c>
      <c r="L17">
        <v>0</v>
      </c>
      <c r="M17">
        <f>youtubesubs[[#This Row],[Mastodon]]-L16</f>
        <v>0</v>
      </c>
      <c r="N17">
        <v>0</v>
      </c>
      <c r="O17" t="e">
        <f>youtubesubs[[#This Row],[Threads]]-O16</f>
        <v>#VALUE!</v>
      </c>
    </row>
    <row r="18" spans="1:15">
      <c r="A18" s="4">
        <v>44850</v>
      </c>
      <c r="B18" s="5">
        <v>10715</v>
      </c>
      <c r="C18">
        <f t="shared" si="0"/>
        <v>25000</v>
      </c>
      <c r="D18">
        <f t="shared" si="1"/>
        <v>26</v>
      </c>
      <c r="E18" s="5">
        <v>2277</v>
      </c>
      <c r="F18" s="11">
        <f>(youtubesubs[[#This Row],[Twitter Follower Count]]-E12)/(youtubesubs[[#This Row],[Date]]-A12)</f>
        <v>4.5</v>
      </c>
      <c r="G18">
        <f t="shared" si="2"/>
        <v>10000</v>
      </c>
      <c r="H18">
        <v>834</v>
      </c>
      <c r="I18">
        <f>youtubesubs[[#This Row],[Instagram Followers]]-H17</f>
        <v>5</v>
      </c>
      <c r="J18">
        <v>59</v>
      </c>
      <c r="K18">
        <f>youtubesubs[[#This Row],[TikTok Followers]]-J17</f>
        <v>0</v>
      </c>
      <c r="L18">
        <v>0</v>
      </c>
      <c r="M18">
        <f>youtubesubs[[#This Row],[Mastodon]]-L17</f>
        <v>0</v>
      </c>
      <c r="N18">
        <v>0</v>
      </c>
      <c r="O18" t="e">
        <f>youtubesubs[[#This Row],[Threads]]-O17</f>
        <v>#VALUE!</v>
      </c>
    </row>
    <row r="19" spans="1:15">
      <c r="A19" s="2">
        <v>44851</v>
      </c>
      <c r="B19" s="3">
        <v>10738</v>
      </c>
      <c r="C19">
        <f t="shared" si="0"/>
        <v>25000</v>
      </c>
      <c r="D19">
        <f t="shared" si="1"/>
        <v>23</v>
      </c>
      <c r="G19">
        <f t="shared" si="2"/>
        <v>10000</v>
      </c>
      <c r="H19">
        <v>834</v>
      </c>
      <c r="I19">
        <f>youtubesubs[[#This Row],[Instagram Followers]]-H18</f>
        <v>0</v>
      </c>
      <c r="J19">
        <v>59</v>
      </c>
      <c r="K19">
        <f>youtubesubs[[#This Row],[TikTok Followers]]-J18</f>
        <v>0</v>
      </c>
      <c r="L19">
        <v>0</v>
      </c>
      <c r="M19">
        <f>youtubesubs[[#This Row],[Mastodon]]-L18</f>
        <v>0</v>
      </c>
      <c r="N19">
        <v>0</v>
      </c>
      <c r="O19" t="e">
        <f>youtubesubs[[#This Row],[Threads]]-O18</f>
        <v>#VALUE!</v>
      </c>
    </row>
    <row r="20" spans="1:15">
      <c r="A20" s="4">
        <v>44852</v>
      </c>
      <c r="B20" s="5">
        <v>10774</v>
      </c>
      <c r="C20">
        <f t="shared" si="0"/>
        <v>25000</v>
      </c>
      <c r="D20">
        <f t="shared" si="1"/>
        <v>36</v>
      </c>
      <c r="G20">
        <f t="shared" si="2"/>
        <v>10000</v>
      </c>
      <c r="H20">
        <v>834</v>
      </c>
      <c r="I20">
        <f>youtubesubs[[#This Row],[Instagram Followers]]-H19</f>
        <v>0</v>
      </c>
      <c r="J20">
        <v>59</v>
      </c>
      <c r="K20">
        <f>youtubesubs[[#This Row],[TikTok Followers]]-J19</f>
        <v>0</v>
      </c>
      <c r="L20">
        <v>0</v>
      </c>
      <c r="M20">
        <f>youtubesubs[[#This Row],[Mastodon]]-L19</f>
        <v>0</v>
      </c>
      <c r="N20">
        <v>0</v>
      </c>
      <c r="O20" t="e">
        <f>youtubesubs[[#This Row],[Threads]]-O19</f>
        <v>#VALUE!</v>
      </c>
    </row>
    <row r="21" spans="1:15">
      <c r="A21" s="2">
        <v>44853</v>
      </c>
      <c r="B21" s="3">
        <v>10790</v>
      </c>
      <c r="C21">
        <f t="shared" si="0"/>
        <v>25000</v>
      </c>
      <c r="D21">
        <f t="shared" si="1"/>
        <v>16</v>
      </c>
      <c r="G21">
        <f t="shared" si="2"/>
        <v>10000</v>
      </c>
      <c r="H21">
        <v>834</v>
      </c>
      <c r="I21">
        <f>youtubesubs[[#This Row],[Instagram Followers]]-H20</f>
        <v>0</v>
      </c>
      <c r="J21">
        <v>59</v>
      </c>
      <c r="K21">
        <f>youtubesubs[[#This Row],[TikTok Followers]]-J20</f>
        <v>0</v>
      </c>
      <c r="L21">
        <v>0</v>
      </c>
      <c r="M21">
        <f>youtubesubs[[#This Row],[Mastodon]]-L20</f>
        <v>0</v>
      </c>
      <c r="N21">
        <v>0</v>
      </c>
      <c r="O21" t="e">
        <f>youtubesubs[[#This Row],[Threads]]-O20</f>
        <v>#VALUE!</v>
      </c>
    </row>
    <row r="22" spans="1:15">
      <c r="A22" s="4">
        <v>44854</v>
      </c>
      <c r="B22" s="5">
        <v>10811</v>
      </c>
      <c r="C22">
        <f t="shared" si="0"/>
        <v>25000</v>
      </c>
      <c r="D22">
        <f t="shared" si="1"/>
        <v>21</v>
      </c>
      <c r="G22">
        <f t="shared" si="2"/>
        <v>10000</v>
      </c>
      <c r="H22">
        <v>834</v>
      </c>
      <c r="I22">
        <f>youtubesubs[[#This Row],[Instagram Followers]]-H21</f>
        <v>0</v>
      </c>
      <c r="J22">
        <v>59</v>
      </c>
      <c r="K22">
        <f>youtubesubs[[#This Row],[TikTok Followers]]-J21</f>
        <v>0</v>
      </c>
      <c r="L22">
        <v>0</v>
      </c>
      <c r="M22">
        <f>youtubesubs[[#This Row],[Mastodon]]-L21</f>
        <v>0</v>
      </c>
      <c r="N22">
        <v>0</v>
      </c>
      <c r="O22" t="e">
        <f>youtubesubs[[#This Row],[Threads]]-O21</f>
        <v>#VALUE!</v>
      </c>
    </row>
    <row r="23" spans="1:15">
      <c r="A23" s="2">
        <v>44855</v>
      </c>
      <c r="B23" s="3">
        <v>10834</v>
      </c>
      <c r="C23">
        <f t="shared" si="0"/>
        <v>25000</v>
      </c>
      <c r="D23">
        <f t="shared" si="1"/>
        <v>23</v>
      </c>
      <c r="G23">
        <f t="shared" si="2"/>
        <v>10000</v>
      </c>
      <c r="H23">
        <v>834</v>
      </c>
      <c r="I23">
        <f>youtubesubs[[#This Row],[Instagram Followers]]-H22</f>
        <v>0</v>
      </c>
      <c r="J23">
        <v>59</v>
      </c>
      <c r="K23">
        <f>youtubesubs[[#This Row],[TikTok Followers]]-J22</f>
        <v>0</v>
      </c>
      <c r="L23">
        <v>0</v>
      </c>
      <c r="M23">
        <f>youtubesubs[[#This Row],[Mastodon]]-L22</f>
        <v>0</v>
      </c>
      <c r="N23">
        <v>0</v>
      </c>
      <c r="O23" t="e">
        <f>youtubesubs[[#This Row],[Threads]]-O22</f>
        <v>#VALUE!</v>
      </c>
    </row>
    <row r="24" spans="1:15">
      <c r="A24" s="4">
        <v>44856</v>
      </c>
      <c r="B24" s="5">
        <v>10850</v>
      </c>
      <c r="C24">
        <f t="shared" si="0"/>
        <v>25000</v>
      </c>
      <c r="D24">
        <f t="shared" si="1"/>
        <v>16</v>
      </c>
      <c r="G24">
        <f t="shared" si="2"/>
        <v>10000</v>
      </c>
      <c r="H24">
        <v>834</v>
      </c>
      <c r="I24">
        <f>youtubesubs[[#This Row],[Instagram Followers]]-H23</f>
        <v>0</v>
      </c>
      <c r="J24">
        <v>59</v>
      </c>
      <c r="K24">
        <f>youtubesubs[[#This Row],[TikTok Followers]]-J23</f>
        <v>0</v>
      </c>
      <c r="L24">
        <v>0</v>
      </c>
      <c r="M24">
        <f>youtubesubs[[#This Row],[Mastodon]]-L23</f>
        <v>0</v>
      </c>
      <c r="N24">
        <v>0</v>
      </c>
      <c r="O24" t="e">
        <f>youtubesubs[[#This Row],[Threads]]-O23</f>
        <v>#VALUE!</v>
      </c>
    </row>
    <row r="25" spans="1:15">
      <c r="A25" s="2">
        <v>44857</v>
      </c>
      <c r="B25" s="3">
        <v>10887</v>
      </c>
      <c r="C25">
        <f t="shared" si="0"/>
        <v>25000</v>
      </c>
      <c r="D25">
        <f t="shared" si="1"/>
        <v>37</v>
      </c>
      <c r="G25">
        <f t="shared" si="2"/>
        <v>10000</v>
      </c>
      <c r="H25">
        <v>834</v>
      </c>
      <c r="I25">
        <f>youtubesubs[[#This Row],[Instagram Followers]]-H24</f>
        <v>0</v>
      </c>
      <c r="J25">
        <v>59</v>
      </c>
      <c r="K25">
        <f>youtubesubs[[#This Row],[TikTok Followers]]-J24</f>
        <v>0</v>
      </c>
      <c r="L25">
        <v>0</v>
      </c>
      <c r="M25">
        <f>youtubesubs[[#This Row],[Mastodon]]-L24</f>
        <v>0</v>
      </c>
      <c r="N25">
        <v>0</v>
      </c>
      <c r="O25" t="e">
        <f>youtubesubs[[#This Row],[Threads]]-O24</f>
        <v>#VALUE!</v>
      </c>
    </row>
    <row r="26" spans="1:15">
      <c r="A26" s="4">
        <v>44858</v>
      </c>
      <c r="B26" s="5">
        <v>10911</v>
      </c>
      <c r="C26">
        <f t="shared" si="0"/>
        <v>25000</v>
      </c>
      <c r="D26">
        <f t="shared" si="1"/>
        <v>24</v>
      </c>
      <c r="G26">
        <f t="shared" si="2"/>
        <v>10000</v>
      </c>
      <c r="H26">
        <v>834</v>
      </c>
      <c r="I26">
        <f>youtubesubs[[#This Row],[Instagram Followers]]-H25</f>
        <v>0</v>
      </c>
      <c r="J26">
        <v>59</v>
      </c>
      <c r="K26">
        <f>youtubesubs[[#This Row],[TikTok Followers]]-J25</f>
        <v>0</v>
      </c>
      <c r="L26">
        <v>0</v>
      </c>
      <c r="M26">
        <f>youtubesubs[[#This Row],[Mastodon]]-L25</f>
        <v>0</v>
      </c>
      <c r="N26">
        <v>0</v>
      </c>
      <c r="O26" t="e">
        <f>youtubesubs[[#This Row],[Threads]]-O25</f>
        <v>#VALUE!</v>
      </c>
    </row>
    <row r="27" spans="1:15">
      <c r="A27" s="2">
        <v>44859</v>
      </c>
      <c r="B27" s="3">
        <v>10940</v>
      </c>
      <c r="C27">
        <f t="shared" si="0"/>
        <v>25000</v>
      </c>
      <c r="D27">
        <f t="shared" si="1"/>
        <v>29</v>
      </c>
      <c r="G27">
        <f t="shared" si="2"/>
        <v>10000</v>
      </c>
      <c r="H27">
        <v>834</v>
      </c>
      <c r="I27">
        <f>youtubesubs[[#This Row],[Instagram Followers]]-H26</f>
        <v>0</v>
      </c>
      <c r="J27">
        <v>59</v>
      </c>
      <c r="K27">
        <f>youtubesubs[[#This Row],[TikTok Followers]]-J26</f>
        <v>0</v>
      </c>
      <c r="L27">
        <v>0</v>
      </c>
      <c r="M27">
        <f>youtubesubs[[#This Row],[Mastodon]]-L26</f>
        <v>0</v>
      </c>
      <c r="N27">
        <v>0</v>
      </c>
      <c r="O27" t="e">
        <f>youtubesubs[[#This Row],[Threads]]-O26</f>
        <v>#VALUE!</v>
      </c>
    </row>
    <row r="28" spans="1:15">
      <c r="A28" s="9">
        <v>44860</v>
      </c>
      <c r="B28" s="6">
        <v>10963</v>
      </c>
      <c r="C28">
        <f t="shared" si="0"/>
        <v>25000</v>
      </c>
      <c r="D28">
        <f t="shared" si="1"/>
        <v>23</v>
      </c>
      <c r="E28">
        <v>2318</v>
      </c>
      <c r="F28">
        <f>(youtubesubs[[#This Row],[Twitter Follower Count]]-E18) / (youtubesubs[[#This Row],[Date]]-A18)</f>
        <v>4.0999999999999996</v>
      </c>
      <c r="G28">
        <f t="shared" si="2"/>
        <v>10000</v>
      </c>
      <c r="H28">
        <v>836</v>
      </c>
      <c r="I28">
        <f>youtubesubs[[#This Row],[Instagram Followers]]-H27</f>
        <v>2</v>
      </c>
      <c r="J28">
        <v>59</v>
      </c>
      <c r="K28">
        <f>youtubesubs[[#This Row],[TikTok Followers]]-J27</f>
        <v>0</v>
      </c>
      <c r="L28">
        <v>0</v>
      </c>
      <c r="M28">
        <f>youtubesubs[[#This Row],[Mastodon]]-L27</f>
        <v>0</v>
      </c>
      <c r="N28">
        <v>0</v>
      </c>
      <c r="O28" t="e">
        <f>youtubesubs[[#This Row],[Threads]]-O27</f>
        <v>#VALUE!</v>
      </c>
    </row>
    <row r="29" spans="1:15">
      <c r="A29" s="15">
        <v>44861</v>
      </c>
      <c r="B29">
        <v>10982</v>
      </c>
      <c r="C29">
        <f t="shared" si="0"/>
        <v>25000</v>
      </c>
      <c r="D29">
        <f t="shared" ref="D29:D60" si="3">(B29-B28)/(A29-A28)</f>
        <v>19</v>
      </c>
      <c r="E29">
        <v>2318</v>
      </c>
      <c r="F29">
        <f>(youtubesubs[[#This Row],[Twitter Follower Count]]-E28) / (youtubesubs[[#This Row],[Date]]-A19)</f>
        <v>0</v>
      </c>
      <c r="G29">
        <f t="shared" si="2"/>
        <v>10000</v>
      </c>
      <c r="H29">
        <v>836</v>
      </c>
      <c r="I29">
        <f>youtubesubs[[#This Row],[Instagram Followers]]-H28</f>
        <v>0</v>
      </c>
      <c r="J29">
        <v>59</v>
      </c>
      <c r="K29">
        <f>youtubesubs[[#This Row],[TikTok Followers]]-J28</f>
        <v>0</v>
      </c>
      <c r="L29">
        <v>0</v>
      </c>
      <c r="M29">
        <f>youtubesubs[[#This Row],[Mastodon]]-L28</f>
        <v>0</v>
      </c>
      <c r="N29">
        <v>0</v>
      </c>
      <c r="O29" t="e">
        <f>youtubesubs[[#This Row],[Threads]]-O28</f>
        <v>#VALUE!</v>
      </c>
    </row>
    <row r="30" spans="1:15">
      <c r="A30" s="15">
        <v>44862</v>
      </c>
      <c r="B30">
        <v>11003</v>
      </c>
      <c r="C30">
        <f t="shared" si="0"/>
        <v>25000</v>
      </c>
      <c r="D30">
        <f t="shared" si="3"/>
        <v>21</v>
      </c>
      <c r="E30">
        <v>2320</v>
      </c>
      <c r="F30">
        <f>(youtubesubs[[#This Row],[Twitter Follower Count]]-E29)</f>
        <v>2</v>
      </c>
      <c r="G30">
        <f t="shared" si="2"/>
        <v>10000</v>
      </c>
      <c r="H30">
        <v>836</v>
      </c>
      <c r="I30">
        <f>youtubesubs[[#This Row],[Instagram Followers]]-H29</f>
        <v>0</v>
      </c>
      <c r="J30">
        <v>59</v>
      </c>
      <c r="K30">
        <f>youtubesubs[[#This Row],[TikTok Followers]]-J29</f>
        <v>0</v>
      </c>
      <c r="L30">
        <v>0</v>
      </c>
      <c r="M30">
        <f>youtubesubs[[#This Row],[Mastodon]]-L29</f>
        <v>0</v>
      </c>
      <c r="N30">
        <v>0</v>
      </c>
      <c r="O30" t="e">
        <f>youtubesubs[[#This Row],[Threads]]-O29</f>
        <v>#VALUE!</v>
      </c>
    </row>
    <row r="31" spans="1:15">
      <c r="A31" s="15">
        <v>44863</v>
      </c>
      <c r="B31">
        <v>11026</v>
      </c>
      <c r="C31">
        <f t="shared" si="0"/>
        <v>25000</v>
      </c>
      <c r="D31">
        <f t="shared" si="3"/>
        <v>23</v>
      </c>
      <c r="E31">
        <v>2334</v>
      </c>
      <c r="F31">
        <f>(youtubesubs[[#This Row],[Twitter Follower Count]]-E29)</f>
        <v>16</v>
      </c>
      <c r="G31">
        <f t="shared" si="2"/>
        <v>10000</v>
      </c>
      <c r="H31">
        <v>839</v>
      </c>
      <c r="I31">
        <f>youtubesubs[[#This Row],[Instagram Followers]]-H30</f>
        <v>3</v>
      </c>
      <c r="J31">
        <v>60</v>
      </c>
      <c r="K31">
        <f>youtubesubs[[#This Row],[TikTok Followers]]-J30</f>
        <v>1</v>
      </c>
      <c r="L31">
        <v>0</v>
      </c>
      <c r="M31">
        <f>youtubesubs[[#This Row],[Mastodon]]-L30</f>
        <v>0</v>
      </c>
      <c r="N31">
        <v>0</v>
      </c>
      <c r="O31" t="e">
        <f>youtubesubs[[#This Row],[Threads]]-O30</f>
        <v>#VALUE!</v>
      </c>
    </row>
    <row r="32" spans="1:15">
      <c r="A32" s="15">
        <v>44864</v>
      </c>
      <c r="B32" s="5">
        <v>11039</v>
      </c>
      <c r="C32">
        <f t="shared" si="0"/>
        <v>25000</v>
      </c>
      <c r="D32">
        <f t="shared" si="3"/>
        <v>13</v>
      </c>
      <c r="E32">
        <v>2330</v>
      </c>
      <c r="F32">
        <f>(youtubesubs[[#This Row],[Twitter Follower Count]]-E31)</f>
        <v>-4</v>
      </c>
      <c r="G32">
        <f t="shared" si="2"/>
        <v>10000</v>
      </c>
      <c r="H32">
        <v>841</v>
      </c>
      <c r="I32">
        <f>youtubesubs[[#This Row],[Instagram Followers]]-H31</f>
        <v>2</v>
      </c>
      <c r="J32">
        <v>60</v>
      </c>
      <c r="K32">
        <f>youtubesubs[[#This Row],[TikTok Followers]]-J31</f>
        <v>0</v>
      </c>
      <c r="L32">
        <v>0</v>
      </c>
      <c r="M32">
        <f>youtubesubs[[#This Row],[Mastodon]]-L31</f>
        <v>0</v>
      </c>
      <c r="N32">
        <v>0</v>
      </c>
      <c r="O32" t="e">
        <f>youtubesubs[[#This Row],[Threads]]-O31</f>
        <v>#VALUE!</v>
      </c>
    </row>
    <row r="33" spans="1:15">
      <c r="A33" s="15">
        <v>44865</v>
      </c>
      <c r="B33" s="3">
        <v>11063</v>
      </c>
      <c r="C33">
        <f t="shared" si="0"/>
        <v>25000</v>
      </c>
      <c r="D33">
        <f t="shared" si="3"/>
        <v>24</v>
      </c>
      <c r="G33">
        <f t="shared" si="2"/>
        <v>10000</v>
      </c>
      <c r="H33">
        <v>841</v>
      </c>
      <c r="I33">
        <f>youtubesubs[[#This Row],[Instagram Followers]]-H32</f>
        <v>0</v>
      </c>
      <c r="J33">
        <v>60</v>
      </c>
      <c r="K33">
        <f>youtubesubs[[#This Row],[TikTok Followers]]-J32</f>
        <v>0</v>
      </c>
      <c r="L33">
        <v>0</v>
      </c>
      <c r="M33">
        <f>youtubesubs[[#This Row],[Mastodon]]-L32</f>
        <v>0</v>
      </c>
      <c r="N33">
        <v>0</v>
      </c>
      <c r="O33" t="e">
        <f>youtubesubs[[#This Row],[Threads]]-O32</f>
        <v>#VALUE!</v>
      </c>
    </row>
    <row r="34" spans="1:15">
      <c r="A34" s="15">
        <v>44866</v>
      </c>
      <c r="B34" s="5">
        <v>11094</v>
      </c>
      <c r="C34">
        <f t="shared" si="0"/>
        <v>25000</v>
      </c>
      <c r="D34">
        <f t="shared" si="3"/>
        <v>31</v>
      </c>
      <c r="G34">
        <f t="shared" si="2"/>
        <v>10000</v>
      </c>
      <c r="H34">
        <v>841</v>
      </c>
      <c r="I34">
        <f>youtubesubs[[#This Row],[Instagram Followers]]-H33</f>
        <v>0</v>
      </c>
      <c r="J34">
        <v>60</v>
      </c>
      <c r="K34">
        <f>youtubesubs[[#This Row],[TikTok Followers]]-J33</f>
        <v>0</v>
      </c>
      <c r="L34">
        <v>0</v>
      </c>
      <c r="M34">
        <f>youtubesubs[[#This Row],[Mastodon]]-L33</f>
        <v>0</v>
      </c>
      <c r="N34">
        <v>0</v>
      </c>
      <c r="O34" t="e">
        <f>youtubesubs[[#This Row],[Threads]]-O33</f>
        <v>#VALUE!</v>
      </c>
    </row>
    <row r="35" spans="1:15">
      <c r="A35" s="15">
        <v>44867</v>
      </c>
      <c r="B35" s="3">
        <v>11112</v>
      </c>
      <c r="C35">
        <f t="shared" ref="C35:C66" si="4">$Q$3</f>
        <v>25000</v>
      </c>
      <c r="D35">
        <f t="shared" si="3"/>
        <v>18</v>
      </c>
      <c r="E35">
        <v>2331</v>
      </c>
      <c r="G35">
        <f t="shared" ref="G35:G66" si="5">$Q$10</f>
        <v>10000</v>
      </c>
      <c r="H35">
        <v>847</v>
      </c>
      <c r="I35">
        <f>youtubesubs[[#This Row],[Instagram Followers]]-H34</f>
        <v>6</v>
      </c>
      <c r="J35">
        <v>60</v>
      </c>
      <c r="K35">
        <f>youtubesubs[[#This Row],[TikTok Followers]]-J34</f>
        <v>0</v>
      </c>
      <c r="L35">
        <v>0</v>
      </c>
      <c r="M35">
        <f>youtubesubs[[#This Row],[Mastodon]]-L34</f>
        <v>0</v>
      </c>
      <c r="N35">
        <v>0</v>
      </c>
      <c r="O35" t="e">
        <f>youtubesubs[[#This Row],[Threads]]-O34</f>
        <v>#VALUE!</v>
      </c>
    </row>
    <row r="36" spans="1:15">
      <c r="A36" s="14">
        <v>44868</v>
      </c>
      <c r="B36">
        <v>11137</v>
      </c>
      <c r="C36">
        <f t="shared" si="4"/>
        <v>25000</v>
      </c>
      <c r="D36">
        <f t="shared" si="3"/>
        <v>25</v>
      </c>
      <c r="E36">
        <v>2351</v>
      </c>
      <c r="F36">
        <f>youtubesubs[[#This Row],[Twitter Follower Count]]-E35</f>
        <v>20</v>
      </c>
      <c r="G36">
        <f t="shared" si="5"/>
        <v>10000</v>
      </c>
      <c r="H36">
        <v>848</v>
      </c>
      <c r="I36">
        <f>youtubesubs[[#This Row],[Instagram Followers]]-H35</f>
        <v>1</v>
      </c>
      <c r="J36">
        <v>73</v>
      </c>
      <c r="K36">
        <f>youtubesubs[[#This Row],[TikTok Followers]]-J35</f>
        <v>13</v>
      </c>
      <c r="L36">
        <v>0</v>
      </c>
      <c r="M36">
        <f>youtubesubs[[#This Row],[Mastodon]]-L35</f>
        <v>0</v>
      </c>
      <c r="N36">
        <v>0</v>
      </c>
      <c r="O36" t="e">
        <f>youtubesubs[[#This Row],[Threads]]-O35</f>
        <v>#VALUE!</v>
      </c>
    </row>
    <row r="37" spans="1:15">
      <c r="A37" s="14">
        <v>44869</v>
      </c>
      <c r="B37">
        <v>11156</v>
      </c>
      <c r="C37">
        <f t="shared" si="4"/>
        <v>25000</v>
      </c>
      <c r="D37">
        <f t="shared" si="3"/>
        <v>19</v>
      </c>
      <c r="E37">
        <v>2354</v>
      </c>
      <c r="F37">
        <f>youtubesubs[[#This Row],[Twitter Follower Count]]-E36</f>
        <v>3</v>
      </c>
      <c r="G37">
        <f t="shared" si="5"/>
        <v>10000</v>
      </c>
      <c r="H37">
        <v>849</v>
      </c>
      <c r="I37">
        <f>youtubesubs[[#This Row],[Instagram Followers]]-H36</f>
        <v>1</v>
      </c>
      <c r="J37">
        <v>120</v>
      </c>
      <c r="K37">
        <f>youtubesubs[[#This Row],[TikTok Followers]]-J36</f>
        <v>47</v>
      </c>
      <c r="L37">
        <v>0</v>
      </c>
      <c r="M37">
        <f>youtubesubs[[#This Row],[Mastodon]]-L36</f>
        <v>0</v>
      </c>
      <c r="N37">
        <v>0</v>
      </c>
      <c r="O37" t="e">
        <f>youtubesubs[[#This Row],[Threads]]-O36</f>
        <v>#VALUE!</v>
      </c>
    </row>
    <row r="38" spans="1:15">
      <c r="A38" s="14">
        <v>44870</v>
      </c>
      <c r="B38">
        <v>11180</v>
      </c>
      <c r="C38">
        <f t="shared" si="4"/>
        <v>25000</v>
      </c>
      <c r="D38">
        <f t="shared" si="3"/>
        <v>24</v>
      </c>
      <c r="E38">
        <v>2350</v>
      </c>
      <c r="G38">
        <f t="shared" si="5"/>
        <v>10000</v>
      </c>
      <c r="H38">
        <v>847</v>
      </c>
      <c r="I38">
        <f>youtubesubs[[#This Row],[Instagram Followers]]-H37</f>
        <v>-2</v>
      </c>
      <c r="J38">
        <v>130</v>
      </c>
      <c r="K38">
        <f>youtubesubs[[#This Row],[TikTok Followers]]-J37</f>
        <v>10</v>
      </c>
      <c r="L38">
        <v>0</v>
      </c>
      <c r="M38">
        <f>youtubesubs[[#This Row],[Mastodon]]-L37</f>
        <v>0</v>
      </c>
      <c r="N38">
        <v>0</v>
      </c>
      <c r="O38" t="e">
        <f>youtubesubs[[#This Row],[Threads]]-O37</f>
        <v>#VALUE!</v>
      </c>
    </row>
    <row r="39" spans="1:15">
      <c r="A39" s="14">
        <v>44871</v>
      </c>
      <c r="B39">
        <v>11208</v>
      </c>
      <c r="C39">
        <f t="shared" si="4"/>
        <v>25000</v>
      </c>
      <c r="D39">
        <f t="shared" si="3"/>
        <v>28</v>
      </c>
      <c r="E39">
        <v>2360</v>
      </c>
      <c r="G39">
        <f t="shared" si="5"/>
        <v>10000</v>
      </c>
      <c r="H39">
        <v>848</v>
      </c>
      <c r="I39">
        <f>youtubesubs[[#This Row],[Instagram Followers]]-H38</f>
        <v>1</v>
      </c>
      <c r="J39">
        <v>142</v>
      </c>
      <c r="K39">
        <f>youtubesubs[[#This Row],[TikTok Followers]]-J38</f>
        <v>12</v>
      </c>
      <c r="L39">
        <v>0</v>
      </c>
      <c r="M39">
        <f>youtubesubs[[#This Row],[Mastodon]]-L38</f>
        <v>0</v>
      </c>
      <c r="N39">
        <v>0</v>
      </c>
      <c r="O39" t="e">
        <f>youtubesubs[[#This Row],[Threads]]-O38</f>
        <v>#VALUE!</v>
      </c>
    </row>
    <row r="40" spans="1:15">
      <c r="A40" s="14">
        <v>44872</v>
      </c>
      <c r="B40">
        <v>11237</v>
      </c>
      <c r="C40">
        <f t="shared" si="4"/>
        <v>25000</v>
      </c>
      <c r="D40">
        <f t="shared" si="3"/>
        <v>29</v>
      </c>
      <c r="E40">
        <v>2377</v>
      </c>
      <c r="F40">
        <f>youtubesubs[[#This Row],[Twitter Follower Count]]-E39</f>
        <v>17</v>
      </c>
      <c r="G40">
        <f t="shared" si="5"/>
        <v>10000</v>
      </c>
      <c r="H40">
        <v>848</v>
      </c>
      <c r="I40">
        <f>youtubesubs[[#This Row],[Instagram Followers]]-H39</f>
        <v>0</v>
      </c>
      <c r="J40">
        <v>149</v>
      </c>
      <c r="K40">
        <f>youtubesubs[[#This Row],[TikTok Followers]]-J39</f>
        <v>7</v>
      </c>
      <c r="L40">
        <v>0</v>
      </c>
      <c r="M40">
        <f>youtubesubs[[#This Row],[Mastodon]]-L39</f>
        <v>0</v>
      </c>
      <c r="N40">
        <v>0</v>
      </c>
      <c r="O40" t="e">
        <f>youtubesubs[[#This Row],[Threads]]-O39</f>
        <v>#VALUE!</v>
      </c>
    </row>
    <row r="41" spans="1:15">
      <c r="A41" s="14">
        <v>44873</v>
      </c>
      <c r="B41">
        <v>11256</v>
      </c>
      <c r="C41">
        <f t="shared" si="4"/>
        <v>25000</v>
      </c>
      <c r="D41">
        <f t="shared" si="3"/>
        <v>19</v>
      </c>
      <c r="E41">
        <v>2383</v>
      </c>
      <c r="F41">
        <f>youtubesubs[[#This Row],[Twitter Follower Count]]-E40</f>
        <v>6</v>
      </c>
      <c r="G41">
        <f t="shared" si="5"/>
        <v>10000</v>
      </c>
      <c r="H41">
        <v>851</v>
      </c>
      <c r="I41">
        <f>youtubesubs[[#This Row],[Instagram Followers]]-H40</f>
        <v>3</v>
      </c>
      <c r="J41">
        <v>151</v>
      </c>
      <c r="K41">
        <f>youtubesubs[[#This Row],[TikTok Followers]]-J40</f>
        <v>2</v>
      </c>
      <c r="L41">
        <v>0</v>
      </c>
      <c r="M41">
        <f>youtubesubs[[#This Row],[Mastodon]]-L40</f>
        <v>0</v>
      </c>
      <c r="N41">
        <v>0</v>
      </c>
      <c r="O41" t="e">
        <f>youtubesubs[[#This Row],[Threads]]-O40</f>
        <v>#VALUE!</v>
      </c>
    </row>
    <row r="42" spans="1:15">
      <c r="A42" s="14">
        <v>44874</v>
      </c>
      <c r="B42">
        <v>11330</v>
      </c>
      <c r="C42">
        <f t="shared" si="4"/>
        <v>25000</v>
      </c>
      <c r="D42">
        <f t="shared" si="3"/>
        <v>74</v>
      </c>
      <c r="E42">
        <v>2433</v>
      </c>
      <c r="F42">
        <f>youtubesubs[[#This Row],[Twitter Follower Count]]-E41</f>
        <v>50</v>
      </c>
      <c r="G42">
        <f t="shared" si="5"/>
        <v>10000</v>
      </c>
      <c r="H42">
        <v>850</v>
      </c>
      <c r="I42">
        <f>youtubesubs[[#This Row],[Instagram Followers]]-H41</f>
        <v>-1</v>
      </c>
      <c r="J42">
        <v>153</v>
      </c>
      <c r="K42">
        <f>youtubesubs[[#This Row],[TikTok Followers]]-J41</f>
        <v>2</v>
      </c>
      <c r="L42">
        <v>0</v>
      </c>
      <c r="M42">
        <f>youtubesubs[[#This Row],[Mastodon]]-L41</f>
        <v>0</v>
      </c>
      <c r="N42">
        <v>0</v>
      </c>
      <c r="O42" t="e">
        <f>youtubesubs[[#This Row],[Threads]]-O41</f>
        <v>#VALUE!</v>
      </c>
    </row>
    <row r="43" spans="1:15">
      <c r="A43" s="14">
        <v>44875</v>
      </c>
      <c r="B43">
        <v>11361</v>
      </c>
      <c r="C43">
        <f t="shared" si="4"/>
        <v>25000</v>
      </c>
      <c r="D43">
        <f t="shared" si="3"/>
        <v>31</v>
      </c>
      <c r="E43">
        <v>2450</v>
      </c>
      <c r="F43">
        <f>youtubesubs[[#This Row],[Twitter Follower Count]]-E42</f>
        <v>17</v>
      </c>
      <c r="G43">
        <f t="shared" si="5"/>
        <v>10000</v>
      </c>
      <c r="H43">
        <v>850</v>
      </c>
      <c r="I43">
        <f>youtubesubs[[#This Row],[Instagram Followers]]-H42</f>
        <v>0</v>
      </c>
      <c r="J43">
        <v>168</v>
      </c>
      <c r="K43">
        <f>youtubesubs[[#This Row],[TikTok Followers]]-J42</f>
        <v>15</v>
      </c>
      <c r="L43">
        <v>0</v>
      </c>
      <c r="M43">
        <f>youtubesubs[[#This Row],[Mastodon]]-L42</f>
        <v>0</v>
      </c>
      <c r="N43">
        <v>0</v>
      </c>
      <c r="O43" t="e">
        <f>youtubesubs[[#This Row],[Threads]]-O42</f>
        <v>#VALUE!</v>
      </c>
    </row>
    <row r="44" spans="1:15">
      <c r="A44" s="14">
        <v>44876</v>
      </c>
      <c r="B44">
        <v>11394</v>
      </c>
      <c r="C44">
        <f t="shared" si="4"/>
        <v>25000</v>
      </c>
      <c r="D44">
        <f t="shared" si="3"/>
        <v>33</v>
      </c>
      <c r="E44">
        <v>2460</v>
      </c>
      <c r="F44">
        <f>youtubesubs[[#This Row],[Twitter Follower Count]]-E43</f>
        <v>10</v>
      </c>
      <c r="G44">
        <f t="shared" si="5"/>
        <v>10000</v>
      </c>
      <c r="H44">
        <v>851</v>
      </c>
      <c r="I44">
        <f>youtubesubs[[#This Row],[Instagram Followers]]-H43</f>
        <v>1</v>
      </c>
      <c r="J44">
        <v>189</v>
      </c>
      <c r="K44">
        <f>youtubesubs[[#This Row],[TikTok Followers]]-J43</f>
        <v>21</v>
      </c>
      <c r="L44">
        <v>0</v>
      </c>
      <c r="M44">
        <f>youtubesubs[[#This Row],[Mastodon]]-L43</f>
        <v>0</v>
      </c>
      <c r="N44">
        <v>0</v>
      </c>
      <c r="O44" t="e">
        <f>youtubesubs[[#This Row],[Threads]]-O43</f>
        <v>#VALUE!</v>
      </c>
    </row>
    <row r="45" spans="1:15">
      <c r="A45" s="14">
        <v>44877</v>
      </c>
      <c r="B45">
        <v>11418</v>
      </c>
      <c r="C45">
        <f t="shared" si="4"/>
        <v>25000</v>
      </c>
      <c r="D45">
        <f t="shared" si="3"/>
        <v>24</v>
      </c>
      <c r="E45">
        <v>2460</v>
      </c>
      <c r="F45">
        <f>youtubesubs[[#This Row],[Twitter Follower Count]]-E44</f>
        <v>0</v>
      </c>
      <c r="G45">
        <f t="shared" si="5"/>
        <v>10000</v>
      </c>
      <c r="H45">
        <v>852</v>
      </c>
      <c r="I45">
        <f>youtubesubs[[#This Row],[Instagram Followers]]-H44</f>
        <v>1</v>
      </c>
      <c r="J45">
        <v>191</v>
      </c>
      <c r="K45">
        <f>youtubesubs[[#This Row],[TikTok Followers]]-J44</f>
        <v>2</v>
      </c>
      <c r="L45">
        <v>0</v>
      </c>
      <c r="M45">
        <f>youtubesubs[[#This Row],[Mastodon]]-L44</f>
        <v>0</v>
      </c>
      <c r="N45">
        <v>0</v>
      </c>
      <c r="O45" t="e">
        <f>youtubesubs[[#This Row],[Threads]]-O44</f>
        <v>#VALUE!</v>
      </c>
    </row>
    <row r="46" spans="1:15">
      <c r="A46" s="14">
        <v>44878</v>
      </c>
      <c r="B46">
        <v>11442</v>
      </c>
      <c r="C46">
        <f t="shared" si="4"/>
        <v>25000</v>
      </c>
      <c r="D46">
        <f t="shared" si="3"/>
        <v>24</v>
      </c>
      <c r="E46">
        <v>2462</v>
      </c>
      <c r="F46">
        <f>youtubesubs[[#This Row],[Twitter Follower Count]]-E45</f>
        <v>2</v>
      </c>
      <c r="G46">
        <f t="shared" si="5"/>
        <v>10000</v>
      </c>
      <c r="H46">
        <v>854</v>
      </c>
      <c r="I46">
        <f>youtubesubs[[#This Row],[Instagram Followers]]-H45</f>
        <v>2</v>
      </c>
      <c r="J46">
        <v>203</v>
      </c>
      <c r="K46">
        <f>youtubesubs[[#This Row],[TikTok Followers]]-J45</f>
        <v>12</v>
      </c>
      <c r="L46">
        <v>0</v>
      </c>
      <c r="M46">
        <f>youtubesubs[[#This Row],[Mastodon]]-L45</f>
        <v>0</v>
      </c>
      <c r="N46">
        <v>0</v>
      </c>
      <c r="O46" t="e">
        <f>youtubesubs[[#This Row],[Threads]]-O45</f>
        <v>#VALUE!</v>
      </c>
    </row>
    <row r="47" spans="1:15">
      <c r="A47" s="14">
        <v>44879</v>
      </c>
      <c r="B47">
        <v>11466</v>
      </c>
      <c r="C47">
        <f t="shared" si="4"/>
        <v>25000</v>
      </c>
      <c r="D47">
        <f t="shared" si="3"/>
        <v>24</v>
      </c>
      <c r="E47">
        <v>2479</v>
      </c>
      <c r="F47">
        <f>youtubesubs[[#This Row],[Twitter Follower Count]]-E46</f>
        <v>17</v>
      </c>
      <c r="G47">
        <f t="shared" si="5"/>
        <v>10000</v>
      </c>
      <c r="H47">
        <v>856</v>
      </c>
      <c r="I47">
        <f>youtubesubs[[#This Row],[Instagram Followers]]-H46</f>
        <v>2</v>
      </c>
      <c r="J47">
        <v>276</v>
      </c>
      <c r="K47">
        <f>youtubesubs[[#This Row],[TikTok Followers]]-J46</f>
        <v>73</v>
      </c>
      <c r="L47">
        <v>0</v>
      </c>
      <c r="M47">
        <f>youtubesubs[[#This Row],[Mastodon]]-L46</f>
        <v>0</v>
      </c>
      <c r="N47">
        <v>0</v>
      </c>
      <c r="O47" t="e">
        <f>youtubesubs[[#This Row],[Threads]]-O46</f>
        <v>#VALUE!</v>
      </c>
    </row>
    <row r="48" spans="1:15">
      <c r="A48" s="14">
        <v>44880</v>
      </c>
      <c r="B48">
        <v>11505</v>
      </c>
      <c r="C48">
        <f t="shared" si="4"/>
        <v>25000</v>
      </c>
      <c r="D48">
        <f t="shared" si="3"/>
        <v>39</v>
      </c>
      <c r="E48">
        <v>2480</v>
      </c>
      <c r="F48">
        <f>youtubesubs[[#This Row],[Twitter Follower Count]]-E47</f>
        <v>1</v>
      </c>
      <c r="G48">
        <f t="shared" si="5"/>
        <v>10000</v>
      </c>
      <c r="H48">
        <v>856</v>
      </c>
      <c r="I48">
        <f>youtubesubs[[#This Row],[Instagram Followers]]-H47</f>
        <v>0</v>
      </c>
      <c r="J48">
        <v>279</v>
      </c>
      <c r="K48">
        <f>youtubesubs[[#This Row],[TikTok Followers]]-J47</f>
        <v>3</v>
      </c>
      <c r="L48">
        <v>0</v>
      </c>
      <c r="M48">
        <f>youtubesubs[[#This Row],[Mastodon]]-L47</f>
        <v>0</v>
      </c>
      <c r="N48">
        <v>0</v>
      </c>
      <c r="O48" t="e">
        <f>youtubesubs[[#This Row],[Threads]]-O47</f>
        <v>#VALUE!</v>
      </c>
    </row>
    <row r="49" spans="1:15">
      <c r="A49" s="14">
        <v>44881</v>
      </c>
      <c r="B49">
        <v>11546</v>
      </c>
      <c r="C49">
        <f t="shared" si="4"/>
        <v>25000</v>
      </c>
      <c r="D49">
        <f t="shared" si="3"/>
        <v>41</v>
      </c>
      <c r="E49">
        <v>2499</v>
      </c>
      <c r="F49">
        <f>youtubesubs[[#This Row],[Twitter Follower Count]]-E48</f>
        <v>19</v>
      </c>
      <c r="G49">
        <f t="shared" si="5"/>
        <v>10000</v>
      </c>
      <c r="H49">
        <v>862</v>
      </c>
      <c r="I49">
        <f>youtubesubs[[#This Row],[Instagram Followers]]-H48</f>
        <v>6</v>
      </c>
      <c r="J49">
        <v>362</v>
      </c>
      <c r="K49">
        <f>youtubesubs[[#This Row],[TikTok Followers]]-J48</f>
        <v>83</v>
      </c>
      <c r="L49">
        <v>0</v>
      </c>
      <c r="M49">
        <f>youtubesubs[[#This Row],[Mastodon]]-L48</f>
        <v>0</v>
      </c>
      <c r="N49">
        <v>0</v>
      </c>
      <c r="O49" t="e">
        <f>youtubesubs[[#This Row],[Threads]]-O48</f>
        <v>#VALUE!</v>
      </c>
    </row>
    <row r="50" spans="1:15">
      <c r="A50" s="14">
        <v>44882</v>
      </c>
      <c r="B50">
        <v>11570</v>
      </c>
      <c r="C50">
        <f t="shared" si="4"/>
        <v>25000</v>
      </c>
      <c r="D50">
        <f t="shared" si="3"/>
        <v>24</v>
      </c>
      <c r="E50">
        <v>2500</v>
      </c>
      <c r="F50">
        <f>youtubesubs[[#This Row],[Twitter Follower Count]]-E49</f>
        <v>1</v>
      </c>
      <c r="G50">
        <f t="shared" si="5"/>
        <v>10000</v>
      </c>
      <c r="H50">
        <v>862</v>
      </c>
      <c r="I50">
        <f>youtubesubs[[#This Row],[Instagram Followers]]-H49</f>
        <v>0</v>
      </c>
      <c r="J50">
        <v>369</v>
      </c>
      <c r="K50">
        <f>youtubesubs[[#This Row],[TikTok Followers]]-J49</f>
        <v>7</v>
      </c>
      <c r="L50">
        <v>0</v>
      </c>
      <c r="M50">
        <f>youtubesubs[[#This Row],[Mastodon]]-L49</f>
        <v>0</v>
      </c>
      <c r="N50">
        <v>0</v>
      </c>
      <c r="O50" t="e">
        <f>youtubesubs[[#This Row],[Threads]]-O49</f>
        <v>#VALUE!</v>
      </c>
    </row>
    <row r="51" spans="1:15">
      <c r="A51" s="14">
        <v>44883</v>
      </c>
      <c r="B51">
        <v>11594</v>
      </c>
      <c r="C51">
        <f t="shared" si="4"/>
        <v>25000</v>
      </c>
      <c r="D51">
        <f t="shared" si="3"/>
        <v>24</v>
      </c>
      <c r="E51">
        <v>2504</v>
      </c>
      <c r="F51">
        <f>youtubesubs[[#This Row],[Twitter Follower Count]]-E50</f>
        <v>4</v>
      </c>
      <c r="G51">
        <f t="shared" si="5"/>
        <v>10000</v>
      </c>
      <c r="H51">
        <v>864</v>
      </c>
      <c r="I51">
        <f>youtubesubs[[#This Row],[Instagram Followers]]-H50</f>
        <v>2</v>
      </c>
      <c r="J51">
        <v>376</v>
      </c>
      <c r="K51">
        <f>youtubesubs[[#This Row],[TikTok Followers]]-J50</f>
        <v>7</v>
      </c>
      <c r="L51">
        <v>0</v>
      </c>
      <c r="M51">
        <f>youtubesubs[[#This Row],[Mastodon]]-L50</f>
        <v>0</v>
      </c>
      <c r="N51">
        <v>0</v>
      </c>
      <c r="O51" t="e">
        <f>youtubesubs[[#This Row],[Threads]]-O50</f>
        <v>#VALUE!</v>
      </c>
    </row>
    <row r="52" spans="1:15">
      <c r="A52" s="14">
        <v>44884</v>
      </c>
      <c r="B52">
        <v>11624</v>
      </c>
      <c r="C52">
        <f t="shared" si="4"/>
        <v>25000</v>
      </c>
      <c r="D52">
        <f t="shared" si="3"/>
        <v>30</v>
      </c>
      <c r="E52">
        <v>2504</v>
      </c>
      <c r="F52">
        <f>youtubesubs[[#This Row],[Twitter Follower Count]]-E51</f>
        <v>0</v>
      </c>
      <c r="G52">
        <f t="shared" si="5"/>
        <v>10000</v>
      </c>
      <c r="H52">
        <v>866</v>
      </c>
      <c r="I52">
        <f>youtubesubs[[#This Row],[Instagram Followers]]-H51</f>
        <v>2</v>
      </c>
      <c r="J52">
        <v>382</v>
      </c>
      <c r="K52">
        <f>youtubesubs[[#This Row],[TikTok Followers]]-J51</f>
        <v>6</v>
      </c>
      <c r="L52">
        <v>0</v>
      </c>
      <c r="M52">
        <f>youtubesubs[[#This Row],[Mastodon]]-L51</f>
        <v>0</v>
      </c>
      <c r="N52">
        <v>0</v>
      </c>
      <c r="O52" t="e">
        <f>youtubesubs[[#This Row],[Threads]]-O51</f>
        <v>#VALUE!</v>
      </c>
    </row>
    <row r="53" spans="1:15">
      <c r="A53" s="14">
        <v>44885</v>
      </c>
      <c r="B53">
        <v>11642</v>
      </c>
      <c r="C53">
        <f t="shared" si="4"/>
        <v>25000</v>
      </c>
      <c r="D53">
        <f t="shared" si="3"/>
        <v>18</v>
      </c>
      <c r="E53">
        <v>2516</v>
      </c>
      <c r="F53">
        <f>youtubesubs[[#This Row],[Twitter Follower Count]]-E52</f>
        <v>12</v>
      </c>
      <c r="G53">
        <f t="shared" si="5"/>
        <v>10000</v>
      </c>
      <c r="H53">
        <v>867</v>
      </c>
      <c r="I53">
        <f>youtubesubs[[#This Row],[Instagram Followers]]-H52</f>
        <v>1</v>
      </c>
      <c r="J53">
        <v>431</v>
      </c>
      <c r="K53">
        <f>youtubesubs[[#This Row],[TikTok Followers]]-J52</f>
        <v>49</v>
      </c>
      <c r="L53">
        <v>0</v>
      </c>
      <c r="M53">
        <f>youtubesubs[[#This Row],[Mastodon]]-L52</f>
        <v>0</v>
      </c>
      <c r="N53">
        <v>0</v>
      </c>
      <c r="O53" t="e">
        <f>youtubesubs[[#This Row],[Threads]]-O52</f>
        <v>#VALUE!</v>
      </c>
    </row>
    <row r="54" spans="1:15">
      <c r="A54" s="14">
        <v>44886</v>
      </c>
      <c r="B54">
        <v>11691</v>
      </c>
      <c r="C54">
        <f t="shared" si="4"/>
        <v>25000</v>
      </c>
      <c r="D54">
        <f t="shared" si="3"/>
        <v>49</v>
      </c>
      <c r="E54">
        <v>2517</v>
      </c>
      <c r="F54">
        <f>youtubesubs[[#This Row],[Twitter Follower Count]]-E53</f>
        <v>1</v>
      </c>
      <c r="G54">
        <f t="shared" si="5"/>
        <v>10000</v>
      </c>
      <c r="H54">
        <v>868</v>
      </c>
      <c r="I54">
        <f>youtubesubs[[#This Row],[Instagram Followers]]-H53</f>
        <v>1</v>
      </c>
      <c r="J54">
        <v>431</v>
      </c>
      <c r="K54">
        <f>youtubesubs[[#This Row],[TikTok Followers]]-J53</f>
        <v>0</v>
      </c>
      <c r="L54">
        <v>0</v>
      </c>
      <c r="M54">
        <f>youtubesubs[[#This Row],[Mastodon]]-L53</f>
        <v>0</v>
      </c>
      <c r="N54">
        <v>0</v>
      </c>
      <c r="O54" t="e">
        <f>youtubesubs[[#This Row],[Threads]]-O53</f>
        <v>#VALUE!</v>
      </c>
    </row>
    <row r="55" spans="1:15">
      <c r="A55" s="14">
        <v>44887</v>
      </c>
      <c r="B55">
        <v>11712</v>
      </c>
      <c r="C55">
        <f t="shared" si="4"/>
        <v>25000</v>
      </c>
      <c r="D55">
        <f t="shared" si="3"/>
        <v>21</v>
      </c>
      <c r="E55">
        <v>2564</v>
      </c>
      <c r="F55">
        <f>youtubesubs[[#This Row],[Twitter Follower Count]]-E54</f>
        <v>47</v>
      </c>
      <c r="G55">
        <f t="shared" si="5"/>
        <v>10000</v>
      </c>
      <c r="H55">
        <v>879</v>
      </c>
      <c r="I55">
        <f>youtubesubs[[#This Row],[Instagram Followers]]-H54</f>
        <v>11</v>
      </c>
      <c r="J55">
        <v>720</v>
      </c>
      <c r="K55">
        <f>youtubesubs[[#This Row],[TikTok Followers]]-J54</f>
        <v>289</v>
      </c>
      <c r="L55">
        <v>0</v>
      </c>
      <c r="M55">
        <f>youtubesubs[[#This Row],[Mastodon]]-L54</f>
        <v>0</v>
      </c>
      <c r="N55">
        <v>0</v>
      </c>
      <c r="O55" t="e">
        <f>youtubesubs[[#This Row],[Threads]]-O54</f>
        <v>#VALUE!</v>
      </c>
    </row>
    <row r="56" spans="1:15">
      <c r="A56" s="14">
        <v>44888</v>
      </c>
      <c r="B56">
        <v>11733</v>
      </c>
      <c r="C56">
        <f t="shared" si="4"/>
        <v>25000</v>
      </c>
      <c r="D56">
        <f t="shared" si="3"/>
        <v>21</v>
      </c>
      <c r="E56">
        <v>2576</v>
      </c>
      <c r="F56">
        <f>youtubesubs[[#This Row],[Twitter Follower Count]]-E55</f>
        <v>12</v>
      </c>
      <c r="G56">
        <f t="shared" si="5"/>
        <v>10000</v>
      </c>
      <c r="H56">
        <v>882</v>
      </c>
      <c r="I56">
        <f>youtubesubs[[#This Row],[Instagram Followers]]-H55</f>
        <v>3</v>
      </c>
      <c r="J56">
        <v>767</v>
      </c>
      <c r="K56">
        <f>youtubesubs[[#This Row],[TikTok Followers]]-J55</f>
        <v>47</v>
      </c>
      <c r="L56">
        <v>0</v>
      </c>
      <c r="M56">
        <f>youtubesubs[[#This Row],[Mastodon]]-L55</f>
        <v>0</v>
      </c>
      <c r="N56">
        <v>0</v>
      </c>
      <c r="O56" t="e">
        <f>youtubesubs[[#This Row],[Threads]]-O55</f>
        <v>#VALUE!</v>
      </c>
    </row>
    <row r="57" spans="1:15">
      <c r="A57" s="14">
        <v>44889</v>
      </c>
      <c r="B57">
        <v>11773</v>
      </c>
      <c r="C57">
        <f t="shared" si="4"/>
        <v>25000</v>
      </c>
      <c r="D57">
        <f t="shared" si="3"/>
        <v>40</v>
      </c>
      <c r="E57">
        <v>2576</v>
      </c>
      <c r="F57">
        <f>youtubesubs[[#This Row],[Twitter Follower Count]]-E56</f>
        <v>0</v>
      </c>
      <c r="G57">
        <f t="shared" si="5"/>
        <v>10000</v>
      </c>
      <c r="H57">
        <v>882</v>
      </c>
      <c r="I57">
        <f>youtubesubs[[#This Row],[Instagram Followers]]-H56</f>
        <v>0</v>
      </c>
      <c r="J57">
        <v>793</v>
      </c>
      <c r="K57">
        <f>youtubesubs[[#This Row],[TikTok Followers]]-J56</f>
        <v>26</v>
      </c>
      <c r="L57">
        <v>0</v>
      </c>
      <c r="M57">
        <f>youtubesubs[[#This Row],[Mastodon]]-L56</f>
        <v>0</v>
      </c>
      <c r="N57">
        <v>0</v>
      </c>
      <c r="O57" t="e">
        <f>youtubesubs[[#This Row],[Threads]]-O56</f>
        <v>#VALUE!</v>
      </c>
    </row>
    <row r="58" spans="1:15">
      <c r="A58" s="14">
        <v>44890</v>
      </c>
      <c r="B58">
        <v>11804</v>
      </c>
      <c r="C58">
        <f t="shared" si="4"/>
        <v>25000</v>
      </c>
      <c r="D58">
        <f t="shared" si="3"/>
        <v>31</v>
      </c>
      <c r="E58">
        <v>2585</v>
      </c>
      <c r="F58">
        <f>youtubesubs[[#This Row],[Twitter Follower Count]]-E57</f>
        <v>9</v>
      </c>
      <c r="G58">
        <f t="shared" si="5"/>
        <v>10000</v>
      </c>
      <c r="H58">
        <v>884</v>
      </c>
      <c r="I58">
        <f>youtubesubs[[#This Row],[Instagram Followers]]-H57</f>
        <v>2</v>
      </c>
      <c r="J58">
        <v>808</v>
      </c>
      <c r="K58">
        <f>youtubesubs[[#This Row],[TikTok Followers]]-J57</f>
        <v>15</v>
      </c>
      <c r="L58">
        <v>0</v>
      </c>
      <c r="M58">
        <f>youtubesubs[[#This Row],[Mastodon]]-L57</f>
        <v>0</v>
      </c>
      <c r="N58">
        <v>0</v>
      </c>
      <c r="O58" t="e">
        <f>youtubesubs[[#This Row],[Threads]]-O57</f>
        <v>#VALUE!</v>
      </c>
    </row>
    <row r="59" spans="1:15">
      <c r="A59" s="14">
        <v>44891</v>
      </c>
      <c r="B59">
        <v>11825</v>
      </c>
      <c r="C59">
        <f t="shared" si="4"/>
        <v>25000</v>
      </c>
      <c r="D59">
        <f t="shared" si="3"/>
        <v>21</v>
      </c>
      <c r="E59">
        <v>2589</v>
      </c>
      <c r="F59">
        <f>youtubesubs[[#This Row],[Twitter Follower Count]]-E58</f>
        <v>4</v>
      </c>
      <c r="G59">
        <f t="shared" si="5"/>
        <v>10000</v>
      </c>
      <c r="H59">
        <v>891</v>
      </c>
      <c r="I59">
        <f>youtubesubs[[#This Row],[Instagram Followers]]-H58</f>
        <v>7</v>
      </c>
      <c r="J59">
        <v>814</v>
      </c>
      <c r="K59">
        <f>youtubesubs[[#This Row],[TikTok Followers]]-J58</f>
        <v>6</v>
      </c>
      <c r="L59">
        <v>0</v>
      </c>
      <c r="M59">
        <f>youtubesubs[[#This Row],[Mastodon]]-L58</f>
        <v>0</v>
      </c>
      <c r="N59">
        <v>0</v>
      </c>
      <c r="O59" t="e">
        <f>youtubesubs[[#This Row],[Threads]]-O58</f>
        <v>#VALUE!</v>
      </c>
    </row>
    <row r="60" spans="1:15">
      <c r="A60" s="14">
        <v>44892</v>
      </c>
      <c r="B60">
        <v>11852</v>
      </c>
      <c r="C60">
        <f t="shared" si="4"/>
        <v>25000</v>
      </c>
      <c r="D60">
        <f t="shared" si="3"/>
        <v>27</v>
      </c>
      <c r="E60">
        <v>2593</v>
      </c>
      <c r="F60">
        <v>4</v>
      </c>
      <c r="G60">
        <f t="shared" si="5"/>
        <v>10000</v>
      </c>
      <c r="H60">
        <v>891</v>
      </c>
      <c r="I60">
        <f>youtubesubs[[#This Row],[Instagram Followers]]-H59</f>
        <v>0</v>
      </c>
      <c r="J60">
        <v>822</v>
      </c>
      <c r="K60">
        <f>youtubesubs[[#This Row],[TikTok Followers]]-J59</f>
        <v>8</v>
      </c>
      <c r="L60">
        <v>0</v>
      </c>
      <c r="M60">
        <f>youtubesubs[[#This Row],[Mastodon]]-L59</f>
        <v>0</v>
      </c>
      <c r="N60">
        <v>0</v>
      </c>
      <c r="O60" t="e">
        <f>youtubesubs[[#This Row],[Threads]]-O59</f>
        <v>#VALUE!</v>
      </c>
    </row>
    <row r="61" spans="1:15">
      <c r="A61" s="14">
        <v>44893</v>
      </c>
      <c r="B61">
        <v>11881</v>
      </c>
      <c r="C61">
        <f t="shared" si="4"/>
        <v>25000</v>
      </c>
      <c r="D61">
        <f t="shared" ref="D61:D92" si="6">(B61-B60)/(A61-A60)</f>
        <v>29</v>
      </c>
      <c r="E61">
        <v>2595</v>
      </c>
      <c r="F61">
        <f>youtubesubs[[#This Row],[Twitter Follower Count]]-E60</f>
        <v>2</v>
      </c>
      <c r="G61">
        <f t="shared" si="5"/>
        <v>10000</v>
      </c>
      <c r="H61">
        <v>889</v>
      </c>
      <c r="I61">
        <f>youtubesubs[[#This Row],[Instagram Followers]]-H60</f>
        <v>-2</v>
      </c>
      <c r="J61">
        <v>825</v>
      </c>
      <c r="K61">
        <f>youtubesubs[[#This Row],[TikTok Followers]]-J60</f>
        <v>3</v>
      </c>
      <c r="L61">
        <v>0</v>
      </c>
      <c r="M61">
        <f>youtubesubs[[#This Row],[Mastodon]]-L60</f>
        <v>0</v>
      </c>
      <c r="N61">
        <v>0</v>
      </c>
      <c r="O61" t="e">
        <f>youtubesubs[[#This Row],[Threads]]-O60</f>
        <v>#VALUE!</v>
      </c>
    </row>
    <row r="62" spans="1:15">
      <c r="A62" s="14">
        <v>44894</v>
      </c>
      <c r="B62">
        <v>11905</v>
      </c>
      <c r="C62">
        <f t="shared" si="4"/>
        <v>25000</v>
      </c>
      <c r="D62">
        <f t="shared" si="6"/>
        <v>24</v>
      </c>
      <c r="E62">
        <v>2599</v>
      </c>
      <c r="F62">
        <f>youtubesubs[[#This Row],[Twitter Follower Count]]-E61</f>
        <v>4</v>
      </c>
      <c r="G62">
        <f t="shared" si="5"/>
        <v>10000</v>
      </c>
      <c r="H62">
        <v>893</v>
      </c>
      <c r="I62">
        <f>youtubesubs[[#This Row],[Instagram Followers]]-H61</f>
        <v>4</v>
      </c>
      <c r="J62">
        <v>829</v>
      </c>
      <c r="K62">
        <f>youtubesubs[[#This Row],[TikTok Followers]]-J61</f>
        <v>4</v>
      </c>
      <c r="L62">
        <v>0</v>
      </c>
      <c r="M62">
        <f>youtubesubs[[#This Row],[Mastodon]]-L61</f>
        <v>0</v>
      </c>
      <c r="N62">
        <v>0</v>
      </c>
      <c r="O62" t="e">
        <f>youtubesubs[[#This Row],[Threads]]-O61</f>
        <v>#VALUE!</v>
      </c>
    </row>
    <row r="63" spans="1:15">
      <c r="A63" s="14">
        <v>44895</v>
      </c>
      <c r="B63">
        <v>11940</v>
      </c>
      <c r="C63">
        <f t="shared" si="4"/>
        <v>25000</v>
      </c>
      <c r="D63">
        <f t="shared" si="6"/>
        <v>35</v>
      </c>
      <c r="E63">
        <v>2602</v>
      </c>
      <c r="F63">
        <f>youtubesubs[[#This Row],[Twitter Follower Count]]-E62</f>
        <v>3</v>
      </c>
      <c r="G63">
        <f t="shared" si="5"/>
        <v>10000</v>
      </c>
      <c r="H63">
        <v>894</v>
      </c>
      <c r="I63">
        <f>youtubesubs[[#This Row],[Instagram Followers]]-H62</f>
        <v>1</v>
      </c>
      <c r="J63">
        <v>838</v>
      </c>
      <c r="K63">
        <f>youtubesubs[[#This Row],[TikTok Followers]]-J62</f>
        <v>9</v>
      </c>
      <c r="L63">
        <v>0</v>
      </c>
      <c r="M63">
        <f>youtubesubs[[#This Row],[Mastodon]]-L62</f>
        <v>0</v>
      </c>
      <c r="N63">
        <v>0</v>
      </c>
      <c r="O63" t="e">
        <f>youtubesubs[[#This Row],[Threads]]-O62</f>
        <v>#VALUE!</v>
      </c>
    </row>
    <row r="64" spans="1:15">
      <c r="A64" s="14">
        <v>44896</v>
      </c>
      <c r="B64">
        <v>11967</v>
      </c>
      <c r="C64">
        <f t="shared" si="4"/>
        <v>25000</v>
      </c>
      <c r="D64">
        <f t="shared" si="6"/>
        <v>27</v>
      </c>
      <c r="E64">
        <v>2605</v>
      </c>
      <c r="F64">
        <f>youtubesubs[[#This Row],[Twitter Follower Count]]-E63</f>
        <v>3</v>
      </c>
      <c r="G64">
        <f t="shared" si="5"/>
        <v>10000</v>
      </c>
      <c r="H64">
        <v>893</v>
      </c>
      <c r="I64">
        <f>youtubesubs[[#This Row],[Instagram Followers]]-H63</f>
        <v>-1</v>
      </c>
      <c r="J64">
        <v>857</v>
      </c>
      <c r="K64">
        <f>youtubesubs[[#This Row],[TikTok Followers]]-J63</f>
        <v>19</v>
      </c>
      <c r="L64">
        <v>0</v>
      </c>
      <c r="M64">
        <f>youtubesubs[[#This Row],[Mastodon]]-L63</f>
        <v>0</v>
      </c>
      <c r="N64">
        <v>0</v>
      </c>
      <c r="O64" t="e">
        <f>youtubesubs[[#This Row],[Threads]]-O63</f>
        <v>#VALUE!</v>
      </c>
    </row>
    <row r="65" spans="1:16">
      <c r="A65" s="14">
        <v>44897</v>
      </c>
      <c r="B65">
        <v>11992</v>
      </c>
      <c r="C65">
        <f t="shared" si="4"/>
        <v>25000</v>
      </c>
      <c r="D65">
        <f t="shared" si="6"/>
        <v>25</v>
      </c>
      <c r="E65">
        <v>2605</v>
      </c>
      <c r="F65">
        <f>youtubesubs[[#This Row],[Twitter Follower Count]]-E64</f>
        <v>0</v>
      </c>
      <c r="G65">
        <f t="shared" si="5"/>
        <v>10000</v>
      </c>
      <c r="H65">
        <v>893</v>
      </c>
      <c r="I65">
        <f>youtubesubs[[#This Row],[Instagram Followers]]-H64</f>
        <v>0</v>
      </c>
      <c r="J65">
        <v>861</v>
      </c>
      <c r="K65">
        <f>youtubesubs[[#This Row],[TikTok Followers]]-J64</f>
        <v>4</v>
      </c>
      <c r="L65">
        <v>0</v>
      </c>
      <c r="M65">
        <f>youtubesubs[[#This Row],[Mastodon]]-L64</f>
        <v>0</v>
      </c>
      <c r="N65">
        <v>0</v>
      </c>
      <c r="O65" t="e">
        <f>youtubesubs[[#This Row],[Threads]]-O64</f>
        <v>#VALUE!</v>
      </c>
    </row>
    <row r="66" spans="1:16">
      <c r="A66" s="14">
        <v>44898</v>
      </c>
      <c r="B66">
        <v>12017</v>
      </c>
      <c r="C66">
        <f t="shared" si="4"/>
        <v>25000</v>
      </c>
      <c r="D66">
        <f t="shared" si="6"/>
        <v>25</v>
      </c>
      <c r="E66">
        <v>2612</v>
      </c>
      <c r="F66">
        <f>youtubesubs[[#This Row],[Twitter Follower Count]]-E65</f>
        <v>7</v>
      </c>
      <c r="G66">
        <f t="shared" si="5"/>
        <v>10000</v>
      </c>
      <c r="H66">
        <v>894</v>
      </c>
      <c r="I66">
        <f>youtubesubs[[#This Row],[Instagram Followers]]-H65</f>
        <v>1</v>
      </c>
      <c r="J66">
        <v>872</v>
      </c>
      <c r="K66">
        <f>youtubesubs[[#This Row],[TikTok Followers]]-J65</f>
        <v>11</v>
      </c>
      <c r="L66">
        <v>0</v>
      </c>
      <c r="M66">
        <f>youtubesubs[[#This Row],[Mastodon]]-L65</f>
        <v>0</v>
      </c>
      <c r="N66">
        <v>0</v>
      </c>
      <c r="O66" t="e">
        <f>youtubesubs[[#This Row],[Threads]]-O65</f>
        <v>#VALUE!</v>
      </c>
    </row>
    <row r="67" spans="1:16">
      <c r="A67" s="14">
        <v>44899</v>
      </c>
      <c r="B67">
        <v>12045</v>
      </c>
      <c r="C67">
        <f t="shared" ref="C67:C98" si="7">$Q$3</f>
        <v>25000</v>
      </c>
      <c r="D67">
        <f t="shared" si="6"/>
        <v>28</v>
      </c>
      <c r="E67">
        <v>2625</v>
      </c>
      <c r="F67">
        <f>youtubesubs[[#This Row],[Twitter Follower Count]]-E66</f>
        <v>13</v>
      </c>
      <c r="G67">
        <f t="shared" ref="G67:G98" si="8">$Q$10</f>
        <v>10000</v>
      </c>
      <c r="H67">
        <v>896</v>
      </c>
      <c r="I67">
        <f>youtubesubs[[#This Row],[Instagram Followers]]-H66</f>
        <v>2</v>
      </c>
      <c r="J67">
        <v>900</v>
      </c>
      <c r="K67">
        <f>youtubesubs[[#This Row],[TikTok Followers]]-J66</f>
        <v>28</v>
      </c>
      <c r="L67">
        <v>0</v>
      </c>
      <c r="M67">
        <f>youtubesubs[[#This Row],[Mastodon]]-L66</f>
        <v>0</v>
      </c>
      <c r="N67">
        <v>0</v>
      </c>
      <c r="O67" t="e">
        <f>youtubesubs[[#This Row],[Threads]]-O66</f>
        <v>#VALUE!</v>
      </c>
    </row>
    <row r="68" spans="1:16">
      <c r="A68" s="14">
        <v>44900</v>
      </c>
      <c r="B68">
        <v>12076</v>
      </c>
      <c r="C68">
        <f t="shared" si="7"/>
        <v>25000</v>
      </c>
      <c r="D68">
        <f t="shared" si="6"/>
        <v>31</v>
      </c>
      <c r="E68">
        <v>2629</v>
      </c>
      <c r="F68">
        <f>youtubesubs[[#This Row],[Twitter Follower Count]]-E67</f>
        <v>4</v>
      </c>
      <c r="G68">
        <f t="shared" si="8"/>
        <v>10000</v>
      </c>
      <c r="H68">
        <v>898</v>
      </c>
      <c r="I68">
        <f>youtubesubs[[#This Row],[Instagram Followers]]-H67</f>
        <v>2</v>
      </c>
      <c r="J68">
        <v>907</v>
      </c>
      <c r="K68">
        <f>youtubesubs[[#This Row],[TikTok Followers]]-J67</f>
        <v>7</v>
      </c>
      <c r="L68">
        <v>0</v>
      </c>
      <c r="M68">
        <f>youtubesubs[[#This Row],[Mastodon]]-L67</f>
        <v>0</v>
      </c>
      <c r="N68">
        <v>0</v>
      </c>
      <c r="O68" t="e">
        <f>youtubesubs[[#This Row],[Threads]]-O67</f>
        <v>#VALUE!</v>
      </c>
    </row>
    <row r="69" spans="1:16">
      <c r="A69" s="14">
        <v>44901</v>
      </c>
      <c r="B69">
        <v>12102</v>
      </c>
      <c r="C69">
        <f t="shared" si="7"/>
        <v>25000</v>
      </c>
      <c r="D69">
        <f t="shared" si="6"/>
        <v>26</v>
      </c>
      <c r="E69">
        <v>2636</v>
      </c>
      <c r="F69">
        <f>youtubesubs[[#This Row],[Twitter Follower Count]]-E68</f>
        <v>7</v>
      </c>
      <c r="G69">
        <f t="shared" si="8"/>
        <v>10000</v>
      </c>
      <c r="H69">
        <v>900</v>
      </c>
      <c r="I69">
        <f>youtubesubs[[#This Row],[Instagram Followers]]-H68</f>
        <v>2</v>
      </c>
      <c r="J69">
        <v>911</v>
      </c>
      <c r="K69">
        <f>youtubesubs[[#This Row],[TikTok Followers]]-J68</f>
        <v>4</v>
      </c>
      <c r="L69">
        <v>0</v>
      </c>
      <c r="M69">
        <f>youtubesubs[[#This Row],[Mastodon]]-L68</f>
        <v>0</v>
      </c>
      <c r="N69">
        <v>0</v>
      </c>
      <c r="O69" t="e">
        <f>youtubesubs[[#This Row],[Threads]]-O68</f>
        <v>#VALUE!</v>
      </c>
    </row>
    <row r="70" spans="1:16">
      <c r="A70" s="14">
        <v>44902</v>
      </c>
      <c r="B70">
        <v>12124</v>
      </c>
      <c r="C70" s="16">
        <f t="shared" si="7"/>
        <v>25000</v>
      </c>
      <c r="D70">
        <f t="shared" si="6"/>
        <v>22</v>
      </c>
      <c r="E70">
        <v>2645</v>
      </c>
      <c r="F70">
        <f>youtubesubs[[#This Row],[Twitter Follower Count]]-E69</f>
        <v>9</v>
      </c>
      <c r="G70">
        <f t="shared" si="8"/>
        <v>10000</v>
      </c>
      <c r="H70">
        <v>900</v>
      </c>
      <c r="I70">
        <f>youtubesubs[[#This Row],[Instagram Followers]]-H69</f>
        <v>0</v>
      </c>
      <c r="J70">
        <v>911</v>
      </c>
      <c r="K70">
        <f>youtubesubs[[#This Row],[TikTok Followers]]-J69</f>
        <v>0</v>
      </c>
      <c r="L70">
        <v>0</v>
      </c>
      <c r="M70">
        <f>youtubesubs[[#This Row],[Mastodon]]-L69</f>
        <v>0</v>
      </c>
      <c r="N70">
        <v>0</v>
      </c>
      <c r="O70" t="e">
        <f>youtubesubs[[#This Row],[Threads]]-O69</f>
        <v>#VALUE!</v>
      </c>
    </row>
    <row r="71" spans="1:16">
      <c r="A71" s="14">
        <v>44903</v>
      </c>
      <c r="B71">
        <v>12146</v>
      </c>
      <c r="C71">
        <f t="shared" si="7"/>
        <v>25000</v>
      </c>
      <c r="D71">
        <f t="shared" si="6"/>
        <v>22</v>
      </c>
      <c r="E71">
        <v>2647</v>
      </c>
      <c r="F71">
        <f>youtubesubs[[#This Row],[Twitter Follower Count]]-E70</f>
        <v>2</v>
      </c>
      <c r="G71">
        <f t="shared" si="8"/>
        <v>10000</v>
      </c>
      <c r="H71">
        <v>900</v>
      </c>
      <c r="I71">
        <f>youtubesubs[[#This Row],[Instagram Followers]]-H70</f>
        <v>0</v>
      </c>
      <c r="J71">
        <v>911</v>
      </c>
      <c r="K71">
        <f>youtubesubs[[#This Row],[TikTok Followers]]-J70</f>
        <v>0</v>
      </c>
      <c r="L71">
        <v>0</v>
      </c>
      <c r="M71">
        <f>youtubesubs[[#This Row],[Mastodon]]-L70</f>
        <v>0</v>
      </c>
      <c r="N71">
        <v>0</v>
      </c>
      <c r="O71" t="e">
        <f>youtubesubs[[#This Row],[Threads]]-O70</f>
        <v>#VALUE!</v>
      </c>
    </row>
    <row r="72" spans="1:16">
      <c r="A72" s="14">
        <v>44904</v>
      </c>
      <c r="B72">
        <v>12181</v>
      </c>
      <c r="C72">
        <f t="shared" si="7"/>
        <v>25000</v>
      </c>
      <c r="D72">
        <f t="shared" si="6"/>
        <v>35</v>
      </c>
      <c r="E72">
        <v>2652</v>
      </c>
      <c r="F72">
        <f>youtubesubs[[#This Row],[Twitter Follower Count]]-E71</f>
        <v>5</v>
      </c>
      <c r="G72">
        <f t="shared" si="8"/>
        <v>10000</v>
      </c>
      <c r="H72">
        <v>900</v>
      </c>
      <c r="I72">
        <f>youtubesubs[[#This Row],[Instagram Followers]]-H71</f>
        <v>0</v>
      </c>
      <c r="J72">
        <v>918</v>
      </c>
      <c r="K72">
        <f>youtubesubs[[#This Row],[TikTok Followers]]-J71</f>
        <v>7</v>
      </c>
      <c r="L72">
        <v>0</v>
      </c>
      <c r="M72">
        <f>youtubesubs[[#This Row],[Mastodon]]-L71</f>
        <v>0</v>
      </c>
      <c r="N72">
        <v>0</v>
      </c>
      <c r="O72" t="e">
        <f>youtubesubs[[#This Row],[Threads]]-O71</f>
        <v>#VALUE!</v>
      </c>
    </row>
    <row r="73" spans="1:16">
      <c r="A73" s="14">
        <v>44905</v>
      </c>
      <c r="B73">
        <v>12204</v>
      </c>
      <c r="C73">
        <f t="shared" si="7"/>
        <v>25000</v>
      </c>
      <c r="D73">
        <f t="shared" si="6"/>
        <v>23</v>
      </c>
      <c r="E73">
        <v>2658</v>
      </c>
      <c r="F73">
        <f>youtubesubs[[#This Row],[Twitter Follower Count]]-E72</f>
        <v>6</v>
      </c>
      <c r="G73">
        <f t="shared" si="8"/>
        <v>10000</v>
      </c>
      <c r="H73">
        <v>900</v>
      </c>
      <c r="I73">
        <f>youtubesubs[[#This Row],[Instagram Followers]]-H72</f>
        <v>0</v>
      </c>
      <c r="J73">
        <v>922</v>
      </c>
      <c r="K73">
        <f>youtubesubs[[#This Row],[TikTok Followers]]-J72</f>
        <v>4</v>
      </c>
      <c r="L73">
        <v>0</v>
      </c>
      <c r="M73">
        <f>youtubesubs[[#This Row],[Mastodon]]-L72</f>
        <v>0</v>
      </c>
      <c r="N73">
        <v>0</v>
      </c>
      <c r="O73" t="e">
        <f>youtubesubs[[#This Row],[Threads]]-O72</f>
        <v>#VALUE!</v>
      </c>
    </row>
    <row r="74" spans="1:16">
      <c r="A74" s="14">
        <v>44906</v>
      </c>
      <c r="B74">
        <v>12225</v>
      </c>
      <c r="C74">
        <f t="shared" si="7"/>
        <v>25000</v>
      </c>
      <c r="D74">
        <f t="shared" si="6"/>
        <v>21</v>
      </c>
      <c r="E74">
        <v>2672</v>
      </c>
      <c r="F74">
        <f>youtubesubs[[#This Row],[Twitter Follower Count]]-E73</f>
        <v>14</v>
      </c>
      <c r="G74">
        <f t="shared" si="8"/>
        <v>10000</v>
      </c>
      <c r="H74">
        <v>903</v>
      </c>
      <c r="I74">
        <f>youtubesubs[[#This Row],[Instagram Followers]]-H73</f>
        <v>3</v>
      </c>
      <c r="J74">
        <v>928</v>
      </c>
      <c r="K74">
        <f>youtubesubs[[#This Row],[TikTok Followers]]-J73</f>
        <v>6</v>
      </c>
      <c r="L74">
        <v>0</v>
      </c>
      <c r="M74">
        <f>youtubesubs[[#This Row],[Mastodon]]-L73</f>
        <v>0</v>
      </c>
      <c r="N74">
        <v>0</v>
      </c>
      <c r="O74" t="e">
        <f>youtubesubs[[#This Row],[Threads]]-O73</f>
        <v>#VALUE!</v>
      </c>
    </row>
    <row r="75" spans="1:16">
      <c r="A75" s="14">
        <v>44907</v>
      </c>
      <c r="B75">
        <v>12250</v>
      </c>
      <c r="C75">
        <f t="shared" si="7"/>
        <v>25000</v>
      </c>
      <c r="D75">
        <f t="shared" si="6"/>
        <v>25</v>
      </c>
      <c r="E75">
        <v>2677</v>
      </c>
      <c r="F75">
        <f>youtubesubs[[#This Row],[Twitter Follower Count]]-E74</f>
        <v>5</v>
      </c>
      <c r="G75">
        <f t="shared" si="8"/>
        <v>10000</v>
      </c>
      <c r="H75">
        <v>902</v>
      </c>
      <c r="I75">
        <f>youtubesubs[[#This Row],[Instagram Followers]]-H74</f>
        <v>-1</v>
      </c>
      <c r="J75">
        <v>929</v>
      </c>
      <c r="K75">
        <f>youtubesubs[[#This Row],[TikTok Followers]]-J74</f>
        <v>1</v>
      </c>
      <c r="L75">
        <v>0</v>
      </c>
      <c r="M75">
        <f>youtubesubs[[#This Row],[Mastodon]]-L74</f>
        <v>0</v>
      </c>
      <c r="N75">
        <v>0</v>
      </c>
      <c r="O75" t="e">
        <f>youtubesubs[[#This Row],[Threads]]-O74</f>
        <v>#VALUE!</v>
      </c>
    </row>
    <row r="76" spans="1:16">
      <c r="A76" s="14">
        <v>44908</v>
      </c>
      <c r="B76">
        <v>12272</v>
      </c>
      <c r="C76">
        <f t="shared" si="7"/>
        <v>25000</v>
      </c>
      <c r="D76">
        <f t="shared" si="6"/>
        <v>22</v>
      </c>
      <c r="E76">
        <v>2683</v>
      </c>
      <c r="F76">
        <f>youtubesubs[[#This Row],[Twitter Follower Count]]-E75</f>
        <v>6</v>
      </c>
      <c r="G76">
        <f t="shared" si="8"/>
        <v>10000</v>
      </c>
      <c r="H76">
        <v>901</v>
      </c>
      <c r="I76">
        <f>youtubesubs[[#This Row],[Instagram Followers]]-H75</f>
        <v>-1</v>
      </c>
      <c r="J76">
        <v>930</v>
      </c>
      <c r="K76">
        <f>youtubesubs[[#This Row],[TikTok Followers]]-J75</f>
        <v>1</v>
      </c>
      <c r="L76">
        <v>0</v>
      </c>
      <c r="M76">
        <f>youtubesubs[[#This Row],[Mastodon]]-L75</f>
        <v>0</v>
      </c>
      <c r="N76">
        <v>0</v>
      </c>
      <c r="O76" t="e">
        <f>youtubesubs[[#This Row],[Threads]]-O75</f>
        <v>#VALUE!</v>
      </c>
    </row>
    <row r="77" spans="1:16">
      <c r="A77" s="14">
        <v>44909</v>
      </c>
      <c r="B77">
        <v>12296</v>
      </c>
      <c r="C77">
        <f t="shared" si="7"/>
        <v>25000</v>
      </c>
      <c r="D77">
        <f t="shared" si="6"/>
        <v>24</v>
      </c>
      <c r="E77">
        <v>2690</v>
      </c>
      <c r="F77">
        <f>youtubesubs[[#This Row],[Twitter Follower Count]]-E76</f>
        <v>7</v>
      </c>
      <c r="G77">
        <f t="shared" si="8"/>
        <v>10000</v>
      </c>
      <c r="H77">
        <v>901</v>
      </c>
      <c r="I77">
        <f>youtubesubs[[#This Row],[Instagram Followers]]-H76</f>
        <v>0</v>
      </c>
      <c r="J77">
        <v>934</v>
      </c>
      <c r="K77">
        <f>youtubesubs[[#This Row],[TikTok Followers]]-J76</f>
        <v>4</v>
      </c>
      <c r="L77">
        <v>0</v>
      </c>
      <c r="M77">
        <f>youtubesubs[[#This Row],[Mastodon]]-L76</f>
        <v>0</v>
      </c>
      <c r="N77">
        <v>0</v>
      </c>
      <c r="O77" t="e">
        <f>youtubesubs[[#This Row],[Threads]]-O76</f>
        <v>#VALUE!</v>
      </c>
    </row>
    <row r="78" spans="1:16">
      <c r="A78" s="14">
        <v>44910</v>
      </c>
      <c r="B78">
        <v>12318</v>
      </c>
      <c r="C78">
        <f t="shared" si="7"/>
        <v>25000</v>
      </c>
      <c r="D78">
        <f t="shared" si="6"/>
        <v>22</v>
      </c>
      <c r="E78">
        <v>2695</v>
      </c>
      <c r="F78">
        <f>youtubesubs[[#This Row],[Twitter Follower Count]]-E77</f>
        <v>5</v>
      </c>
      <c r="G78">
        <f t="shared" si="8"/>
        <v>10000</v>
      </c>
      <c r="H78">
        <v>903</v>
      </c>
      <c r="I78">
        <f>youtubesubs[[#This Row],[Instagram Followers]]-H77</f>
        <v>2</v>
      </c>
      <c r="J78">
        <v>935</v>
      </c>
      <c r="K78">
        <f>youtubesubs[[#This Row],[TikTok Followers]]-J77</f>
        <v>1</v>
      </c>
      <c r="L78">
        <v>0</v>
      </c>
      <c r="M78">
        <f>youtubesubs[[#This Row],[Mastodon]]-L77</f>
        <v>0</v>
      </c>
      <c r="N78">
        <v>0</v>
      </c>
      <c r="O78" t="e">
        <f>youtubesubs[[#This Row],[Threads]]-O77</f>
        <v>#VALUE!</v>
      </c>
    </row>
    <row r="79" spans="1:16">
      <c r="A79" s="14">
        <v>44911</v>
      </c>
      <c r="B79">
        <v>12350</v>
      </c>
      <c r="C79">
        <f t="shared" si="7"/>
        <v>25000</v>
      </c>
      <c r="D79">
        <f t="shared" si="6"/>
        <v>32</v>
      </c>
      <c r="E79">
        <v>2703</v>
      </c>
      <c r="F79">
        <f>youtubesubs[[#This Row],[Twitter Follower Count]]-E78</f>
        <v>8</v>
      </c>
      <c r="G79">
        <f t="shared" si="8"/>
        <v>10000</v>
      </c>
      <c r="H79">
        <v>903</v>
      </c>
      <c r="I79">
        <f>youtubesubs[[#This Row],[Instagram Followers]]-H78</f>
        <v>0</v>
      </c>
      <c r="J79">
        <v>941</v>
      </c>
      <c r="K79">
        <f>youtubesubs[[#This Row],[TikTok Followers]]-J78</f>
        <v>6</v>
      </c>
      <c r="L79">
        <v>0</v>
      </c>
      <c r="M79">
        <f>youtubesubs[[#This Row],[Mastodon]]-L78</f>
        <v>0</v>
      </c>
      <c r="N79">
        <v>0</v>
      </c>
      <c r="O79" t="e">
        <f>youtubesubs[[#This Row],[Threads]]-O78</f>
        <v>#VALUE!</v>
      </c>
      <c r="P79">
        <v>18003</v>
      </c>
    </row>
    <row r="80" spans="1:16">
      <c r="A80" s="14">
        <v>44912</v>
      </c>
      <c r="B80">
        <v>12370</v>
      </c>
      <c r="C80">
        <f t="shared" si="7"/>
        <v>25000</v>
      </c>
      <c r="D80">
        <f t="shared" si="6"/>
        <v>20</v>
      </c>
      <c r="E80">
        <v>2713</v>
      </c>
      <c r="F80">
        <f>youtubesubs[[#This Row],[Twitter Follower Count]]-E79</f>
        <v>10</v>
      </c>
      <c r="G80">
        <f t="shared" si="8"/>
        <v>10000</v>
      </c>
      <c r="H80">
        <v>905</v>
      </c>
      <c r="I80">
        <f>youtubesubs[[#This Row],[Instagram Followers]]-H79</f>
        <v>2</v>
      </c>
      <c r="J80">
        <v>944</v>
      </c>
      <c r="K80">
        <f>youtubesubs[[#This Row],[TikTok Followers]]-J79</f>
        <v>3</v>
      </c>
      <c r="L80">
        <v>0</v>
      </c>
      <c r="M80">
        <f>youtubesubs[[#This Row],[Mastodon]]-L79</f>
        <v>0</v>
      </c>
      <c r="N80">
        <v>0</v>
      </c>
      <c r="O80" t="e">
        <f>youtubesubs[[#This Row],[Threads]]-O79</f>
        <v>#VALUE!</v>
      </c>
    </row>
    <row r="81" spans="1:17">
      <c r="A81" s="14">
        <v>44913</v>
      </c>
      <c r="B81">
        <v>12407</v>
      </c>
      <c r="C81">
        <f t="shared" si="7"/>
        <v>25000</v>
      </c>
      <c r="D81">
        <f t="shared" si="6"/>
        <v>37</v>
      </c>
      <c r="E81">
        <v>2726</v>
      </c>
      <c r="F81">
        <f>youtubesubs[[#This Row],[Twitter Follower Count]]-E80</f>
        <v>13</v>
      </c>
      <c r="G81">
        <f t="shared" si="8"/>
        <v>10000</v>
      </c>
      <c r="H81">
        <v>905</v>
      </c>
      <c r="I81">
        <f>youtubesubs[[#This Row],[Instagram Followers]]-H80</f>
        <v>0</v>
      </c>
      <c r="J81">
        <v>962</v>
      </c>
      <c r="K81">
        <f>youtubesubs[[#This Row],[TikTok Followers]]-J80</f>
        <v>18</v>
      </c>
      <c r="L81">
        <v>140</v>
      </c>
      <c r="M81">
        <f>youtubesubs[[#This Row],[Mastodon]]-L80</f>
        <v>140</v>
      </c>
      <c r="N81">
        <v>0</v>
      </c>
      <c r="O81" t="e">
        <f>youtubesubs[[#This Row],[Threads]]-O80</f>
        <v>#VALUE!</v>
      </c>
      <c r="P81">
        <v>18587</v>
      </c>
    </row>
    <row r="82" spans="1:17">
      <c r="A82" s="14">
        <v>44914</v>
      </c>
      <c r="B82">
        <v>12447</v>
      </c>
      <c r="C82">
        <f t="shared" si="7"/>
        <v>25000</v>
      </c>
      <c r="D82">
        <f t="shared" si="6"/>
        <v>40</v>
      </c>
      <c r="E82">
        <v>2748</v>
      </c>
      <c r="F82">
        <f>youtubesubs[[#This Row],[Twitter Follower Count]]-E81</f>
        <v>22</v>
      </c>
      <c r="G82">
        <f t="shared" si="8"/>
        <v>10000</v>
      </c>
      <c r="H82">
        <v>907</v>
      </c>
      <c r="I82">
        <f>youtubesubs[[#This Row],[Instagram Followers]]-H81</f>
        <v>2</v>
      </c>
      <c r="J82">
        <v>965</v>
      </c>
      <c r="K82">
        <f>youtubesubs[[#This Row],[TikTok Followers]]-J81</f>
        <v>3</v>
      </c>
      <c r="L82">
        <v>147</v>
      </c>
      <c r="M82">
        <f>youtubesubs[[#This Row],[Mastodon]]-L81</f>
        <v>7</v>
      </c>
      <c r="N82">
        <v>0</v>
      </c>
      <c r="O82" t="e">
        <f>youtubesubs[[#This Row],[Threads]]-O81</f>
        <v>#VALUE!</v>
      </c>
      <c r="P82">
        <v>18696</v>
      </c>
      <c r="Q82">
        <f>(P82-P79)/4</f>
        <v>173.25</v>
      </c>
    </row>
    <row r="83" spans="1:17">
      <c r="A83" s="14">
        <v>44915</v>
      </c>
      <c r="B83">
        <v>12484</v>
      </c>
      <c r="C83">
        <f t="shared" si="7"/>
        <v>25000</v>
      </c>
      <c r="D83">
        <f t="shared" si="6"/>
        <v>37</v>
      </c>
      <c r="E83">
        <v>2758</v>
      </c>
      <c r="F83">
        <f>youtubesubs[[#This Row],[Twitter Follower Count]]-E82</f>
        <v>10</v>
      </c>
      <c r="G83">
        <f t="shared" si="8"/>
        <v>10000</v>
      </c>
      <c r="H83">
        <v>909</v>
      </c>
      <c r="I83">
        <f>youtubesubs[[#This Row],[Instagram Followers]]-H82</f>
        <v>2</v>
      </c>
      <c r="J83">
        <v>970</v>
      </c>
      <c r="K83">
        <f>youtubesubs[[#This Row],[TikTok Followers]]-J82</f>
        <v>5</v>
      </c>
      <c r="L83">
        <v>167</v>
      </c>
      <c r="M83">
        <f>youtubesubs[[#This Row],[Mastodon]]-L82</f>
        <v>20</v>
      </c>
      <c r="N83">
        <v>0</v>
      </c>
      <c r="O83" t="e">
        <f>youtubesubs[[#This Row],[Threads]]-O82</f>
        <v>#VALUE!</v>
      </c>
    </row>
    <row r="84" spans="1:17">
      <c r="A84" s="14">
        <v>44916</v>
      </c>
      <c r="B84">
        <v>12507</v>
      </c>
      <c r="C84">
        <f t="shared" si="7"/>
        <v>25000</v>
      </c>
      <c r="D84">
        <f t="shared" si="6"/>
        <v>23</v>
      </c>
      <c r="E84">
        <v>2772</v>
      </c>
      <c r="F84">
        <f>youtubesubs[[#This Row],[Twitter Follower Count]]-E83</f>
        <v>14</v>
      </c>
      <c r="G84">
        <f t="shared" si="8"/>
        <v>10000</v>
      </c>
      <c r="H84">
        <v>912</v>
      </c>
      <c r="I84">
        <f>youtubesubs[[#This Row],[Instagram Followers]]-H83</f>
        <v>3</v>
      </c>
      <c r="J84">
        <v>970</v>
      </c>
      <c r="K84">
        <f>youtubesubs[[#This Row],[TikTok Followers]]-J83</f>
        <v>0</v>
      </c>
      <c r="L84">
        <v>187</v>
      </c>
      <c r="M84">
        <f>youtubesubs[[#This Row],[Mastodon]]-L83</f>
        <v>20</v>
      </c>
      <c r="N84">
        <v>0</v>
      </c>
      <c r="O84" t="e">
        <f>youtubesubs[[#This Row],[Threads]]-O83</f>
        <v>#VALUE!</v>
      </c>
    </row>
    <row r="85" spans="1:17">
      <c r="A85" s="14">
        <v>44917</v>
      </c>
      <c r="B85">
        <v>12525</v>
      </c>
      <c r="C85">
        <f t="shared" si="7"/>
        <v>25000</v>
      </c>
      <c r="D85">
        <f t="shared" si="6"/>
        <v>18</v>
      </c>
      <c r="E85">
        <v>2776</v>
      </c>
      <c r="F85">
        <f>youtubesubs[[#This Row],[Twitter Follower Count]]-E84</f>
        <v>4</v>
      </c>
      <c r="G85">
        <f t="shared" si="8"/>
        <v>10000</v>
      </c>
      <c r="H85">
        <v>914</v>
      </c>
      <c r="I85">
        <f>youtubesubs[[#This Row],[Instagram Followers]]-H84</f>
        <v>2</v>
      </c>
      <c r="J85">
        <v>978</v>
      </c>
      <c r="K85">
        <f>youtubesubs[[#This Row],[TikTok Followers]]-J84</f>
        <v>8</v>
      </c>
      <c r="L85">
        <v>208</v>
      </c>
      <c r="M85">
        <f>youtubesubs[[#This Row],[Mastodon]]-L84</f>
        <v>21</v>
      </c>
      <c r="N85">
        <v>0</v>
      </c>
      <c r="O85" t="e">
        <f>youtubesubs[[#This Row],[Threads]]-O84</f>
        <v>#VALUE!</v>
      </c>
    </row>
    <row r="86" spans="1:17">
      <c r="A86" s="14">
        <v>44918</v>
      </c>
      <c r="B86">
        <v>12553</v>
      </c>
      <c r="C86">
        <f t="shared" si="7"/>
        <v>25000</v>
      </c>
      <c r="D86">
        <f t="shared" si="6"/>
        <v>28</v>
      </c>
      <c r="E86">
        <v>2783</v>
      </c>
      <c r="F86">
        <f>youtubesubs[[#This Row],[Twitter Follower Count]]-E85</f>
        <v>7</v>
      </c>
      <c r="G86">
        <f t="shared" si="8"/>
        <v>10000</v>
      </c>
      <c r="H86">
        <v>914</v>
      </c>
      <c r="I86">
        <f>youtubesubs[[#This Row],[Instagram Followers]]-H85</f>
        <v>0</v>
      </c>
      <c r="J86">
        <v>979</v>
      </c>
      <c r="K86">
        <f>youtubesubs[[#This Row],[TikTok Followers]]-J85</f>
        <v>1</v>
      </c>
      <c r="L86">
        <v>213</v>
      </c>
      <c r="M86">
        <f>youtubesubs[[#This Row],[Mastodon]]-L85</f>
        <v>5</v>
      </c>
      <c r="N86">
        <v>0</v>
      </c>
      <c r="O86" t="e">
        <f>youtubesubs[[#This Row],[Threads]]-O85</f>
        <v>#VALUE!</v>
      </c>
    </row>
    <row r="87" spans="1:17">
      <c r="A87" s="14">
        <v>44919</v>
      </c>
      <c r="B87">
        <v>12584</v>
      </c>
      <c r="C87">
        <f t="shared" si="7"/>
        <v>25000</v>
      </c>
      <c r="D87">
        <f t="shared" si="6"/>
        <v>31</v>
      </c>
      <c r="E87">
        <v>2791</v>
      </c>
      <c r="F87">
        <f>youtubesubs[[#This Row],[Twitter Follower Count]]-E86</f>
        <v>8</v>
      </c>
      <c r="G87">
        <f t="shared" si="8"/>
        <v>10000</v>
      </c>
      <c r="H87">
        <v>914</v>
      </c>
      <c r="I87">
        <f>youtubesubs[[#This Row],[Instagram Followers]]-H86</f>
        <v>0</v>
      </c>
      <c r="J87">
        <v>980</v>
      </c>
      <c r="K87">
        <f>youtubesubs[[#This Row],[TikTok Followers]]-J86</f>
        <v>1</v>
      </c>
      <c r="L87">
        <v>217</v>
      </c>
      <c r="M87">
        <f>youtubesubs[[#This Row],[Mastodon]]-L86</f>
        <v>4</v>
      </c>
      <c r="N87">
        <v>0</v>
      </c>
      <c r="O87" t="e">
        <f>youtubesubs[[#This Row],[Threads]]-O86</f>
        <v>#VALUE!</v>
      </c>
    </row>
    <row r="88" spans="1:17">
      <c r="A88" s="14">
        <v>44920</v>
      </c>
      <c r="B88">
        <v>12605</v>
      </c>
      <c r="C88">
        <f t="shared" si="7"/>
        <v>25000</v>
      </c>
      <c r="D88">
        <f t="shared" si="6"/>
        <v>21</v>
      </c>
      <c r="E88">
        <v>2815</v>
      </c>
      <c r="F88">
        <f>youtubesubs[[#This Row],[Twitter Follower Count]]-E87</f>
        <v>24</v>
      </c>
      <c r="G88">
        <f t="shared" si="8"/>
        <v>10000</v>
      </c>
      <c r="H88">
        <v>913</v>
      </c>
      <c r="I88">
        <f>youtubesubs[[#This Row],[Instagram Followers]]-H87</f>
        <v>-1</v>
      </c>
      <c r="J88">
        <v>980</v>
      </c>
      <c r="K88">
        <f>youtubesubs[[#This Row],[TikTok Followers]]-J87</f>
        <v>0</v>
      </c>
      <c r="L88">
        <v>218</v>
      </c>
      <c r="M88">
        <f>youtubesubs[[#This Row],[Mastodon]]-L87</f>
        <v>1</v>
      </c>
      <c r="N88">
        <v>0</v>
      </c>
      <c r="O88" t="e">
        <f>youtubesubs[[#This Row],[Threads]]-O87</f>
        <v>#VALUE!</v>
      </c>
    </row>
    <row r="89" spans="1:17">
      <c r="A89" s="14">
        <v>44921</v>
      </c>
      <c r="B89">
        <v>12634</v>
      </c>
      <c r="C89">
        <f t="shared" si="7"/>
        <v>25000</v>
      </c>
      <c r="D89">
        <f t="shared" si="6"/>
        <v>29</v>
      </c>
      <c r="E89">
        <v>2823</v>
      </c>
      <c r="F89">
        <f>youtubesubs[[#This Row],[Twitter Follower Count]]-E88</f>
        <v>8</v>
      </c>
      <c r="G89">
        <f t="shared" si="8"/>
        <v>10000</v>
      </c>
      <c r="H89">
        <v>912</v>
      </c>
      <c r="I89">
        <f>youtubesubs[[#This Row],[Instagram Followers]]-H88</f>
        <v>-1</v>
      </c>
      <c r="J89">
        <v>981</v>
      </c>
      <c r="K89">
        <f>youtubesubs[[#This Row],[TikTok Followers]]-J88</f>
        <v>1</v>
      </c>
      <c r="L89">
        <v>221</v>
      </c>
      <c r="M89">
        <f>youtubesubs[[#This Row],[Mastodon]]-L88</f>
        <v>3</v>
      </c>
      <c r="N89">
        <v>0</v>
      </c>
      <c r="O89" t="e">
        <f>youtubesubs[[#This Row],[Threads]]-O88</f>
        <v>#VALUE!</v>
      </c>
    </row>
    <row r="90" spans="1:17">
      <c r="A90" s="14">
        <v>44922</v>
      </c>
      <c r="B90">
        <v>12655</v>
      </c>
      <c r="C90">
        <f t="shared" si="7"/>
        <v>25000</v>
      </c>
      <c r="D90">
        <f t="shared" si="6"/>
        <v>21</v>
      </c>
      <c r="E90">
        <v>2823</v>
      </c>
      <c r="F90">
        <f>youtubesubs[[#This Row],[Twitter Follower Count]]-E89</f>
        <v>0</v>
      </c>
      <c r="G90">
        <f t="shared" si="8"/>
        <v>10000</v>
      </c>
      <c r="H90">
        <v>912</v>
      </c>
      <c r="I90">
        <f>youtubesubs[[#This Row],[Instagram Followers]]-H89</f>
        <v>0</v>
      </c>
      <c r="J90">
        <v>981</v>
      </c>
      <c r="K90">
        <f>youtubesubs[[#This Row],[TikTok Followers]]-J89</f>
        <v>0</v>
      </c>
      <c r="L90">
        <v>221</v>
      </c>
      <c r="M90">
        <f>youtubesubs[[#This Row],[Mastodon]]-L89</f>
        <v>0</v>
      </c>
      <c r="N90">
        <v>0</v>
      </c>
      <c r="O90" t="e">
        <f>youtubesubs[[#This Row],[Threads]]-O89</f>
        <v>#VALUE!</v>
      </c>
    </row>
    <row r="91" spans="1:17">
      <c r="A91" s="14">
        <v>44923</v>
      </c>
      <c r="B91">
        <v>12692</v>
      </c>
      <c r="C91">
        <f t="shared" si="7"/>
        <v>25000</v>
      </c>
      <c r="D91">
        <f t="shared" si="6"/>
        <v>37</v>
      </c>
      <c r="E91">
        <v>2921</v>
      </c>
      <c r="F91">
        <f>youtubesubs[[#This Row],[Twitter Follower Count]]-E90</f>
        <v>98</v>
      </c>
      <c r="G91">
        <f t="shared" si="8"/>
        <v>10000</v>
      </c>
      <c r="H91">
        <v>916</v>
      </c>
      <c r="I91">
        <f>youtubesubs[[#This Row],[Instagram Followers]]-H90</f>
        <v>4</v>
      </c>
      <c r="J91">
        <v>984</v>
      </c>
      <c r="K91">
        <f>youtubesubs[[#This Row],[TikTok Followers]]-J90</f>
        <v>3</v>
      </c>
      <c r="L91">
        <v>234</v>
      </c>
      <c r="M91">
        <f>youtubesubs[[#This Row],[Mastodon]]-L90</f>
        <v>13</v>
      </c>
      <c r="N91">
        <v>0</v>
      </c>
      <c r="O91" t="e">
        <f>youtubesubs[[#This Row],[Threads]]-O90</f>
        <v>#VALUE!</v>
      </c>
    </row>
    <row r="92" spans="1:17">
      <c r="A92" s="14">
        <v>44924</v>
      </c>
      <c r="B92">
        <v>12725</v>
      </c>
      <c r="C92">
        <f t="shared" si="7"/>
        <v>25000</v>
      </c>
      <c r="D92">
        <f t="shared" si="6"/>
        <v>33</v>
      </c>
      <c r="E92">
        <v>2956</v>
      </c>
      <c r="F92">
        <f>youtubesubs[[#This Row],[Twitter Follower Count]]-E91</f>
        <v>35</v>
      </c>
      <c r="G92">
        <f t="shared" si="8"/>
        <v>10000</v>
      </c>
      <c r="H92">
        <v>919</v>
      </c>
      <c r="I92">
        <f>youtubesubs[[#This Row],[Instagram Followers]]-H91</f>
        <v>3</v>
      </c>
      <c r="J92">
        <v>1006</v>
      </c>
      <c r="K92">
        <f>youtubesubs[[#This Row],[TikTok Followers]]-J91</f>
        <v>22</v>
      </c>
      <c r="L92">
        <v>239</v>
      </c>
      <c r="M92">
        <f>youtubesubs[[#This Row],[Mastodon]]-L91</f>
        <v>5</v>
      </c>
      <c r="N92">
        <v>0</v>
      </c>
      <c r="O92" t="e">
        <f>youtubesubs[[#This Row],[Threads]]-O91</f>
        <v>#VALUE!</v>
      </c>
    </row>
    <row r="93" spans="1:17">
      <c r="A93" s="14">
        <v>44925</v>
      </c>
      <c r="B93">
        <v>12758</v>
      </c>
      <c r="C93">
        <f t="shared" si="7"/>
        <v>25000</v>
      </c>
      <c r="D93">
        <f t="shared" ref="D93:D115" si="9">(B93-B92)/(A93-A92)</f>
        <v>33</v>
      </c>
      <c r="E93">
        <v>2971</v>
      </c>
      <c r="F93">
        <f>youtubesubs[[#This Row],[Twitter Follower Count]]-E92</f>
        <v>15</v>
      </c>
      <c r="G93">
        <f t="shared" si="8"/>
        <v>10000</v>
      </c>
      <c r="H93">
        <v>921</v>
      </c>
      <c r="I93">
        <f>youtubesubs[[#This Row],[Instagram Followers]]-H92</f>
        <v>2</v>
      </c>
      <c r="J93">
        <v>1006</v>
      </c>
      <c r="K93">
        <f>youtubesubs[[#This Row],[TikTok Followers]]-J92</f>
        <v>0</v>
      </c>
      <c r="L93">
        <v>241</v>
      </c>
      <c r="M93">
        <f>youtubesubs[[#This Row],[Mastodon]]-L92</f>
        <v>2</v>
      </c>
      <c r="N93">
        <v>0</v>
      </c>
      <c r="O93" t="e">
        <f>youtubesubs[[#This Row],[Threads]]-O92</f>
        <v>#VALUE!</v>
      </c>
    </row>
    <row r="94" spans="1:17">
      <c r="A94" s="14">
        <v>44926</v>
      </c>
      <c r="B94">
        <v>12788</v>
      </c>
      <c r="C94">
        <f t="shared" si="7"/>
        <v>25000</v>
      </c>
      <c r="D94">
        <f t="shared" si="9"/>
        <v>30</v>
      </c>
      <c r="E94">
        <v>3029</v>
      </c>
      <c r="F94">
        <f>youtubesubs[[#This Row],[Twitter Follower Count]]-E93</f>
        <v>58</v>
      </c>
      <c r="G94">
        <f t="shared" si="8"/>
        <v>10000</v>
      </c>
      <c r="H94">
        <v>924</v>
      </c>
      <c r="I94">
        <f>youtubesubs[[#This Row],[Instagram Followers]]-H93</f>
        <v>3</v>
      </c>
      <c r="J94">
        <v>1013</v>
      </c>
      <c r="K94">
        <f>youtubesubs[[#This Row],[TikTok Followers]]-J93</f>
        <v>7</v>
      </c>
      <c r="L94">
        <v>241</v>
      </c>
      <c r="M94">
        <f>youtubesubs[[#This Row],[Mastodon]]-L93</f>
        <v>0</v>
      </c>
      <c r="N94">
        <v>0</v>
      </c>
      <c r="O94" t="e">
        <f>youtubesubs[[#This Row],[Threads]]-O93</f>
        <v>#VALUE!</v>
      </c>
    </row>
    <row r="95" spans="1:17">
      <c r="A95" s="14">
        <v>44927</v>
      </c>
      <c r="B95">
        <v>12816</v>
      </c>
      <c r="C95">
        <f t="shared" si="7"/>
        <v>25000</v>
      </c>
      <c r="D95">
        <f t="shared" si="9"/>
        <v>28</v>
      </c>
      <c r="E95">
        <v>3041</v>
      </c>
      <c r="F95">
        <f>youtubesubs[[#This Row],[Twitter Follower Count]]-E94</f>
        <v>12</v>
      </c>
      <c r="G95">
        <f t="shared" si="8"/>
        <v>10000</v>
      </c>
      <c r="H95">
        <v>925</v>
      </c>
      <c r="I95">
        <f>youtubesubs[[#This Row],[Instagram Followers]]-H94</f>
        <v>1</v>
      </c>
      <c r="J95">
        <v>1013</v>
      </c>
      <c r="K95">
        <f>youtubesubs[[#This Row],[TikTok Followers]]-J94</f>
        <v>0</v>
      </c>
      <c r="L95">
        <v>242</v>
      </c>
      <c r="M95">
        <f>youtubesubs[[#This Row],[Mastodon]]-L94</f>
        <v>1</v>
      </c>
      <c r="N95">
        <v>0</v>
      </c>
      <c r="O95" t="e">
        <f>youtubesubs[[#This Row],[Threads]]-O94</f>
        <v>#VALUE!</v>
      </c>
    </row>
    <row r="96" spans="1:17">
      <c r="A96" s="14">
        <v>44928</v>
      </c>
      <c r="B96">
        <v>12869</v>
      </c>
      <c r="C96">
        <f t="shared" si="7"/>
        <v>25000</v>
      </c>
      <c r="D96">
        <f t="shared" si="9"/>
        <v>53</v>
      </c>
      <c r="E96">
        <v>3073</v>
      </c>
      <c r="F96">
        <f>youtubesubs[[#This Row],[Twitter Follower Count]]-E95</f>
        <v>32</v>
      </c>
      <c r="G96">
        <f t="shared" si="8"/>
        <v>10000</v>
      </c>
      <c r="H96">
        <v>928</v>
      </c>
      <c r="I96">
        <f>youtubesubs[[#This Row],[Instagram Followers]]-H95</f>
        <v>3</v>
      </c>
      <c r="J96">
        <v>1016</v>
      </c>
      <c r="K96">
        <f>youtubesubs[[#This Row],[TikTok Followers]]-J95</f>
        <v>3</v>
      </c>
      <c r="L96">
        <v>247</v>
      </c>
      <c r="M96">
        <f>youtubesubs[[#This Row],[Mastodon]]-L95</f>
        <v>5</v>
      </c>
      <c r="N96">
        <v>0</v>
      </c>
      <c r="O96" t="e">
        <f>youtubesubs[[#This Row],[Threads]]-O95</f>
        <v>#VALUE!</v>
      </c>
    </row>
    <row r="97" spans="1:17">
      <c r="A97" s="14">
        <v>44929</v>
      </c>
      <c r="B97">
        <v>12948</v>
      </c>
      <c r="C97">
        <f t="shared" si="7"/>
        <v>25000</v>
      </c>
      <c r="D97">
        <f t="shared" si="9"/>
        <v>79</v>
      </c>
      <c r="E97">
        <v>3124</v>
      </c>
      <c r="F97">
        <f>youtubesubs[[#This Row],[Twitter Follower Count]]-E96</f>
        <v>51</v>
      </c>
      <c r="G97">
        <f t="shared" si="8"/>
        <v>10000</v>
      </c>
      <c r="H97">
        <v>936</v>
      </c>
      <c r="I97">
        <f>youtubesubs[[#This Row],[Instagram Followers]]-H96</f>
        <v>8</v>
      </c>
      <c r="J97">
        <v>1020</v>
      </c>
      <c r="K97">
        <f>youtubesubs[[#This Row],[TikTok Followers]]-J96</f>
        <v>4</v>
      </c>
      <c r="L97">
        <v>249</v>
      </c>
      <c r="M97">
        <f>youtubesubs[[#This Row],[Mastodon]]-L96</f>
        <v>2</v>
      </c>
      <c r="N97">
        <v>0</v>
      </c>
      <c r="O97" t="e">
        <f>youtubesubs[[#This Row],[Threads]]-O96</f>
        <v>#VALUE!</v>
      </c>
    </row>
    <row r="98" spans="1:17">
      <c r="A98" s="14">
        <v>44930</v>
      </c>
      <c r="B98">
        <v>13018</v>
      </c>
      <c r="C98">
        <f t="shared" si="7"/>
        <v>25000</v>
      </c>
      <c r="D98">
        <f t="shared" si="9"/>
        <v>70</v>
      </c>
      <c r="E98">
        <v>3251</v>
      </c>
      <c r="F98">
        <f>youtubesubs[[#This Row],[Twitter Follower Count]]-E97</f>
        <v>127</v>
      </c>
      <c r="G98">
        <f t="shared" si="8"/>
        <v>10000</v>
      </c>
      <c r="H98">
        <v>956</v>
      </c>
      <c r="I98">
        <f>youtubesubs[[#This Row],[Instagram Followers]]-H97</f>
        <v>20</v>
      </c>
      <c r="J98">
        <v>1026</v>
      </c>
      <c r="K98">
        <f>youtubesubs[[#This Row],[TikTok Followers]]-J97</f>
        <v>6</v>
      </c>
      <c r="L98">
        <v>252</v>
      </c>
      <c r="M98">
        <f>youtubesubs[[#This Row],[Mastodon]]-L97</f>
        <v>3</v>
      </c>
      <c r="N98">
        <v>0</v>
      </c>
      <c r="O98" t="e">
        <f>youtubesubs[[#This Row],[Threads]]-O97</f>
        <v>#VALUE!</v>
      </c>
    </row>
    <row r="99" spans="1:17">
      <c r="A99" s="14">
        <v>44931</v>
      </c>
      <c r="B99">
        <v>13074</v>
      </c>
      <c r="C99">
        <f t="shared" ref="C99:C115" si="10">$Q$3</f>
        <v>25000</v>
      </c>
      <c r="D99">
        <f t="shared" si="9"/>
        <v>56</v>
      </c>
      <c r="E99">
        <v>3291</v>
      </c>
      <c r="F99">
        <f>youtubesubs[[#This Row],[Twitter Follower Count]]-E98</f>
        <v>40</v>
      </c>
      <c r="G99">
        <f t="shared" ref="G99:G115" si="11">$Q$10</f>
        <v>10000</v>
      </c>
      <c r="H99">
        <v>959</v>
      </c>
      <c r="I99">
        <f>youtubesubs[[#This Row],[Instagram Followers]]-H98</f>
        <v>3</v>
      </c>
      <c r="J99">
        <v>1026</v>
      </c>
      <c r="K99">
        <f>youtubesubs[[#This Row],[TikTok Followers]]-J98</f>
        <v>0</v>
      </c>
      <c r="L99">
        <v>252</v>
      </c>
      <c r="M99">
        <f>youtubesubs[[#This Row],[Mastodon]]-L98</f>
        <v>0</v>
      </c>
      <c r="N99">
        <v>0</v>
      </c>
      <c r="O99" t="e">
        <f>youtubesubs[[#This Row],[Threads]]-O98</f>
        <v>#VALUE!</v>
      </c>
    </row>
    <row r="100" spans="1:17">
      <c r="A100" s="14">
        <v>44932</v>
      </c>
      <c r="B100">
        <v>13120</v>
      </c>
      <c r="C100">
        <f t="shared" si="10"/>
        <v>25000</v>
      </c>
      <c r="D100">
        <f t="shared" si="9"/>
        <v>46</v>
      </c>
      <c r="E100">
        <v>3331</v>
      </c>
      <c r="F100">
        <f>youtubesubs[[#This Row],[Twitter Follower Count]]-E99</f>
        <v>40</v>
      </c>
      <c r="G100">
        <f t="shared" si="11"/>
        <v>10000</v>
      </c>
      <c r="H100">
        <v>961</v>
      </c>
      <c r="I100">
        <f>youtubesubs[[#This Row],[Instagram Followers]]-H99</f>
        <v>2</v>
      </c>
      <c r="J100">
        <v>1028</v>
      </c>
      <c r="K100">
        <f>youtubesubs[[#This Row],[TikTok Followers]]-J99</f>
        <v>2</v>
      </c>
      <c r="L100">
        <v>260</v>
      </c>
      <c r="M100">
        <f>youtubesubs[[#This Row],[Mastodon]]-L99</f>
        <v>8</v>
      </c>
      <c r="N100">
        <v>0</v>
      </c>
      <c r="O100" t="e">
        <f>youtubesubs[[#This Row],[Threads]]-O99</f>
        <v>#VALUE!</v>
      </c>
    </row>
    <row r="101" spans="1:17">
      <c r="A101" s="14">
        <v>44933</v>
      </c>
      <c r="B101">
        <v>13153</v>
      </c>
      <c r="C101">
        <f t="shared" si="10"/>
        <v>25000</v>
      </c>
      <c r="D101">
        <f t="shared" si="9"/>
        <v>33</v>
      </c>
      <c r="E101">
        <v>3357</v>
      </c>
      <c r="F101">
        <f>youtubesubs[[#This Row],[Twitter Follower Count]]-E100</f>
        <v>26</v>
      </c>
      <c r="G101">
        <f t="shared" si="11"/>
        <v>10000</v>
      </c>
      <c r="H101">
        <v>961</v>
      </c>
      <c r="I101">
        <f>youtubesubs[[#This Row],[Instagram Followers]]-H100</f>
        <v>0</v>
      </c>
      <c r="J101">
        <v>1030</v>
      </c>
      <c r="K101">
        <f>youtubesubs[[#This Row],[TikTok Followers]]-J100</f>
        <v>2</v>
      </c>
      <c r="L101">
        <v>260</v>
      </c>
      <c r="M101">
        <f>youtubesubs[[#This Row],[Mastodon]]-L100</f>
        <v>0</v>
      </c>
      <c r="N101">
        <v>0</v>
      </c>
      <c r="O101" t="e">
        <f>youtubesubs[[#This Row],[Threads]]-O100</f>
        <v>#VALUE!</v>
      </c>
      <c r="P101">
        <v>22300</v>
      </c>
      <c r="Q101">
        <f>P101-P82</f>
        <v>3604</v>
      </c>
    </row>
    <row r="102" spans="1:17">
      <c r="A102" s="14">
        <v>44934</v>
      </c>
      <c r="B102">
        <v>13193</v>
      </c>
      <c r="C102">
        <f t="shared" si="10"/>
        <v>25000</v>
      </c>
      <c r="D102">
        <f t="shared" si="9"/>
        <v>40</v>
      </c>
      <c r="E102">
        <v>3359</v>
      </c>
      <c r="F102">
        <f>youtubesubs[[#This Row],[Twitter Follower Count]]-E101</f>
        <v>2</v>
      </c>
      <c r="G102">
        <f t="shared" si="11"/>
        <v>10000</v>
      </c>
      <c r="H102">
        <v>963</v>
      </c>
      <c r="I102">
        <f>youtubesubs[[#This Row],[Instagram Followers]]-H101</f>
        <v>2</v>
      </c>
      <c r="J102">
        <v>1038</v>
      </c>
      <c r="K102">
        <f>youtubesubs[[#This Row],[TikTok Followers]]-J101</f>
        <v>8</v>
      </c>
      <c r="L102">
        <v>270</v>
      </c>
      <c r="M102">
        <f>youtubesubs[[#This Row],[Mastodon]]-L101</f>
        <v>10</v>
      </c>
      <c r="N102">
        <v>0</v>
      </c>
      <c r="O102" t="e">
        <f>youtubesubs[[#This Row],[Threads]]-O101</f>
        <v>#VALUE!</v>
      </c>
      <c r="P102">
        <v>28100</v>
      </c>
      <c r="Q102">
        <f>P102-P101</f>
        <v>5800</v>
      </c>
    </row>
    <row r="103" spans="1:17">
      <c r="A103" s="14">
        <v>44935</v>
      </c>
      <c r="B103">
        <v>13270</v>
      </c>
      <c r="C103">
        <f t="shared" si="10"/>
        <v>25000</v>
      </c>
      <c r="D103">
        <f t="shared" si="9"/>
        <v>77</v>
      </c>
      <c r="E103">
        <v>3432</v>
      </c>
      <c r="F103">
        <f>youtubesubs[[#This Row],[Twitter Follower Count]]-E102</f>
        <v>73</v>
      </c>
      <c r="G103">
        <f t="shared" si="11"/>
        <v>10000</v>
      </c>
      <c r="H103">
        <v>967</v>
      </c>
      <c r="I103">
        <f>youtubesubs[[#This Row],[Instagram Followers]]-H102</f>
        <v>4</v>
      </c>
      <c r="J103">
        <v>1040</v>
      </c>
      <c r="K103">
        <f>youtubesubs[[#This Row],[TikTok Followers]]-J102</f>
        <v>2</v>
      </c>
      <c r="L103">
        <v>285</v>
      </c>
      <c r="M103">
        <f>youtubesubs[[#This Row],[Mastodon]]-L102</f>
        <v>15</v>
      </c>
      <c r="N103">
        <v>0</v>
      </c>
      <c r="O103" t="e">
        <f>youtubesubs[[#This Row],[Threads]]-O102</f>
        <v>#VALUE!</v>
      </c>
      <c r="P103">
        <f>P102+Q103</f>
        <v>30500</v>
      </c>
      <c r="Q103">
        <v>2400</v>
      </c>
    </row>
    <row r="104" spans="1:17">
      <c r="A104" s="14">
        <v>44936</v>
      </c>
      <c r="B104">
        <v>13315</v>
      </c>
      <c r="C104">
        <f t="shared" si="10"/>
        <v>25000</v>
      </c>
      <c r="D104">
        <f t="shared" si="9"/>
        <v>45</v>
      </c>
      <c r="E104">
        <v>3466</v>
      </c>
      <c r="F104">
        <f>youtubesubs[[#This Row],[Twitter Follower Count]]-E103</f>
        <v>34</v>
      </c>
      <c r="G104">
        <f t="shared" si="11"/>
        <v>10000</v>
      </c>
      <c r="H104">
        <v>972</v>
      </c>
      <c r="I104">
        <f>youtubesubs[[#This Row],[Instagram Followers]]-H103</f>
        <v>5</v>
      </c>
      <c r="J104">
        <v>1045</v>
      </c>
      <c r="K104">
        <f>youtubesubs[[#This Row],[TikTok Followers]]-J103</f>
        <v>5</v>
      </c>
      <c r="L104">
        <v>287</v>
      </c>
      <c r="M104">
        <f>youtubesubs[[#This Row],[Mastodon]]-L103</f>
        <v>2</v>
      </c>
      <c r="N104">
        <v>0</v>
      </c>
      <c r="O104" t="e">
        <f>youtubesubs[[#This Row],[Threads]]-O103</f>
        <v>#VALUE!</v>
      </c>
      <c r="P104">
        <v>32900</v>
      </c>
      <c r="Q104">
        <f>P104-P102</f>
        <v>4800</v>
      </c>
    </row>
    <row r="105" spans="1:17">
      <c r="A105" s="14">
        <v>44937</v>
      </c>
      <c r="B105">
        <v>13351</v>
      </c>
      <c r="C105">
        <f t="shared" si="10"/>
        <v>25000</v>
      </c>
      <c r="D105">
        <f t="shared" si="9"/>
        <v>36</v>
      </c>
      <c r="E105">
        <v>3502</v>
      </c>
      <c r="F105">
        <f>youtubesubs[[#This Row],[Twitter Follower Count]]-E104</f>
        <v>36</v>
      </c>
      <c r="G105">
        <f t="shared" si="11"/>
        <v>10000</v>
      </c>
      <c r="H105">
        <v>976</v>
      </c>
      <c r="I105">
        <f>youtubesubs[[#This Row],[Instagram Followers]]-H104</f>
        <v>4</v>
      </c>
      <c r="J105">
        <v>1045</v>
      </c>
      <c r="K105">
        <f>youtubesubs[[#This Row],[TikTok Followers]]-J104</f>
        <v>0</v>
      </c>
      <c r="L105">
        <v>295</v>
      </c>
      <c r="M105">
        <f>youtubesubs[[#This Row],[Mastodon]]-L104</f>
        <v>8</v>
      </c>
      <c r="N105">
        <v>0</v>
      </c>
      <c r="O105" t="e">
        <f>youtubesubs[[#This Row],[Threads]]-O104</f>
        <v>#VALUE!</v>
      </c>
      <c r="P105">
        <v>34500</v>
      </c>
      <c r="Q105">
        <f t="shared" ref="Q105:Q117" si="12">P105-P104</f>
        <v>1600</v>
      </c>
    </row>
    <row r="106" spans="1:17">
      <c r="A106" s="14">
        <v>44938</v>
      </c>
      <c r="B106">
        <v>13374</v>
      </c>
      <c r="C106">
        <f t="shared" si="10"/>
        <v>25000</v>
      </c>
      <c r="D106">
        <f t="shared" si="9"/>
        <v>23</v>
      </c>
      <c r="E106">
        <v>3544</v>
      </c>
      <c r="F106">
        <f>youtubesubs[[#This Row],[Twitter Follower Count]]-E105</f>
        <v>42</v>
      </c>
      <c r="G106">
        <f t="shared" si="11"/>
        <v>10000</v>
      </c>
      <c r="H106">
        <v>977</v>
      </c>
      <c r="I106">
        <f>youtubesubs[[#This Row],[Instagram Followers]]-H105</f>
        <v>1</v>
      </c>
      <c r="J106">
        <v>1055</v>
      </c>
      <c r="K106">
        <f>youtubesubs[[#This Row],[TikTok Followers]]-J105</f>
        <v>10</v>
      </c>
      <c r="L106">
        <v>295</v>
      </c>
      <c r="M106">
        <f>youtubesubs[[#This Row],[Mastodon]]-L105</f>
        <v>0</v>
      </c>
      <c r="N106">
        <v>0</v>
      </c>
      <c r="O106" t="e">
        <f>youtubesubs[[#This Row],[Threads]]-O105</f>
        <v>#VALUE!</v>
      </c>
      <c r="P106">
        <v>36200</v>
      </c>
      <c r="Q106">
        <f t="shared" si="12"/>
        <v>1700</v>
      </c>
    </row>
    <row r="107" spans="1:17">
      <c r="A107" s="14">
        <v>44939</v>
      </c>
      <c r="B107">
        <v>13424</v>
      </c>
      <c r="C107">
        <f t="shared" si="10"/>
        <v>25000</v>
      </c>
      <c r="D107">
        <f t="shared" si="9"/>
        <v>50</v>
      </c>
      <c r="E107">
        <v>3564</v>
      </c>
      <c r="F107">
        <f>youtubesubs[[#This Row],[Twitter Follower Count]]-E106</f>
        <v>20</v>
      </c>
      <c r="G107">
        <f t="shared" si="11"/>
        <v>10000</v>
      </c>
      <c r="H107">
        <v>977</v>
      </c>
      <c r="I107">
        <f>youtubesubs[[#This Row],[Instagram Followers]]-H106</f>
        <v>0</v>
      </c>
      <c r="J107">
        <v>1063</v>
      </c>
      <c r="K107">
        <f>youtubesubs[[#This Row],[TikTok Followers]]-J106</f>
        <v>8</v>
      </c>
      <c r="L107">
        <v>303</v>
      </c>
      <c r="M107">
        <f>youtubesubs[[#This Row],[Mastodon]]-L106</f>
        <v>8</v>
      </c>
      <c r="N107">
        <v>0</v>
      </c>
      <c r="O107" t="e">
        <f>youtubesubs[[#This Row],[Threads]]-O106</f>
        <v>#VALUE!</v>
      </c>
      <c r="P107">
        <v>36500</v>
      </c>
      <c r="Q107">
        <f t="shared" si="12"/>
        <v>300</v>
      </c>
    </row>
    <row r="108" spans="1:17">
      <c r="A108" s="14">
        <v>44940</v>
      </c>
      <c r="B108">
        <v>13473</v>
      </c>
      <c r="C108">
        <f t="shared" si="10"/>
        <v>25000</v>
      </c>
      <c r="D108">
        <f t="shared" si="9"/>
        <v>49</v>
      </c>
      <c r="E108">
        <v>3593</v>
      </c>
      <c r="F108">
        <f>youtubesubs[[#This Row],[Twitter Follower Count]]-E107</f>
        <v>29</v>
      </c>
      <c r="G108">
        <f t="shared" si="11"/>
        <v>10000</v>
      </c>
      <c r="H108">
        <v>980</v>
      </c>
      <c r="I108">
        <f>youtubesubs[[#This Row],[Instagram Followers]]-H107</f>
        <v>3</v>
      </c>
      <c r="J108">
        <v>1068</v>
      </c>
      <c r="K108">
        <f>youtubesubs[[#This Row],[TikTok Followers]]-J107</f>
        <v>5</v>
      </c>
      <c r="L108">
        <v>313</v>
      </c>
      <c r="M108">
        <f>youtubesubs[[#This Row],[Mastodon]]-L107</f>
        <v>10</v>
      </c>
      <c r="N108">
        <v>0</v>
      </c>
      <c r="O108" t="e">
        <f>youtubesubs[[#This Row],[Threads]]-O107</f>
        <v>#VALUE!</v>
      </c>
      <c r="P108">
        <v>36900</v>
      </c>
      <c r="Q108">
        <f t="shared" si="12"/>
        <v>400</v>
      </c>
    </row>
    <row r="109" spans="1:17">
      <c r="A109" s="14">
        <v>44941</v>
      </c>
      <c r="B109">
        <v>13511</v>
      </c>
      <c r="C109">
        <f t="shared" si="10"/>
        <v>25000</v>
      </c>
      <c r="D109">
        <f t="shared" si="9"/>
        <v>38</v>
      </c>
      <c r="E109">
        <v>3622</v>
      </c>
      <c r="F109">
        <f>youtubesubs[[#This Row],[Twitter Follower Count]]-E108</f>
        <v>29</v>
      </c>
      <c r="G109">
        <f t="shared" si="11"/>
        <v>10000</v>
      </c>
      <c r="H109">
        <v>983</v>
      </c>
      <c r="I109">
        <f>youtubesubs[[#This Row],[Instagram Followers]]-H108</f>
        <v>3</v>
      </c>
      <c r="J109">
        <v>1072</v>
      </c>
      <c r="K109">
        <f>youtubesubs[[#This Row],[TikTok Followers]]-J108</f>
        <v>4</v>
      </c>
      <c r="L109">
        <v>319</v>
      </c>
      <c r="M109">
        <f>youtubesubs[[#This Row],[Mastodon]]-L108</f>
        <v>6</v>
      </c>
      <c r="N109">
        <v>0</v>
      </c>
      <c r="O109" t="e">
        <f>youtubesubs[[#This Row],[Threads]]-O108</f>
        <v>#VALUE!</v>
      </c>
      <c r="P109">
        <v>37350</v>
      </c>
      <c r="Q109">
        <f t="shared" si="12"/>
        <v>450</v>
      </c>
    </row>
    <row r="110" spans="1:17">
      <c r="A110" s="14">
        <v>44942</v>
      </c>
      <c r="B110">
        <v>13543</v>
      </c>
      <c r="C110">
        <f t="shared" si="10"/>
        <v>25000</v>
      </c>
      <c r="D110">
        <f t="shared" si="9"/>
        <v>32</v>
      </c>
      <c r="E110">
        <v>3632</v>
      </c>
      <c r="F110">
        <f>youtubesubs[[#This Row],[Twitter Follower Count]]-E109</f>
        <v>10</v>
      </c>
      <c r="G110">
        <f t="shared" si="11"/>
        <v>10000</v>
      </c>
      <c r="H110">
        <v>983</v>
      </c>
      <c r="I110">
        <f>youtubesubs[[#This Row],[Instagram Followers]]-H109</f>
        <v>0</v>
      </c>
      <c r="J110">
        <v>1079</v>
      </c>
      <c r="K110">
        <f>youtubesubs[[#This Row],[TikTok Followers]]-J109</f>
        <v>7</v>
      </c>
      <c r="L110">
        <v>321</v>
      </c>
      <c r="M110">
        <f>youtubesubs[[#This Row],[Mastodon]]-L109</f>
        <v>2</v>
      </c>
      <c r="N110">
        <v>0</v>
      </c>
      <c r="O110" t="e">
        <f>youtubesubs[[#This Row],[Threads]]-O109</f>
        <v>#VALUE!</v>
      </c>
      <c r="P110">
        <v>37800</v>
      </c>
      <c r="Q110">
        <f t="shared" si="12"/>
        <v>450</v>
      </c>
    </row>
    <row r="111" spans="1:17">
      <c r="A111" s="14">
        <v>44943</v>
      </c>
      <c r="B111">
        <v>13587</v>
      </c>
      <c r="C111">
        <f t="shared" si="10"/>
        <v>25000</v>
      </c>
      <c r="D111">
        <f t="shared" si="9"/>
        <v>44</v>
      </c>
      <c r="E111">
        <v>3660</v>
      </c>
      <c r="F111">
        <f>youtubesubs[[#This Row],[Twitter Follower Count]]-E110</f>
        <v>28</v>
      </c>
      <c r="G111">
        <f t="shared" si="11"/>
        <v>10000</v>
      </c>
      <c r="H111">
        <v>984</v>
      </c>
      <c r="I111">
        <f>youtubesubs[[#This Row],[Instagram Followers]]-H110</f>
        <v>1</v>
      </c>
      <c r="J111">
        <v>1083</v>
      </c>
      <c r="K111">
        <f>youtubesubs[[#This Row],[TikTok Followers]]-J110</f>
        <v>4</v>
      </c>
      <c r="L111">
        <v>326</v>
      </c>
      <c r="M111">
        <f>youtubesubs[[#This Row],[Mastodon]]-L110</f>
        <v>5</v>
      </c>
      <c r="N111">
        <v>0</v>
      </c>
      <c r="O111" t="e">
        <f>youtubesubs[[#This Row],[Threads]]-O110</f>
        <v>#VALUE!</v>
      </c>
      <c r="P111">
        <v>38800</v>
      </c>
      <c r="Q111">
        <f t="shared" si="12"/>
        <v>1000</v>
      </c>
    </row>
    <row r="112" spans="1:17">
      <c r="A112" s="14">
        <v>44944</v>
      </c>
      <c r="B112">
        <v>13631</v>
      </c>
      <c r="C112">
        <f t="shared" si="10"/>
        <v>25000</v>
      </c>
      <c r="D112">
        <f t="shared" si="9"/>
        <v>44</v>
      </c>
      <c r="E112">
        <v>3676</v>
      </c>
      <c r="F112">
        <f>youtubesubs[[#This Row],[Twitter Follower Count]]-E111</f>
        <v>16</v>
      </c>
      <c r="G112">
        <f t="shared" si="11"/>
        <v>10000</v>
      </c>
      <c r="H112">
        <v>985</v>
      </c>
      <c r="I112">
        <f>youtubesubs[[#This Row],[Instagram Followers]]-H111</f>
        <v>1</v>
      </c>
      <c r="J112">
        <v>1083</v>
      </c>
      <c r="K112">
        <f>youtubesubs[[#This Row],[TikTok Followers]]-J111</f>
        <v>0</v>
      </c>
      <c r="L112">
        <v>328</v>
      </c>
      <c r="M112">
        <f>youtubesubs[[#This Row],[Mastodon]]-L111</f>
        <v>2</v>
      </c>
      <c r="N112">
        <v>0</v>
      </c>
      <c r="O112" t="e">
        <f>youtubesubs[[#This Row],[Threads]]-O111</f>
        <v>#VALUE!</v>
      </c>
      <c r="P112">
        <v>39800</v>
      </c>
      <c r="Q112">
        <f t="shared" si="12"/>
        <v>1000</v>
      </c>
    </row>
    <row r="113" spans="1:21">
      <c r="A113" s="14">
        <v>44945</v>
      </c>
      <c r="B113">
        <v>13675</v>
      </c>
      <c r="C113">
        <f t="shared" si="10"/>
        <v>25000</v>
      </c>
      <c r="D113">
        <f t="shared" si="9"/>
        <v>44</v>
      </c>
      <c r="E113">
        <v>3702</v>
      </c>
      <c r="F113">
        <f>youtubesubs[[#This Row],[Twitter Follower Count]]-E112</f>
        <v>26</v>
      </c>
      <c r="G113">
        <f t="shared" si="11"/>
        <v>10000</v>
      </c>
      <c r="H113">
        <v>999</v>
      </c>
      <c r="I113">
        <f>youtubesubs[[#This Row],[Instagram Followers]]-H112</f>
        <v>14</v>
      </c>
      <c r="J113">
        <v>1089</v>
      </c>
      <c r="K113">
        <f>youtubesubs[[#This Row],[TikTok Followers]]-J112</f>
        <v>6</v>
      </c>
      <c r="L113">
        <v>341</v>
      </c>
      <c r="M113">
        <f>youtubesubs[[#This Row],[Mastodon]]-L112</f>
        <v>13</v>
      </c>
      <c r="N113">
        <v>0</v>
      </c>
      <c r="O113" t="e">
        <f>youtubesubs[[#This Row],[Threads]]-O112</f>
        <v>#VALUE!</v>
      </c>
      <c r="P113">
        <v>41000</v>
      </c>
      <c r="Q113">
        <f t="shared" si="12"/>
        <v>1200</v>
      </c>
    </row>
    <row r="114" spans="1:21">
      <c r="A114" s="14">
        <v>44946</v>
      </c>
      <c r="B114">
        <v>13708</v>
      </c>
      <c r="C114">
        <f t="shared" si="10"/>
        <v>25000</v>
      </c>
      <c r="D114">
        <f t="shared" si="9"/>
        <v>33</v>
      </c>
      <c r="E114">
        <v>3740</v>
      </c>
      <c r="F114">
        <f>youtubesubs[[#This Row],[Twitter Follower Count]]-E113</f>
        <v>38</v>
      </c>
      <c r="G114">
        <f t="shared" si="11"/>
        <v>10000</v>
      </c>
      <c r="H114">
        <v>1002</v>
      </c>
      <c r="I114">
        <f>youtubesubs[[#This Row],[Instagram Followers]]-H113</f>
        <v>3</v>
      </c>
      <c r="J114">
        <v>1090</v>
      </c>
      <c r="K114">
        <f>youtubesubs[[#This Row],[TikTok Followers]]-J113</f>
        <v>1</v>
      </c>
      <c r="L114">
        <v>341</v>
      </c>
      <c r="M114">
        <f>youtubesubs[[#This Row],[Mastodon]]-L113</f>
        <v>0</v>
      </c>
      <c r="N114">
        <v>0</v>
      </c>
      <c r="O114" t="e">
        <f>youtubesubs[[#This Row],[Threads]]-O113</f>
        <v>#VALUE!</v>
      </c>
      <c r="P114">
        <v>42000</v>
      </c>
      <c r="Q114">
        <f t="shared" si="12"/>
        <v>1000</v>
      </c>
    </row>
    <row r="115" spans="1:21">
      <c r="A115" s="14">
        <v>44947</v>
      </c>
      <c r="B115">
        <v>13742</v>
      </c>
      <c r="C115">
        <f t="shared" si="10"/>
        <v>25000</v>
      </c>
      <c r="D115">
        <f t="shared" si="9"/>
        <v>34</v>
      </c>
      <c r="E115">
        <v>3769</v>
      </c>
      <c r="F115">
        <f>youtubesubs[[#This Row],[Twitter Follower Count]]-E114</f>
        <v>29</v>
      </c>
      <c r="G115">
        <f t="shared" si="11"/>
        <v>10000</v>
      </c>
      <c r="H115">
        <v>1002</v>
      </c>
      <c r="I115">
        <f>youtubesubs[[#This Row],[Instagram Followers]]-H114</f>
        <v>0</v>
      </c>
      <c r="J115">
        <v>1096</v>
      </c>
      <c r="K115">
        <f>youtubesubs[[#This Row],[TikTok Followers]]-J114</f>
        <v>6</v>
      </c>
      <c r="L115">
        <v>341</v>
      </c>
      <c r="M115">
        <f>youtubesubs[[#This Row],[Mastodon]]-L114</f>
        <v>0</v>
      </c>
      <c r="N115">
        <v>0</v>
      </c>
      <c r="O115" t="e">
        <f>youtubesubs[[#This Row],[Threads]]-O114</f>
        <v>#VALUE!</v>
      </c>
      <c r="P115">
        <v>43000</v>
      </c>
      <c r="Q115">
        <f t="shared" si="12"/>
        <v>1000</v>
      </c>
    </row>
    <row r="116" spans="1:21">
      <c r="A116" s="14">
        <v>44948</v>
      </c>
      <c r="B116">
        <v>13771</v>
      </c>
      <c r="C116">
        <f t="shared" ref="C116:C131" si="13">$Q$3</f>
        <v>25000</v>
      </c>
      <c r="D116">
        <f t="shared" ref="D116:D131" si="14">(B116-B115)/(A116-A115)</f>
        <v>29</v>
      </c>
      <c r="E116">
        <v>3794</v>
      </c>
      <c r="F116">
        <f>youtubesubs[[#This Row],[Twitter Follower Count]]-E115</f>
        <v>25</v>
      </c>
      <c r="G116">
        <f t="shared" ref="G116:G131" si="15">$Q$10</f>
        <v>10000</v>
      </c>
      <c r="H116">
        <v>1002</v>
      </c>
      <c r="I116">
        <f>youtubesubs[[#This Row],[Instagram Followers]]-H115</f>
        <v>0</v>
      </c>
      <c r="J116">
        <v>1096</v>
      </c>
      <c r="K116">
        <f>youtubesubs[[#This Row],[TikTok Followers]]-J115</f>
        <v>0</v>
      </c>
      <c r="L116">
        <v>341</v>
      </c>
      <c r="M116">
        <f>youtubesubs[[#This Row],[Mastodon]]-L115</f>
        <v>0</v>
      </c>
      <c r="N116">
        <v>0</v>
      </c>
      <c r="O116" t="e">
        <f>youtubesubs[[#This Row],[Threads]]-O115</f>
        <v>#VALUE!</v>
      </c>
      <c r="P116">
        <v>44000</v>
      </c>
      <c r="Q116">
        <f t="shared" si="12"/>
        <v>1000</v>
      </c>
    </row>
    <row r="117" spans="1:21">
      <c r="A117" s="14">
        <v>44949</v>
      </c>
      <c r="B117">
        <v>13806</v>
      </c>
      <c r="C117">
        <f t="shared" si="13"/>
        <v>25000</v>
      </c>
      <c r="D117">
        <f t="shared" si="14"/>
        <v>35</v>
      </c>
      <c r="E117">
        <v>3841</v>
      </c>
      <c r="F117">
        <f>youtubesubs[[#This Row],[Twitter Follower Count]]-E116</f>
        <v>47</v>
      </c>
      <c r="G117">
        <f t="shared" si="15"/>
        <v>10000</v>
      </c>
      <c r="H117">
        <v>1009</v>
      </c>
      <c r="I117">
        <f>youtubesubs[[#This Row],[Instagram Followers]]-H116</f>
        <v>7</v>
      </c>
      <c r="J117">
        <v>1111</v>
      </c>
      <c r="K117">
        <f>youtubesubs[[#This Row],[TikTok Followers]]-J116</f>
        <v>15</v>
      </c>
      <c r="L117">
        <v>345</v>
      </c>
      <c r="M117">
        <f>youtubesubs[[#This Row],[Mastodon]]-L116</f>
        <v>4</v>
      </c>
      <c r="N117">
        <v>0</v>
      </c>
      <c r="O117" t="e">
        <f>youtubesubs[[#This Row],[Threads]]-O116</f>
        <v>#VALUE!</v>
      </c>
      <c r="P117">
        <v>45000</v>
      </c>
      <c r="Q117">
        <f t="shared" si="12"/>
        <v>1000</v>
      </c>
    </row>
    <row r="118" spans="1:21">
      <c r="A118" s="14">
        <v>44950</v>
      </c>
      <c r="B118">
        <v>13835</v>
      </c>
      <c r="C118">
        <f t="shared" si="13"/>
        <v>25000</v>
      </c>
      <c r="D118">
        <f t="shared" si="14"/>
        <v>29</v>
      </c>
      <c r="E118">
        <v>3894</v>
      </c>
      <c r="F118">
        <f>youtubesubs[[#This Row],[Twitter Follower Count]]-E117</f>
        <v>53</v>
      </c>
      <c r="G118">
        <f t="shared" si="15"/>
        <v>10000</v>
      </c>
      <c r="H118">
        <v>1010</v>
      </c>
      <c r="I118">
        <f>youtubesubs[[#This Row],[Instagram Followers]]-H117</f>
        <v>1</v>
      </c>
      <c r="J118">
        <v>1111</v>
      </c>
      <c r="K118">
        <f>youtubesubs[[#This Row],[TikTok Followers]]-J117</f>
        <v>0</v>
      </c>
      <c r="L118">
        <v>345</v>
      </c>
      <c r="M118">
        <f>youtubesubs[[#This Row],[Mastodon]]-L117</f>
        <v>0</v>
      </c>
      <c r="N118">
        <v>0</v>
      </c>
      <c r="O118" t="e">
        <f>youtubesubs[[#This Row],[Threads]]-O117</f>
        <v>#VALUE!</v>
      </c>
      <c r="P118">
        <v>46000</v>
      </c>
      <c r="Q118">
        <f t="shared" ref="Q118:Q125" si="16">(P118-P114)/5</f>
        <v>800</v>
      </c>
    </row>
    <row r="119" spans="1:21">
      <c r="A119" s="14">
        <v>44951</v>
      </c>
      <c r="B119">
        <v>13886</v>
      </c>
      <c r="C119">
        <f t="shared" si="13"/>
        <v>25000</v>
      </c>
      <c r="D119">
        <f t="shared" si="14"/>
        <v>51</v>
      </c>
      <c r="E119">
        <v>3911</v>
      </c>
      <c r="F119">
        <f>youtubesubs[[#This Row],[Twitter Follower Count]]-E118</f>
        <v>17</v>
      </c>
      <c r="G119">
        <f t="shared" si="15"/>
        <v>10000</v>
      </c>
      <c r="H119">
        <v>1011</v>
      </c>
      <c r="I119">
        <f>youtubesubs[[#This Row],[Instagram Followers]]-H118</f>
        <v>1</v>
      </c>
      <c r="J119">
        <v>1111</v>
      </c>
      <c r="K119">
        <f>youtubesubs[[#This Row],[TikTok Followers]]-J118</f>
        <v>0</v>
      </c>
      <c r="L119">
        <v>345</v>
      </c>
      <c r="M119">
        <f>youtubesubs[[#This Row],[Mastodon]]-L118</f>
        <v>0</v>
      </c>
      <c r="N119">
        <v>0</v>
      </c>
      <c r="O119" t="e">
        <f>youtubesubs[[#This Row],[Threads]]-O118</f>
        <v>#VALUE!</v>
      </c>
      <c r="P119">
        <v>46400</v>
      </c>
      <c r="Q119">
        <f t="shared" si="16"/>
        <v>680</v>
      </c>
    </row>
    <row r="120" spans="1:21">
      <c r="A120" s="14">
        <v>44952</v>
      </c>
      <c r="B120">
        <v>13913</v>
      </c>
      <c r="C120">
        <f t="shared" si="13"/>
        <v>25000</v>
      </c>
      <c r="D120">
        <f t="shared" si="14"/>
        <v>27</v>
      </c>
      <c r="E120">
        <v>3926</v>
      </c>
      <c r="F120">
        <f>youtubesubs[[#This Row],[Twitter Follower Count]]-E119</f>
        <v>15</v>
      </c>
      <c r="G120">
        <f t="shared" si="15"/>
        <v>10000</v>
      </c>
      <c r="H120">
        <v>1013</v>
      </c>
      <c r="I120">
        <f>youtubesubs[[#This Row],[Instagram Followers]]-H119</f>
        <v>2</v>
      </c>
      <c r="J120">
        <v>1121</v>
      </c>
      <c r="K120">
        <f>youtubesubs[[#This Row],[TikTok Followers]]-J119</f>
        <v>10</v>
      </c>
      <c r="L120">
        <v>345</v>
      </c>
      <c r="M120">
        <f>youtubesubs[[#This Row],[Mastodon]]-L119</f>
        <v>0</v>
      </c>
      <c r="N120">
        <v>0</v>
      </c>
      <c r="O120" t="e">
        <f>youtubesubs[[#This Row],[Threads]]-O119</f>
        <v>#VALUE!</v>
      </c>
      <c r="P120">
        <v>50000</v>
      </c>
      <c r="Q120">
        <f t="shared" si="16"/>
        <v>1200</v>
      </c>
    </row>
    <row r="121" spans="1:21">
      <c r="A121" s="14">
        <v>44953</v>
      </c>
      <c r="B121">
        <v>13940</v>
      </c>
      <c r="C121">
        <f t="shared" si="13"/>
        <v>25000</v>
      </c>
      <c r="D121">
        <f t="shared" si="14"/>
        <v>27</v>
      </c>
      <c r="E121">
        <v>3934</v>
      </c>
      <c r="F121">
        <f>youtubesubs[[#This Row],[Twitter Follower Count]]-E120</f>
        <v>8</v>
      </c>
      <c r="G121">
        <f t="shared" si="15"/>
        <v>10000</v>
      </c>
      <c r="H121">
        <v>1013</v>
      </c>
      <c r="I121">
        <f>youtubesubs[[#This Row],[Instagram Followers]]-H120</f>
        <v>0</v>
      </c>
      <c r="J121">
        <v>1121</v>
      </c>
      <c r="K121">
        <f>youtubesubs[[#This Row],[TikTok Followers]]-J120</f>
        <v>0</v>
      </c>
      <c r="L121">
        <v>345</v>
      </c>
      <c r="M121">
        <f>youtubesubs[[#This Row],[Mastodon]]-L120</f>
        <v>0</v>
      </c>
      <c r="N121">
        <v>0</v>
      </c>
      <c r="O121" t="e">
        <f>youtubesubs[[#This Row],[Threads]]-O120</f>
        <v>#VALUE!</v>
      </c>
      <c r="P121">
        <v>52000</v>
      </c>
      <c r="Q121">
        <f t="shared" si="16"/>
        <v>1400</v>
      </c>
    </row>
    <row r="122" spans="1:21">
      <c r="A122" s="14">
        <v>44954</v>
      </c>
      <c r="B122">
        <v>13967</v>
      </c>
      <c r="C122">
        <f t="shared" si="13"/>
        <v>25000</v>
      </c>
      <c r="D122">
        <f t="shared" si="14"/>
        <v>27</v>
      </c>
      <c r="E122">
        <v>3956</v>
      </c>
      <c r="F122">
        <f>youtubesubs[[#This Row],[Twitter Follower Count]]-E121</f>
        <v>22</v>
      </c>
      <c r="G122">
        <f t="shared" si="15"/>
        <v>10000</v>
      </c>
      <c r="H122">
        <v>1011</v>
      </c>
      <c r="I122">
        <f>youtubesubs[[#This Row],[Instagram Followers]]-H121</f>
        <v>-2</v>
      </c>
      <c r="J122">
        <v>1139</v>
      </c>
      <c r="K122">
        <f>youtubesubs[[#This Row],[TikTok Followers]]-J121</f>
        <v>18</v>
      </c>
      <c r="L122">
        <v>349</v>
      </c>
      <c r="M122">
        <f>youtubesubs[[#This Row],[Mastodon]]-L121</f>
        <v>4</v>
      </c>
      <c r="N122">
        <v>0</v>
      </c>
      <c r="O122" t="e">
        <f>youtubesubs[[#This Row],[Threads]]-O121</f>
        <v>#VALUE!</v>
      </c>
      <c r="P122">
        <v>53000</v>
      </c>
      <c r="Q122">
        <f t="shared" si="16"/>
        <v>1400</v>
      </c>
    </row>
    <row r="123" spans="1:21">
      <c r="A123" s="14">
        <v>44955</v>
      </c>
      <c r="B123">
        <v>14002</v>
      </c>
      <c r="C123">
        <f t="shared" si="13"/>
        <v>25000</v>
      </c>
      <c r="D123">
        <f t="shared" si="14"/>
        <v>35</v>
      </c>
      <c r="E123">
        <v>3966</v>
      </c>
      <c r="F123">
        <f>youtubesubs[[#This Row],[Twitter Follower Count]]-E122</f>
        <v>10</v>
      </c>
      <c r="G123">
        <f t="shared" si="15"/>
        <v>10000</v>
      </c>
      <c r="H123">
        <v>1012</v>
      </c>
      <c r="I123">
        <f>youtubesubs[[#This Row],[Instagram Followers]]-H122</f>
        <v>1</v>
      </c>
      <c r="J123">
        <v>1146</v>
      </c>
      <c r="K123">
        <f>youtubesubs[[#This Row],[TikTok Followers]]-J122</f>
        <v>7</v>
      </c>
      <c r="L123">
        <v>357</v>
      </c>
      <c r="M123">
        <f>youtubesubs[[#This Row],[Mastodon]]-L122</f>
        <v>8</v>
      </c>
      <c r="N123">
        <v>0</v>
      </c>
      <c r="O123" t="e">
        <f>youtubesubs[[#This Row],[Threads]]-O122</f>
        <v>#VALUE!</v>
      </c>
      <c r="P123">
        <v>55500</v>
      </c>
      <c r="Q123">
        <f t="shared" si="16"/>
        <v>1820</v>
      </c>
    </row>
    <row r="124" spans="1:21">
      <c r="A124" s="14">
        <v>44956</v>
      </c>
      <c r="B124">
        <v>14049</v>
      </c>
      <c r="C124">
        <f t="shared" si="13"/>
        <v>25000</v>
      </c>
      <c r="D124">
        <f t="shared" si="14"/>
        <v>47</v>
      </c>
      <c r="E124">
        <v>3976</v>
      </c>
      <c r="F124">
        <f>youtubesubs[[#This Row],[Twitter Follower Count]]-E123</f>
        <v>10</v>
      </c>
      <c r="G124">
        <f t="shared" si="15"/>
        <v>10000</v>
      </c>
      <c r="H124">
        <v>1012</v>
      </c>
      <c r="I124">
        <f>youtubesubs[[#This Row],[Instagram Followers]]-H123</f>
        <v>0</v>
      </c>
      <c r="J124">
        <v>1146</v>
      </c>
      <c r="K124">
        <f>youtubesubs[[#This Row],[TikTok Followers]]-J123</f>
        <v>0</v>
      </c>
      <c r="L124">
        <v>357</v>
      </c>
      <c r="M124">
        <f>youtubesubs[[#This Row],[Mastodon]]-L123</f>
        <v>0</v>
      </c>
      <c r="N124">
        <v>0</v>
      </c>
      <c r="O124" t="e">
        <f>youtubesubs[[#This Row],[Threads]]-O123</f>
        <v>#VALUE!</v>
      </c>
      <c r="P124">
        <v>57000</v>
      </c>
      <c r="Q124">
        <f t="shared" si="16"/>
        <v>1400</v>
      </c>
      <c r="S124" t="s">
        <v>67</v>
      </c>
      <c r="T124" t="s">
        <v>68</v>
      </c>
      <c r="U124" t="s">
        <v>69</v>
      </c>
    </row>
    <row r="125" spans="1:21">
      <c r="A125" s="14">
        <v>44957</v>
      </c>
      <c r="B125">
        <v>14092</v>
      </c>
      <c r="C125">
        <f t="shared" si="13"/>
        <v>25000</v>
      </c>
      <c r="D125">
        <f t="shared" si="14"/>
        <v>43</v>
      </c>
      <c r="E125">
        <v>4006</v>
      </c>
      <c r="F125">
        <f>youtubesubs[[#This Row],[Twitter Follower Count]]-E124</f>
        <v>30</v>
      </c>
      <c r="G125">
        <f t="shared" si="15"/>
        <v>10000</v>
      </c>
      <c r="H125">
        <v>1012</v>
      </c>
      <c r="I125">
        <f>youtubesubs[[#This Row],[Instagram Followers]]-H124</f>
        <v>0</v>
      </c>
      <c r="J125">
        <v>1155</v>
      </c>
      <c r="K125">
        <f>youtubesubs[[#This Row],[TikTok Followers]]-J124</f>
        <v>9</v>
      </c>
      <c r="L125">
        <v>358</v>
      </c>
      <c r="M125">
        <f>youtubesubs[[#This Row],[Mastodon]]-L124</f>
        <v>1</v>
      </c>
      <c r="N125">
        <v>0</v>
      </c>
      <c r="O125" t="e">
        <f>youtubesubs[[#This Row],[Threads]]-O124</f>
        <v>#VALUE!</v>
      </c>
      <c r="P125">
        <v>60500</v>
      </c>
      <c r="Q125">
        <f t="shared" si="16"/>
        <v>1700</v>
      </c>
    </row>
    <row r="126" spans="1:21">
      <c r="A126" s="14">
        <v>44958</v>
      </c>
      <c r="B126">
        <v>14118</v>
      </c>
      <c r="C126">
        <f t="shared" si="13"/>
        <v>25000</v>
      </c>
      <c r="D126">
        <f t="shared" si="14"/>
        <v>26</v>
      </c>
      <c r="E126">
        <v>4034</v>
      </c>
      <c r="F126">
        <f>youtubesubs[[#This Row],[Twitter Follower Count]]-E125</f>
        <v>28</v>
      </c>
      <c r="G126">
        <f t="shared" si="15"/>
        <v>10000</v>
      </c>
      <c r="H126">
        <v>1012</v>
      </c>
      <c r="I126">
        <f>youtubesubs[[#This Row],[Instagram Followers]]-H125</f>
        <v>0</v>
      </c>
      <c r="J126">
        <v>1156</v>
      </c>
      <c r="K126">
        <f>youtubesubs[[#This Row],[TikTok Followers]]-J125</f>
        <v>1</v>
      </c>
      <c r="L126">
        <v>358</v>
      </c>
      <c r="M126">
        <f>youtubesubs[[#This Row],[Mastodon]]-L125</f>
        <v>0</v>
      </c>
      <c r="N126">
        <v>0</v>
      </c>
      <c r="O126" t="e">
        <f>youtubesubs[[#This Row],[Threads]]-O125</f>
        <v>#VALUE!</v>
      </c>
      <c r="S126">
        <v>88400</v>
      </c>
      <c r="T126">
        <v>71000</v>
      </c>
    </row>
    <row r="127" spans="1:21">
      <c r="A127" s="14">
        <v>44959</v>
      </c>
      <c r="B127">
        <v>14174</v>
      </c>
      <c r="C127">
        <f t="shared" si="13"/>
        <v>25000</v>
      </c>
      <c r="D127">
        <f t="shared" si="14"/>
        <v>56</v>
      </c>
      <c r="E127">
        <v>4052</v>
      </c>
      <c r="F127">
        <f>youtubesubs[[#This Row],[Twitter Follower Count]]-E126</f>
        <v>18</v>
      </c>
      <c r="G127">
        <f t="shared" si="15"/>
        <v>10000</v>
      </c>
      <c r="H127">
        <v>1011</v>
      </c>
      <c r="I127">
        <f>youtubesubs[[#This Row],[Instagram Followers]]-H126</f>
        <v>-1</v>
      </c>
      <c r="J127">
        <v>1156</v>
      </c>
      <c r="K127">
        <f>youtubesubs[[#This Row],[TikTok Followers]]-J126</f>
        <v>0</v>
      </c>
      <c r="L127">
        <v>359</v>
      </c>
      <c r="M127">
        <f>youtubesubs[[#This Row],[Mastodon]]-L126</f>
        <v>1</v>
      </c>
      <c r="N127">
        <v>0</v>
      </c>
      <c r="O127" t="e">
        <f>youtubesubs[[#This Row],[Threads]]-O126</f>
        <v>#VALUE!</v>
      </c>
    </row>
    <row r="128" spans="1:21">
      <c r="A128" s="14">
        <v>44960</v>
      </c>
      <c r="B128">
        <v>14214</v>
      </c>
      <c r="C128">
        <f t="shared" si="13"/>
        <v>25000</v>
      </c>
      <c r="D128">
        <f t="shared" si="14"/>
        <v>40</v>
      </c>
      <c r="E128">
        <v>4121</v>
      </c>
      <c r="F128">
        <f>youtubesubs[[#This Row],[Twitter Follower Count]]-E127</f>
        <v>69</v>
      </c>
      <c r="G128">
        <f t="shared" si="15"/>
        <v>10000</v>
      </c>
      <c r="H128">
        <v>1014</v>
      </c>
      <c r="I128">
        <f>youtubesubs[[#This Row],[Instagram Followers]]-H127</f>
        <v>3</v>
      </c>
      <c r="J128">
        <v>1167</v>
      </c>
      <c r="K128">
        <f>youtubesubs[[#This Row],[TikTok Followers]]-J127</f>
        <v>11</v>
      </c>
      <c r="L128">
        <v>386</v>
      </c>
      <c r="M128">
        <f>youtubesubs[[#This Row],[Mastodon]]-L127</f>
        <v>27</v>
      </c>
      <c r="N128">
        <v>0</v>
      </c>
      <c r="O128" t="e">
        <f>youtubesubs[[#This Row],[Threads]]-O127</f>
        <v>#VALUE!</v>
      </c>
    </row>
    <row r="129" spans="1:21">
      <c r="A129" s="14">
        <v>44961</v>
      </c>
      <c r="B129">
        <v>14250</v>
      </c>
      <c r="C129">
        <f t="shared" si="13"/>
        <v>25000</v>
      </c>
      <c r="D129">
        <f t="shared" si="14"/>
        <v>36</v>
      </c>
      <c r="E129">
        <v>4150</v>
      </c>
      <c r="F129">
        <f>youtubesubs[[#This Row],[Twitter Follower Count]]-E128</f>
        <v>29</v>
      </c>
      <c r="G129">
        <f t="shared" si="15"/>
        <v>10000</v>
      </c>
      <c r="H129">
        <v>1018</v>
      </c>
      <c r="I129">
        <f>youtubesubs[[#This Row],[Instagram Followers]]-H128</f>
        <v>4</v>
      </c>
      <c r="J129">
        <v>1169</v>
      </c>
      <c r="K129">
        <f>youtubesubs[[#This Row],[TikTok Followers]]-J128</f>
        <v>2</v>
      </c>
      <c r="L129">
        <v>390</v>
      </c>
      <c r="M129">
        <f>youtubesubs[[#This Row],[Mastodon]]-L128</f>
        <v>4</v>
      </c>
      <c r="N129">
        <v>0</v>
      </c>
      <c r="O129" t="e">
        <f>youtubesubs[[#This Row],[Threads]]-O128</f>
        <v>#VALUE!</v>
      </c>
    </row>
    <row r="130" spans="1:21">
      <c r="A130" s="14">
        <v>44962</v>
      </c>
      <c r="B130">
        <v>14302</v>
      </c>
      <c r="C130">
        <f t="shared" si="13"/>
        <v>25000</v>
      </c>
      <c r="D130">
        <f t="shared" si="14"/>
        <v>52</v>
      </c>
      <c r="E130">
        <v>4177</v>
      </c>
      <c r="F130">
        <f>youtubesubs[[#This Row],[Twitter Follower Count]]-E129</f>
        <v>27</v>
      </c>
      <c r="G130">
        <f t="shared" si="15"/>
        <v>10000</v>
      </c>
      <c r="H130">
        <v>1019</v>
      </c>
      <c r="I130">
        <f>youtubesubs[[#This Row],[Instagram Followers]]-H129</f>
        <v>1</v>
      </c>
      <c r="J130">
        <v>1169</v>
      </c>
      <c r="K130">
        <f>youtubesubs[[#This Row],[TikTok Followers]]-J129</f>
        <v>0</v>
      </c>
      <c r="L130">
        <v>393</v>
      </c>
      <c r="M130">
        <f>youtubesubs[[#This Row],[Mastodon]]-L129</f>
        <v>3</v>
      </c>
      <c r="N130">
        <v>0</v>
      </c>
      <c r="O130" t="e">
        <f>youtubesubs[[#This Row],[Threads]]-O129</f>
        <v>#VALUE!</v>
      </c>
    </row>
    <row r="131" spans="1:21">
      <c r="A131" s="14">
        <v>44963</v>
      </c>
      <c r="B131">
        <v>14337</v>
      </c>
      <c r="C131">
        <f t="shared" si="13"/>
        <v>25000</v>
      </c>
      <c r="D131">
        <f t="shared" si="14"/>
        <v>35</v>
      </c>
      <c r="E131">
        <v>4213</v>
      </c>
      <c r="F131">
        <f>youtubesubs[[#This Row],[Twitter Follower Count]]-E130</f>
        <v>36</v>
      </c>
      <c r="G131">
        <f t="shared" si="15"/>
        <v>10000</v>
      </c>
      <c r="H131">
        <v>1024</v>
      </c>
      <c r="I131">
        <f>youtubesubs[[#This Row],[Instagram Followers]]-H130</f>
        <v>5</v>
      </c>
      <c r="J131">
        <v>1173</v>
      </c>
      <c r="K131">
        <f>youtubesubs[[#This Row],[TikTok Followers]]-J130</f>
        <v>4</v>
      </c>
      <c r="L131">
        <v>392</v>
      </c>
      <c r="M131">
        <f>youtubesubs[[#This Row],[Mastodon]]-L130</f>
        <v>-1</v>
      </c>
      <c r="N131">
        <v>0</v>
      </c>
      <c r="O131" t="e">
        <f>youtubesubs[[#This Row],[Threads]]-O130</f>
        <v>#VALUE!</v>
      </c>
    </row>
    <row r="132" spans="1:21">
      <c r="A132" s="14">
        <v>44964</v>
      </c>
      <c r="B132">
        <v>14366</v>
      </c>
      <c r="C132">
        <f t="shared" ref="C132:C163" si="17">$Q$3</f>
        <v>25000</v>
      </c>
      <c r="D132">
        <f t="shared" ref="D132:D163" si="18">(B132-B131)/(A132-A131)</f>
        <v>29</v>
      </c>
      <c r="E132">
        <v>4238</v>
      </c>
      <c r="F132">
        <f>youtubesubs[[#This Row],[Twitter Follower Count]]-E131</f>
        <v>25</v>
      </c>
      <c r="G132">
        <f t="shared" ref="G132:G163" si="19">$Q$10</f>
        <v>10000</v>
      </c>
      <c r="H132">
        <v>1026</v>
      </c>
      <c r="I132">
        <f>youtubesubs[[#This Row],[Instagram Followers]]-H131</f>
        <v>2</v>
      </c>
      <c r="J132">
        <v>1174</v>
      </c>
      <c r="K132">
        <f>youtubesubs[[#This Row],[TikTok Followers]]-J131</f>
        <v>1</v>
      </c>
      <c r="L132">
        <v>392</v>
      </c>
      <c r="M132">
        <f>youtubesubs[[#This Row],[Mastodon]]-L131</f>
        <v>0</v>
      </c>
      <c r="N132">
        <v>0</v>
      </c>
      <c r="O132" t="e">
        <f>youtubesubs[[#This Row],[Threads]]-O131</f>
        <v>#VALUE!</v>
      </c>
    </row>
    <row r="133" spans="1:21">
      <c r="A133" s="14">
        <v>44965</v>
      </c>
      <c r="B133">
        <v>14387</v>
      </c>
      <c r="C133">
        <f t="shared" si="17"/>
        <v>25000</v>
      </c>
      <c r="D133">
        <f t="shared" si="18"/>
        <v>21</v>
      </c>
      <c r="E133">
        <v>4264</v>
      </c>
      <c r="F133">
        <f>youtubesubs[[#This Row],[Twitter Follower Count]]-E132</f>
        <v>26</v>
      </c>
      <c r="G133">
        <f t="shared" si="19"/>
        <v>10000</v>
      </c>
      <c r="H133">
        <v>1027</v>
      </c>
      <c r="I133">
        <f>youtubesubs[[#This Row],[Instagram Followers]]-H132</f>
        <v>1</v>
      </c>
      <c r="J133">
        <v>1174</v>
      </c>
      <c r="K133">
        <f>youtubesubs[[#This Row],[TikTok Followers]]-J132</f>
        <v>0</v>
      </c>
      <c r="L133">
        <v>392</v>
      </c>
      <c r="M133">
        <f>youtubesubs[[#This Row],[Mastodon]]-L132</f>
        <v>0</v>
      </c>
      <c r="N133">
        <v>0</v>
      </c>
      <c r="O133" t="e">
        <f>youtubesubs[[#This Row],[Threads]]-O132</f>
        <v>#VALUE!</v>
      </c>
      <c r="P133">
        <v>80000</v>
      </c>
      <c r="S133">
        <v>90000</v>
      </c>
      <c r="T133">
        <v>70900</v>
      </c>
      <c r="U133">
        <v>15600</v>
      </c>
    </row>
    <row r="134" spans="1:21">
      <c r="A134" s="14">
        <v>44966</v>
      </c>
      <c r="B134">
        <v>14436</v>
      </c>
      <c r="C134">
        <f t="shared" si="17"/>
        <v>25000</v>
      </c>
      <c r="D134">
        <f t="shared" si="18"/>
        <v>49</v>
      </c>
      <c r="E134">
        <v>4290</v>
      </c>
      <c r="F134">
        <f>youtubesubs[[#This Row],[Twitter Follower Count]]-E133</f>
        <v>26</v>
      </c>
      <c r="G134">
        <f t="shared" si="19"/>
        <v>10000</v>
      </c>
      <c r="H134">
        <v>1029</v>
      </c>
      <c r="I134">
        <f>youtubesubs[[#This Row],[Instagram Followers]]-H133</f>
        <v>2</v>
      </c>
      <c r="J134">
        <v>1176</v>
      </c>
      <c r="K134">
        <f>youtubesubs[[#This Row],[TikTok Followers]]-J133</f>
        <v>2</v>
      </c>
      <c r="L134">
        <v>397</v>
      </c>
      <c r="M134">
        <f>youtubesubs[[#This Row],[Mastodon]]-L133</f>
        <v>5</v>
      </c>
      <c r="N134">
        <v>0</v>
      </c>
      <c r="O134" t="e">
        <f>youtubesubs[[#This Row],[Threads]]-O133</f>
        <v>#VALUE!</v>
      </c>
    </row>
    <row r="135" spans="1:21">
      <c r="A135" s="14">
        <v>44967</v>
      </c>
      <c r="B135">
        <v>14457</v>
      </c>
      <c r="C135">
        <f t="shared" si="17"/>
        <v>25000</v>
      </c>
      <c r="D135">
        <f t="shared" si="18"/>
        <v>21</v>
      </c>
      <c r="E135">
        <v>4330</v>
      </c>
      <c r="F135">
        <f>youtubesubs[[#This Row],[Twitter Follower Count]]-E134</f>
        <v>40</v>
      </c>
      <c r="G135">
        <f t="shared" si="19"/>
        <v>10000</v>
      </c>
      <c r="H135">
        <v>1029</v>
      </c>
      <c r="I135">
        <f>youtubesubs[[#This Row],[Instagram Followers]]-H134</f>
        <v>0</v>
      </c>
      <c r="J135">
        <v>1176</v>
      </c>
      <c r="K135">
        <f>youtubesubs[[#This Row],[TikTok Followers]]-J134</f>
        <v>0</v>
      </c>
      <c r="L135">
        <v>397</v>
      </c>
      <c r="M135">
        <f>youtubesubs[[#This Row],[Mastodon]]-L134</f>
        <v>0</v>
      </c>
      <c r="N135">
        <v>0</v>
      </c>
      <c r="O135" t="e">
        <f>youtubesubs[[#This Row],[Threads]]-O134</f>
        <v>#VALUE!</v>
      </c>
    </row>
    <row r="136" spans="1:21">
      <c r="A136" s="14">
        <v>44968</v>
      </c>
      <c r="B136">
        <v>14486</v>
      </c>
      <c r="C136">
        <f t="shared" si="17"/>
        <v>25000</v>
      </c>
      <c r="D136">
        <f t="shared" si="18"/>
        <v>29</v>
      </c>
      <c r="E136">
        <v>4361</v>
      </c>
      <c r="F136">
        <f>youtubesubs[[#This Row],[Twitter Follower Count]]-E135</f>
        <v>31</v>
      </c>
      <c r="G136">
        <f t="shared" si="19"/>
        <v>10000</v>
      </c>
      <c r="H136">
        <v>1033</v>
      </c>
      <c r="I136">
        <f>youtubesubs[[#This Row],[Instagram Followers]]-H135</f>
        <v>4</v>
      </c>
      <c r="J136">
        <v>1179</v>
      </c>
      <c r="K136">
        <f>youtubesubs[[#This Row],[TikTok Followers]]-J135</f>
        <v>3</v>
      </c>
      <c r="L136">
        <v>399</v>
      </c>
      <c r="M136">
        <f>youtubesubs[[#This Row],[Mastodon]]-L135</f>
        <v>2</v>
      </c>
      <c r="N136">
        <v>0</v>
      </c>
      <c r="O136" t="e">
        <f>youtubesubs[[#This Row],[Threads]]-O135</f>
        <v>#VALUE!</v>
      </c>
      <c r="P136">
        <v>90000</v>
      </c>
    </row>
    <row r="137" spans="1:21">
      <c r="A137" s="14">
        <v>44969</v>
      </c>
      <c r="B137">
        <v>14512</v>
      </c>
      <c r="C137">
        <f t="shared" si="17"/>
        <v>25000</v>
      </c>
      <c r="D137">
        <f t="shared" si="18"/>
        <v>26</v>
      </c>
      <c r="E137">
        <v>4382</v>
      </c>
      <c r="F137">
        <f>youtubesubs[[#This Row],[Twitter Follower Count]]-E136</f>
        <v>21</v>
      </c>
      <c r="G137">
        <f t="shared" si="19"/>
        <v>10000</v>
      </c>
      <c r="H137">
        <v>1032</v>
      </c>
      <c r="I137">
        <f>youtubesubs[[#This Row],[Instagram Followers]]-H136</f>
        <v>-1</v>
      </c>
      <c r="J137">
        <v>1180</v>
      </c>
      <c r="K137">
        <f>youtubesubs[[#This Row],[TikTok Followers]]-J136</f>
        <v>1</v>
      </c>
      <c r="L137">
        <v>400</v>
      </c>
      <c r="M137">
        <f>youtubesubs[[#This Row],[Mastodon]]-L136</f>
        <v>1</v>
      </c>
      <c r="N137">
        <v>0</v>
      </c>
      <c r="O137" t="e">
        <f>youtubesubs[[#This Row],[Threads]]-O136</f>
        <v>#VALUE!</v>
      </c>
      <c r="P137">
        <v>93100</v>
      </c>
    </row>
    <row r="138" spans="1:21">
      <c r="A138" s="14">
        <v>44970</v>
      </c>
      <c r="B138">
        <v>14525</v>
      </c>
      <c r="C138">
        <f t="shared" si="17"/>
        <v>25000</v>
      </c>
      <c r="D138">
        <f t="shared" si="18"/>
        <v>13</v>
      </c>
      <c r="E138">
        <v>4395</v>
      </c>
      <c r="F138">
        <f>youtubesubs[[#This Row],[Twitter Follower Count]]-E137</f>
        <v>13</v>
      </c>
      <c r="G138">
        <f t="shared" si="19"/>
        <v>10000</v>
      </c>
      <c r="H138">
        <v>1030</v>
      </c>
      <c r="I138">
        <f>youtubesubs[[#This Row],[Instagram Followers]]-H137</f>
        <v>-2</v>
      </c>
      <c r="J138">
        <v>1181</v>
      </c>
      <c r="K138">
        <f>youtubesubs[[#This Row],[TikTok Followers]]-J137</f>
        <v>1</v>
      </c>
      <c r="L138">
        <v>402</v>
      </c>
      <c r="M138">
        <f>youtubesubs[[#This Row],[Mastodon]]-L137</f>
        <v>2</v>
      </c>
      <c r="N138">
        <v>0</v>
      </c>
      <c r="O138" t="e">
        <f>youtubesubs[[#This Row],[Threads]]-O137</f>
        <v>#VALUE!</v>
      </c>
      <c r="S138">
        <v>91200</v>
      </c>
    </row>
    <row r="139" spans="1:21">
      <c r="A139" s="14">
        <v>44971</v>
      </c>
      <c r="B139">
        <v>14558</v>
      </c>
      <c r="C139">
        <f t="shared" si="17"/>
        <v>25000</v>
      </c>
      <c r="D139">
        <f t="shared" si="18"/>
        <v>33</v>
      </c>
      <c r="E139">
        <v>4402</v>
      </c>
      <c r="F139">
        <f>youtubesubs[[#This Row],[Twitter Follower Count]]-E138</f>
        <v>7</v>
      </c>
      <c r="G139">
        <f t="shared" si="19"/>
        <v>10000</v>
      </c>
      <c r="H139">
        <v>1030</v>
      </c>
      <c r="I139">
        <f>youtubesubs[[#This Row],[Instagram Followers]]-H138</f>
        <v>0</v>
      </c>
      <c r="J139">
        <v>1181</v>
      </c>
      <c r="K139">
        <f>youtubesubs[[#This Row],[TikTok Followers]]-J138</f>
        <v>0</v>
      </c>
      <c r="L139">
        <v>404</v>
      </c>
      <c r="M139">
        <f>youtubesubs[[#This Row],[Mastodon]]-L138</f>
        <v>2</v>
      </c>
      <c r="N139">
        <v>0</v>
      </c>
      <c r="O139" t="e">
        <f>youtubesubs[[#This Row],[Threads]]-O138</f>
        <v>#VALUE!</v>
      </c>
    </row>
    <row r="140" spans="1:21">
      <c r="A140" s="14">
        <v>44972</v>
      </c>
      <c r="B140">
        <v>14595</v>
      </c>
      <c r="C140">
        <f t="shared" si="17"/>
        <v>25000</v>
      </c>
      <c r="D140">
        <f t="shared" si="18"/>
        <v>37</v>
      </c>
      <c r="E140">
        <v>4408</v>
      </c>
      <c r="F140">
        <f>youtubesubs[[#This Row],[Twitter Follower Count]]-E139</f>
        <v>6</v>
      </c>
      <c r="G140">
        <f t="shared" si="19"/>
        <v>10000</v>
      </c>
      <c r="H140">
        <v>1031</v>
      </c>
      <c r="I140">
        <f>youtubesubs[[#This Row],[Instagram Followers]]-H139</f>
        <v>1</v>
      </c>
      <c r="J140">
        <v>1181</v>
      </c>
      <c r="K140">
        <f>youtubesubs[[#This Row],[TikTok Followers]]-J139</f>
        <v>0</v>
      </c>
      <c r="L140">
        <v>405</v>
      </c>
      <c r="M140">
        <f>youtubesubs[[#This Row],[Mastodon]]-L139</f>
        <v>1</v>
      </c>
      <c r="N140">
        <v>0</v>
      </c>
      <c r="O140" t="e">
        <f>youtubesubs[[#This Row],[Threads]]-O139</f>
        <v>#VALUE!</v>
      </c>
    </row>
    <row r="141" spans="1:21">
      <c r="A141" s="14">
        <v>44973</v>
      </c>
      <c r="B141">
        <v>14626</v>
      </c>
      <c r="C141">
        <f t="shared" si="17"/>
        <v>25000</v>
      </c>
      <c r="D141">
        <f t="shared" si="18"/>
        <v>31</v>
      </c>
      <c r="E141">
        <v>4481</v>
      </c>
      <c r="F141">
        <f>youtubesubs[[#This Row],[Twitter Follower Count]]-E140</f>
        <v>73</v>
      </c>
      <c r="G141">
        <f t="shared" si="19"/>
        <v>10000</v>
      </c>
      <c r="H141">
        <v>1033</v>
      </c>
      <c r="I141">
        <f>youtubesubs[[#This Row],[Instagram Followers]]-H140</f>
        <v>2</v>
      </c>
      <c r="J141">
        <v>1181</v>
      </c>
      <c r="K141">
        <f>youtubesubs[[#This Row],[TikTok Followers]]-J140</f>
        <v>0</v>
      </c>
      <c r="L141">
        <v>406</v>
      </c>
      <c r="M141">
        <f>youtubesubs[[#This Row],[Mastodon]]-L140</f>
        <v>1</v>
      </c>
      <c r="N141">
        <v>0</v>
      </c>
      <c r="O141" t="e">
        <f>youtubesubs[[#This Row],[Threads]]-O140</f>
        <v>#VALUE!</v>
      </c>
    </row>
    <row r="142" spans="1:21">
      <c r="A142" s="14">
        <v>44974</v>
      </c>
      <c r="B142">
        <v>14655</v>
      </c>
      <c r="C142">
        <f t="shared" si="17"/>
        <v>25000</v>
      </c>
      <c r="D142">
        <f t="shared" si="18"/>
        <v>29</v>
      </c>
      <c r="E142">
        <v>4521</v>
      </c>
      <c r="F142">
        <f>youtubesubs[[#This Row],[Twitter Follower Count]]-E141</f>
        <v>40</v>
      </c>
      <c r="G142">
        <f t="shared" si="19"/>
        <v>10000</v>
      </c>
      <c r="H142">
        <v>1033</v>
      </c>
      <c r="I142">
        <f>youtubesubs[[#This Row],[Instagram Followers]]-H141</f>
        <v>0</v>
      </c>
      <c r="J142">
        <v>1183</v>
      </c>
      <c r="K142">
        <f>youtubesubs[[#This Row],[TikTok Followers]]-J141</f>
        <v>2</v>
      </c>
      <c r="L142">
        <v>408</v>
      </c>
      <c r="M142">
        <f>youtubesubs[[#This Row],[Mastodon]]-L141</f>
        <v>2</v>
      </c>
      <c r="N142">
        <v>0</v>
      </c>
      <c r="O142" t="e">
        <f>youtubesubs[[#This Row],[Threads]]-O141</f>
        <v>#VALUE!</v>
      </c>
    </row>
    <row r="143" spans="1:21">
      <c r="A143" s="14">
        <v>44975</v>
      </c>
      <c r="B143">
        <v>14675</v>
      </c>
      <c r="C143">
        <f t="shared" si="17"/>
        <v>25000</v>
      </c>
      <c r="D143">
        <f t="shared" si="18"/>
        <v>20</v>
      </c>
      <c r="E143">
        <v>4527</v>
      </c>
      <c r="F143">
        <f>youtubesubs[[#This Row],[Twitter Follower Count]]-E142</f>
        <v>6</v>
      </c>
      <c r="G143">
        <f t="shared" si="19"/>
        <v>10000</v>
      </c>
      <c r="H143">
        <v>1034</v>
      </c>
      <c r="I143">
        <f>youtubesubs[[#This Row],[Instagram Followers]]-H142</f>
        <v>1</v>
      </c>
      <c r="J143">
        <v>1183</v>
      </c>
      <c r="K143">
        <f>youtubesubs[[#This Row],[TikTok Followers]]-J142</f>
        <v>0</v>
      </c>
      <c r="L143">
        <v>408</v>
      </c>
      <c r="M143">
        <f>youtubesubs[[#This Row],[Mastodon]]-L142</f>
        <v>0</v>
      </c>
      <c r="N143">
        <v>0</v>
      </c>
      <c r="O143" t="e">
        <f>youtubesubs[[#This Row],[Threads]]-O142</f>
        <v>#VALUE!</v>
      </c>
      <c r="P143">
        <v>109800</v>
      </c>
      <c r="T143">
        <v>74300</v>
      </c>
    </row>
    <row r="144" spans="1:21">
      <c r="A144" s="14">
        <v>44976</v>
      </c>
      <c r="B144">
        <v>14715</v>
      </c>
      <c r="C144">
        <f t="shared" si="17"/>
        <v>25000</v>
      </c>
      <c r="D144">
        <f t="shared" si="18"/>
        <v>40</v>
      </c>
      <c r="E144">
        <v>4538</v>
      </c>
      <c r="F144">
        <f>youtubesubs[[#This Row],[Twitter Follower Count]]-E143</f>
        <v>11</v>
      </c>
      <c r="G144">
        <f t="shared" si="19"/>
        <v>10000</v>
      </c>
      <c r="H144">
        <v>1034</v>
      </c>
      <c r="I144">
        <f>youtubesubs[[#This Row],[Instagram Followers]]-H143</f>
        <v>0</v>
      </c>
      <c r="J144">
        <v>1184</v>
      </c>
      <c r="K144">
        <f>youtubesubs[[#This Row],[TikTok Followers]]-J143</f>
        <v>1</v>
      </c>
      <c r="L144">
        <v>410</v>
      </c>
      <c r="M144">
        <f>youtubesubs[[#This Row],[Mastodon]]-L143</f>
        <v>2</v>
      </c>
      <c r="N144">
        <v>0</v>
      </c>
      <c r="O144" t="e">
        <f>youtubesubs[[#This Row],[Threads]]-O143</f>
        <v>#VALUE!</v>
      </c>
      <c r="P144">
        <v>114300</v>
      </c>
      <c r="Q144">
        <f>P144-P143</f>
        <v>4500</v>
      </c>
      <c r="T144">
        <v>71100</v>
      </c>
    </row>
    <row r="145" spans="1:16">
      <c r="A145" s="14">
        <v>44977</v>
      </c>
      <c r="B145">
        <v>14748</v>
      </c>
      <c r="C145">
        <f t="shared" si="17"/>
        <v>25000</v>
      </c>
      <c r="D145">
        <f t="shared" si="18"/>
        <v>33</v>
      </c>
      <c r="E145">
        <v>4563</v>
      </c>
      <c r="F145">
        <f>youtubesubs[[#This Row],[Twitter Follower Count]]-E144</f>
        <v>25</v>
      </c>
      <c r="G145">
        <f t="shared" si="19"/>
        <v>10000</v>
      </c>
      <c r="H145">
        <v>1036</v>
      </c>
      <c r="I145">
        <f>youtubesubs[[#This Row],[Instagram Followers]]-H144</f>
        <v>2</v>
      </c>
      <c r="J145">
        <v>1187</v>
      </c>
      <c r="K145">
        <f>youtubesubs[[#This Row],[TikTok Followers]]-J144</f>
        <v>3</v>
      </c>
      <c r="L145">
        <v>412</v>
      </c>
      <c r="M145">
        <f>youtubesubs[[#This Row],[Mastodon]]-L144</f>
        <v>2</v>
      </c>
      <c r="N145">
        <v>0</v>
      </c>
      <c r="O145" t="e">
        <f>youtubesubs[[#This Row],[Threads]]-O144</f>
        <v>#VALUE!</v>
      </c>
    </row>
    <row r="146" spans="1:16">
      <c r="A146" s="14">
        <v>44978</v>
      </c>
      <c r="B146">
        <v>14778</v>
      </c>
      <c r="C146">
        <f t="shared" si="17"/>
        <v>25000</v>
      </c>
      <c r="D146">
        <f t="shared" si="18"/>
        <v>30</v>
      </c>
      <c r="E146">
        <v>4582</v>
      </c>
      <c r="F146">
        <f>youtubesubs[[#This Row],[Twitter Follower Count]]-E145</f>
        <v>19</v>
      </c>
      <c r="G146">
        <f t="shared" si="19"/>
        <v>10000</v>
      </c>
      <c r="H146">
        <v>1037</v>
      </c>
      <c r="I146">
        <f>youtubesubs[[#This Row],[Instagram Followers]]-H145</f>
        <v>1</v>
      </c>
      <c r="J146">
        <v>1187</v>
      </c>
      <c r="K146">
        <f>youtubesubs[[#This Row],[TikTok Followers]]-J145</f>
        <v>0</v>
      </c>
      <c r="L146">
        <v>412</v>
      </c>
      <c r="M146">
        <f>youtubesubs[[#This Row],[Mastodon]]-L145</f>
        <v>0</v>
      </c>
      <c r="N146">
        <v>0</v>
      </c>
      <c r="O146" t="e">
        <f>youtubesubs[[#This Row],[Threads]]-O145</f>
        <v>#VALUE!</v>
      </c>
    </row>
    <row r="147" spans="1:16">
      <c r="A147" s="14">
        <v>44979</v>
      </c>
      <c r="B147">
        <v>14812</v>
      </c>
      <c r="C147">
        <f t="shared" si="17"/>
        <v>25000</v>
      </c>
      <c r="D147">
        <f t="shared" si="18"/>
        <v>34</v>
      </c>
      <c r="E147">
        <v>4600</v>
      </c>
      <c r="F147">
        <f>youtubesubs[[#This Row],[Twitter Follower Count]]-E146</f>
        <v>18</v>
      </c>
      <c r="G147">
        <f t="shared" si="19"/>
        <v>10000</v>
      </c>
      <c r="H147">
        <v>1038</v>
      </c>
      <c r="I147">
        <f>youtubesubs[[#This Row],[Instagram Followers]]-H146</f>
        <v>1</v>
      </c>
      <c r="J147">
        <v>1187</v>
      </c>
      <c r="K147">
        <f>youtubesubs[[#This Row],[TikTok Followers]]-J146</f>
        <v>0</v>
      </c>
      <c r="L147">
        <v>414</v>
      </c>
      <c r="M147">
        <f>youtubesubs[[#This Row],[Mastodon]]-L146</f>
        <v>2</v>
      </c>
      <c r="N147">
        <v>0</v>
      </c>
      <c r="O147" t="e">
        <f>youtubesubs[[#This Row],[Threads]]-O146</f>
        <v>#VALUE!</v>
      </c>
    </row>
    <row r="148" spans="1:16">
      <c r="A148" s="14">
        <v>44980</v>
      </c>
      <c r="B148">
        <v>14828</v>
      </c>
      <c r="C148">
        <f t="shared" si="17"/>
        <v>25000</v>
      </c>
      <c r="D148">
        <f t="shared" si="18"/>
        <v>16</v>
      </c>
      <c r="E148">
        <v>4616</v>
      </c>
      <c r="F148">
        <f>youtubesubs[[#This Row],[Twitter Follower Count]]-E147</f>
        <v>16</v>
      </c>
      <c r="G148">
        <f t="shared" si="19"/>
        <v>10000</v>
      </c>
      <c r="H148">
        <v>1041</v>
      </c>
      <c r="I148">
        <f>youtubesubs[[#This Row],[Instagram Followers]]-H147</f>
        <v>3</v>
      </c>
      <c r="J148">
        <v>1188</v>
      </c>
      <c r="K148">
        <f>youtubesubs[[#This Row],[TikTok Followers]]-J147</f>
        <v>1</v>
      </c>
      <c r="L148">
        <v>420</v>
      </c>
      <c r="M148">
        <f>youtubesubs[[#This Row],[Mastodon]]-L147</f>
        <v>6</v>
      </c>
      <c r="N148">
        <v>0</v>
      </c>
      <c r="O148" t="e">
        <f>youtubesubs[[#This Row],[Threads]]-O147</f>
        <v>#VALUE!</v>
      </c>
    </row>
    <row r="149" spans="1:16">
      <c r="A149" s="14">
        <v>44981</v>
      </c>
      <c r="B149">
        <v>14844</v>
      </c>
      <c r="C149">
        <f t="shared" si="17"/>
        <v>25000</v>
      </c>
      <c r="D149">
        <f t="shared" si="18"/>
        <v>16</v>
      </c>
      <c r="E149">
        <v>4656</v>
      </c>
      <c r="F149">
        <f>youtubesubs[[#This Row],[Twitter Follower Count]]-E148</f>
        <v>40</v>
      </c>
      <c r="G149">
        <f t="shared" si="19"/>
        <v>10000</v>
      </c>
      <c r="H149">
        <v>1042</v>
      </c>
      <c r="I149">
        <f>youtubesubs[[#This Row],[Instagram Followers]]-H148</f>
        <v>1</v>
      </c>
      <c r="J149">
        <v>1189</v>
      </c>
      <c r="K149">
        <f>youtubesubs[[#This Row],[TikTok Followers]]-J148</f>
        <v>1</v>
      </c>
      <c r="L149">
        <v>422</v>
      </c>
      <c r="M149">
        <f>youtubesubs[[#This Row],[Mastodon]]-L148</f>
        <v>2</v>
      </c>
      <c r="N149">
        <v>0</v>
      </c>
      <c r="O149" t="e">
        <f>youtubesubs[[#This Row],[Threads]]-O148</f>
        <v>#VALUE!</v>
      </c>
    </row>
    <row r="150" spans="1:16">
      <c r="A150" s="14">
        <v>44982</v>
      </c>
      <c r="B150">
        <v>14874</v>
      </c>
      <c r="C150">
        <f t="shared" si="17"/>
        <v>25000</v>
      </c>
      <c r="D150">
        <f t="shared" si="18"/>
        <v>30</v>
      </c>
      <c r="E150">
        <v>4675</v>
      </c>
      <c r="F150">
        <f>youtubesubs[[#This Row],[Twitter Follower Count]]-E149</f>
        <v>19</v>
      </c>
      <c r="G150">
        <f t="shared" si="19"/>
        <v>10000</v>
      </c>
      <c r="H150">
        <v>1047</v>
      </c>
      <c r="I150">
        <f>youtubesubs[[#This Row],[Instagram Followers]]-H149</f>
        <v>5</v>
      </c>
      <c r="J150">
        <v>1189</v>
      </c>
      <c r="K150">
        <f>youtubesubs[[#This Row],[TikTok Followers]]-J149</f>
        <v>0</v>
      </c>
      <c r="L150">
        <v>423</v>
      </c>
      <c r="M150">
        <f>youtubesubs[[#This Row],[Mastodon]]-L149</f>
        <v>1</v>
      </c>
      <c r="N150">
        <v>0</v>
      </c>
      <c r="O150" t="e">
        <f>youtubesubs[[#This Row],[Threads]]-O149</f>
        <v>#VALUE!</v>
      </c>
      <c r="P150">
        <v>128500</v>
      </c>
    </row>
    <row r="151" spans="1:16">
      <c r="A151" s="14">
        <v>44983</v>
      </c>
      <c r="B151">
        <v>14903</v>
      </c>
      <c r="C151">
        <f t="shared" si="17"/>
        <v>25000</v>
      </c>
      <c r="D151">
        <f t="shared" si="18"/>
        <v>29</v>
      </c>
      <c r="E151">
        <v>4676</v>
      </c>
      <c r="F151">
        <f>youtubesubs[[#This Row],[Twitter Follower Count]]-E150</f>
        <v>1</v>
      </c>
      <c r="G151">
        <f t="shared" si="19"/>
        <v>10000</v>
      </c>
      <c r="H151">
        <v>1047</v>
      </c>
      <c r="I151">
        <f>youtubesubs[[#This Row],[Instagram Followers]]-H150</f>
        <v>0</v>
      </c>
      <c r="J151">
        <v>1189</v>
      </c>
      <c r="K151">
        <f>youtubesubs[[#This Row],[TikTok Followers]]-J150</f>
        <v>0</v>
      </c>
      <c r="L151">
        <v>423</v>
      </c>
      <c r="M151">
        <f>youtubesubs[[#This Row],[Mastodon]]-L150</f>
        <v>0</v>
      </c>
      <c r="N151">
        <v>0</v>
      </c>
      <c r="O151" t="e">
        <f>youtubesubs[[#This Row],[Threads]]-O150</f>
        <v>#VALUE!</v>
      </c>
    </row>
    <row r="152" spans="1:16">
      <c r="A152" s="14">
        <v>44984</v>
      </c>
      <c r="B152">
        <v>14934</v>
      </c>
      <c r="C152">
        <f t="shared" si="17"/>
        <v>25000</v>
      </c>
      <c r="D152">
        <f t="shared" si="18"/>
        <v>31</v>
      </c>
      <c r="E152">
        <v>4703</v>
      </c>
      <c r="F152">
        <f>youtubesubs[[#This Row],[Twitter Follower Count]]-E151</f>
        <v>27</v>
      </c>
      <c r="G152">
        <f t="shared" si="19"/>
        <v>10000</v>
      </c>
      <c r="H152">
        <v>1048</v>
      </c>
      <c r="I152">
        <f>youtubesubs[[#This Row],[Instagram Followers]]-H151</f>
        <v>1</v>
      </c>
      <c r="J152">
        <v>1190</v>
      </c>
      <c r="K152">
        <f>youtubesubs[[#This Row],[TikTok Followers]]-J151</f>
        <v>1</v>
      </c>
      <c r="L152">
        <v>424</v>
      </c>
      <c r="M152">
        <f>youtubesubs[[#This Row],[Mastodon]]-L151</f>
        <v>1</v>
      </c>
      <c r="N152">
        <v>0</v>
      </c>
      <c r="O152" t="e">
        <f>youtubesubs[[#This Row],[Threads]]-O151</f>
        <v>#VALUE!</v>
      </c>
    </row>
    <row r="153" spans="1:16">
      <c r="A153" s="14">
        <v>44985</v>
      </c>
      <c r="B153">
        <v>14962</v>
      </c>
      <c r="C153">
        <f t="shared" si="17"/>
        <v>25000</v>
      </c>
      <c r="D153">
        <f t="shared" si="18"/>
        <v>28</v>
      </c>
      <c r="E153">
        <v>4711</v>
      </c>
      <c r="F153">
        <f>youtubesubs[[#This Row],[Twitter Follower Count]]-E152</f>
        <v>8</v>
      </c>
      <c r="G153">
        <f t="shared" si="19"/>
        <v>10000</v>
      </c>
      <c r="H153">
        <v>1048</v>
      </c>
      <c r="I153">
        <f>youtubesubs[[#This Row],[Instagram Followers]]-H152</f>
        <v>0</v>
      </c>
      <c r="J153">
        <v>1190</v>
      </c>
      <c r="K153">
        <f>youtubesubs[[#This Row],[TikTok Followers]]-J152</f>
        <v>0</v>
      </c>
      <c r="L153">
        <v>424</v>
      </c>
      <c r="M153">
        <f>youtubesubs[[#This Row],[Mastodon]]-L152</f>
        <v>0</v>
      </c>
      <c r="N153">
        <v>0</v>
      </c>
      <c r="O153" t="e">
        <f>youtubesubs[[#This Row],[Threads]]-O152</f>
        <v>#VALUE!</v>
      </c>
    </row>
    <row r="154" spans="1:16">
      <c r="A154" s="14">
        <v>44986</v>
      </c>
      <c r="B154">
        <v>14982</v>
      </c>
      <c r="C154">
        <f t="shared" si="17"/>
        <v>25000</v>
      </c>
      <c r="D154">
        <f t="shared" si="18"/>
        <v>20</v>
      </c>
      <c r="E154">
        <v>4719</v>
      </c>
      <c r="F154">
        <f>youtubesubs[[#This Row],[Twitter Follower Count]]-E153</f>
        <v>8</v>
      </c>
      <c r="G154">
        <f t="shared" si="19"/>
        <v>10000</v>
      </c>
      <c r="H154">
        <v>1048</v>
      </c>
      <c r="I154">
        <f>youtubesubs[[#This Row],[Instagram Followers]]-H153</f>
        <v>0</v>
      </c>
      <c r="J154">
        <v>1190</v>
      </c>
      <c r="K154">
        <f>youtubesubs[[#This Row],[TikTok Followers]]-J153</f>
        <v>0</v>
      </c>
      <c r="L154">
        <v>423</v>
      </c>
      <c r="M154">
        <f>youtubesubs[[#This Row],[Mastodon]]-L153</f>
        <v>-1</v>
      </c>
      <c r="N154">
        <v>0</v>
      </c>
      <c r="O154" t="e">
        <f>youtubesubs[[#This Row],[Threads]]-O153</f>
        <v>#VALUE!</v>
      </c>
    </row>
    <row r="155" spans="1:16">
      <c r="A155" s="14">
        <v>44987</v>
      </c>
      <c r="B155">
        <v>15035</v>
      </c>
      <c r="C155">
        <f t="shared" si="17"/>
        <v>25000</v>
      </c>
      <c r="D155">
        <f t="shared" si="18"/>
        <v>53</v>
      </c>
      <c r="E155">
        <v>4730</v>
      </c>
      <c r="F155">
        <f>youtubesubs[[#This Row],[Twitter Follower Count]]-E154</f>
        <v>11</v>
      </c>
      <c r="G155">
        <f t="shared" si="19"/>
        <v>10000</v>
      </c>
      <c r="H155">
        <v>1048</v>
      </c>
      <c r="I155">
        <f>youtubesubs[[#This Row],[Instagram Followers]]-H154</f>
        <v>0</v>
      </c>
      <c r="J155">
        <v>1190</v>
      </c>
      <c r="K155">
        <f>youtubesubs[[#This Row],[TikTok Followers]]-J154</f>
        <v>0</v>
      </c>
      <c r="L155">
        <v>423</v>
      </c>
      <c r="M155">
        <f>youtubesubs[[#This Row],[Mastodon]]-L154</f>
        <v>0</v>
      </c>
      <c r="N155">
        <v>0</v>
      </c>
      <c r="O155" t="e">
        <f>youtubesubs[[#This Row],[Threads]]-O154</f>
        <v>#VALUE!</v>
      </c>
    </row>
    <row r="156" spans="1:16">
      <c r="A156" s="14">
        <v>44988</v>
      </c>
      <c r="B156">
        <v>15060</v>
      </c>
      <c r="C156">
        <f t="shared" si="17"/>
        <v>25000</v>
      </c>
      <c r="D156">
        <f t="shared" si="18"/>
        <v>25</v>
      </c>
      <c r="E156">
        <v>4745</v>
      </c>
      <c r="F156">
        <f>youtubesubs[[#This Row],[Twitter Follower Count]]-E155</f>
        <v>15</v>
      </c>
      <c r="G156">
        <f t="shared" si="19"/>
        <v>10000</v>
      </c>
      <c r="H156">
        <v>1052</v>
      </c>
      <c r="I156">
        <f>youtubesubs[[#This Row],[Instagram Followers]]-H155</f>
        <v>4</v>
      </c>
      <c r="J156">
        <v>1194</v>
      </c>
      <c r="K156">
        <f>youtubesubs[[#This Row],[TikTok Followers]]-J155</f>
        <v>4</v>
      </c>
      <c r="L156">
        <v>424</v>
      </c>
      <c r="M156">
        <f>youtubesubs[[#This Row],[Mastodon]]-L155</f>
        <v>1</v>
      </c>
      <c r="N156">
        <v>0</v>
      </c>
      <c r="O156" t="e">
        <f>youtubesubs[[#This Row],[Threads]]-O155</f>
        <v>#VALUE!</v>
      </c>
    </row>
    <row r="157" spans="1:16">
      <c r="A157" s="14">
        <v>44989</v>
      </c>
      <c r="B157">
        <v>15092</v>
      </c>
      <c r="C157">
        <f t="shared" si="17"/>
        <v>25000</v>
      </c>
      <c r="D157">
        <f t="shared" si="18"/>
        <v>32</v>
      </c>
      <c r="E157">
        <v>4757</v>
      </c>
      <c r="F157">
        <f>youtubesubs[[#This Row],[Twitter Follower Count]]-E156</f>
        <v>12</v>
      </c>
      <c r="G157">
        <f t="shared" si="19"/>
        <v>10000</v>
      </c>
      <c r="H157">
        <v>1053</v>
      </c>
      <c r="I157">
        <f>youtubesubs[[#This Row],[Instagram Followers]]-H156</f>
        <v>1</v>
      </c>
      <c r="J157">
        <v>1194</v>
      </c>
      <c r="K157">
        <f>youtubesubs[[#This Row],[TikTok Followers]]-J156</f>
        <v>0</v>
      </c>
      <c r="L157">
        <v>424</v>
      </c>
      <c r="M157">
        <f>youtubesubs[[#This Row],[Mastodon]]-L156</f>
        <v>0</v>
      </c>
      <c r="N157">
        <v>0</v>
      </c>
      <c r="O157" t="e">
        <f>youtubesubs[[#This Row],[Threads]]-O156</f>
        <v>#VALUE!</v>
      </c>
    </row>
    <row r="158" spans="1:16">
      <c r="A158" s="14">
        <v>44990</v>
      </c>
      <c r="B158">
        <v>15125</v>
      </c>
      <c r="C158">
        <f t="shared" si="17"/>
        <v>25000</v>
      </c>
      <c r="D158">
        <f t="shared" si="18"/>
        <v>33</v>
      </c>
      <c r="E158">
        <v>4774</v>
      </c>
      <c r="F158">
        <f>youtubesubs[[#This Row],[Twitter Follower Count]]-E157</f>
        <v>17</v>
      </c>
      <c r="G158">
        <f t="shared" si="19"/>
        <v>10000</v>
      </c>
      <c r="H158">
        <v>1054</v>
      </c>
      <c r="I158">
        <f>youtubesubs[[#This Row],[Instagram Followers]]-H157</f>
        <v>1</v>
      </c>
      <c r="J158">
        <v>1194</v>
      </c>
      <c r="K158">
        <f>youtubesubs[[#This Row],[TikTok Followers]]-J157</f>
        <v>0</v>
      </c>
      <c r="L158">
        <v>425</v>
      </c>
      <c r="M158">
        <f>youtubesubs[[#This Row],[Mastodon]]-L157</f>
        <v>1</v>
      </c>
      <c r="N158">
        <v>0</v>
      </c>
      <c r="O158" t="e">
        <f>youtubesubs[[#This Row],[Threads]]-O157</f>
        <v>#VALUE!</v>
      </c>
    </row>
    <row r="159" spans="1:16">
      <c r="A159" s="14">
        <v>44991</v>
      </c>
      <c r="B159">
        <v>15158</v>
      </c>
      <c r="C159">
        <f t="shared" si="17"/>
        <v>25000</v>
      </c>
      <c r="D159">
        <f t="shared" si="18"/>
        <v>33</v>
      </c>
      <c r="E159">
        <v>4812</v>
      </c>
      <c r="F159">
        <f>youtubesubs[[#This Row],[Twitter Follower Count]]-E158</f>
        <v>38</v>
      </c>
      <c r="G159">
        <f t="shared" si="19"/>
        <v>10000</v>
      </c>
      <c r="H159">
        <v>1056</v>
      </c>
      <c r="I159">
        <f>youtubesubs[[#This Row],[Instagram Followers]]-H158</f>
        <v>2</v>
      </c>
      <c r="J159">
        <v>1194</v>
      </c>
      <c r="K159">
        <f>youtubesubs[[#This Row],[TikTok Followers]]-J158</f>
        <v>0</v>
      </c>
      <c r="L159">
        <v>426</v>
      </c>
      <c r="M159">
        <f>youtubesubs[[#This Row],[Mastodon]]-L158</f>
        <v>1</v>
      </c>
      <c r="N159">
        <v>0</v>
      </c>
      <c r="O159" t="e">
        <f>youtubesubs[[#This Row],[Threads]]-O158</f>
        <v>#VALUE!</v>
      </c>
    </row>
    <row r="160" spans="1:16">
      <c r="A160" s="14">
        <v>44992</v>
      </c>
      <c r="B160">
        <v>15191</v>
      </c>
      <c r="C160">
        <f t="shared" si="17"/>
        <v>25000</v>
      </c>
      <c r="D160">
        <f t="shared" si="18"/>
        <v>33</v>
      </c>
      <c r="E160">
        <v>4831</v>
      </c>
      <c r="F160">
        <f>youtubesubs[[#This Row],[Twitter Follower Count]]-E159</f>
        <v>19</v>
      </c>
      <c r="G160">
        <f t="shared" si="19"/>
        <v>10000</v>
      </c>
      <c r="H160">
        <v>1053</v>
      </c>
      <c r="I160">
        <f>youtubesubs[[#This Row],[Instagram Followers]]-H159</f>
        <v>-3</v>
      </c>
      <c r="J160">
        <v>1195</v>
      </c>
      <c r="K160">
        <f>youtubesubs[[#This Row],[TikTok Followers]]-J159</f>
        <v>1</v>
      </c>
      <c r="L160">
        <v>426</v>
      </c>
      <c r="M160">
        <f>youtubesubs[[#This Row],[Mastodon]]-L159</f>
        <v>0</v>
      </c>
      <c r="N160">
        <v>0</v>
      </c>
      <c r="O160" t="e">
        <f>youtubesubs[[#This Row],[Threads]]-O159</f>
        <v>#VALUE!</v>
      </c>
    </row>
    <row r="161" spans="1:20">
      <c r="A161" s="14">
        <v>44993</v>
      </c>
      <c r="B161">
        <v>15225</v>
      </c>
      <c r="C161">
        <f t="shared" si="17"/>
        <v>25000</v>
      </c>
      <c r="D161">
        <f t="shared" si="18"/>
        <v>34</v>
      </c>
      <c r="E161">
        <v>4833</v>
      </c>
      <c r="F161">
        <f>youtubesubs[[#This Row],[Twitter Follower Count]]-E160</f>
        <v>2</v>
      </c>
      <c r="G161">
        <f t="shared" si="19"/>
        <v>10000</v>
      </c>
      <c r="H161">
        <v>1053</v>
      </c>
      <c r="I161">
        <f>youtubesubs[[#This Row],[Instagram Followers]]-H160</f>
        <v>0</v>
      </c>
      <c r="J161">
        <v>1196</v>
      </c>
      <c r="K161">
        <f>youtubesubs[[#This Row],[TikTok Followers]]-J160</f>
        <v>1</v>
      </c>
      <c r="L161">
        <v>426</v>
      </c>
      <c r="M161">
        <f>youtubesubs[[#This Row],[Mastodon]]-L160</f>
        <v>0</v>
      </c>
      <c r="N161">
        <v>0</v>
      </c>
      <c r="O161" t="e">
        <f>youtubesubs[[#This Row],[Threads]]-O160</f>
        <v>#VALUE!</v>
      </c>
      <c r="S161">
        <v>94400</v>
      </c>
      <c r="T161">
        <f>S161-S138</f>
        <v>3200</v>
      </c>
    </row>
    <row r="162" spans="1:20">
      <c r="A162" s="14">
        <v>44994</v>
      </c>
      <c r="B162">
        <v>15260</v>
      </c>
      <c r="C162">
        <f t="shared" si="17"/>
        <v>25000</v>
      </c>
      <c r="D162">
        <f t="shared" si="18"/>
        <v>35</v>
      </c>
      <c r="E162">
        <v>4873</v>
      </c>
      <c r="F162">
        <f>youtubesubs[[#This Row],[Twitter Follower Count]]-E161</f>
        <v>40</v>
      </c>
      <c r="G162">
        <f t="shared" si="19"/>
        <v>10000</v>
      </c>
      <c r="H162">
        <v>1053</v>
      </c>
      <c r="I162">
        <f>youtubesubs[[#This Row],[Instagram Followers]]-H161</f>
        <v>0</v>
      </c>
      <c r="J162">
        <v>1197</v>
      </c>
      <c r="K162">
        <f>youtubesubs[[#This Row],[TikTok Followers]]-J161</f>
        <v>1</v>
      </c>
      <c r="L162">
        <v>426</v>
      </c>
      <c r="M162">
        <f>youtubesubs[[#This Row],[Mastodon]]-L161</f>
        <v>0</v>
      </c>
      <c r="N162">
        <v>0</v>
      </c>
      <c r="O162" t="e">
        <f>youtubesubs[[#This Row],[Threads]]-O161</f>
        <v>#VALUE!</v>
      </c>
    </row>
    <row r="163" spans="1:20">
      <c r="A163" s="14">
        <v>44995</v>
      </c>
      <c r="B163">
        <v>15293</v>
      </c>
      <c r="C163">
        <f t="shared" si="17"/>
        <v>25000</v>
      </c>
      <c r="D163">
        <f t="shared" si="18"/>
        <v>33</v>
      </c>
      <c r="E163">
        <v>4891</v>
      </c>
      <c r="F163">
        <f>youtubesubs[[#This Row],[Twitter Follower Count]]-E162</f>
        <v>18</v>
      </c>
      <c r="G163">
        <f t="shared" si="19"/>
        <v>10000</v>
      </c>
      <c r="H163">
        <v>1057</v>
      </c>
      <c r="I163">
        <f>youtubesubs[[#This Row],[Instagram Followers]]-H162</f>
        <v>4</v>
      </c>
      <c r="J163">
        <v>1197</v>
      </c>
      <c r="K163">
        <f>youtubesubs[[#This Row],[TikTok Followers]]-J162</f>
        <v>0</v>
      </c>
      <c r="L163">
        <v>426</v>
      </c>
      <c r="M163">
        <f>youtubesubs[[#This Row],[Mastodon]]-L162</f>
        <v>0</v>
      </c>
      <c r="N163">
        <v>0</v>
      </c>
      <c r="O163" t="e">
        <f>youtubesubs[[#This Row],[Threads]]-O162</f>
        <v>#VALUE!</v>
      </c>
    </row>
    <row r="164" spans="1:20">
      <c r="A164" s="14">
        <v>44996</v>
      </c>
      <c r="B164">
        <v>15320</v>
      </c>
      <c r="C164">
        <f t="shared" ref="C164:C195" si="20">$Q$3</f>
        <v>25000</v>
      </c>
      <c r="D164">
        <f t="shared" ref="D164:D195" si="21">(B164-B163)/(A164-A163)</f>
        <v>27</v>
      </c>
      <c r="E164">
        <v>4895</v>
      </c>
      <c r="F164">
        <f>youtubesubs[[#This Row],[Twitter Follower Count]]-E163</f>
        <v>4</v>
      </c>
      <c r="G164">
        <f t="shared" ref="G164:G195" si="22">$Q$10</f>
        <v>10000</v>
      </c>
      <c r="H164">
        <v>1057</v>
      </c>
      <c r="I164">
        <f>youtubesubs[[#This Row],[Instagram Followers]]-H163</f>
        <v>0</v>
      </c>
      <c r="J164">
        <v>1197</v>
      </c>
      <c r="K164">
        <f>youtubesubs[[#This Row],[TikTok Followers]]-J163</f>
        <v>0</v>
      </c>
      <c r="L164">
        <v>426</v>
      </c>
      <c r="M164">
        <f>youtubesubs[[#This Row],[Mastodon]]-L163</f>
        <v>0</v>
      </c>
      <c r="N164">
        <v>0</v>
      </c>
      <c r="O164" t="e">
        <f>youtubesubs[[#This Row],[Threads]]-O163</f>
        <v>#VALUE!</v>
      </c>
    </row>
    <row r="165" spans="1:20">
      <c r="A165" s="14">
        <v>44997</v>
      </c>
      <c r="B165">
        <v>15355</v>
      </c>
      <c r="C165">
        <f t="shared" si="20"/>
        <v>25000</v>
      </c>
      <c r="D165">
        <f t="shared" si="21"/>
        <v>35</v>
      </c>
      <c r="E165">
        <v>4911</v>
      </c>
      <c r="F165">
        <f>youtubesubs[[#This Row],[Twitter Follower Count]]-E164</f>
        <v>16</v>
      </c>
      <c r="G165">
        <f t="shared" si="22"/>
        <v>10000</v>
      </c>
      <c r="H165">
        <v>1058</v>
      </c>
      <c r="I165">
        <f>youtubesubs[[#This Row],[Instagram Followers]]-H164</f>
        <v>1</v>
      </c>
      <c r="J165">
        <v>1198</v>
      </c>
      <c r="K165">
        <f>youtubesubs[[#This Row],[TikTok Followers]]-J164</f>
        <v>1</v>
      </c>
      <c r="L165">
        <v>430</v>
      </c>
      <c r="M165">
        <f>youtubesubs[[#This Row],[Mastodon]]-L164</f>
        <v>4</v>
      </c>
      <c r="N165">
        <v>0</v>
      </c>
      <c r="O165" t="e">
        <f>youtubesubs[[#This Row],[Threads]]-O164</f>
        <v>#VALUE!</v>
      </c>
    </row>
    <row r="166" spans="1:20">
      <c r="A166" s="14">
        <v>44998</v>
      </c>
      <c r="B166">
        <v>15390</v>
      </c>
      <c r="C166">
        <f t="shared" si="20"/>
        <v>25000</v>
      </c>
      <c r="D166">
        <f t="shared" si="21"/>
        <v>35</v>
      </c>
      <c r="E166">
        <v>4936</v>
      </c>
      <c r="F166">
        <f>youtubesubs[[#This Row],[Twitter Follower Count]]-E165</f>
        <v>25</v>
      </c>
      <c r="G166">
        <f t="shared" si="22"/>
        <v>10000</v>
      </c>
      <c r="H166">
        <v>1059</v>
      </c>
      <c r="I166">
        <f>youtubesubs[[#This Row],[Instagram Followers]]-H165</f>
        <v>1</v>
      </c>
      <c r="J166">
        <v>1200</v>
      </c>
      <c r="K166">
        <f>youtubesubs[[#This Row],[TikTok Followers]]-J165</f>
        <v>2</v>
      </c>
      <c r="L166">
        <v>433</v>
      </c>
      <c r="M166">
        <f>youtubesubs[[#This Row],[Mastodon]]-L165</f>
        <v>3</v>
      </c>
      <c r="N166">
        <v>0</v>
      </c>
      <c r="O166" t="e">
        <f>youtubesubs[[#This Row],[Threads]]-O165</f>
        <v>#VALUE!</v>
      </c>
    </row>
    <row r="167" spans="1:20">
      <c r="A167" s="14">
        <v>44999</v>
      </c>
      <c r="B167">
        <v>15415</v>
      </c>
      <c r="C167">
        <f t="shared" si="20"/>
        <v>25000</v>
      </c>
      <c r="D167">
        <f t="shared" si="21"/>
        <v>25</v>
      </c>
      <c r="E167">
        <v>4942</v>
      </c>
      <c r="F167">
        <f>youtubesubs[[#This Row],[Twitter Follower Count]]-E166</f>
        <v>6</v>
      </c>
      <c r="G167">
        <f t="shared" si="22"/>
        <v>10000</v>
      </c>
      <c r="H167">
        <v>1059</v>
      </c>
      <c r="I167">
        <f>youtubesubs[[#This Row],[Instagram Followers]]-H166</f>
        <v>0</v>
      </c>
      <c r="J167">
        <v>1200</v>
      </c>
      <c r="K167">
        <f>youtubesubs[[#This Row],[TikTok Followers]]-J166</f>
        <v>0</v>
      </c>
      <c r="L167">
        <v>433</v>
      </c>
      <c r="M167">
        <f>youtubesubs[[#This Row],[Mastodon]]-L166</f>
        <v>0</v>
      </c>
      <c r="N167">
        <v>0</v>
      </c>
      <c r="O167" t="e">
        <f>youtubesubs[[#This Row],[Threads]]-O166</f>
        <v>#VALUE!</v>
      </c>
    </row>
    <row r="168" spans="1:20">
      <c r="A168" s="14">
        <v>45000</v>
      </c>
      <c r="B168">
        <v>15447</v>
      </c>
      <c r="C168">
        <f t="shared" si="20"/>
        <v>25000</v>
      </c>
      <c r="D168">
        <f t="shared" si="21"/>
        <v>32</v>
      </c>
      <c r="E168">
        <v>4959</v>
      </c>
      <c r="F168">
        <f>youtubesubs[[#This Row],[Twitter Follower Count]]-E167</f>
        <v>17</v>
      </c>
      <c r="G168">
        <f t="shared" si="22"/>
        <v>10000</v>
      </c>
      <c r="H168">
        <v>1059</v>
      </c>
      <c r="I168">
        <f>youtubesubs[[#This Row],[Instagram Followers]]-H167</f>
        <v>0</v>
      </c>
      <c r="J168">
        <v>1202</v>
      </c>
      <c r="K168">
        <f>youtubesubs[[#This Row],[TikTok Followers]]-J167</f>
        <v>2</v>
      </c>
      <c r="L168">
        <v>434</v>
      </c>
      <c r="M168">
        <f>youtubesubs[[#This Row],[Mastodon]]-L167</f>
        <v>1</v>
      </c>
      <c r="N168">
        <v>0</v>
      </c>
      <c r="O168" t="e">
        <f>youtubesubs[[#This Row],[Threads]]-O167</f>
        <v>#VALUE!</v>
      </c>
    </row>
    <row r="169" spans="1:20">
      <c r="A169" s="14">
        <v>45001</v>
      </c>
      <c r="B169">
        <v>15486</v>
      </c>
      <c r="C169">
        <f t="shared" si="20"/>
        <v>25000</v>
      </c>
      <c r="D169">
        <f t="shared" si="21"/>
        <v>39</v>
      </c>
      <c r="E169">
        <v>4966</v>
      </c>
      <c r="F169">
        <f>youtubesubs[[#This Row],[Twitter Follower Count]]-E168</f>
        <v>7</v>
      </c>
      <c r="G169">
        <f t="shared" si="22"/>
        <v>10000</v>
      </c>
      <c r="H169">
        <v>1071</v>
      </c>
      <c r="I169">
        <f>youtubesubs[[#This Row],[Instagram Followers]]-H168</f>
        <v>12</v>
      </c>
      <c r="J169">
        <v>1205</v>
      </c>
      <c r="K169">
        <f>youtubesubs[[#This Row],[TikTok Followers]]-J168</f>
        <v>3</v>
      </c>
      <c r="L169" s="10">
        <v>434</v>
      </c>
      <c r="M169">
        <f>youtubesubs[[#This Row],[Mastodon]]-L168</f>
        <v>0</v>
      </c>
      <c r="N169">
        <v>0</v>
      </c>
      <c r="O169" t="e">
        <f>youtubesubs[[#This Row],[Threads]]-O168</f>
        <v>#VALUE!</v>
      </c>
    </row>
    <row r="170" spans="1:20">
      <c r="A170" s="14">
        <v>45002</v>
      </c>
      <c r="B170">
        <v>15512</v>
      </c>
      <c r="C170">
        <f t="shared" si="20"/>
        <v>25000</v>
      </c>
      <c r="D170">
        <f t="shared" si="21"/>
        <v>26</v>
      </c>
      <c r="E170">
        <v>4981</v>
      </c>
      <c r="F170">
        <f>youtubesubs[[#This Row],[Twitter Follower Count]]-E169</f>
        <v>15</v>
      </c>
      <c r="G170">
        <f t="shared" si="22"/>
        <v>10000</v>
      </c>
      <c r="H170">
        <v>1072</v>
      </c>
      <c r="I170">
        <f>youtubesubs[[#This Row],[Instagram Followers]]-H169</f>
        <v>1</v>
      </c>
      <c r="J170">
        <v>1206</v>
      </c>
      <c r="K170">
        <f>youtubesubs[[#This Row],[TikTok Followers]]-J169</f>
        <v>1</v>
      </c>
      <c r="L170">
        <v>434</v>
      </c>
      <c r="M170">
        <f>youtubesubs[[#This Row],[Mastodon]]-L169</f>
        <v>0</v>
      </c>
      <c r="N170">
        <v>0</v>
      </c>
      <c r="O170" t="e">
        <f>youtubesubs[[#This Row],[Threads]]-O169</f>
        <v>#VALUE!</v>
      </c>
    </row>
    <row r="171" spans="1:20">
      <c r="A171" s="14">
        <v>45003</v>
      </c>
      <c r="B171">
        <v>15546</v>
      </c>
      <c r="C171">
        <f t="shared" si="20"/>
        <v>25000</v>
      </c>
      <c r="D171">
        <f t="shared" si="21"/>
        <v>34</v>
      </c>
      <c r="E171">
        <v>5040</v>
      </c>
      <c r="F171">
        <f>youtubesubs[[#This Row],[Twitter Follower Count]]-E170</f>
        <v>59</v>
      </c>
      <c r="G171">
        <f t="shared" si="22"/>
        <v>10000</v>
      </c>
      <c r="H171">
        <v>1073</v>
      </c>
      <c r="I171">
        <f>youtubesubs[[#This Row],[Instagram Followers]]-H170</f>
        <v>1</v>
      </c>
      <c r="J171">
        <v>1206</v>
      </c>
      <c r="K171">
        <f>youtubesubs[[#This Row],[TikTok Followers]]-J170</f>
        <v>0</v>
      </c>
      <c r="L171">
        <v>434</v>
      </c>
      <c r="M171">
        <f>youtubesubs[[#This Row],[Mastodon]]-L170</f>
        <v>0</v>
      </c>
      <c r="N171">
        <v>0</v>
      </c>
      <c r="O171" t="e">
        <f>youtubesubs[[#This Row],[Threads]]-O170</f>
        <v>#VALUE!</v>
      </c>
    </row>
    <row r="172" spans="1:20">
      <c r="A172" s="14">
        <v>45004</v>
      </c>
      <c r="B172">
        <v>15582</v>
      </c>
      <c r="C172">
        <f t="shared" si="20"/>
        <v>25000</v>
      </c>
      <c r="D172">
        <f t="shared" si="21"/>
        <v>36</v>
      </c>
      <c r="E172">
        <v>5113</v>
      </c>
      <c r="F172">
        <f>youtubesubs[[#This Row],[Twitter Follower Count]]-E171</f>
        <v>73</v>
      </c>
      <c r="G172">
        <f t="shared" si="22"/>
        <v>10000</v>
      </c>
      <c r="H172">
        <v>1074</v>
      </c>
      <c r="I172">
        <f>youtubesubs[[#This Row],[Instagram Followers]]-H171</f>
        <v>1</v>
      </c>
      <c r="J172">
        <v>1207</v>
      </c>
      <c r="K172">
        <f>youtubesubs[[#This Row],[TikTok Followers]]-J171</f>
        <v>1</v>
      </c>
      <c r="L172">
        <v>434</v>
      </c>
      <c r="M172">
        <f>youtubesubs[[#This Row],[Mastodon]]-L171</f>
        <v>0</v>
      </c>
      <c r="N172">
        <v>0</v>
      </c>
      <c r="O172" t="e">
        <f>youtubesubs[[#This Row],[Threads]]-O171</f>
        <v>#VALUE!</v>
      </c>
    </row>
    <row r="173" spans="1:20">
      <c r="A173" s="14">
        <v>45005</v>
      </c>
      <c r="B173">
        <v>15616</v>
      </c>
      <c r="C173">
        <f t="shared" si="20"/>
        <v>25000</v>
      </c>
      <c r="D173">
        <f t="shared" si="21"/>
        <v>34</v>
      </c>
      <c r="E173">
        <v>5132</v>
      </c>
      <c r="F173">
        <f>youtubesubs[[#This Row],[Twitter Follower Count]]-E172</f>
        <v>19</v>
      </c>
      <c r="G173">
        <f t="shared" si="22"/>
        <v>10000</v>
      </c>
      <c r="H173">
        <v>1074</v>
      </c>
      <c r="I173">
        <f>youtubesubs[[#This Row],[Instagram Followers]]-H172</f>
        <v>0</v>
      </c>
      <c r="J173">
        <v>1208</v>
      </c>
      <c r="K173">
        <f>youtubesubs[[#This Row],[TikTok Followers]]-J172</f>
        <v>1</v>
      </c>
      <c r="L173">
        <v>438</v>
      </c>
      <c r="M173">
        <f>youtubesubs[[#This Row],[Mastodon]]-L172</f>
        <v>4</v>
      </c>
      <c r="N173">
        <v>0</v>
      </c>
      <c r="O173" t="e">
        <f>youtubesubs[[#This Row],[Threads]]-O172</f>
        <v>#VALUE!</v>
      </c>
    </row>
    <row r="174" spans="1:20">
      <c r="A174" s="14">
        <v>45006</v>
      </c>
      <c r="B174">
        <v>15649</v>
      </c>
      <c r="C174">
        <f t="shared" si="20"/>
        <v>25000</v>
      </c>
      <c r="D174">
        <f t="shared" si="21"/>
        <v>33</v>
      </c>
      <c r="E174">
        <v>5157</v>
      </c>
      <c r="F174">
        <f>youtubesubs[[#This Row],[Twitter Follower Count]]-E173</f>
        <v>25</v>
      </c>
      <c r="G174">
        <f t="shared" si="22"/>
        <v>10000</v>
      </c>
      <c r="H174">
        <v>1076</v>
      </c>
      <c r="I174">
        <f>youtubesubs[[#This Row],[Instagram Followers]]-H173</f>
        <v>2</v>
      </c>
      <c r="J174">
        <v>1209</v>
      </c>
      <c r="K174">
        <f>youtubesubs[[#This Row],[TikTok Followers]]-J173</f>
        <v>1</v>
      </c>
      <c r="L174">
        <v>439</v>
      </c>
      <c r="M174">
        <f>youtubesubs[[#This Row],[Mastodon]]-L173</f>
        <v>1</v>
      </c>
      <c r="N174">
        <v>0</v>
      </c>
      <c r="O174" t="e">
        <f>youtubesubs[[#This Row],[Threads]]-O173</f>
        <v>#VALUE!</v>
      </c>
    </row>
    <row r="175" spans="1:20">
      <c r="A175" s="14">
        <v>45007</v>
      </c>
      <c r="B175">
        <v>15685</v>
      </c>
      <c r="C175">
        <f t="shared" si="20"/>
        <v>25000</v>
      </c>
      <c r="D175">
        <f t="shared" si="21"/>
        <v>36</v>
      </c>
      <c r="E175">
        <v>5197</v>
      </c>
      <c r="F175">
        <f>youtubesubs[[#This Row],[Twitter Follower Count]]-E174</f>
        <v>40</v>
      </c>
      <c r="G175">
        <f t="shared" si="22"/>
        <v>10000</v>
      </c>
      <c r="H175">
        <v>1076</v>
      </c>
      <c r="I175">
        <f>youtubesubs[[#This Row],[Instagram Followers]]-H174</f>
        <v>0</v>
      </c>
      <c r="J175">
        <v>1209</v>
      </c>
      <c r="K175">
        <f>youtubesubs[[#This Row],[TikTok Followers]]-J174</f>
        <v>0</v>
      </c>
      <c r="L175">
        <v>439</v>
      </c>
      <c r="M175">
        <f>youtubesubs[[#This Row],[Mastodon]]-L174</f>
        <v>0</v>
      </c>
      <c r="N175">
        <v>0</v>
      </c>
      <c r="O175" t="e">
        <f>youtubesubs[[#This Row],[Threads]]-O174</f>
        <v>#VALUE!</v>
      </c>
      <c r="S175">
        <v>96600</v>
      </c>
      <c r="T175">
        <f>S175-S161</f>
        <v>2200</v>
      </c>
    </row>
    <row r="176" spans="1:20">
      <c r="A176" s="14">
        <v>45008</v>
      </c>
      <c r="B176">
        <v>15710</v>
      </c>
      <c r="C176">
        <f t="shared" si="20"/>
        <v>25000</v>
      </c>
      <c r="D176">
        <f t="shared" si="21"/>
        <v>25</v>
      </c>
      <c r="E176" s="10">
        <v>5221</v>
      </c>
      <c r="F176">
        <f>youtubesubs[[#This Row],[Twitter Follower Count]]-E175</f>
        <v>24</v>
      </c>
      <c r="G176">
        <f t="shared" si="22"/>
        <v>10000</v>
      </c>
      <c r="H176">
        <v>1081</v>
      </c>
      <c r="I176">
        <f>youtubesubs[[#This Row],[Instagram Followers]]-H175</f>
        <v>5</v>
      </c>
      <c r="J176">
        <v>1210</v>
      </c>
      <c r="K176">
        <f>youtubesubs[[#This Row],[TikTok Followers]]-J175</f>
        <v>1</v>
      </c>
      <c r="L176">
        <v>439</v>
      </c>
      <c r="M176">
        <f>youtubesubs[[#This Row],[Mastodon]]-L175</f>
        <v>0</v>
      </c>
      <c r="N176">
        <v>0</v>
      </c>
      <c r="O176" t="e">
        <f>youtubesubs[[#This Row],[Threads]]-O175</f>
        <v>#VALUE!</v>
      </c>
    </row>
    <row r="177" spans="1:15">
      <c r="A177" s="14">
        <v>45009</v>
      </c>
      <c r="B177">
        <v>15746</v>
      </c>
      <c r="C177">
        <f t="shared" si="20"/>
        <v>25000</v>
      </c>
      <c r="D177">
        <f t="shared" si="21"/>
        <v>36</v>
      </c>
      <c r="E177">
        <v>5232</v>
      </c>
      <c r="F177">
        <f>youtubesubs[[#This Row],[Twitter Follower Count]]-E176</f>
        <v>11</v>
      </c>
      <c r="G177">
        <f t="shared" si="22"/>
        <v>10000</v>
      </c>
      <c r="H177">
        <v>1082</v>
      </c>
      <c r="I177">
        <f>youtubesubs[[#This Row],[Instagram Followers]]-H176</f>
        <v>1</v>
      </c>
      <c r="J177">
        <v>1214</v>
      </c>
      <c r="K177">
        <f>youtubesubs[[#This Row],[TikTok Followers]]-J176</f>
        <v>4</v>
      </c>
      <c r="L177">
        <v>439</v>
      </c>
      <c r="M177">
        <f>youtubesubs[[#This Row],[Mastodon]]-L176</f>
        <v>0</v>
      </c>
      <c r="N177">
        <v>0</v>
      </c>
      <c r="O177" t="e">
        <f>youtubesubs[[#This Row],[Threads]]-O176</f>
        <v>#VALUE!</v>
      </c>
    </row>
    <row r="178" spans="1:15">
      <c r="A178" s="14">
        <v>45010</v>
      </c>
      <c r="B178">
        <v>15783</v>
      </c>
      <c r="C178">
        <f t="shared" si="20"/>
        <v>25000</v>
      </c>
      <c r="D178">
        <f t="shared" si="21"/>
        <v>37</v>
      </c>
      <c r="E178">
        <v>5237</v>
      </c>
      <c r="F178">
        <f>youtubesubs[[#This Row],[Twitter Follower Count]]-E177</f>
        <v>5</v>
      </c>
      <c r="G178">
        <f t="shared" si="22"/>
        <v>10000</v>
      </c>
      <c r="H178">
        <v>1083</v>
      </c>
      <c r="I178">
        <f>youtubesubs[[#This Row],[Instagram Followers]]-H177</f>
        <v>1</v>
      </c>
      <c r="J178">
        <v>1214</v>
      </c>
      <c r="K178">
        <f>youtubesubs[[#This Row],[TikTok Followers]]-J177</f>
        <v>0</v>
      </c>
      <c r="L178">
        <v>439</v>
      </c>
      <c r="M178">
        <f>youtubesubs[[#This Row],[Mastodon]]-L177</f>
        <v>0</v>
      </c>
      <c r="N178">
        <v>0</v>
      </c>
      <c r="O178" t="e">
        <f>youtubesubs[[#This Row],[Threads]]-O177</f>
        <v>#VALUE!</v>
      </c>
    </row>
    <row r="179" spans="1:15">
      <c r="A179" s="14">
        <v>45011</v>
      </c>
      <c r="B179">
        <v>15826</v>
      </c>
      <c r="C179">
        <f t="shared" si="20"/>
        <v>25000</v>
      </c>
      <c r="D179">
        <f t="shared" si="21"/>
        <v>43</v>
      </c>
      <c r="E179">
        <v>5270</v>
      </c>
      <c r="F179">
        <f>youtubesubs[[#This Row],[Twitter Follower Count]]-E178</f>
        <v>33</v>
      </c>
      <c r="G179">
        <f t="shared" si="22"/>
        <v>10000</v>
      </c>
      <c r="H179">
        <v>1084</v>
      </c>
      <c r="I179">
        <f>youtubesubs[[#This Row],[Instagram Followers]]-H178</f>
        <v>1</v>
      </c>
      <c r="J179">
        <v>1215</v>
      </c>
      <c r="K179">
        <f>youtubesubs[[#This Row],[TikTok Followers]]-J178</f>
        <v>1</v>
      </c>
      <c r="L179">
        <v>439</v>
      </c>
      <c r="M179">
        <f>youtubesubs[[#This Row],[Mastodon]]-L178</f>
        <v>0</v>
      </c>
      <c r="N179">
        <v>0</v>
      </c>
      <c r="O179" t="e">
        <f>youtubesubs[[#This Row],[Threads]]-O178</f>
        <v>#VALUE!</v>
      </c>
    </row>
    <row r="180" spans="1:15">
      <c r="A180" s="14">
        <v>45012</v>
      </c>
      <c r="B180">
        <v>15856</v>
      </c>
      <c r="C180">
        <f t="shared" si="20"/>
        <v>25000</v>
      </c>
      <c r="D180">
        <f t="shared" si="21"/>
        <v>30</v>
      </c>
      <c r="E180">
        <v>5282</v>
      </c>
      <c r="F180">
        <f>youtubesubs[[#This Row],[Twitter Follower Count]]-E179</f>
        <v>12</v>
      </c>
      <c r="G180">
        <f t="shared" si="22"/>
        <v>10000</v>
      </c>
      <c r="H180">
        <v>1093</v>
      </c>
      <c r="I180">
        <f>youtubesubs[[#This Row],[Instagram Followers]]-H179</f>
        <v>9</v>
      </c>
      <c r="J180">
        <v>1217</v>
      </c>
      <c r="K180">
        <f>youtubesubs[[#This Row],[TikTok Followers]]-J179</f>
        <v>2</v>
      </c>
      <c r="L180">
        <v>440</v>
      </c>
      <c r="M180">
        <f>youtubesubs[[#This Row],[Mastodon]]-L179</f>
        <v>1</v>
      </c>
      <c r="N180">
        <v>0</v>
      </c>
      <c r="O180" t="e">
        <f>youtubesubs[[#This Row],[Threads]]-O179</f>
        <v>#VALUE!</v>
      </c>
    </row>
    <row r="181" spans="1:15">
      <c r="A181" s="14">
        <v>45013</v>
      </c>
      <c r="B181">
        <v>15906</v>
      </c>
      <c r="C181">
        <f t="shared" si="20"/>
        <v>25000</v>
      </c>
      <c r="D181">
        <f t="shared" si="21"/>
        <v>50</v>
      </c>
      <c r="E181">
        <v>5293</v>
      </c>
      <c r="F181">
        <f>youtubesubs[[#This Row],[Twitter Follower Count]]-E180</f>
        <v>11</v>
      </c>
      <c r="G181">
        <f t="shared" si="22"/>
        <v>10000</v>
      </c>
      <c r="H181">
        <v>1092</v>
      </c>
      <c r="I181">
        <f>youtubesubs[[#This Row],[Instagram Followers]]-H180</f>
        <v>-1</v>
      </c>
      <c r="J181">
        <v>1217</v>
      </c>
      <c r="K181">
        <f>youtubesubs[[#This Row],[TikTok Followers]]-J180</f>
        <v>0</v>
      </c>
      <c r="L181">
        <v>440</v>
      </c>
      <c r="M181">
        <f>youtubesubs[[#This Row],[Mastodon]]-L180</f>
        <v>0</v>
      </c>
      <c r="N181">
        <v>0</v>
      </c>
      <c r="O181" t="e">
        <f>youtubesubs[[#This Row],[Threads]]-O180</f>
        <v>#VALUE!</v>
      </c>
    </row>
    <row r="182" spans="1:15">
      <c r="A182" s="14">
        <v>45014</v>
      </c>
      <c r="B182">
        <v>15942</v>
      </c>
      <c r="C182">
        <f t="shared" si="20"/>
        <v>25000</v>
      </c>
      <c r="D182">
        <f t="shared" si="21"/>
        <v>36</v>
      </c>
      <c r="E182">
        <v>5303</v>
      </c>
      <c r="F182">
        <f>youtubesubs[[#This Row],[Twitter Follower Count]]-E181</f>
        <v>10</v>
      </c>
      <c r="G182">
        <f t="shared" si="22"/>
        <v>10000</v>
      </c>
      <c r="H182">
        <v>1092</v>
      </c>
      <c r="I182">
        <f>youtubesubs[[#This Row],[Instagram Followers]]-H181</f>
        <v>0</v>
      </c>
      <c r="J182">
        <v>1217</v>
      </c>
      <c r="K182">
        <f>youtubesubs[[#This Row],[TikTok Followers]]-J181</f>
        <v>0</v>
      </c>
      <c r="L182">
        <v>440</v>
      </c>
      <c r="M182">
        <f>youtubesubs[[#This Row],[Mastodon]]-L181</f>
        <v>0</v>
      </c>
      <c r="N182">
        <v>0</v>
      </c>
      <c r="O182" t="e">
        <f>youtubesubs[[#This Row],[Threads]]-O181</f>
        <v>#VALUE!</v>
      </c>
    </row>
    <row r="183" spans="1:15">
      <c r="A183" s="14">
        <v>45015</v>
      </c>
      <c r="B183">
        <v>15974</v>
      </c>
      <c r="C183">
        <f t="shared" si="20"/>
        <v>25000</v>
      </c>
      <c r="D183">
        <f t="shared" si="21"/>
        <v>32</v>
      </c>
      <c r="E183">
        <v>5315</v>
      </c>
      <c r="F183">
        <f>youtubesubs[[#This Row],[Twitter Follower Count]]-E182</f>
        <v>12</v>
      </c>
      <c r="G183">
        <f t="shared" si="22"/>
        <v>10000</v>
      </c>
      <c r="H183">
        <v>1092</v>
      </c>
      <c r="I183">
        <f>youtubesubs[[#This Row],[Instagram Followers]]-H182</f>
        <v>0</v>
      </c>
      <c r="J183">
        <v>1217</v>
      </c>
      <c r="K183">
        <f>youtubesubs[[#This Row],[TikTok Followers]]-J182</f>
        <v>0</v>
      </c>
      <c r="L183">
        <v>440</v>
      </c>
      <c r="M183">
        <f>youtubesubs[[#This Row],[Mastodon]]-L182</f>
        <v>0</v>
      </c>
      <c r="N183">
        <v>0</v>
      </c>
      <c r="O183" t="e">
        <f>youtubesubs[[#This Row],[Threads]]-O182</f>
        <v>#VALUE!</v>
      </c>
    </row>
    <row r="184" spans="1:15">
      <c r="A184" s="14">
        <v>45016</v>
      </c>
      <c r="B184">
        <v>15994</v>
      </c>
      <c r="C184">
        <f t="shared" si="20"/>
        <v>25000</v>
      </c>
      <c r="D184">
        <f t="shared" si="21"/>
        <v>20</v>
      </c>
      <c r="E184">
        <v>5320</v>
      </c>
      <c r="F184">
        <f>youtubesubs[[#This Row],[Twitter Follower Count]]-E183</f>
        <v>5</v>
      </c>
      <c r="G184">
        <f t="shared" si="22"/>
        <v>10000</v>
      </c>
      <c r="H184">
        <v>1101</v>
      </c>
      <c r="I184">
        <f>youtubesubs[[#This Row],[Instagram Followers]]-H183</f>
        <v>9</v>
      </c>
      <c r="J184">
        <v>1218</v>
      </c>
      <c r="K184">
        <f>youtubesubs[[#This Row],[TikTok Followers]]-J183</f>
        <v>1</v>
      </c>
      <c r="L184">
        <v>440</v>
      </c>
      <c r="M184">
        <f>youtubesubs[[#This Row],[Mastodon]]-L183</f>
        <v>0</v>
      </c>
      <c r="N184">
        <v>0</v>
      </c>
      <c r="O184" t="e">
        <f>youtubesubs[[#This Row],[Threads]]-O183</f>
        <v>#VALUE!</v>
      </c>
    </row>
    <row r="185" spans="1:15">
      <c r="A185" s="14">
        <v>45017</v>
      </c>
      <c r="B185">
        <v>16027</v>
      </c>
      <c r="C185">
        <f t="shared" si="20"/>
        <v>25000</v>
      </c>
      <c r="D185">
        <f t="shared" si="21"/>
        <v>33</v>
      </c>
      <c r="E185">
        <v>5345</v>
      </c>
      <c r="F185">
        <f>youtubesubs[[#This Row],[Twitter Follower Count]]-E184</f>
        <v>25</v>
      </c>
      <c r="G185">
        <f t="shared" si="22"/>
        <v>10000</v>
      </c>
      <c r="H185">
        <v>1103</v>
      </c>
      <c r="I185">
        <f>youtubesubs[[#This Row],[Instagram Followers]]-H184</f>
        <v>2</v>
      </c>
      <c r="J185">
        <v>1218</v>
      </c>
      <c r="K185">
        <f>youtubesubs[[#This Row],[TikTok Followers]]-J184</f>
        <v>0</v>
      </c>
      <c r="L185">
        <v>440</v>
      </c>
      <c r="M185">
        <f>youtubesubs[[#This Row],[Mastodon]]-L184</f>
        <v>0</v>
      </c>
      <c r="N185">
        <v>0</v>
      </c>
      <c r="O185" t="e">
        <f>youtubesubs[[#This Row],[Threads]]-O184</f>
        <v>#VALUE!</v>
      </c>
    </row>
    <row r="186" spans="1:15">
      <c r="A186" s="14">
        <v>45018</v>
      </c>
      <c r="B186">
        <v>16060</v>
      </c>
      <c r="C186">
        <f t="shared" si="20"/>
        <v>25000</v>
      </c>
      <c r="D186">
        <f t="shared" si="21"/>
        <v>33</v>
      </c>
      <c r="E186">
        <v>5345</v>
      </c>
      <c r="F186">
        <f>youtubesubs[[#This Row],[Twitter Follower Count]]-E185</f>
        <v>0</v>
      </c>
      <c r="G186">
        <f t="shared" si="22"/>
        <v>10000</v>
      </c>
      <c r="H186">
        <v>1103</v>
      </c>
      <c r="I186">
        <f>youtubesubs[[#This Row],[Instagram Followers]]-H185</f>
        <v>0</v>
      </c>
      <c r="J186">
        <v>1218</v>
      </c>
      <c r="K186">
        <f>youtubesubs[[#This Row],[TikTok Followers]]-J185</f>
        <v>0</v>
      </c>
      <c r="L186">
        <v>440</v>
      </c>
      <c r="M186">
        <f>youtubesubs[[#This Row],[Mastodon]]-L185</f>
        <v>0</v>
      </c>
      <c r="N186">
        <v>0</v>
      </c>
      <c r="O186" t="e">
        <f>youtubesubs[[#This Row],[Threads]]-O185</f>
        <v>#VALUE!</v>
      </c>
    </row>
    <row r="187" spans="1:15">
      <c r="A187" s="14">
        <v>45019</v>
      </c>
      <c r="B187">
        <v>16085</v>
      </c>
      <c r="C187">
        <f t="shared" si="20"/>
        <v>25000</v>
      </c>
      <c r="D187">
        <f t="shared" si="21"/>
        <v>25</v>
      </c>
      <c r="E187">
        <v>5350</v>
      </c>
      <c r="F187">
        <f>youtubesubs[[#This Row],[Twitter Follower Count]]-E186</f>
        <v>5</v>
      </c>
      <c r="G187">
        <f t="shared" si="22"/>
        <v>10000</v>
      </c>
      <c r="H187">
        <v>1107</v>
      </c>
      <c r="I187">
        <f>youtubesubs[[#This Row],[Instagram Followers]]-H186</f>
        <v>4</v>
      </c>
      <c r="J187">
        <v>1219</v>
      </c>
      <c r="K187">
        <f>youtubesubs[[#This Row],[TikTok Followers]]-J186</f>
        <v>1</v>
      </c>
      <c r="L187">
        <v>440</v>
      </c>
      <c r="M187">
        <f>youtubesubs[[#This Row],[Mastodon]]-L186</f>
        <v>0</v>
      </c>
      <c r="N187">
        <v>0</v>
      </c>
      <c r="O187" t="e">
        <f>youtubesubs[[#This Row],[Threads]]-O186</f>
        <v>#VALUE!</v>
      </c>
    </row>
    <row r="188" spans="1:15">
      <c r="A188" s="14">
        <v>45020</v>
      </c>
      <c r="B188">
        <v>16108</v>
      </c>
      <c r="C188">
        <f t="shared" si="20"/>
        <v>25000</v>
      </c>
      <c r="D188">
        <f t="shared" si="21"/>
        <v>23</v>
      </c>
      <c r="E188">
        <v>5372</v>
      </c>
      <c r="F188">
        <f>youtubesubs[[#This Row],[Twitter Follower Count]]-E187</f>
        <v>22</v>
      </c>
      <c r="G188">
        <f t="shared" si="22"/>
        <v>10000</v>
      </c>
      <c r="H188">
        <v>1108</v>
      </c>
      <c r="I188">
        <f>youtubesubs[[#This Row],[Instagram Followers]]-H187</f>
        <v>1</v>
      </c>
      <c r="J188">
        <v>1221</v>
      </c>
      <c r="K188">
        <f>youtubesubs[[#This Row],[TikTok Followers]]-J187</f>
        <v>2</v>
      </c>
      <c r="L188">
        <v>442</v>
      </c>
      <c r="M188">
        <f>youtubesubs[[#This Row],[Mastodon]]-L187</f>
        <v>2</v>
      </c>
      <c r="N188">
        <v>0</v>
      </c>
      <c r="O188" t="e">
        <f>youtubesubs[[#This Row],[Threads]]-O187</f>
        <v>#VALUE!</v>
      </c>
    </row>
    <row r="189" spans="1:15">
      <c r="A189" s="14">
        <v>45021</v>
      </c>
      <c r="B189">
        <v>16131</v>
      </c>
      <c r="C189">
        <f t="shared" si="20"/>
        <v>25000</v>
      </c>
      <c r="D189">
        <f t="shared" si="21"/>
        <v>23</v>
      </c>
      <c r="E189">
        <v>5396</v>
      </c>
      <c r="F189">
        <f>youtubesubs[[#This Row],[Twitter Follower Count]]-E188</f>
        <v>24</v>
      </c>
      <c r="G189">
        <f t="shared" si="22"/>
        <v>10000</v>
      </c>
      <c r="H189">
        <v>1108</v>
      </c>
      <c r="I189">
        <f>youtubesubs[[#This Row],[Instagram Followers]]-H188</f>
        <v>0</v>
      </c>
      <c r="J189">
        <v>1221</v>
      </c>
      <c r="K189">
        <f>youtubesubs[[#This Row],[TikTok Followers]]-J188</f>
        <v>0</v>
      </c>
      <c r="L189">
        <v>442</v>
      </c>
      <c r="M189">
        <f>youtubesubs[[#This Row],[Mastodon]]-L188</f>
        <v>0</v>
      </c>
      <c r="N189">
        <v>0</v>
      </c>
      <c r="O189" t="e">
        <f>youtubesubs[[#This Row],[Threads]]-O188</f>
        <v>#VALUE!</v>
      </c>
    </row>
    <row r="190" spans="1:15">
      <c r="A190" s="14">
        <v>45022</v>
      </c>
      <c r="B190">
        <v>16155</v>
      </c>
      <c r="C190">
        <f t="shared" si="20"/>
        <v>25000</v>
      </c>
      <c r="D190">
        <f t="shared" si="21"/>
        <v>24</v>
      </c>
      <c r="E190">
        <v>5410</v>
      </c>
      <c r="F190">
        <f>youtubesubs[[#This Row],[Twitter Follower Count]]-E189</f>
        <v>14</v>
      </c>
      <c r="G190">
        <f t="shared" si="22"/>
        <v>10000</v>
      </c>
      <c r="H190">
        <v>1111</v>
      </c>
      <c r="I190">
        <f>youtubesubs[[#This Row],[Instagram Followers]]-H189</f>
        <v>3</v>
      </c>
      <c r="J190">
        <v>1222</v>
      </c>
      <c r="K190">
        <f>youtubesubs[[#This Row],[TikTok Followers]]-J189</f>
        <v>1</v>
      </c>
      <c r="L190">
        <v>442</v>
      </c>
      <c r="M190">
        <f>youtubesubs[[#This Row],[Mastodon]]-L189</f>
        <v>0</v>
      </c>
      <c r="N190">
        <v>0</v>
      </c>
      <c r="O190" t="e">
        <f>youtubesubs[[#This Row],[Threads]]-O189</f>
        <v>#VALUE!</v>
      </c>
    </row>
    <row r="191" spans="1:15">
      <c r="A191" s="14">
        <v>45023</v>
      </c>
      <c r="B191">
        <v>16176</v>
      </c>
      <c r="C191">
        <f t="shared" si="20"/>
        <v>25000</v>
      </c>
      <c r="D191">
        <f t="shared" si="21"/>
        <v>21</v>
      </c>
      <c r="E191">
        <v>5416</v>
      </c>
      <c r="F191">
        <f>youtubesubs[[#This Row],[Twitter Follower Count]]-E190</f>
        <v>6</v>
      </c>
      <c r="G191">
        <f t="shared" si="22"/>
        <v>10000</v>
      </c>
      <c r="H191">
        <v>1111</v>
      </c>
      <c r="I191">
        <f>youtubesubs[[#This Row],[Instagram Followers]]-H190</f>
        <v>0</v>
      </c>
      <c r="J191">
        <v>1222</v>
      </c>
      <c r="K191">
        <f>youtubesubs[[#This Row],[TikTok Followers]]-J190</f>
        <v>0</v>
      </c>
      <c r="L191">
        <v>444</v>
      </c>
      <c r="M191">
        <f>youtubesubs[[#This Row],[Mastodon]]-L190</f>
        <v>2</v>
      </c>
      <c r="N191">
        <v>0</v>
      </c>
      <c r="O191" t="e">
        <f>youtubesubs[[#This Row],[Threads]]-O190</f>
        <v>#VALUE!</v>
      </c>
    </row>
    <row r="192" spans="1:15">
      <c r="A192" s="14">
        <v>45024</v>
      </c>
      <c r="B192">
        <v>16193</v>
      </c>
      <c r="C192">
        <f t="shared" si="20"/>
        <v>25000</v>
      </c>
      <c r="D192">
        <f t="shared" si="21"/>
        <v>17</v>
      </c>
      <c r="E192">
        <v>5428</v>
      </c>
      <c r="F192">
        <f>youtubesubs[[#This Row],[Twitter Follower Count]]-E191</f>
        <v>12</v>
      </c>
      <c r="G192">
        <f t="shared" si="22"/>
        <v>10000</v>
      </c>
      <c r="H192">
        <v>1112</v>
      </c>
      <c r="I192">
        <f>youtubesubs[[#This Row],[Instagram Followers]]-H191</f>
        <v>1</v>
      </c>
      <c r="J192">
        <v>1221</v>
      </c>
      <c r="K192">
        <f>youtubesubs[[#This Row],[TikTok Followers]]-J191</f>
        <v>-1</v>
      </c>
      <c r="L192">
        <v>444</v>
      </c>
      <c r="M192">
        <f>youtubesubs[[#This Row],[Mastodon]]-L191</f>
        <v>0</v>
      </c>
      <c r="N192">
        <v>0</v>
      </c>
      <c r="O192" t="e">
        <f>youtubesubs[[#This Row],[Threads]]-O191</f>
        <v>#VALUE!</v>
      </c>
    </row>
    <row r="193" spans="1:20">
      <c r="A193" s="14">
        <v>45025</v>
      </c>
      <c r="B193">
        <v>16217</v>
      </c>
      <c r="C193">
        <f t="shared" si="20"/>
        <v>25000</v>
      </c>
      <c r="D193">
        <f t="shared" si="21"/>
        <v>24</v>
      </c>
      <c r="E193">
        <v>5448</v>
      </c>
      <c r="F193">
        <f>youtubesubs[[#This Row],[Twitter Follower Count]]-E192</f>
        <v>20</v>
      </c>
      <c r="G193">
        <f t="shared" si="22"/>
        <v>10000</v>
      </c>
      <c r="H193">
        <v>1112</v>
      </c>
      <c r="I193">
        <f>youtubesubs[[#This Row],[Instagram Followers]]-H192</f>
        <v>0</v>
      </c>
      <c r="J193">
        <v>1221</v>
      </c>
      <c r="K193">
        <f>youtubesubs[[#This Row],[TikTok Followers]]-J192</f>
        <v>0</v>
      </c>
      <c r="L193">
        <v>444</v>
      </c>
      <c r="M193">
        <f>youtubesubs[[#This Row],[Mastodon]]-L192</f>
        <v>0</v>
      </c>
      <c r="N193">
        <v>0</v>
      </c>
      <c r="O193" t="e">
        <f>youtubesubs[[#This Row],[Threads]]-O192</f>
        <v>#VALUE!</v>
      </c>
    </row>
    <row r="194" spans="1:20">
      <c r="A194" s="14">
        <v>45026</v>
      </c>
      <c r="B194">
        <v>16256</v>
      </c>
      <c r="C194">
        <f t="shared" si="20"/>
        <v>25000</v>
      </c>
      <c r="D194">
        <f t="shared" si="21"/>
        <v>39</v>
      </c>
      <c r="E194">
        <v>5455</v>
      </c>
      <c r="F194">
        <f>youtubesubs[[#This Row],[Twitter Follower Count]]-E193</f>
        <v>7</v>
      </c>
      <c r="G194">
        <f t="shared" si="22"/>
        <v>10000</v>
      </c>
      <c r="H194">
        <v>1115</v>
      </c>
      <c r="I194">
        <f>youtubesubs[[#This Row],[Instagram Followers]]-H193</f>
        <v>3</v>
      </c>
      <c r="J194">
        <v>1222</v>
      </c>
      <c r="K194">
        <f>youtubesubs[[#This Row],[TikTok Followers]]-J193</f>
        <v>1</v>
      </c>
      <c r="L194">
        <v>444</v>
      </c>
      <c r="M194">
        <f>youtubesubs[[#This Row],[Mastodon]]-L193</f>
        <v>0</v>
      </c>
      <c r="N194">
        <v>0</v>
      </c>
      <c r="O194" t="e">
        <f>youtubesubs[[#This Row],[Threads]]-O193</f>
        <v>#VALUE!</v>
      </c>
    </row>
    <row r="195" spans="1:20">
      <c r="A195" s="14">
        <v>45027</v>
      </c>
      <c r="B195">
        <v>16293</v>
      </c>
      <c r="C195">
        <f t="shared" si="20"/>
        <v>25000</v>
      </c>
      <c r="D195">
        <f t="shared" si="21"/>
        <v>37</v>
      </c>
      <c r="E195">
        <v>5470</v>
      </c>
      <c r="F195">
        <f>youtubesubs[[#This Row],[Twitter Follower Count]]-E194</f>
        <v>15</v>
      </c>
      <c r="G195">
        <f t="shared" si="22"/>
        <v>10000</v>
      </c>
      <c r="H195">
        <v>1115</v>
      </c>
      <c r="I195">
        <f>youtubesubs[[#This Row],[Instagram Followers]]-H194</f>
        <v>0</v>
      </c>
      <c r="J195">
        <v>1222</v>
      </c>
      <c r="K195">
        <f>youtubesubs[[#This Row],[TikTok Followers]]-J194</f>
        <v>0</v>
      </c>
      <c r="L195">
        <v>444</v>
      </c>
      <c r="M195">
        <f>youtubesubs[[#This Row],[Mastodon]]-L194</f>
        <v>0</v>
      </c>
      <c r="N195">
        <v>0</v>
      </c>
      <c r="O195" t="e">
        <f>youtubesubs[[#This Row],[Threads]]-O194</f>
        <v>#VALUE!</v>
      </c>
    </row>
    <row r="196" spans="1:20">
      <c r="A196" s="14">
        <v>45028</v>
      </c>
      <c r="B196">
        <v>16329</v>
      </c>
      <c r="C196">
        <f t="shared" ref="C196:C211" si="23">$Q$3</f>
        <v>25000</v>
      </c>
      <c r="D196">
        <f t="shared" ref="D196:D211" si="24">(B196-B195)/(A196-A195)</f>
        <v>36</v>
      </c>
      <c r="E196">
        <v>5495</v>
      </c>
      <c r="F196">
        <f>youtubesubs[[#This Row],[Twitter Follower Count]]-E195</f>
        <v>25</v>
      </c>
      <c r="G196">
        <f t="shared" ref="G196:G211" si="25">$Q$10</f>
        <v>10000</v>
      </c>
      <c r="H196">
        <v>1114</v>
      </c>
      <c r="I196">
        <f>youtubesubs[[#This Row],[Instagram Followers]]-H195</f>
        <v>-1</v>
      </c>
      <c r="J196">
        <v>1223</v>
      </c>
      <c r="K196">
        <f>youtubesubs[[#This Row],[TikTok Followers]]-J195</f>
        <v>1</v>
      </c>
      <c r="L196">
        <v>446</v>
      </c>
      <c r="M196">
        <f>youtubesubs[[#This Row],[Mastodon]]-L195</f>
        <v>2</v>
      </c>
      <c r="N196">
        <v>0</v>
      </c>
      <c r="O196" t="e">
        <f>youtubesubs[[#This Row],[Threads]]-O195</f>
        <v>#VALUE!</v>
      </c>
    </row>
    <row r="197" spans="1:20">
      <c r="A197" s="14">
        <v>45029</v>
      </c>
      <c r="B197">
        <v>16346</v>
      </c>
      <c r="C197">
        <f t="shared" si="23"/>
        <v>25000</v>
      </c>
      <c r="D197">
        <f t="shared" si="24"/>
        <v>17</v>
      </c>
      <c r="E197">
        <v>5500</v>
      </c>
      <c r="F197">
        <f>youtubesubs[[#This Row],[Twitter Follower Count]]-E196</f>
        <v>5</v>
      </c>
      <c r="G197">
        <f t="shared" si="25"/>
        <v>10000</v>
      </c>
      <c r="H197">
        <v>1114</v>
      </c>
      <c r="I197">
        <f>youtubesubs[[#This Row],[Instagram Followers]]-H196</f>
        <v>0</v>
      </c>
      <c r="J197">
        <v>1223</v>
      </c>
      <c r="K197">
        <f>youtubesubs[[#This Row],[TikTok Followers]]-J196</f>
        <v>0</v>
      </c>
      <c r="L197">
        <v>446</v>
      </c>
      <c r="M197">
        <f>youtubesubs[[#This Row],[Mastodon]]-L196</f>
        <v>0</v>
      </c>
      <c r="N197">
        <v>0</v>
      </c>
      <c r="O197" t="e">
        <f>youtubesubs[[#This Row],[Threads]]-O196</f>
        <v>#VALUE!</v>
      </c>
    </row>
    <row r="198" spans="1:20">
      <c r="A198" s="14">
        <v>45030</v>
      </c>
      <c r="B198">
        <v>16369</v>
      </c>
      <c r="C198">
        <f t="shared" si="23"/>
        <v>25000</v>
      </c>
      <c r="D198">
        <f t="shared" si="24"/>
        <v>23</v>
      </c>
      <c r="E198">
        <v>5538</v>
      </c>
      <c r="F198">
        <f>youtubesubs[[#This Row],[Twitter Follower Count]]-E197</f>
        <v>38</v>
      </c>
      <c r="G198">
        <f t="shared" si="25"/>
        <v>10000</v>
      </c>
      <c r="H198">
        <v>1117</v>
      </c>
      <c r="I198">
        <f>youtubesubs[[#This Row],[Instagram Followers]]-H197</f>
        <v>3</v>
      </c>
      <c r="J198">
        <v>1223</v>
      </c>
      <c r="K198">
        <f>youtubesubs[[#This Row],[TikTok Followers]]-J197</f>
        <v>0</v>
      </c>
      <c r="L198">
        <v>446</v>
      </c>
      <c r="M198">
        <f>youtubesubs[[#This Row],[Mastodon]]-L197</f>
        <v>0</v>
      </c>
      <c r="N198">
        <v>0</v>
      </c>
      <c r="O198" t="e">
        <f>youtubesubs[[#This Row],[Threads]]-O197</f>
        <v>#VALUE!</v>
      </c>
    </row>
    <row r="199" spans="1:20">
      <c r="A199" s="14">
        <v>45031</v>
      </c>
      <c r="B199" s="22">
        <v>16382</v>
      </c>
      <c r="C199">
        <f t="shared" si="23"/>
        <v>25000</v>
      </c>
      <c r="D199">
        <f t="shared" si="24"/>
        <v>13</v>
      </c>
      <c r="E199">
        <v>5555</v>
      </c>
      <c r="F199">
        <f>youtubesubs[[#This Row],[Twitter Follower Count]]-E198</f>
        <v>17</v>
      </c>
      <c r="G199">
        <f t="shared" si="25"/>
        <v>10000</v>
      </c>
      <c r="H199">
        <v>1117</v>
      </c>
      <c r="I199">
        <f>youtubesubs[[#This Row],[Instagram Followers]]-H198</f>
        <v>0</v>
      </c>
      <c r="J199">
        <v>1223</v>
      </c>
      <c r="K199">
        <f>youtubesubs[[#This Row],[TikTok Followers]]-J198</f>
        <v>0</v>
      </c>
      <c r="L199">
        <v>446</v>
      </c>
      <c r="M199">
        <f>youtubesubs[[#This Row],[Mastodon]]-L198</f>
        <v>0</v>
      </c>
      <c r="N199">
        <v>0</v>
      </c>
      <c r="O199" t="e">
        <f>youtubesubs[[#This Row],[Threads]]-O198</f>
        <v>#VALUE!</v>
      </c>
    </row>
    <row r="200" spans="1:20">
      <c r="A200" s="14">
        <v>45032</v>
      </c>
      <c r="B200">
        <v>16426</v>
      </c>
      <c r="C200">
        <f t="shared" si="23"/>
        <v>25000</v>
      </c>
      <c r="D200">
        <f t="shared" si="24"/>
        <v>44</v>
      </c>
      <c r="E200">
        <v>5564</v>
      </c>
      <c r="F200">
        <f>youtubesubs[[#This Row],[Twitter Follower Count]]-E199</f>
        <v>9</v>
      </c>
      <c r="G200">
        <f t="shared" si="25"/>
        <v>10000</v>
      </c>
      <c r="H200">
        <v>1121</v>
      </c>
      <c r="I200">
        <f>youtubesubs[[#This Row],[Instagram Followers]]-H199</f>
        <v>4</v>
      </c>
      <c r="J200">
        <v>1225</v>
      </c>
      <c r="K200">
        <f>youtubesubs[[#This Row],[TikTok Followers]]-J199</f>
        <v>2</v>
      </c>
      <c r="L200">
        <v>449</v>
      </c>
      <c r="M200">
        <f>youtubesubs[[#This Row],[Mastodon]]-L199</f>
        <v>3</v>
      </c>
      <c r="N200">
        <v>0</v>
      </c>
      <c r="O200" t="e">
        <f>youtubesubs[[#This Row],[Threads]]-O199</f>
        <v>#VALUE!</v>
      </c>
    </row>
    <row r="201" spans="1:20">
      <c r="A201" s="14">
        <v>45033</v>
      </c>
      <c r="B201">
        <v>16446</v>
      </c>
      <c r="C201">
        <f t="shared" si="23"/>
        <v>25000</v>
      </c>
      <c r="D201">
        <f t="shared" si="24"/>
        <v>20</v>
      </c>
      <c r="E201">
        <v>5583</v>
      </c>
      <c r="F201">
        <f>youtubesubs[[#This Row],[Twitter Follower Count]]-E200</f>
        <v>19</v>
      </c>
      <c r="G201">
        <f t="shared" si="25"/>
        <v>10000</v>
      </c>
      <c r="H201">
        <v>1122</v>
      </c>
      <c r="I201">
        <f>youtubesubs[[#This Row],[Instagram Followers]]-H200</f>
        <v>1</v>
      </c>
      <c r="J201">
        <v>1226</v>
      </c>
      <c r="K201">
        <f>youtubesubs[[#This Row],[TikTok Followers]]-J200</f>
        <v>1</v>
      </c>
      <c r="L201">
        <v>449</v>
      </c>
      <c r="M201">
        <f>youtubesubs[[#This Row],[Mastodon]]-L200</f>
        <v>0</v>
      </c>
      <c r="N201">
        <v>0</v>
      </c>
      <c r="O201" t="e">
        <f>youtubesubs[[#This Row],[Threads]]-O200</f>
        <v>#VALUE!</v>
      </c>
    </row>
    <row r="202" spans="1:20">
      <c r="A202" s="14">
        <v>45034</v>
      </c>
      <c r="B202">
        <v>16484</v>
      </c>
      <c r="C202">
        <f t="shared" si="23"/>
        <v>25000</v>
      </c>
      <c r="D202">
        <f t="shared" si="24"/>
        <v>38</v>
      </c>
      <c r="E202">
        <v>5592</v>
      </c>
      <c r="F202">
        <f>youtubesubs[[#This Row],[Twitter Follower Count]]-E201</f>
        <v>9</v>
      </c>
      <c r="G202">
        <f t="shared" si="25"/>
        <v>10000</v>
      </c>
      <c r="H202">
        <v>1126</v>
      </c>
      <c r="I202">
        <f>youtubesubs[[#This Row],[Instagram Followers]]-H201</f>
        <v>4</v>
      </c>
      <c r="J202">
        <v>1227</v>
      </c>
      <c r="K202">
        <f>youtubesubs[[#This Row],[TikTok Followers]]-J201</f>
        <v>1</v>
      </c>
      <c r="L202">
        <v>449</v>
      </c>
      <c r="M202">
        <f>youtubesubs[[#This Row],[Mastodon]]-L201</f>
        <v>0</v>
      </c>
      <c r="N202">
        <v>0</v>
      </c>
      <c r="O202" t="e">
        <f>youtubesubs[[#This Row],[Threads]]-O201</f>
        <v>#VALUE!</v>
      </c>
    </row>
    <row r="203" spans="1:20">
      <c r="A203" s="14">
        <v>45035</v>
      </c>
      <c r="B203">
        <v>16522</v>
      </c>
      <c r="C203">
        <f t="shared" si="23"/>
        <v>25000</v>
      </c>
      <c r="D203">
        <f t="shared" si="24"/>
        <v>38</v>
      </c>
      <c r="E203">
        <v>5612</v>
      </c>
      <c r="F203">
        <f>youtubesubs[[#This Row],[Twitter Follower Count]]-E202</f>
        <v>20</v>
      </c>
      <c r="G203">
        <f t="shared" si="25"/>
        <v>10000</v>
      </c>
      <c r="H203">
        <v>1126</v>
      </c>
      <c r="I203">
        <f>youtubesubs[[#This Row],[Instagram Followers]]-H202</f>
        <v>0</v>
      </c>
      <c r="J203">
        <v>1228</v>
      </c>
      <c r="K203">
        <f>youtubesubs[[#This Row],[TikTok Followers]]-J202</f>
        <v>1</v>
      </c>
      <c r="L203">
        <v>450</v>
      </c>
      <c r="M203">
        <f>youtubesubs[[#This Row],[Mastodon]]-L202</f>
        <v>1</v>
      </c>
      <c r="N203">
        <v>0</v>
      </c>
      <c r="O203" t="e">
        <f>youtubesubs[[#This Row],[Threads]]-O202</f>
        <v>#VALUE!</v>
      </c>
      <c r="S203">
        <v>99004</v>
      </c>
      <c r="T203">
        <f>S203-S175</f>
        <v>2404</v>
      </c>
    </row>
    <row r="204" spans="1:20">
      <c r="A204" s="14">
        <v>45036</v>
      </c>
      <c r="B204">
        <v>16557</v>
      </c>
      <c r="C204">
        <f t="shared" si="23"/>
        <v>25000</v>
      </c>
      <c r="D204">
        <f t="shared" si="24"/>
        <v>35</v>
      </c>
      <c r="E204">
        <v>5622</v>
      </c>
      <c r="F204">
        <f>youtubesubs[[#This Row],[Twitter Follower Count]]-E203</f>
        <v>10</v>
      </c>
      <c r="G204">
        <f t="shared" si="25"/>
        <v>10000</v>
      </c>
      <c r="H204">
        <v>1129</v>
      </c>
      <c r="I204">
        <f>youtubesubs[[#This Row],[Instagram Followers]]-H203</f>
        <v>3</v>
      </c>
      <c r="J204">
        <v>1228</v>
      </c>
      <c r="K204">
        <f>youtubesubs[[#This Row],[TikTok Followers]]-J203</f>
        <v>0</v>
      </c>
      <c r="L204">
        <v>450</v>
      </c>
      <c r="M204">
        <f>youtubesubs[[#This Row],[Mastodon]]-L203</f>
        <v>0</v>
      </c>
      <c r="N204">
        <v>0</v>
      </c>
      <c r="O204" t="e">
        <f>youtubesubs[[#This Row],[Threads]]-O203</f>
        <v>#VALUE!</v>
      </c>
    </row>
    <row r="205" spans="1:20">
      <c r="A205" s="14">
        <v>45037</v>
      </c>
      <c r="B205">
        <v>16577</v>
      </c>
      <c r="C205">
        <f t="shared" si="23"/>
        <v>25000</v>
      </c>
      <c r="D205">
        <f t="shared" si="24"/>
        <v>20</v>
      </c>
      <c r="E205">
        <v>5637</v>
      </c>
      <c r="F205">
        <f>youtubesubs[[#This Row],[Twitter Follower Count]]-E204</f>
        <v>15</v>
      </c>
      <c r="G205">
        <f t="shared" si="25"/>
        <v>10000</v>
      </c>
      <c r="H205">
        <v>1131</v>
      </c>
      <c r="I205">
        <f>youtubesubs[[#This Row],[Instagram Followers]]-H204</f>
        <v>2</v>
      </c>
      <c r="J205">
        <v>1229</v>
      </c>
      <c r="K205">
        <f>youtubesubs[[#This Row],[TikTok Followers]]-J204</f>
        <v>1</v>
      </c>
      <c r="L205">
        <v>450</v>
      </c>
      <c r="M205">
        <f>youtubesubs[[#This Row],[Mastodon]]-L204</f>
        <v>0</v>
      </c>
      <c r="N205">
        <v>0</v>
      </c>
      <c r="O205" t="e">
        <f>youtubesubs[[#This Row],[Threads]]-O204</f>
        <v>#VALUE!</v>
      </c>
    </row>
    <row r="206" spans="1:20">
      <c r="A206" s="14">
        <v>45038</v>
      </c>
      <c r="B206">
        <v>16595</v>
      </c>
      <c r="C206">
        <f t="shared" si="23"/>
        <v>25000</v>
      </c>
      <c r="D206">
        <f t="shared" si="24"/>
        <v>18</v>
      </c>
      <c r="E206">
        <v>5654</v>
      </c>
      <c r="F206">
        <f>youtubesubs[[#This Row],[Twitter Follower Count]]-E205</f>
        <v>17</v>
      </c>
      <c r="G206">
        <f t="shared" si="25"/>
        <v>10000</v>
      </c>
      <c r="H206">
        <v>1134</v>
      </c>
      <c r="I206">
        <f>youtubesubs[[#This Row],[Instagram Followers]]-H205</f>
        <v>3</v>
      </c>
      <c r="J206">
        <v>1229</v>
      </c>
      <c r="K206">
        <f>youtubesubs[[#This Row],[TikTok Followers]]-J205</f>
        <v>0</v>
      </c>
      <c r="L206">
        <v>450</v>
      </c>
      <c r="M206">
        <f>youtubesubs[[#This Row],[Mastodon]]-L205</f>
        <v>0</v>
      </c>
      <c r="N206">
        <v>0</v>
      </c>
      <c r="O206" t="e">
        <f>youtubesubs[[#This Row],[Threads]]-O205</f>
        <v>#VALUE!</v>
      </c>
    </row>
    <row r="207" spans="1:20">
      <c r="A207" s="14">
        <v>45039</v>
      </c>
      <c r="B207">
        <v>16626</v>
      </c>
      <c r="C207">
        <f t="shared" si="23"/>
        <v>25000</v>
      </c>
      <c r="D207">
        <f t="shared" si="24"/>
        <v>31</v>
      </c>
      <c r="E207">
        <v>5665</v>
      </c>
      <c r="F207">
        <f>youtubesubs[[#This Row],[Twitter Follower Count]]-E206</f>
        <v>11</v>
      </c>
      <c r="G207">
        <f t="shared" si="25"/>
        <v>10000</v>
      </c>
      <c r="H207">
        <v>1134</v>
      </c>
      <c r="I207">
        <f>youtubesubs[[#This Row],[Instagram Followers]]-H206</f>
        <v>0</v>
      </c>
      <c r="J207">
        <v>1229</v>
      </c>
      <c r="K207">
        <f>youtubesubs[[#This Row],[TikTok Followers]]-J206</f>
        <v>0</v>
      </c>
      <c r="L207">
        <v>450</v>
      </c>
      <c r="M207">
        <f>youtubesubs[[#This Row],[Mastodon]]-L206</f>
        <v>0</v>
      </c>
      <c r="N207">
        <v>0</v>
      </c>
      <c r="O207" t="e">
        <f>youtubesubs[[#This Row],[Threads]]-O206</f>
        <v>#VALUE!</v>
      </c>
    </row>
    <row r="208" spans="1:20">
      <c r="A208" s="14">
        <v>45040</v>
      </c>
      <c r="B208">
        <v>16644</v>
      </c>
      <c r="C208">
        <f t="shared" si="23"/>
        <v>25000</v>
      </c>
      <c r="D208">
        <f t="shared" si="24"/>
        <v>18</v>
      </c>
      <c r="E208">
        <v>5672</v>
      </c>
      <c r="F208">
        <f>youtubesubs[[#This Row],[Twitter Follower Count]]-E207</f>
        <v>7</v>
      </c>
      <c r="G208">
        <f t="shared" si="25"/>
        <v>10000</v>
      </c>
      <c r="H208">
        <v>1135</v>
      </c>
      <c r="I208">
        <f>youtubesubs[[#This Row],[Instagram Followers]]-H207</f>
        <v>1</v>
      </c>
      <c r="J208">
        <v>1230</v>
      </c>
      <c r="K208">
        <f>youtubesubs[[#This Row],[TikTok Followers]]-J207</f>
        <v>1</v>
      </c>
      <c r="L208">
        <v>450</v>
      </c>
      <c r="M208">
        <f>youtubesubs[[#This Row],[Mastodon]]-L207</f>
        <v>0</v>
      </c>
      <c r="N208">
        <v>0</v>
      </c>
      <c r="O208" t="e">
        <f>youtubesubs[[#This Row],[Threads]]-O207</f>
        <v>#VALUE!</v>
      </c>
    </row>
    <row r="209" spans="1:15">
      <c r="A209" s="14">
        <v>45041</v>
      </c>
      <c r="B209">
        <v>16679</v>
      </c>
      <c r="C209">
        <f t="shared" si="23"/>
        <v>25000</v>
      </c>
      <c r="D209">
        <f t="shared" si="24"/>
        <v>35</v>
      </c>
      <c r="E209">
        <v>5673</v>
      </c>
      <c r="F209">
        <f>youtubesubs[[#This Row],[Twitter Follower Count]]-E208</f>
        <v>1</v>
      </c>
      <c r="G209">
        <f t="shared" si="25"/>
        <v>10000</v>
      </c>
      <c r="H209">
        <v>1138</v>
      </c>
      <c r="I209">
        <f>youtubesubs[[#This Row],[Instagram Followers]]-H208</f>
        <v>3</v>
      </c>
      <c r="J209">
        <v>1230</v>
      </c>
      <c r="K209">
        <f>youtubesubs[[#This Row],[TikTok Followers]]-J208</f>
        <v>0</v>
      </c>
      <c r="L209">
        <v>450</v>
      </c>
      <c r="M209">
        <f>youtubesubs[[#This Row],[Mastodon]]-L208</f>
        <v>0</v>
      </c>
      <c r="N209">
        <v>0</v>
      </c>
      <c r="O209" t="e">
        <f>youtubesubs[[#This Row],[Threads]]-O208</f>
        <v>#VALUE!</v>
      </c>
    </row>
    <row r="210" spans="1:15">
      <c r="A210" s="14">
        <v>45042</v>
      </c>
      <c r="B210">
        <v>16708</v>
      </c>
      <c r="C210">
        <f t="shared" si="23"/>
        <v>25000</v>
      </c>
      <c r="D210">
        <f t="shared" si="24"/>
        <v>29</v>
      </c>
      <c r="E210">
        <v>5682</v>
      </c>
      <c r="F210">
        <f>youtubesubs[[#This Row],[Twitter Follower Count]]-E209</f>
        <v>9</v>
      </c>
      <c r="G210">
        <f t="shared" si="25"/>
        <v>10000</v>
      </c>
      <c r="H210">
        <v>1139</v>
      </c>
      <c r="I210">
        <f>youtubesubs[[#This Row],[Instagram Followers]]-H209</f>
        <v>1</v>
      </c>
      <c r="J210">
        <v>1229</v>
      </c>
      <c r="K210">
        <f>youtubesubs[[#This Row],[TikTok Followers]]-J209</f>
        <v>-1</v>
      </c>
      <c r="L210">
        <v>454</v>
      </c>
      <c r="M210">
        <f>youtubesubs[[#This Row],[Mastodon]]-L209</f>
        <v>4</v>
      </c>
      <c r="N210">
        <v>0</v>
      </c>
      <c r="O210" t="e">
        <f>youtubesubs[[#This Row],[Threads]]-O209</f>
        <v>#VALUE!</v>
      </c>
    </row>
    <row r="211" spans="1:15">
      <c r="A211" s="14">
        <v>45043</v>
      </c>
      <c r="B211">
        <v>16734</v>
      </c>
      <c r="C211">
        <f t="shared" si="23"/>
        <v>25000</v>
      </c>
      <c r="D211">
        <f t="shared" si="24"/>
        <v>26</v>
      </c>
      <c r="E211">
        <v>5704</v>
      </c>
      <c r="F211">
        <f>youtubesubs[[#This Row],[Twitter Follower Count]]-E210</f>
        <v>22</v>
      </c>
      <c r="G211">
        <f t="shared" si="25"/>
        <v>10000</v>
      </c>
      <c r="H211">
        <v>1139</v>
      </c>
      <c r="I211">
        <f>youtubesubs[[#This Row],[Instagram Followers]]-H210</f>
        <v>0</v>
      </c>
      <c r="J211">
        <v>1230</v>
      </c>
      <c r="K211">
        <f>youtubesubs[[#This Row],[TikTok Followers]]-J210</f>
        <v>1</v>
      </c>
      <c r="L211">
        <v>454</v>
      </c>
      <c r="M211">
        <f>youtubesubs[[#This Row],[Mastodon]]-L210</f>
        <v>0</v>
      </c>
      <c r="N211">
        <v>0</v>
      </c>
      <c r="O211" t="e">
        <f>youtubesubs[[#This Row],[Threads]]-O210</f>
        <v>#VALUE!</v>
      </c>
    </row>
    <row r="212" spans="1:15">
      <c r="A212" s="14">
        <v>45044</v>
      </c>
      <c r="B212">
        <v>16753</v>
      </c>
      <c r="C212">
        <f>$Q$3</f>
        <v>25000</v>
      </c>
      <c r="D212">
        <f>(B212-B211)/(A212-A211)</f>
        <v>19</v>
      </c>
      <c r="E212">
        <v>5713</v>
      </c>
      <c r="F212">
        <f>youtubesubs[[#This Row],[Twitter Follower Count]]-E211</f>
        <v>9</v>
      </c>
      <c r="G212">
        <f>$Q$10</f>
        <v>10000</v>
      </c>
      <c r="H212">
        <v>1140</v>
      </c>
      <c r="I212">
        <f>youtubesubs[[#This Row],[Instagram Followers]]-H211</f>
        <v>1</v>
      </c>
      <c r="J212">
        <v>1231</v>
      </c>
      <c r="K212">
        <f>youtubesubs[[#This Row],[TikTok Followers]]-J211</f>
        <v>1</v>
      </c>
      <c r="L212">
        <v>456</v>
      </c>
      <c r="M212">
        <f>youtubesubs[[#This Row],[Mastodon]]-L211</f>
        <v>2</v>
      </c>
      <c r="N212">
        <v>0</v>
      </c>
      <c r="O212" t="e">
        <f>youtubesubs[[#This Row],[Threads]]-O211</f>
        <v>#VALUE!</v>
      </c>
    </row>
    <row r="213" spans="1:15">
      <c r="A213" s="14">
        <v>45045</v>
      </c>
      <c r="B213">
        <v>16781</v>
      </c>
      <c r="C213">
        <f>$Q$3</f>
        <v>25000</v>
      </c>
      <c r="D213">
        <f>(B213-B212)/(A213-A212)</f>
        <v>28</v>
      </c>
      <c r="E213">
        <v>5719</v>
      </c>
      <c r="F213">
        <f>youtubesubs[[#This Row],[Twitter Follower Count]]-E212</f>
        <v>6</v>
      </c>
      <c r="G213">
        <f>$Q$10</f>
        <v>10000</v>
      </c>
      <c r="H213">
        <v>1140</v>
      </c>
      <c r="I213">
        <f>youtubesubs[[#This Row],[Instagram Followers]]-H212</f>
        <v>0</v>
      </c>
      <c r="J213">
        <v>1231</v>
      </c>
      <c r="K213">
        <f>youtubesubs[[#This Row],[TikTok Followers]]-J212</f>
        <v>0</v>
      </c>
      <c r="L213">
        <v>456</v>
      </c>
      <c r="M213">
        <f>youtubesubs[[#This Row],[Mastodon]]-L212</f>
        <v>0</v>
      </c>
      <c r="N213">
        <v>0</v>
      </c>
      <c r="O213" t="e">
        <f>youtubesubs[[#This Row],[Threads]]-O212</f>
        <v>#VALUE!</v>
      </c>
    </row>
    <row r="214" spans="1:15">
      <c r="A214" s="14">
        <v>45046</v>
      </c>
      <c r="B214">
        <v>16810</v>
      </c>
      <c r="C214">
        <f>$Q$3</f>
        <v>25000</v>
      </c>
      <c r="D214">
        <f>(B214-B213)/(A214-A213)</f>
        <v>29</v>
      </c>
      <c r="E214">
        <v>5726</v>
      </c>
      <c r="F214">
        <f>youtubesubs[[#This Row],[Twitter Follower Count]]-E213</f>
        <v>7</v>
      </c>
      <c r="G214">
        <f>$Q$10</f>
        <v>10000</v>
      </c>
      <c r="H214">
        <v>1141</v>
      </c>
      <c r="I214">
        <f>youtubesubs[[#This Row],[Instagram Followers]]-H213</f>
        <v>1</v>
      </c>
      <c r="J214">
        <v>1231</v>
      </c>
      <c r="K214">
        <f>youtubesubs[[#This Row],[TikTok Followers]]-J213</f>
        <v>0</v>
      </c>
      <c r="L214">
        <v>456</v>
      </c>
      <c r="M214">
        <f>youtubesubs[[#This Row],[Mastodon]]-L213</f>
        <v>0</v>
      </c>
      <c r="N214">
        <v>0</v>
      </c>
      <c r="O214" t="e">
        <f>youtubesubs[[#This Row],[Threads]]-O213</f>
        <v>#VALUE!</v>
      </c>
    </row>
    <row r="215" spans="1:15">
      <c r="A215" s="14">
        <v>45047</v>
      </c>
      <c r="B215">
        <v>16844</v>
      </c>
      <c r="C215">
        <f>$Q$3</f>
        <v>25000</v>
      </c>
      <c r="D215">
        <f>(B215-B214)/(A215-A214)</f>
        <v>34</v>
      </c>
      <c r="E215">
        <v>5740</v>
      </c>
      <c r="F215">
        <f>youtubesubs[[#This Row],[Twitter Follower Count]]-E214</f>
        <v>14</v>
      </c>
      <c r="G215">
        <f>$Q$10</f>
        <v>10000</v>
      </c>
      <c r="H215">
        <v>1142</v>
      </c>
      <c r="I215">
        <f>youtubesubs[[#This Row],[Instagram Followers]]-H214</f>
        <v>1</v>
      </c>
      <c r="J215">
        <v>1231</v>
      </c>
      <c r="K215">
        <f>youtubesubs[[#This Row],[TikTok Followers]]-J214</f>
        <v>0</v>
      </c>
      <c r="L215">
        <v>456</v>
      </c>
      <c r="M215">
        <f>youtubesubs[[#This Row],[Mastodon]]-L214</f>
        <v>0</v>
      </c>
      <c r="N215">
        <v>0</v>
      </c>
      <c r="O215" t="e">
        <f>youtubesubs[[#This Row],[Threads]]-O214</f>
        <v>#VALUE!</v>
      </c>
    </row>
    <row r="216" spans="1:15">
      <c r="A216" s="14">
        <v>45048</v>
      </c>
      <c r="B216">
        <v>16871</v>
      </c>
      <c r="C216">
        <f>$Q$3</f>
        <v>25000</v>
      </c>
      <c r="D216">
        <f>(B216-B215)/(A216-A215)</f>
        <v>27</v>
      </c>
      <c r="E216">
        <v>5742</v>
      </c>
      <c r="F216">
        <f>youtubesubs[[#This Row],[Twitter Follower Count]]-E215</f>
        <v>2</v>
      </c>
      <c r="G216">
        <f>$Q$10</f>
        <v>10000</v>
      </c>
      <c r="H216">
        <v>1142</v>
      </c>
      <c r="I216">
        <f>youtubesubs[[#This Row],[Instagram Followers]]-H215</f>
        <v>0</v>
      </c>
      <c r="J216">
        <v>1231</v>
      </c>
      <c r="K216">
        <f>youtubesubs[[#This Row],[TikTok Followers]]-J215</f>
        <v>0</v>
      </c>
      <c r="L216">
        <v>456</v>
      </c>
      <c r="M216">
        <f>youtubesubs[[#This Row],[Mastodon]]-L215</f>
        <v>0</v>
      </c>
      <c r="N216">
        <v>0</v>
      </c>
      <c r="O216" t="e">
        <f>youtubesubs[[#This Row],[Threads]]-O215</f>
        <v>#VALUE!</v>
      </c>
    </row>
    <row r="217" spans="1:15">
      <c r="A217" s="14">
        <v>45049</v>
      </c>
      <c r="B217">
        <v>16900</v>
      </c>
      <c r="C217">
        <f>$Q$3</f>
        <v>25000</v>
      </c>
      <c r="D217">
        <f>(B217-B216)/(A217-A216)</f>
        <v>29</v>
      </c>
      <c r="E217">
        <v>5751</v>
      </c>
      <c r="F217">
        <f>youtubesubs[[#This Row],[Twitter Follower Count]]-E216</f>
        <v>9</v>
      </c>
      <c r="G217">
        <f>$Q$10</f>
        <v>10000</v>
      </c>
      <c r="H217">
        <v>1144</v>
      </c>
      <c r="I217">
        <f>youtubesubs[[#This Row],[Instagram Followers]]-H216</f>
        <v>2</v>
      </c>
      <c r="J217">
        <v>1231</v>
      </c>
      <c r="K217">
        <f>youtubesubs[[#This Row],[TikTok Followers]]-J216</f>
        <v>0</v>
      </c>
      <c r="L217">
        <v>456</v>
      </c>
      <c r="M217">
        <f>youtubesubs[[#This Row],[Mastodon]]-L216</f>
        <v>0</v>
      </c>
      <c r="N217">
        <v>0</v>
      </c>
      <c r="O217" t="e">
        <f>youtubesubs[[#This Row],[Threads]]-O216</f>
        <v>#VALUE!</v>
      </c>
    </row>
    <row r="218" spans="1:15">
      <c r="A218" s="14">
        <v>45050</v>
      </c>
      <c r="B218">
        <v>16928</v>
      </c>
      <c r="C218">
        <f>$Q$3</f>
        <v>25000</v>
      </c>
      <c r="D218">
        <f>(B218-B217)/(A218-A217)</f>
        <v>28</v>
      </c>
      <c r="E218">
        <v>5759</v>
      </c>
      <c r="F218">
        <f>youtubesubs[[#This Row],[Twitter Follower Count]]-E217</f>
        <v>8</v>
      </c>
      <c r="G218">
        <f>$Q$10</f>
        <v>10000</v>
      </c>
      <c r="H218">
        <v>1142</v>
      </c>
      <c r="I218">
        <f>youtubesubs[[#This Row],[Instagram Followers]]-H217</f>
        <v>-2</v>
      </c>
      <c r="J218">
        <v>1231</v>
      </c>
      <c r="K218">
        <f>youtubesubs[[#This Row],[TikTok Followers]]-J217</f>
        <v>0</v>
      </c>
      <c r="L218">
        <v>456</v>
      </c>
      <c r="M218">
        <f>youtubesubs[[#This Row],[Mastodon]]-L217</f>
        <v>0</v>
      </c>
      <c r="N218">
        <v>0</v>
      </c>
      <c r="O218" t="e">
        <f>youtubesubs[[#This Row],[Threads]]-O217</f>
        <v>#VALUE!</v>
      </c>
    </row>
    <row r="219" spans="1:15">
      <c r="A219" s="14">
        <v>45051</v>
      </c>
      <c r="B219">
        <v>16955</v>
      </c>
      <c r="C219">
        <f>$Q$3</f>
        <v>25000</v>
      </c>
      <c r="D219">
        <f>(B219-B218)/(A219-A218)</f>
        <v>27</v>
      </c>
      <c r="E219">
        <v>5758</v>
      </c>
      <c r="F219">
        <f>youtubesubs[[#This Row],[Twitter Follower Count]]-E218</f>
        <v>-1</v>
      </c>
      <c r="G219">
        <f>$Q$10</f>
        <v>10000</v>
      </c>
      <c r="H219">
        <v>1142</v>
      </c>
      <c r="I219">
        <f>youtubesubs[[#This Row],[Instagram Followers]]-H218</f>
        <v>0</v>
      </c>
      <c r="J219">
        <v>1231</v>
      </c>
      <c r="K219">
        <f>youtubesubs[[#This Row],[TikTok Followers]]-J218</f>
        <v>0</v>
      </c>
      <c r="L219">
        <v>456</v>
      </c>
      <c r="M219">
        <f>youtubesubs[[#This Row],[Mastodon]]-L218</f>
        <v>0</v>
      </c>
      <c r="N219">
        <v>0</v>
      </c>
      <c r="O219" t="e">
        <f>youtubesubs[[#This Row],[Threads]]-O218</f>
        <v>#VALUE!</v>
      </c>
    </row>
    <row r="220" spans="1:15">
      <c r="A220" s="14">
        <v>45052</v>
      </c>
      <c r="B220">
        <v>16970</v>
      </c>
      <c r="C220">
        <f>$Q$3</f>
        <v>25000</v>
      </c>
      <c r="D220">
        <f>(B220-B219)/(A220-A219)</f>
        <v>15</v>
      </c>
      <c r="E220">
        <v>5766</v>
      </c>
      <c r="F220">
        <f>youtubesubs[[#This Row],[Twitter Follower Count]]-E219</f>
        <v>8</v>
      </c>
      <c r="G220">
        <f>$Q$10</f>
        <v>10000</v>
      </c>
      <c r="H220">
        <v>1142</v>
      </c>
      <c r="I220">
        <f>youtubesubs[[#This Row],[Instagram Followers]]-H219</f>
        <v>0</v>
      </c>
      <c r="J220">
        <v>1231</v>
      </c>
      <c r="K220">
        <f>youtubesubs[[#This Row],[TikTok Followers]]-J219</f>
        <v>0</v>
      </c>
      <c r="L220">
        <v>456</v>
      </c>
      <c r="M220">
        <f>youtubesubs[[#This Row],[Mastodon]]-L219</f>
        <v>0</v>
      </c>
      <c r="N220">
        <v>0</v>
      </c>
      <c r="O220" t="e">
        <f>youtubesubs[[#This Row],[Threads]]-O219</f>
        <v>#VALUE!</v>
      </c>
    </row>
    <row r="221" spans="1:15">
      <c r="A221" s="14">
        <v>45053</v>
      </c>
      <c r="B221">
        <v>17001</v>
      </c>
      <c r="C221">
        <f>$Q$3</f>
        <v>25000</v>
      </c>
      <c r="D221">
        <f>(B221-B220)/(A221-A220)</f>
        <v>31</v>
      </c>
      <c r="E221">
        <v>5769</v>
      </c>
      <c r="F221">
        <f>youtubesubs[[#This Row],[Twitter Follower Count]]-E220</f>
        <v>3</v>
      </c>
      <c r="G221">
        <f>$Q$10</f>
        <v>10000</v>
      </c>
      <c r="H221">
        <v>1145</v>
      </c>
      <c r="I221">
        <f>youtubesubs[[#This Row],[Instagram Followers]]-H220</f>
        <v>3</v>
      </c>
      <c r="J221">
        <v>1237</v>
      </c>
      <c r="K221">
        <f>youtubesubs[[#This Row],[TikTok Followers]]-J220</f>
        <v>6</v>
      </c>
      <c r="L221">
        <v>456</v>
      </c>
      <c r="M221">
        <f>youtubesubs[[#This Row],[Mastodon]]-L220</f>
        <v>0</v>
      </c>
      <c r="N221">
        <v>0</v>
      </c>
      <c r="O221" t="e">
        <f>youtubesubs[[#This Row],[Threads]]-O220</f>
        <v>#VALUE!</v>
      </c>
    </row>
    <row r="222" spans="1:15">
      <c r="A222" s="14">
        <v>45054</v>
      </c>
      <c r="B222">
        <v>17036</v>
      </c>
      <c r="C222">
        <f>$Q$3</f>
        <v>25000</v>
      </c>
      <c r="D222">
        <f>(B222-B221)/(A222-A221)</f>
        <v>35</v>
      </c>
      <c r="E222">
        <v>5791</v>
      </c>
      <c r="F222">
        <f>youtubesubs[[#This Row],[Twitter Follower Count]]-E221</f>
        <v>22</v>
      </c>
      <c r="G222">
        <f>$Q$10</f>
        <v>10000</v>
      </c>
      <c r="H222">
        <v>1144</v>
      </c>
      <c r="I222">
        <f>youtubesubs[[#This Row],[Instagram Followers]]-H221</f>
        <v>-1</v>
      </c>
      <c r="J222">
        <v>1237</v>
      </c>
      <c r="K222">
        <f>youtubesubs[[#This Row],[TikTok Followers]]-J221</f>
        <v>0</v>
      </c>
      <c r="L222">
        <v>456</v>
      </c>
      <c r="M222">
        <f>youtubesubs[[#This Row],[Mastodon]]-L221</f>
        <v>0</v>
      </c>
      <c r="N222">
        <v>0</v>
      </c>
      <c r="O222" t="e">
        <f>youtubesubs[[#This Row],[Threads]]-O221</f>
        <v>#VALUE!</v>
      </c>
    </row>
    <row r="223" spans="1:15">
      <c r="A223" s="14">
        <v>45055</v>
      </c>
      <c r="B223">
        <v>17064</v>
      </c>
      <c r="C223">
        <f>$Q$3</f>
        <v>25000</v>
      </c>
      <c r="D223">
        <f>(B223-B222)/(A223-A222)</f>
        <v>28</v>
      </c>
      <c r="E223">
        <v>5806</v>
      </c>
      <c r="F223">
        <f>youtubesubs[[#This Row],[Twitter Follower Count]]-E222</f>
        <v>15</v>
      </c>
      <c r="G223">
        <f>$Q$10</f>
        <v>10000</v>
      </c>
      <c r="H223">
        <v>1144</v>
      </c>
      <c r="I223">
        <f>youtubesubs[[#This Row],[Instagram Followers]]-H222</f>
        <v>0</v>
      </c>
      <c r="J223">
        <v>1237</v>
      </c>
      <c r="K223">
        <f>youtubesubs[[#This Row],[TikTok Followers]]-J222</f>
        <v>0</v>
      </c>
      <c r="L223">
        <v>456</v>
      </c>
      <c r="M223">
        <f>youtubesubs[[#This Row],[Mastodon]]-L222</f>
        <v>0</v>
      </c>
      <c r="N223">
        <v>0</v>
      </c>
      <c r="O223" t="e">
        <f>youtubesubs[[#This Row],[Threads]]-O222</f>
        <v>#VALUE!</v>
      </c>
    </row>
    <row r="224" spans="1:15">
      <c r="A224" s="14">
        <v>45056</v>
      </c>
      <c r="B224">
        <v>17081</v>
      </c>
      <c r="C224">
        <f>$Q$3</f>
        <v>25000</v>
      </c>
      <c r="D224">
        <f>(B224-B223)/(A224-A223)</f>
        <v>17</v>
      </c>
      <c r="E224">
        <v>5856</v>
      </c>
      <c r="F224">
        <f>youtubesubs[[#This Row],[Twitter Follower Count]]-E223</f>
        <v>50</v>
      </c>
      <c r="G224">
        <f>$Q$10</f>
        <v>10000</v>
      </c>
      <c r="H224">
        <v>1143</v>
      </c>
      <c r="I224">
        <f>youtubesubs[[#This Row],[Instagram Followers]]-H223</f>
        <v>-1</v>
      </c>
      <c r="J224">
        <v>1238</v>
      </c>
      <c r="K224">
        <f>youtubesubs[[#This Row],[TikTok Followers]]-J223</f>
        <v>1</v>
      </c>
      <c r="L224">
        <v>456</v>
      </c>
      <c r="M224">
        <f>youtubesubs[[#This Row],[Mastodon]]-L223</f>
        <v>0</v>
      </c>
      <c r="N224">
        <v>0</v>
      </c>
      <c r="O224" t="e">
        <f>youtubesubs[[#This Row],[Threads]]-O223</f>
        <v>#VALUE!</v>
      </c>
    </row>
    <row r="225" spans="1:15">
      <c r="A225" s="14">
        <v>45057</v>
      </c>
      <c r="B225">
        <v>17100</v>
      </c>
      <c r="C225">
        <f>$Q$3</f>
        <v>25000</v>
      </c>
      <c r="D225">
        <f>(B225-B224)/(A225-A224)</f>
        <v>19</v>
      </c>
      <c r="E225">
        <v>5895</v>
      </c>
      <c r="F225">
        <f>youtubesubs[[#This Row],[Twitter Follower Count]]-E224</f>
        <v>39</v>
      </c>
      <c r="G225">
        <f>$Q$10</f>
        <v>10000</v>
      </c>
      <c r="H225">
        <v>1143</v>
      </c>
      <c r="I225">
        <f>youtubesubs[[#This Row],[Instagram Followers]]-H224</f>
        <v>0</v>
      </c>
      <c r="J225">
        <v>1238</v>
      </c>
      <c r="K225">
        <f>youtubesubs[[#This Row],[TikTok Followers]]-J224</f>
        <v>0</v>
      </c>
      <c r="L225">
        <v>456</v>
      </c>
      <c r="M225">
        <f>youtubesubs[[#This Row],[Mastodon]]-L224</f>
        <v>0</v>
      </c>
      <c r="N225">
        <v>0</v>
      </c>
      <c r="O225" t="e">
        <f>youtubesubs[[#This Row],[Threads]]-O224</f>
        <v>#VALUE!</v>
      </c>
    </row>
    <row r="226" spans="1:15">
      <c r="A226" s="14">
        <v>45058</v>
      </c>
      <c r="B226">
        <v>17118</v>
      </c>
      <c r="C226">
        <f>$Q$3</f>
        <v>25000</v>
      </c>
      <c r="D226">
        <f>(B226-B225)/(A226-A225)</f>
        <v>18</v>
      </c>
      <c r="E226">
        <v>5900</v>
      </c>
      <c r="F226">
        <f>youtubesubs[[#This Row],[Twitter Follower Count]]-E225</f>
        <v>5</v>
      </c>
      <c r="G226">
        <f>$Q$10</f>
        <v>10000</v>
      </c>
      <c r="H226">
        <v>1144</v>
      </c>
      <c r="I226">
        <f>youtubesubs[[#This Row],[Instagram Followers]]-H225</f>
        <v>1</v>
      </c>
      <c r="J226">
        <v>1238</v>
      </c>
      <c r="K226">
        <f>youtubesubs[[#This Row],[TikTok Followers]]-J225</f>
        <v>0</v>
      </c>
      <c r="L226">
        <v>456</v>
      </c>
      <c r="M226">
        <f>youtubesubs[[#This Row],[Mastodon]]-L225</f>
        <v>0</v>
      </c>
      <c r="N226">
        <v>0</v>
      </c>
      <c r="O226" t="e">
        <f>youtubesubs[[#This Row],[Threads]]-O225</f>
        <v>#VALUE!</v>
      </c>
    </row>
    <row r="227" spans="1:15">
      <c r="A227" s="14">
        <v>45059</v>
      </c>
      <c r="B227">
        <v>17159</v>
      </c>
      <c r="C227">
        <f>$Q$3</f>
        <v>25000</v>
      </c>
      <c r="D227">
        <f>(B227-B226)/(A227-A226)</f>
        <v>41</v>
      </c>
      <c r="E227">
        <v>5947</v>
      </c>
      <c r="F227">
        <f>youtubesubs[[#This Row],[Twitter Follower Count]]-E226</f>
        <v>47</v>
      </c>
      <c r="G227">
        <f>$Q$10</f>
        <v>10000</v>
      </c>
      <c r="H227">
        <v>1144</v>
      </c>
      <c r="I227">
        <f>youtubesubs[[#This Row],[Instagram Followers]]-H226</f>
        <v>0</v>
      </c>
      <c r="J227">
        <v>1238</v>
      </c>
      <c r="K227">
        <f>youtubesubs[[#This Row],[TikTok Followers]]-J226</f>
        <v>0</v>
      </c>
      <c r="L227">
        <v>456</v>
      </c>
      <c r="M227">
        <f>youtubesubs[[#This Row],[Mastodon]]-L226</f>
        <v>0</v>
      </c>
      <c r="N227">
        <v>0</v>
      </c>
      <c r="O227" t="e">
        <f>youtubesubs[[#This Row],[Threads]]-O226</f>
        <v>#VALUE!</v>
      </c>
    </row>
    <row r="228" spans="1:15">
      <c r="A228" s="14">
        <v>45060</v>
      </c>
      <c r="B228">
        <v>17180</v>
      </c>
      <c r="C228">
        <f>$Q$3</f>
        <v>25000</v>
      </c>
      <c r="D228">
        <f>(B228-B227)/(A228-A227)</f>
        <v>21</v>
      </c>
      <c r="E228">
        <v>5962</v>
      </c>
      <c r="F228">
        <f>youtubesubs[[#This Row],[Twitter Follower Count]]-E227</f>
        <v>15</v>
      </c>
      <c r="G228">
        <f>$Q$10</f>
        <v>10000</v>
      </c>
      <c r="H228">
        <v>1154</v>
      </c>
      <c r="I228">
        <f>youtubesubs[[#This Row],[Instagram Followers]]-H227</f>
        <v>10</v>
      </c>
      <c r="J228">
        <v>1238</v>
      </c>
      <c r="K228">
        <f>youtubesubs[[#This Row],[TikTok Followers]]-J227</f>
        <v>0</v>
      </c>
      <c r="L228">
        <v>456</v>
      </c>
      <c r="M228">
        <f>youtubesubs[[#This Row],[Mastodon]]-L227</f>
        <v>0</v>
      </c>
      <c r="N228">
        <v>0</v>
      </c>
      <c r="O228" t="e">
        <f>youtubesubs[[#This Row],[Threads]]-O227</f>
        <v>#VALUE!</v>
      </c>
    </row>
    <row r="229" spans="1:15">
      <c r="A229" s="14">
        <v>45061</v>
      </c>
      <c r="B229">
        <v>17194</v>
      </c>
      <c r="C229">
        <f>$Q$3</f>
        <v>25000</v>
      </c>
      <c r="D229">
        <f>(B229-B228)/(A229-A228)</f>
        <v>14</v>
      </c>
      <c r="E229">
        <v>5965</v>
      </c>
      <c r="F229">
        <f>youtubesubs[[#This Row],[Twitter Follower Count]]-E228</f>
        <v>3</v>
      </c>
      <c r="G229">
        <f>$Q$10</f>
        <v>10000</v>
      </c>
      <c r="H229">
        <v>1154</v>
      </c>
      <c r="I229">
        <f>youtubesubs[[#This Row],[Instagram Followers]]-H228</f>
        <v>0</v>
      </c>
      <c r="J229">
        <v>1238</v>
      </c>
      <c r="K229">
        <f>youtubesubs[[#This Row],[TikTok Followers]]-J228</f>
        <v>0</v>
      </c>
      <c r="L229">
        <v>456</v>
      </c>
      <c r="M229">
        <f>youtubesubs[[#This Row],[Mastodon]]-L228</f>
        <v>0</v>
      </c>
      <c r="N229">
        <v>0</v>
      </c>
      <c r="O229" t="e">
        <f>youtubesubs[[#This Row],[Threads]]-O228</f>
        <v>#VALUE!</v>
      </c>
    </row>
    <row r="230" spans="1:15">
      <c r="A230" s="14">
        <v>45062</v>
      </c>
      <c r="B230">
        <v>17220</v>
      </c>
      <c r="C230">
        <f>$Q$3</f>
        <v>25000</v>
      </c>
      <c r="D230">
        <f>(B230-B229)/(A230-A229)</f>
        <v>26</v>
      </c>
      <c r="E230">
        <v>5982</v>
      </c>
      <c r="F230">
        <f>youtubesubs[[#This Row],[Twitter Follower Count]]-E229</f>
        <v>17</v>
      </c>
      <c r="G230">
        <f>$Q$10</f>
        <v>10000</v>
      </c>
      <c r="H230">
        <v>1156</v>
      </c>
      <c r="I230">
        <f>youtubesubs[[#This Row],[Instagram Followers]]-H229</f>
        <v>2</v>
      </c>
      <c r="J230">
        <v>1238</v>
      </c>
      <c r="K230">
        <f>youtubesubs[[#This Row],[TikTok Followers]]-J229</f>
        <v>0</v>
      </c>
      <c r="L230">
        <v>456</v>
      </c>
      <c r="M230">
        <f>youtubesubs[[#This Row],[Mastodon]]-L229</f>
        <v>0</v>
      </c>
      <c r="N230">
        <v>0</v>
      </c>
      <c r="O230" t="e">
        <f>youtubesubs[[#This Row],[Threads]]-O229</f>
        <v>#VALUE!</v>
      </c>
    </row>
    <row r="231" spans="1:15">
      <c r="A231" s="14">
        <v>45063</v>
      </c>
      <c r="B231">
        <v>17242</v>
      </c>
      <c r="C231">
        <f>$Q$3</f>
        <v>25000</v>
      </c>
      <c r="D231">
        <f>(B231-B230)/(A231-A230)</f>
        <v>22</v>
      </c>
      <c r="E231">
        <v>6001</v>
      </c>
      <c r="F231">
        <f>youtubesubs[[#This Row],[Twitter Follower Count]]-E230</f>
        <v>19</v>
      </c>
      <c r="G231">
        <f>$Q$10</f>
        <v>10000</v>
      </c>
      <c r="H231">
        <v>1158</v>
      </c>
      <c r="I231">
        <f>youtubesubs[[#This Row],[Instagram Followers]]-H230</f>
        <v>2</v>
      </c>
      <c r="J231">
        <v>1238</v>
      </c>
      <c r="K231">
        <f>youtubesubs[[#This Row],[TikTok Followers]]-J230</f>
        <v>0</v>
      </c>
      <c r="L231">
        <v>456</v>
      </c>
      <c r="M231">
        <f>youtubesubs[[#This Row],[Mastodon]]-L230</f>
        <v>0</v>
      </c>
      <c r="N231">
        <v>0</v>
      </c>
      <c r="O231" t="e">
        <f>youtubesubs[[#This Row],[Threads]]-O230</f>
        <v>#VALUE!</v>
      </c>
    </row>
    <row r="232" spans="1:15">
      <c r="A232" s="14">
        <v>45064</v>
      </c>
      <c r="B232">
        <v>17265</v>
      </c>
      <c r="C232">
        <f>$Q$3</f>
        <v>25000</v>
      </c>
      <c r="D232">
        <f>(B232-B231)/(A232-A231)</f>
        <v>23</v>
      </c>
      <c r="E232">
        <v>6006</v>
      </c>
      <c r="F232">
        <f>youtubesubs[[#This Row],[Twitter Follower Count]]-E231</f>
        <v>5</v>
      </c>
      <c r="G232">
        <f>$Q$10</f>
        <v>10000</v>
      </c>
      <c r="H232">
        <v>1160</v>
      </c>
      <c r="I232">
        <f>youtubesubs[[#This Row],[Instagram Followers]]-H231</f>
        <v>2</v>
      </c>
      <c r="J232">
        <v>1238</v>
      </c>
      <c r="K232">
        <f>youtubesubs[[#This Row],[TikTok Followers]]-J231</f>
        <v>0</v>
      </c>
      <c r="L232">
        <v>456</v>
      </c>
      <c r="M232">
        <f>youtubesubs[[#This Row],[Mastodon]]-L231</f>
        <v>0</v>
      </c>
      <c r="N232">
        <v>0</v>
      </c>
      <c r="O232" t="e">
        <f>youtubesubs[[#This Row],[Threads]]-O231</f>
        <v>#VALUE!</v>
      </c>
    </row>
    <row r="233" spans="1:15">
      <c r="A233" s="14">
        <v>45065</v>
      </c>
      <c r="B233">
        <v>17283</v>
      </c>
      <c r="C233" s="23">
        <f>$Q$3</f>
        <v>25000</v>
      </c>
      <c r="D233">
        <f>(B233-B232)/(A233-A232)</f>
        <v>18</v>
      </c>
      <c r="E233">
        <v>6020</v>
      </c>
      <c r="F233">
        <f>youtubesubs[[#This Row],[Twitter Follower Count]]-E232</f>
        <v>14</v>
      </c>
      <c r="G233">
        <f>$Q$10</f>
        <v>10000</v>
      </c>
      <c r="H233">
        <v>1162</v>
      </c>
      <c r="I233">
        <f>youtubesubs[[#This Row],[Instagram Followers]]-H232</f>
        <v>2</v>
      </c>
      <c r="J233">
        <v>1238</v>
      </c>
      <c r="K233">
        <f>youtubesubs[[#This Row],[TikTok Followers]]-J232</f>
        <v>0</v>
      </c>
      <c r="L233">
        <v>456</v>
      </c>
      <c r="M233">
        <f>youtubesubs[[#This Row],[Mastodon]]-L232</f>
        <v>0</v>
      </c>
      <c r="N233">
        <v>0</v>
      </c>
      <c r="O233" t="e">
        <f>youtubesubs[[#This Row],[Threads]]-O232</f>
        <v>#VALUE!</v>
      </c>
    </row>
    <row r="234" spans="1:15">
      <c r="A234" s="14">
        <v>45066</v>
      </c>
      <c r="B234">
        <v>17299</v>
      </c>
      <c r="C234">
        <f>$Q$3</f>
        <v>25000</v>
      </c>
      <c r="D234">
        <f>(B234-B233)/(A234-A233)</f>
        <v>16</v>
      </c>
      <c r="E234">
        <v>6020</v>
      </c>
      <c r="F234">
        <f>youtubesubs[[#This Row],[Twitter Follower Count]]-E233</f>
        <v>0</v>
      </c>
      <c r="G234">
        <f>$Q$10</f>
        <v>10000</v>
      </c>
      <c r="H234">
        <v>1164</v>
      </c>
      <c r="I234">
        <f>youtubesubs[[#This Row],[Instagram Followers]]-H233</f>
        <v>2</v>
      </c>
      <c r="J234">
        <v>1238</v>
      </c>
      <c r="K234">
        <f>youtubesubs[[#This Row],[TikTok Followers]]-J233</f>
        <v>0</v>
      </c>
      <c r="L234">
        <v>456</v>
      </c>
      <c r="M234">
        <f>youtubesubs[[#This Row],[Mastodon]]-L233</f>
        <v>0</v>
      </c>
      <c r="N234">
        <v>0</v>
      </c>
      <c r="O234" t="e">
        <f>youtubesubs[[#This Row],[Threads]]-O233</f>
        <v>#VALUE!</v>
      </c>
    </row>
    <row r="235" spans="1:15">
      <c r="A235" s="14">
        <v>45067</v>
      </c>
      <c r="B235">
        <v>17320</v>
      </c>
      <c r="C235">
        <f>$Q$3</f>
        <v>25000</v>
      </c>
      <c r="D235">
        <f>(B235-B234)/(A235-A234)</f>
        <v>21</v>
      </c>
      <c r="E235">
        <v>6030</v>
      </c>
      <c r="F235">
        <f>youtubesubs[[#This Row],[Twitter Follower Count]]-E234</f>
        <v>10</v>
      </c>
      <c r="G235">
        <f>$Q$10</f>
        <v>10000</v>
      </c>
      <c r="H235">
        <v>1168</v>
      </c>
      <c r="I235">
        <f>youtubesubs[[#This Row],[Instagram Followers]]-H234</f>
        <v>4</v>
      </c>
      <c r="J235">
        <v>1244</v>
      </c>
      <c r="K235">
        <f>youtubesubs[[#This Row],[TikTok Followers]]-J234</f>
        <v>6</v>
      </c>
      <c r="L235">
        <v>470</v>
      </c>
      <c r="M235">
        <f>youtubesubs[[#This Row],[Mastodon]]-L234</f>
        <v>14</v>
      </c>
      <c r="N235">
        <v>0</v>
      </c>
      <c r="O235" t="e">
        <f>youtubesubs[[#This Row],[Threads]]-O234</f>
        <v>#VALUE!</v>
      </c>
    </row>
    <row r="236" spans="1:15">
      <c r="A236" s="14">
        <v>45068</v>
      </c>
      <c r="B236">
        <v>17343</v>
      </c>
      <c r="C236">
        <f>$Q$3</f>
        <v>25000</v>
      </c>
      <c r="D236">
        <f>(B236-B235)/(A236-A235)</f>
        <v>23</v>
      </c>
      <c r="E236">
        <v>6035</v>
      </c>
      <c r="F236">
        <f>youtubesubs[[#This Row],[Twitter Follower Count]]-E235</f>
        <v>5</v>
      </c>
      <c r="G236">
        <f>$Q$10</f>
        <v>10000</v>
      </c>
      <c r="H236">
        <v>1169</v>
      </c>
      <c r="I236">
        <f>youtubesubs[[#This Row],[Instagram Followers]]-H235</f>
        <v>1</v>
      </c>
      <c r="J236">
        <v>1245</v>
      </c>
      <c r="K236">
        <f>youtubesubs[[#This Row],[TikTok Followers]]-J235</f>
        <v>1</v>
      </c>
      <c r="L236">
        <v>470</v>
      </c>
      <c r="M236">
        <f>youtubesubs[[#This Row],[Mastodon]]-L235</f>
        <v>0</v>
      </c>
      <c r="N236">
        <v>0</v>
      </c>
      <c r="O236" t="e">
        <f>youtubesubs[[#This Row],[Threads]]-O235</f>
        <v>#VALUE!</v>
      </c>
    </row>
    <row r="237" spans="1:15">
      <c r="A237" s="14">
        <v>45069</v>
      </c>
      <c r="B237">
        <v>17363</v>
      </c>
      <c r="C237">
        <f>$Q$3</f>
        <v>25000</v>
      </c>
      <c r="D237">
        <f>(B237-B236)/(A237-A236)</f>
        <v>20</v>
      </c>
      <c r="E237">
        <v>6047</v>
      </c>
      <c r="F237">
        <f>youtubesubs[[#This Row],[Twitter Follower Count]]-E236</f>
        <v>12</v>
      </c>
      <c r="G237">
        <f>$Q$10</f>
        <v>10000</v>
      </c>
      <c r="H237">
        <v>1170</v>
      </c>
      <c r="I237">
        <f>youtubesubs[[#This Row],[Instagram Followers]]-H236</f>
        <v>1</v>
      </c>
      <c r="J237">
        <v>1245</v>
      </c>
      <c r="K237">
        <f>youtubesubs[[#This Row],[TikTok Followers]]-J236</f>
        <v>0</v>
      </c>
      <c r="L237">
        <v>470</v>
      </c>
      <c r="M237">
        <f>youtubesubs[[#This Row],[Mastodon]]-L236</f>
        <v>0</v>
      </c>
      <c r="N237">
        <v>0</v>
      </c>
      <c r="O237" t="e">
        <f>youtubesubs[[#This Row],[Threads]]-O236</f>
        <v>#VALUE!</v>
      </c>
    </row>
    <row r="238" spans="1:15">
      <c r="A238" s="14">
        <v>45070</v>
      </c>
      <c r="B238">
        <v>17375</v>
      </c>
      <c r="C238">
        <f>$Q$3</f>
        <v>25000</v>
      </c>
      <c r="D238">
        <f>(B238-B237)/(A238-A237)</f>
        <v>12</v>
      </c>
      <c r="E238">
        <v>6062</v>
      </c>
      <c r="F238">
        <f>youtubesubs[[#This Row],[Twitter Follower Count]]-E237</f>
        <v>15</v>
      </c>
      <c r="G238">
        <f>$Q$10</f>
        <v>10000</v>
      </c>
      <c r="H238">
        <v>1170</v>
      </c>
      <c r="I238">
        <f>youtubesubs[[#This Row],[Instagram Followers]]-H237</f>
        <v>0</v>
      </c>
      <c r="J238">
        <v>1245</v>
      </c>
      <c r="K238">
        <f>youtubesubs[[#This Row],[TikTok Followers]]-J237</f>
        <v>0</v>
      </c>
      <c r="L238">
        <v>470</v>
      </c>
      <c r="M238">
        <f>youtubesubs[[#This Row],[Mastodon]]-L237</f>
        <v>0</v>
      </c>
      <c r="N238">
        <v>0</v>
      </c>
      <c r="O238" t="e">
        <f>youtubesubs[[#This Row],[Threads]]-O237</f>
        <v>#VALUE!</v>
      </c>
    </row>
    <row r="239" spans="1:15">
      <c r="A239" s="14">
        <v>45071</v>
      </c>
      <c r="B239">
        <v>17402</v>
      </c>
      <c r="C239">
        <f>$Q$3</f>
        <v>25000</v>
      </c>
      <c r="D239">
        <f>(B239-B238)/(A239-A238)</f>
        <v>27</v>
      </c>
      <c r="E239">
        <v>6075</v>
      </c>
      <c r="F239">
        <f>youtubesubs[[#This Row],[Twitter Follower Count]]-E238</f>
        <v>13</v>
      </c>
      <c r="G239">
        <f>$Q$10</f>
        <v>10000</v>
      </c>
      <c r="H239">
        <v>1170</v>
      </c>
      <c r="I239">
        <f>youtubesubs[[#This Row],[Instagram Followers]]-H238</f>
        <v>0</v>
      </c>
      <c r="J239">
        <v>1245</v>
      </c>
      <c r="K239">
        <f>youtubesubs[[#This Row],[TikTok Followers]]-J238</f>
        <v>0</v>
      </c>
      <c r="L239">
        <v>470</v>
      </c>
      <c r="M239">
        <f>youtubesubs[[#This Row],[Mastodon]]-L238</f>
        <v>0</v>
      </c>
      <c r="N239">
        <v>0</v>
      </c>
      <c r="O239" t="e">
        <f>youtubesubs[[#This Row],[Threads]]-O238</f>
        <v>#VALUE!</v>
      </c>
    </row>
    <row r="240" spans="1:15">
      <c r="A240" s="14">
        <v>45072</v>
      </c>
      <c r="B240">
        <v>17426</v>
      </c>
      <c r="C240">
        <f>$Q$3</f>
        <v>25000</v>
      </c>
      <c r="D240">
        <f>(B240-B239)/(A240-A239)</f>
        <v>24</v>
      </c>
      <c r="E240">
        <v>6079</v>
      </c>
      <c r="F240">
        <f>youtubesubs[[#This Row],[Twitter Follower Count]]-E239</f>
        <v>4</v>
      </c>
      <c r="G240">
        <f>$Q$10</f>
        <v>10000</v>
      </c>
      <c r="H240">
        <v>1170</v>
      </c>
      <c r="I240">
        <f>youtubesubs[[#This Row],[Instagram Followers]]-H239</f>
        <v>0</v>
      </c>
      <c r="J240">
        <v>1245</v>
      </c>
      <c r="K240">
        <f>youtubesubs[[#This Row],[TikTok Followers]]-J239</f>
        <v>0</v>
      </c>
      <c r="L240">
        <v>470</v>
      </c>
      <c r="M240">
        <f>youtubesubs[[#This Row],[Mastodon]]-L239</f>
        <v>0</v>
      </c>
      <c r="N240">
        <v>0</v>
      </c>
      <c r="O240" t="e">
        <f>youtubesubs[[#This Row],[Threads]]-O239</f>
        <v>#VALUE!</v>
      </c>
    </row>
    <row r="241" spans="1:15">
      <c r="A241" s="14">
        <v>45073</v>
      </c>
      <c r="B241">
        <v>17450</v>
      </c>
      <c r="C241">
        <f>$Q$3</f>
        <v>25000</v>
      </c>
      <c r="D241">
        <f>(B241-B240)/(A241-A240)</f>
        <v>24</v>
      </c>
      <c r="E241">
        <v>6096</v>
      </c>
      <c r="F241">
        <f>youtubesubs[[#This Row],[Twitter Follower Count]]-E240</f>
        <v>17</v>
      </c>
      <c r="G241">
        <f>$Q$10</f>
        <v>10000</v>
      </c>
      <c r="H241">
        <v>1169</v>
      </c>
      <c r="I241">
        <f>youtubesubs[[#This Row],[Instagram Followers]]-H240</f>
        <v>-1</v>
      </c>
      <c r="J241">
        <v>1245</v>
      </c>
      <c r="K241">
        <f>youtubesubs[[#This Row],[TikTok Followers]]-J240</f>
        <v>0</v>
      </c>
      <c r="L241">
        <v>470</v>
      </c>
      <c r="M241">
        <f>youtubesubs[[#This Row],[Mastodon]]-L240</f>
        <v>0</v>
      </c>
      <c r="N241">
        <v>0</v>
      </c>
      <c r="O241" t="e">
        <f>youtubesubs[[#This Row],[Threads]]-O240</f>
        <v>#VALUE!</v>
      </c>
    </row>
    <row r="242" spans="1:15">
      <c r="A242" s="14">
        <v>45074</v>
      </c>
      <c r="B242">
        <v>17467</v>
      </c>
      <c r="C242">
        <f>$Q$3</f>
        <v>25000</v>
      </c>
      <c r="D242">
        <f>(B242-B241)/(A242-A241)</f>
        <v>17</v>
      </c>
      <c r="E242">
        <v>6106</v>
      </c>
      <c r="F242">
        <f>youtubesubs[[#This Row],[Twitter Follower Count]]-E241</f>
        <v>10</v>
      </c>
      <c r="G242">
        <f>$Q$10</f>
        <v>10000</v>
      </c>
      <c r="H242">
        <v>1169</v>
      </c>
      <c r="I242">
        <f>youtubesubs[[#This Row],[Instagram Followers]]-H241</f>
        <v>0</v>
      </c>
      <c r="J242">
        <v>1245</v>
      </c>
      <c r="K242">
        <f>youtubesubs[[#This Row],[TikTok Followers]]-J241</f>
        <v>0</v>
      </c>
      <c r="L242">
        <v>470</v>
      </c>
      <c r="M242">
        <f>youtubesubs[[#This Row],[Mastodon]]-L241</f>
        <v>0</v>
      </c>
      <c r="N242">
        <v>0</v>
      </c>
      <c r="O242" t="e">
        <f>youtubesubs[[#This Row],[Threads]]-O241</f>
        <v>#VALUE!</v>
      </c>
    </row>
    <row r="243" spans="1:15">
      <c r="A243" s="14">
        <v>45075</v>
      </c>
      <c r="B243">
        <v>17488</v>
      </c>
      <c r="C243">
        <f>$Q$3</f>
        <v>25000</v>
      </c>
      <c r="D243">
        <f>(B243-B242)/(A243-A242)</f>
        <v>21</v>
      </c>
      <c r="E243">
        <v>6127</v>
      </c>
      <c r="F243">
        <f>youtubesubs[[#This Row],[Twitter Follower Count]]-E242</f>
        <v>21</v>
      </c>
      <c r="G243">
        <f>$Q$10</f>
        <v>10000</v>
      </c>
      <c r="H243">
        <v>1169</v>
      </c>
      <c r="I243">
        <f>youtubesubs[[#This Row],[Instagram Followers]]-H242</f>
        <v>0</v>
      </c>
      <c r="J243">
        <v>1248</v>
      </c>
      <c r="K243">
        <f>youtubesubs[[#This Row],[TikTok Followers]]-J242</f>
        <v>3</v>
      </c>
      <c r="L243">
        <v>471</v>
      </c>
      <c r="M243">
        <f>youtubesubs[[#This Row],[Mastodon]]-L242</f>
        <v>1</v>
      </c>
      <c r="N243">
        <v>0</v>
      </c>
      <c r="O243" t="e">
        <f>youtubesubs[[#This Row],[Threads]]-O242</f>
        <v>#VALUE!</v>
      </c>
    </row>
    <row r="244" spans="1:15">
      <c r="A244" s="14">
        <v>45076</v>
      </c>
      <c r="B244">
        <v>17511</v>
      </c>
      <c r="C244">
        <f>$Q$3</f>
        <v>25000</v>
      </c>
      <c r="D244">
        <f>(B244-B243)/(A244-A243)</f>
        <v>23</v>
      </c>
      <c r="E244">
        <v>6127</v>
      </c>
      <c r="F244">
        <f>youtubesubs[[#This Row],[Twitter Follower Count]]-E243</f>
        <v>0</v>
      </c>
      <c r="G244">
        <f>$Q$10</f>
        <v>10000</v>
      </c>
      <c r="H244">
        <v>1169</v>
      </c>
      <c r="I244">
        <f>youtubesubs[[#This Row],[Instagram Followers]]-H243</f>
        <v>0</v>
      </c>
      <c r="J244">
        <v>1248</v>
      </c>
      <c r="K244">
        <f>youtubesubs[[#This Row],[TikTok Followers]]-J243</f>
        <v>0</v>
      </c>
      <c r="L244">
        <v>471</v>
      </c>
      <c r="M244">
        <f>youtubesubs[[#This Row],[Mastodon]]-L243</f>
        <v>0</v>
      </c>
      <c r="N244">
        <v>0</v>
      </c>
      <c r="O244" t="e">
        <f>youtubesubs[[#This Row],[Threads]]-O243</f>
        <v>#VALUE!</v>
      </c>
    </row>
    <row r="245" spans="1:15">
      <c r="A245" s="14">
        <v>45077</v>
      </c>
      <c r="B245">
        <v>17524</v>
      </c>
      <c r="C245">
        <f>$Q$3</f>
        <v>25000</v>
      </c>
      <c r="D245">
        <f>(B245-B244)/(A245-A244)</f>
        <v>13</v>
      </c>
      <c r="E245">
        <v>6133</v>
      </c>
      <c r="F245">
        <f>youtubesubs[[#This Row],[Twitter Follower Count]]-E244</f>
        <v>6</v>
      </c>
      <c r="G245">
        <f>$Q$10</f>
        <v>10000</v>
      </c>
      <c r="H245">
        <v>1169</v>
      </c>
      <c r="I245">
        <f>youtubesubs[[#This Row],[Instagram Followers]]-H244</f>
        <v>0</v>
      </c>
      <c r="J245">
        <v>1248</v>
      </c>
      <c r="K245">
        <f>youtubesubs[[#This Row],[TikTok Followers]]-J244</f>
        <v>0</v>
      </c>
      <c r="L245">
        <v>471</v>
      </c>
      <c r="M245">
        <f>youtubesubs[[#This Row],[Mastodon]]-L244</f>
        <v>0</v>
      </c>
      <c r="N245">
        <v>0</v>
      </c>
      <c r="O245" t="e">
        <f>youtubesubs[[#This Row],[Threads]]-O244</f>
        <v>#VALUE!</v>
      </c>
    </row>
    <row r="246" spans="1:15">
      <c r="A246" s="14">
        <v>45078</v>
      </c>
      <c r="B246">
        <v>17537</v>
      </c>
      <c r="C246">
        <f>$Q$3</f>
        <v>25000</v>
      </c>
      <c r="D246">
        <f>(B246-B245)/(A246-A245)</f>
        <v>13</v>
      </c>
      <c r="E246">
        <v>6186</v>
      </c>
      <c r="F246">
        <f>youtubesubs[[#This Row],[Twitter Follower Count]]-E245</f>
        <v>53</v>
      </c>
      <c r="G246">
        <f>$Q$10</f>
        <v>10000</v>
      </c>
      <c r="H246">
        <v>1180</v>
      </c>
      <c r="I246">
        <f>youtubesubs[[#This Row],[Instagram Followers]]-H245</f>
        <v>11</v>
      </c>
      <c r="J246">
        <v>1249</v>
      </c>
      <c r="K246">
        <f>youtubesubs[[#This Row],[TikTok Followers]]-J245</f>
        <v>1</v>
      </c>
      <c r="L246">
        <v>471</v>
      </c>
      <c r="M246">
        <f>youtubesubs[[#This Row],[Mastodon]]-L245</f>
        <v>0</v>
      </c>
      <c r="N246">
        <v>0</v>
      </c>
      <c r="O246" t="e">
        <f>youtubesubs[[#This Row],[Threads]]-O245</f>
        <v>#VALUE!</v>
      </c>
    </row>
    <row r="247" spans="1:15">
      <c r="A247" s="14">
        <v>45079</v>
      </c>
      <c r="B247">
        <v>17556</v>
      </c>
      <c r="C247">
        <f>$Q$3</f>
        <v>25000</v>
      </c>
      <c r="D247">
        <f>(B247-B246)/(A247-A246)</f>
        <v>19</v>
      </c>
      <c r="E247">
        <v>6210</v>
      </c>
      <c r="F247">
        <f>youtubesubs[[#This Row],[Twitter Follower Count]]-E246</f>
        <v>24</v>
      </c>
      <c r="G247">
        <f>$Q$10</f>
        <v>10000</v>
      </c>
      <c r="H247">
        <v>1180</v>
      </c>
      <c r="I247">
        <f>youtubesubs[[#This Row],[Instagram Followers]]-H246</f>
        <v>0</v>
      </c>
      <c r="J247">
        <v>1249</v>
      </c>
      <c r="K247">
        <f>youtubesubs[[#This Row],[TikTok Followers]]-J246</f>
        <v>0</v>
      </c>
      <c r="L247">
        <v>473</v>
      </c>
      <c r="M247">
        <f>youtubesubs[[#This Row],[Mastodon]]-L246</f>
        <v>2</v>
      </c>
      <c r="N247">
        <v>0</v>
      </c>
      <c r="O247" t="e">
        <f>youtubesubs[[#This Row],[Threads]]-O246</f>
        <v>#VALUE!</v>
      </c>
    </row>
    <row r="248" spans="1:15">
      <c r="A248" s="14">
        <v>45080</v>
      </c>
      <c r="B248">
        <v>17572</v>
      </c>
      <c r="C248">
        <f>$Q$3</f>
        <v>25000</v>
      </c>
      <c r="D248">
        <f>(B248-B247)/(A248-A247)</f>
        <v>16</v>
      </c>
      <c r="E248">
        <v>6218</v>
      </c>
      <c r="F248">
        <f>youtubesubs[[#This Row],[Twitter Follower Count]]-E247</f>
        <v>8</v>
      </c>
      <c r="G248">
        <f>$Q$10</f>
        <v>10000</v>
      </c>
      <c r="H248">
        <v>1178</v>
      </c>
      <c r="I248">
        <f>youtubesubs[[#This Row],[Instagram Followers]]-H247</f>
        <v>-2</v>
      </c>
      <c r="J248">
        <v>1249</v>
      </c>
      <c r="K248">
        <f>youtubesubs[[#This Row],[TikTok Followers]]-J247</f>
        <v>0</v>
      </c>
      <c r="L248">
        <v>473</v>
      </c>
      <c r="M248">
        <f>youtubesubs[[#This Row],[Mastodon]]-L247</f>
        <v>0</v>
      </c>
      <c r="N248">
        <v>0</v>
      </c>
      <c r="O248" t="e">
        <f>youtubesubs[[#This Row],[Threads]]-O247</f>
        <v>#VALUE!</v>
      </c>
    </row>
    <row r="249" spans="1:15">
      <c r="A249" s="14">
        <v>45081</v>
      </c>
      <c r="B249">
        <v>17596</v>
      </c>
      <c r="C249">
        <f>$Q$3</f>
        <v>25000</v>
      </c>
      <c r="D249">
        <f>(B249-B248)/(A249-A248)</f>
        <v>24</v>
      </c>
      <c r="E249">
        <v>6223</v>
      </c>
      <c r="F249">
        <f>youtubesubs[[#This Row],[Twitter Follower Count]]-E248</f>
        <v>5</v>
      </c>
      <c r="G249">
        <f>$Q$10</f>
        <v>10000</v>
      </c>
      <c r="H249">
        <v>1179</v>
      </c>
      <c r="I249">
        <f>youtubesubs[[#This Row],[Instagram Followers]]-H248</f>
        <v>1</v>
      </c>
      <c r="J249">
        <v>1249</v>
      </c>
      <c r="K249">
        <f>youtubesubs[[#This Row],[TikTok Followers]]-J248</f>
        <v>0</v>
      </c>
      <c r="L249">
        <v>473</v>
      </c>
      <c r="M249">
        <f>youtubesubs[[#This Row],[Mastodon]]-L248</f>
        <v>0</v>
      </c>
      <c r="N249">
        <v>0</v>
      </c>
      <c r="O249" t="e">
        <f>youtubesubs[[#This Row],[Threads]]-O248</f>
        <v>#VALUE!</v>
      </c>
    </row>
    <row r="250" spans="1:15">
      <c r="A250" s="14">
        <v>45082</v>
      </c>
      <c r="B250">
        <v>17612</v>
      </c>
      <c r="C250">
        <f>$Q$3</f>
        <v>25000</v>
      </c>
      <c r="D250">
        <f>(B250-B249)/(A250-A249)</f>
        <v>16</v>
      </c>
      <c r="E250">
        <v>6226</v>
      </c>
      <c r="F250">
        <f>youtubesubs[[#This Row],[Twitter Follower Count]]-E249</f>
        <v>3</v>
      </c>
      <c r="G250">
        <f>$Q$10</f>
        <v>10000</v>
      </c>
      <c r="H250">
        <v>1180</v>
      </c>
      <c r="I250">
        <f>youtubesubs[[#This Row],[Instagram Followers]]-H249</f>
        <v>1</v>
      </c>
      <c r="J250">
        <v>1249</v>
      </c>
      <c r="K250">
        <f>youtubesubs[[#This Row],[TikTok Followers]]-J249</f>
        <v>0</v>
      </c>
      <c r="L250">
        <v>473</v>
      </c>
      <c r="M250">
        <f>youtubesubs[[#This Row],[Mastodon]]-L249</f>
        <v>0</v>
      </c>
      <c r="N250">
        <v>0</v>
      </c>
      <c r="O250" t="e">
        <f>youtubesubs[[#This Row],[Threads]]-O249</f>
        <v>#VALUE!</v>
      </c>
    </row>
    <row r="251" spans="1:15">
      <c r="A251" s="14">
        <v>45083</v>
      </c>
      <c r="B251">
        <v>17624</v>
      </c>
      <c r="C251">
        <f>$Q$3</f>
        <v>25000</v>
      </c>
      <c r="D251">
        <f>(B251-B250)/(A251-A250)</f>
        <v>12</v>
      </c>
      <c r="E251">
        <v>6239</v>
      </c>
      <c r="F251">
        <f>youtubesubs[[#This Row],[Twitter Follower Count]]-E250</f>
        <v>13</v>
      </c>
      <c r="G251">
        <f>$Q$10</f>
        <v>10000</v>
      </c>
      <c r="H251">
        <v>1180</v>
      </c>
      <c r="I251">
        <f>youtubesubs[[#This Row],[Instagram Followers]]-H250</f>
        <v>0</v>
      </c>
      <c r="J251">
        <v>1250</v>
      </c>
      <c r="K251">
        <f>youtubesubs[[#This Row],[TikTok Followers]]-J250</f>
        <v>1</v>
      </c>
      <c r="L251">
        <v>473</v>
      </c>
      <c r="M251">
        <f>youtubesubs[[#This Row],[Mastodon]]-L250</f>
        <v>0</v>
      </c>
      <c r="N251">
        <v>0</v>
      </c>
      <c r="O251" t="e">
        <f>youtubesubs[[#This Row],[Threads]]-O250</f>
        <v>#VALUE!</v>
      </c>
    </row>
    <row r="252" spans="1:15">
      <c r="A252" s="14">
        <v>45084</v>
      </c>
      <c r="B252">
        <v>17646</v>
      </c>
      <c r="C252">
        <f>$Q$3</f>
        <v>25000</v>
      </c>
      <c r="D252">
        <f>(B252-B251)/(A252-A251)</f>
        <v>22</v>
      </c>
      <c r="E252">
        <v>6239</v>
      </c>
      <c r="F252">
        <f>youtubesubs[[#This Row],[Twitter Follower Count]]-E251</f>
        <v>0</v>
      </c>
      <c r="G252">
        <f>$Q$10</f>
        <v>10000</v>
      </c>
      <c r="H252">
        <v>1180</v>
      </c>
      <c r="I252">
        <f>youtubesubs[[#This Row],[Instagram Followers]]-H251</f>
        <v>0</v>
      </c>
      <c r="J252">
        <v>1250</v>
      </c>
      <c r="K252">
        <f>youtubesubs[[#This Row],[TikTok Followers]]-J251</f>
        <v>0</v>
      </c>
      <c r="L252">
        <v>473</v>
      </c>
      <c r="M252">
        <f>youtubesubs[[#This Row],[Mastodon]]-L251</f>
        <v>0</v>
      </c>
      <c r="N252">
        <v>0</v>
      </c>
      <c r="O252" t="e">
        <f>youtubesubs[[#This Row],[Threads]]-O251</f>
        <v>#VALUE!</v>
      </c>
    </row>
    <row r="253" spans="1:15">
      <c r="A253" s="14">
        <v>45085</v>
      </c>
      <c r="B253">
        <v>17666</v>
      </c>
      <c r="C253">
        <f>$Q$3</f>
        <v>25000</v>
      </c>
      <c r="D253">
        <f>(B253-B252)/(A253-A252)</f>
        <v>20</v>
      </c>
      <c r="E253">
        <v>6251</v>
      </c>
      <c r="F253">
        <f>youtubesubs[[#This Row],[Twitter Follower Count]]-E252</f>
        <v>12</v>
      </c>
      <c r="G253">
        <f>$Q$10</f>
        <v>10000</v>
      </c>
      <c r="H253">
        <v>1180</v>
      </c>
      <c r="I253">
        <f>youtubesubs[[#This Row],[Instagram Followers]]-H252</f>
        <v>0</v>
      </c>
      <c r="J253">
        <v>1250</v>
      </c>
      <c r="K253">
        <f>youtubesubs[[#This Row],[TikTok Followers]]-J252</f>
        <v>0</v>
      </c>
      <c r="L253">
        <v>471</v>
      </c>
      <c r="M253">
        <f>youtubesubs[[#This Row],[Mastodon]]-L252</f>
        <v>-2</v>
      </c>
      <c r="N253">
        <v>0</v>
      </c>
      <c r="O253" t="e">
        <f>youtubesubs[[#This Row],[Threads]]-O252</f>
        <v>#VALUE!</v>
      </c>
    </row>
    <row r="254" spans="1:15">
      <c r="A254" s="14">
        <v>45086</v>
      </c>
      <c r="B254">
        <v>17686</v>
      </c>
      <c r="C254">
        <f>$Q$3</f>
        <v>25000</v>
      </c>
      <c r="D254">
        <f>(B254-B253)/(A254-A253)</f>
        <v>20</v>
      </c>
      <c r="E254">
        <v>6260</v>
      </c>
      <c r="F254">
        <f>youtubesubs[[#This Row],[Twitter Follower Count]]-E253</f>
        <v>9</v>
      </c>
      <c r="G254">
        <f>$Q$10</f>
        <v>10000</v>
      </c>
      <c r="H254">
        <v>1180</v>
      </c>
      <c r="I254">
        <f>youtubesubs[[#This Row],[Instagram Followers]]-H253</f>
        <v>0</v>
      </c>
      <c r="J254">
        <v>1250</v>
      </c>
      <c r="K254">
        <f>youtubesubs[[#This Row],[TikTok Followers]]-J253</f>
        <v>0</v>
      </c>
      <c r="L254">
        <v>471</v>
      </c>
      <c r="M254">
        <f>youtubesubs[[#This Row],[Mastodon]]-L253</f>
        <v>0</v>
      </c>
      <c r="N254">
        <v>0</v>
      </c>
      <c r="O254" t="e">
        <f>youtubesubs[[#This Row],[Threads]]-O253</f>
        <v>#VALUE!</v>
      </c>
    </row>
    <row r="255" spans="1:15">
      <c r="A255" s="14">
        <v>45087</v>
      </c>
      <c r="B255">
        <v>17706</v>
      </c>
      <c r="C255">
        <f>$Q$3</f>
        <v>25000</v>
      </c>
      <c r="D255">
        <f>(B255-B254)/(A255-A254)</f>
        <v>20</v>
      </c>
      <c r="E255">
        <v>6270</v>
      </c>
      <c r="F255">
        <f>youtubesubs[[#This Row],[Twitter Follower Count]]-E254</f>
        <v>10</v>
      </c>
      <c r="G255">
        <f>$Q$10</f>
        <v>10000</v>
      </c>
      <c r="H255">
        <v>1180</v>
      </c>
      <c r="I255">
        <f>youtubesubs[[#This Row],[Instagram Followers]]-H254</f>
        <v>0</v>
      </c>
      <c r="J255">
        <v>1250</v>
      </c>
      <c r="K255">
        <f>youtubesubs[[#This Row],[TikTok Followers]]-J254</f>
        <v>0</v>
      </c>
      <c r="L255">
        <v>471</v>
      </c>
      <c r="M255">
        <f>youtubesubs[[#This Row],[Mastodon]]-L254</f>
        <v>0</v>
      </c>
      <c r="N255">
        <v>0</v>
      </c>
      <c r="O255" t="e">
        <f>youtubesubs[[#This Row],[Threads]]-O254</f>
        <v>#VALUE!</v>
      </c>
    </row>
    <row r="256" spans="1:15">
      <c r="A256" s="14">
        <v>45088</v>
      </c>
      <c r="B256">
        <v>17716</v>
      </c>
      <c r="C256">
        <f>$Q$3</f>
        <v>25000</v>
      </c>
      <c r="D256">
        <f>(B256-B255)/(A256-A255)</f>
        <v>10</v>
      </c>
      <c r="E256">
        <v>6275</v>
      </c>
      <c r="F256">
        <f>youtubesubs[[#This Row],[Twitter Follower Count]]-E255</f>
        <v>5</v>
      </c>
      <c r="G256">
        <f>$Q$10</f>
        <v>10000</v>
      </c>
      <c r="H256">
        <v>1180</v>
      </c>
      <c r="I256">
        <f>youtubesubs[[#This Row],[Instagram Followers]]-H255</f>
        <v>0</v>
      </c>
      <c r="J256">
        <v>1250</v>
      </c>
      <c r="K256">
        <f>youtubesubs[[#This Row],[TikTok Followers]]-J255</f>
        <v>0</v>
      </c>
      <c r="L256">
        <v>471</v>
      </c>
      <c r="M256">
        <f>youtubesubs[[#This Row],[Mastodon]]-L255</f>
        <v>0</v>
      </c>
      <c r="N256">
        <v>0</v>
      </c>
      <c r="O256" t="e">
        <f>youtubesubs[[#This Row],[Threads]]-O255</f>
        <v>#VALUE!</v>
      </c>
    </row>
    <row r="257" spans="1:15">
      <c r="A257" s="14">
        <v>45089</v>
      </c>
      <c r="B257">
        <v>17725</v>
      </c>
      <c r="C257">
        <f>$Q$3</f>
        <v>25000</v>
      </c>
      <c r="D257">
        <f>(B257-B256)/(A257-A256)</f>
        <v>9</v>
      </c>
      <c r="E257">
        <v>6280</v>
      </c>
      <c r="F257">
        <f>youtubesubs[[#This Row],[Twitter Follower Count]]-E256</f>
        <v>5</v>
      </c>
      <c r="G257">
        <f>$Q$10</f>
        <v>10000</v>
      </c>
      <c r="H257">
        <v>1180</v>
      </c>
      <c r="I257">
        <f>youtubesubs[[#This Row],[Instagram Followers]]-H256</f>
        <v>0</v>
      </c>
      <c r="J257">
        <v>1250</v>
      </c>
      <c r="K257">
        <f>youtubesubs[[#This Row],[TikTok Followers]]-J256</f>
        <v>0</v>
      </c>
      <c r="L257">
        <v>471</v>
      </c>
      <c r="M257">
        <f>youtubesubs[[#This Row],[Mastodon]]-L256</f>
        <v>0</v>
      </c>
      <c r="N257">
        <v>0</v>
      </c>
      <c r="O257" t="e">
        <f>youtubesubs[[#This Row],[Threads]]-O256</f>
        <v>#VALUE!</v>
      </c>
    </row>
    <row r="258" spans="1:15">
      <c r="A258" s="14">
        <v>45090</v>
      </c>
      <c r="B258">
        <v>17740</v>
      </c>
      <c r="C258">
        <f>$Q$3</f>
        <v>25000</v>
      </c>
      <c r="D258">
        <f>(B258-B257)/(A258-A257)</f>
        <v>15</v>
      </c>
      <c r="E258">
        <v>6290</v>
      </c>
      <c r="F258">
        <f>youtubesubs[[#This Row],[Twitter Follower Count]]-E257</f>
        <v>10</v>
      </c>
      <c r="G258">
        <f>$Q$10</f>
        <v>10000</v>
      </c>
      <c r="H258">
        <v>1180</v>
      </c>
      <c r="I258">
        <f>youtubesubs[[#This Row],[Instagram Followers]]-H257</f>
        <v>0</v>
      </c>
      <c r="J258">
        <v>1250</v>
      </c>
      <c r="K258">
        <f>youtubesubs[[#This Row],[TikTok Followers]]-J257</f>
        <v>0</v>
      </c>
      <c r="L258">
        <v>471</v>
      </c>
      <c r="M258">
        <f>youtubesubs[[#This Row],[Mastodon]]-L257</f>
        <v>0</v>
      </c>
      <c r="N258">
        <v>0</v>
      </c>
      <c r="O258" t="e">
        <f>youtubesubs[[#This Row],[Threads]]-O257</f>
        <v>#VALUE!</v>
      </c>
    </row>
    <row r="259" spans="1:15">
      <c r="A259" s="14">
        <v>45091</v>
      </c>
      <c r="B259">
        <v>17758</v>
      </c>
      <c r="C259">
        <f>$Q$3</f>
        <v>25000</v>
      </c>
      <c r="D259">
        <f>(B259-B258)/(A259-A258)</f>
        <v>18</v>
      </c>
      <c r="E259">
        <v>6320</v>
      </c>
      <c r="F259">
        <f>youtubesubs[[#This Row],[Twitter Follower Count]]-E258</f>
        <v>30</v>
      </c>
      <c r="G259">
        <f>$Q$10</f>
        <v>10000</v>
      </c>
      <c r="H259">
        <v>1180</v>
      </c>
      <c r="I259">
        <f>youtubesubs[[#This Row],[Instagram Followers]]-H258</f>
        <v>0</v>
      </c>
      <c r="J259">
        <v>1250</v>
      </c>
      <c r="K259">
        <f>youtubesubs[[#This Row],[TikTok Followers]]-J258</f>
        <v>0</v>
      </c>
      <c r="L259">
        <v>471</v>
      </c>
      <c r="M259">
        <f>youtubesubs[[#This Row],[Mastodon]]-L258</f>
        <v>0</v>
      </c>
      <c r="N259">
        <v>0</v>
      </c>
      <c r="O259" t="e">
        <f>youtubesubs[[#This Row],[Threads]]-O258</f>
        <v>#VALUE!</v>
      </c>
    </row>
    <row r="260" spans="1:15">
      <c r="A260" s="14">
        <v>45092</v>
      </c>
      <c r="B260">
        <v>17787</v>
      </c>
      <c r="C260">
        <f>$Q$3</f>
        <v>25000</v>
      </c>
      <c r="D260">
        <f>(B260-B259)/(A260-A259)</f>
        <v>29</v>
      </c>
      <c r="E260">
        <v>6339</v>
      </c>
      <c r="F260">
        <f>youtubesubs[[#This Row],[Twitter Follower Count]]-E259</f>
        <v>19</v>
      </c>
      <c r="G260">
        <f>$Q$10</f>
        <v>10000</v>
      </c>
      <c r="H260">
        <v>1179</v>
      </c>
      <c r="I260">
        <f>youtubesubs[[#This Row],[Instagram Followers]]-H259</f>
        <v>-1</v>
      </c>
      <c r="J260">
        <v>1250</v>
      </c>
      <c r="K260">
        <f>youtubesubs[[#This Row],[TikTok Followers]]-J259</f>
        <v>0</v>
      </c>
      <c r="L260">
        <v>471</v>
      </c>
      <c r="M260">
        <f>youtubesubs[[#This Row],[Mastodon]]-L259</f>
        <v>0</v>
      </c>
      <c r="N260">
        <v>0</v>
      </c>
      <c r="O260" t="e">
        <f>youtubesubs[[#This Row],[Threads]]-O259</f>
        <v>#VALUE!</v>
      </c>
    </row>
    <row r="261" spans="1:15">
      <c r="A261" s="14">
        <v>45093</v>
      </c>
      <c r="B261">
        <v>17810</v>
      </c>
      <c r="C261">
        <f>$Q$3</f>
        <v>25000</v>
      </c>
      <c r="D261">
        <f>(B261-B260)/(A261-A260)</f>
        <v>23</v>
      </c>
      <c r="E261">
        <v>6342</v>
      </c>
      <c r="F261">
        <f>youtubesubs[[#This Row],[Twitter Follower Count]]-E260</f>
        <v>3</v>
      </c>
      <c r="G261">
        <f>$Q$10</f>
        <v>10000</v>
      </c>
      <c r="H261">
        <v>1179</v>
      </c>
      <c r="I261">
        <f>youtubesubs[[#This Row],[Instagram Followers]]-H260</f>
        <v>0</v>
      </c>
      <c r="J261">
        <v>1250</v>
      </c>
      <c r="K261">
        <f>youtubesubs[[#This Row],[TikTok Followers]]-J260</f>
        <v>0</v>
      </c>
      <c r="L261">
        <v>471</v>
      </c>
      <c r="M261">
        <f>youtubesubs[[#This Row],[Mastodon]]-L260</f>
        <v>0</v>
      </c>
      <c r="N261">
        <v>0</v>
      </c>
      <c r="O261" t="e">
        <f>youtubesubs[[#This Row],[Threads]]-O260</f>
        <v>#VALUE!</v>
      </c>
    </row>
    <row r="262" spans="1:15">
      <c r="A262" s="14">
        <v>45094</v>
      </c>
      <c r="B262">
        <v>17823</v>
      </c>
      <c r="C262">
        <f>$Q$3</f>
        <v>25000</v>
      </c>
      <c r="D262">
        <f>(B262-B261)/(A262-A261)</f>
        <v>13</v>
      </c>
      <c r="E262">
        <v>6348</v>
      </c>
      <c r="F262">
        <f>youtubesubs[[#This Row],[Twitter Follower Count]]-E261</f>
        <v>6</v>
      </c>
      <c r="G262">
        <f>$Q$10</f>
        <v>10000</v>
      </c>
      <c r="H262">
        <v>1178</v>
      </c>
      <c r="I262">
        <f>youtubesubs[[#This Row],[Instagram Followers]]-H261</f>
        <v>-1</v>
      </c>
      <c r="J262">
        <v>1250</v>
      </c>
      <c r="K262">
        <f>youtubesubs[[#This Row],[TikTok Followers]]-J261</f>
        <v>0</v>
      </c>
      <c r="L262">
        <v>471</v>
      </c>
      <c r="M262">
        <f>youtubesubs[[#This Row],[Mastodon]]-L261</f>
        <v>0</v>
      </c>
      <c r="N262">
        <v>0</v>
      </c>
      <c r="O262" t="e">
        <f>youtubesubs[[#This Row],[Threads]]-O261</f>
        <v>#VALUE!</v>
      </c>
    </row>
    <row r="263" spans="1:15">
      <c r="A263" s="14">
        <v>45095</v>
      </c>
      <c r="B263">
        <v>17842</v>
      </c>
      <c r="C263">
        <f>$Q$3</f>
        <v>25000</v>
      </c>
      <c r="D263">
        <f>(B263-B262)/(A263-A262)</f>
        <v>19</v>
      </c>
      <c r="E263">
        <v>6353</v>
      </c>
      <c r="F263">
        <f>youtubesubs[[#This Row],[Twitter Follower Count]]-E262</f>
        <v>5</v>
      </c>
      <c r="G263">
        <f>$Q$10</f>
        <v>10000</v>
      </c>
      <c r="H263">
        <v>1178</v>
      </c>
      <c r="I263">
        <f>youtubesubs[[#This Row],[Instagram Followers]]-H262</f>
        <v>0</v>
      </c>
      <c r="J263">
        <v>1250</v>
      </c>
      <c r="K263">
        <f>youtubesubs[[#This Row],[TikTok Followers]]-J262</f>
        <v>0</v>
      </c>
      <c r="L263">
        <v>471</v>
      </c>
      <c r="M263">
        <f>youtubesubs[[#This Row],[Mastodon]]-L262</f>
        <v>0</v>
      </c>
      <c r="N263">
        <v>0</v>
      </c>
      <c r="O263" t="e">
        <f>youtubesubs[[#This Row],[Threads]]-O262</f>
        <v>#VALUE!</v>
      </c>
    </row>
    <row r="264" spans="1:15">
      <c r="A264" s="14">
        <v>45096</v>
      </c>
      <c r="B264">
        <v>17866</v>
      </c>
      <c r="C264">
        <f>$Q$3</f>
        <v>25000</v>
      </c>
      <c r="D264">
        <f>(B264-B263)/(A264-A263)</f>
        <v>24</v>
      </c>
      <c r="E264">
        <v>6363</v>
      </c>
      <c r="F264">
        <f>youtubesubs[[#This Row],[Twitter Follower Count]]-E263</f>
        <v>10</v>
      </c>
      <c r="G264">
        <f>$Q$10</f>
        <v>10000</v>
      </c>
      <c r="H264">
        <v>1177</v>
      </c>
      <c r="I264">
        <f>youtubesubs[[#This Row],[Instagram Followers]]-H263</f>
        <v>-1</v>
      </c>
      <c r="J264">
        <v>1250</v>
      </c>
      <c r="K264">
        <f>youtubesubs[[#This Row],[TikTok Followers]]-J263</f>
        <v>0</v>
      </c>
      <c r="L264">
        <v>471</v>
      </c>
      <c r="M264">
        <f>youtubesubs[[#This Row],[Mastodon]]-L263</f>
        <v>0</v>
      </c>
      <c r="N264">
        <v>0</v>
      </c>
      <c r="O264" t="e">
        <f>youtubesubs[[#This Row],[Threads]]-O263</f>
        <v>#VALUE!</v>
      </c>
    </row>
    <row r="265" spans="1:15">
      <c r="A265" s="14">
        <v>45097</v>
      </c>
      <c r="B265">
        <v>17889</v>
      </c>
      <c r="C265">
        <f>$Q$3</f>
        <v>25000</v>
      </c>
      <c r="D265">
        <f>(B265-B264)/(A265-A264)</f>
        <v>23</v>
      </c>
      <c r="E265">
        <v>6368</v>
      </c>
      <c r="F265">
        <f>youtubesubs[[#This Row],[Twitter Follower Count]]-E264</f>
        <v>5</v>
      </c>
      <c r="G265">
        <f>$Q$10</f>
        <v>10000</v>
      </c>
      <c r="H265">
        <v>1177</v>
      </c>
      <c r="I265">
        <f>youtubesubs[[#This Row],[Instagram Followers]]-H264</f>
        <v>0</v>
      </c>
      <c r="J265">
        <v>1250</v>
      </c>
      <c r="K265">
        <f>youtubesubs[[#This Row],[TikTok Followers]]-J264</f>
        <v>0</v>
      </c>
      <c r="L265">
        <v>471</v>
      </c>
      <c r="M265">
        <f>youtubesubs[[#This Row],[Mastodon]]-L264</f>
        <v>0</v>
      </c>
      <c r="N265">
        <v>0</v>
      </c>
      <c r="O265" t="e">
        <f>youtubesubs[[#This Row],[Threads]]-O264</f>
        <v>#VALUE!</v>
      </c>
    </row>
    <row r="266" spans="1:15">
      <c r="A266" s="14">
        <v>45098</v>
      </c>
      <c r="B266">
        <v>17907</v>
      </c>
      <c r="C266">
        <f>$Q$3</f>
        <v>25000</v>
      </c>
      <c r="D266">
        <f>(B266-B265)/(A266-A265)</f>
        <v>18</v>
      </c>
      <c r="E266">
        <v>6370</v>
      </c>
      <c r="F266">
        <f>youtubesubs[[#This Row],[Twitter Follower Count]]-E265</f>
        <v>2</v>
      </c>
      <c r="G266">
        <f>$Q$10</f>
        <v>10000</v>
      </c>
      <c r="H266">
        <v>1178</v>
      </c>
      <c r="I266">
        <f>youtubesubs[[#This Row],[Instagram Followers]]-H265</f>
        <v>1</v>
      </c>
      <c r="J266">
        <v>1255</v>
      </c>
      <c r="K266">
        <f>youtubesubs[[#This Row],[TikTok Followers]]-J265</f>
        <v>5</v>
      </c>
      <c r="L266">
        <v>471</v>
      </c>
      <c r="M266">
        <f>youtubesubs[[#This Row],[Mastodon]]-L265</f>
        <v>0</v>
      </c>
      <c r="N266">
        <v>0</v>
      </c>
      <c r="O266" t="e">
        <f>youtubesubs[[#This Row],[Threads]]-O265</f>
        <v>#VALUE!</v>
      </c>
    </row>
    <row r="267" spans="1:15">
      <c r="A267" s="14">
        <v>45099</v>
      </c>
      <c r="B267">
        <v>17923</v>
      </c>
      <c r="C267">
        <f>$Q$3</f>
        <v>25000</v>
      </c>
      <c r="D267">
        <f>(B267-B266)/(A267-A266)</f>
        <v>16</v>
      </c>
      <c r="E267">
        <v>6378</v>
      </c>
      <c r="F267">
        <f>youtubesubs[[#This Row],[Twitter Follower Count]]-E266</f>
        <v>8</v>
      </c>
      <c r="G267">
        <f>$Q$10</f>
        <v>10000</v>
      </c>
      <c r="H267">
        <v>1178</v>
      </c>
      <c r="I267">
        <f>youtubesubs[[#This Row],[Instagram Followers]]-H266</f>
        <v>0</v>
      </c>
      <c r="J267">
        <v>1255</v>
      </c>
      <c r="K267">
        <f>youtubesubs[[#This Row],[TikTok Followers]]-J266</f>
        <v>0</v>
      </c>
      <c r="L267">
        <v>471</v>
      </c>
      <c r="M267">
        <f>youtubesubs[[#This Row],[Mastodon]]-L266</f>
        <v>0</v>
      </c>
      <c r="N267">
        <v>0</v>
      </c>
      <c r="O267" t="e">
        <f>youtubesubs[[#This Row],[Threads]]-O266</f>
        <v>#VALUE!</v>
      </c>
    </row>
    <row r="268" spans="1:15">
      <c r="A268" s="14">
        <v>45100</v>
      </c>
      <c r="B268">
        <v>17933</v>
      </c>
      <c r="C268">
        <f>$Q$3</f>
        <v>25000</v>
      </c>
      <c r="D268">
        <f>(B268-B267)/(A268-A267)</f>
        <v>10</v>
      </c>
      <c r="E268">
        <v>6378</v>
      </c>
      <c r="F268">
        <f>youtubesubs[[#This Row],[Twitter Follower Count]]-E267</f>
        <v>0</v>
      </c>
      <c r="G268">
        <f>$Q$10</f>
        <v>10000</v>
      </c>
      <c r="H268">
        <v>1178</v>
      </c>
      <c r="I268">
        <f>youtubesubs[[#This Row],[Instagram Followers]]-H267</f>
        <v>0</v>
      </c>
      <c r="J268">
        <v>1255</v>
      </c>
      <c r="K268">
        <f>youtubesubs[[#This Row],[TikTok Followers]]-J267</f>
        <v>0</v>
      </c>
      <c r="L268">
        <v>471</v>
      </c>
      <c r="M268">
        <f>youtubesubs[[#This Row],[Mastodon]]-L267</f>
        <v>0</v>
      </c>
      <c r="N268">
        <v>0</v>
      </c>
      <c r="O268" t="e">
        <f>youtubesubs[[#This Row],[Threads]]-O267</f>
        <v>#VALUE!</v>
      </c>
    </row>
    <row r="269" spans="1:15">
      <c r="A269" s="14">
        <v>45101</v>
      </c>
      <c r="B269">
        <v>17949</v>
      </c>
      <c r="C269">
        <f>$Q$3</f>
        <v>25000</v>
      </c>
      <c r="D269">
        <f>(B269-B268)/(A269-A268)</f>
        <v>16</v>
      </c>
      <c r="E269">
        <v>6399</v>
      </c>
      <c r="F269">
        <f>youtubesubs[[#This Row],[Twitter Follower Count]]-E268</f>
        <v>21</v>
      </c>
      <c r="G269">
        <f>$Q$10</f>
        <v>10000</v>
      </c>
      <c r="H269">
        <v>1178</v>
      </c>
      <c r="I269">
        <f>youtubesubs[[#This Row],[Instagram Followers]]-H268</f>
        <v>0</v>
      </c>
      <c r="J269">
        <v>1257</v>
      </c>
      <c r="K269">
        <f>youtubesubs[[#This Row],[TikTok Followers]]-J268</f>
        <v>2</v>
      </c>
      <c r="L269">
        <v>471</v>
      </c>
      <c r="M269">
        <f>youtubesubs[[#This Row],[Mastodon]]-L268</f>
        <v>0</v>
      </c>
      <c r="N269">
        <v>0</v>
      </c>
      <c r="O269" t="e">
        <f>youtubesubs[[#This Row],[Threads]]-O268</f>
        <v>#VALUE!</v>
      </c>
    </row>
    <row r="270" spans="1:15">
      <c r="A270" s="14">
        <v>45102</v>
      </c>
      <c r="B270">
        <v>17971</v>
      </c>
      <c r="C270">
        <f>$Q$3</f>
        <v>25000</v>
      </c>
      <c r="D270">
        <f>(B270-B269)/(A270-A269)</f>
        <v>22</v>
      </c>
      <c r="E270">
        <v>6406</v>
      </c>
      <c r="F270">
        <f>youtubesubs[[#This Row],[Twitter Follower Count]]-E269</f>
        <v>7</v>
      </c>
      <c r="G270">
        <f>$Q$10</f>
        <v>10000</v>
      </c>
      <c r="H270">
        <v>1178</v>
      </c>
      <c r="I270">
        <f>youtubesubs[[#This Row],[Instagram Followers]]-H269</f>
        <v>0</v>
      </c>
      <c r="J270">
        <v>1257</v>
      </c>
      <c r="K270">
        <f>youtubesubs[[#This Row],[TikTok Followers]]-J269</f>
        <v>0</v>
      </c>
      <c r="L270">
        <v>471</v>
      </c>
      <c r="M270">
        <f>youtubesubs[[#This Row],[Mastodon]]-L269</f>
        <v>0</v>
      </c>
      <c r="N270">
        <v>0</v>
      </c>
      <c r="O270" t="e">
        <f>youtubesubs[[#This Row],[Threads]]-O269</f>
        <v>#VALUE!</v>
      </c>
    </row>
    <row r="271" spans="1:15">
      <c r="A271" s="14">
        <v>45103</v>
      </c>
      <c r="B271">
        <v>17983</v>
      </c>
      <c r="C271">
        <f>$Q$3</f>
        <v>25000</v>
      </c>
      <c r="D271">
        <f>(B271-B270)/(A271-A270)</f>
        <v>12</v>
      </c>
      <c r="E271">
        <v>6414</v>
      </c>
      <c r="F271">
        <f>youtubesubs[[#This Row],[Twitter Follower Count]]-E270</f>
        <v>8</v>
      </c>
      <c r="G271">
        <f>$Q$10</f>
        <v>10000</v>
      </c>
      <c r="H271">
        <v>1178</v>
      </c>
      <c r="I271">
        <f>youtubesubs[[#This Row],[Instagram Followers]]-H270</f>
        <v>0</v>
      </c>
      <c r="J271">
        <v>1257</v>
      </c>
      <c r="K271">
        <f>youtubesubs[[#This Row],[TikTok Followers]]-J270</f>
        <v>0</v>
      </c>
      <c r="L271">
        <v>471</v>
      </c>
      <c r="M271">
        <f>youtubesubs[[#This Row],[Mastodon]]-L270</f>
        <v>0</v>
      </c>
      <c r="N271">
        <v>0</v>
      </c>
      <c r="O271" t="e">
        <f>youtubesubs[[#This Row],[Threads]]-O270</f>
        <v>#VALUE!</v>
      </c>
    </row>
    <row r="272" spans="1:15">
      <c r="A272" s="14">
        <v>45104</v>
      </c>
      <c r="B272">
        <v>18018</v>
      </c>
      <c r="C272">
        <f>$Q$3</f>
        <v>25000</v>
      </c>
      <c r="D272">
        <f>(B272-B271)/(A272-A271)</f>
        <v>35</v>
      </c>
      <c r="E272">
        <v>6422</v>
      </c>
      <c r="F272">
        <f>youtubesubs[[#This Row],[Twitter Follower Count]]-E271</f>
        <v>8</v>
      </c>
      <c r="G272">
        <f>$Q$10</f>
        <v>10000</v>
      </c>
      <c r="H272">
        <v>1178</v>
      </c>
      <c r="I272">
        <f>youtubesubs[[#This Row],[Instagram Followers]]-H271</f>
        <v>0</v>
      </c>
      <c r="J272">
        <v>1257</v>
      </c>
      <c r="K272">
        <f>youtubesubs[[#This Row],[TikTok Followers]]-J271</f>
        <v>0</v>
      </c>
      <c r="L272">
        <v>471</v>
      </c>
      <c r="M272">
        <f>youtubesubs[[#This Row],[Mastodon]]-L271</f>
        <v>0</v>
      </c>
      <c r="N272">
        <v>0</v>
      </c>
      <c r="O272" t="e">
        <f>youtubesubs[[#This Row],[Threads]]-O271</f>
        <v>#VALUE!</v>
      </c>
    </row>
    <row r="273" spans="1:15">
      <c r="A273" s="14">
        <v>45105</v>
      </c>
      <c r="B273">
        <v>18039</v>
      </c>
      <c r="C273">
        <f>$Q$3</f>
        <v>25000</v>
      </c>
      <c r="D273">
        <f>(B273-B272)/(A273-A272)</f>
        <v>21</v>
      </c>
      <c r="E273">
        <v>6422</v>
      </c>
      <c r="F273">
        <f>youtubesubs[[#This Row],[Twitter Follower Count]]-E272</f>
        <v>0</v>
      </c>
      <c r="G273">
        <f>$Q$10</f>
        <v>10000</v>
      </c>
      <c r="H273">
        <v>1178</v>
      </c>
      <c r="I273">
        <f>youtubesubs[[#This Row],[Instagram Followers]]-H272</f>
        <v>0</v>
      </c>
      <c r="J273">
        <v>1257</v>
      </c>
      <c r="K273">
        <f>youtubesubs[[#This Row],[TikTok Followers]]-J272</f>
        <v>0</v>
      </c>
      <c r="L273">
        <v>471</v>
      </c>
      <c r="M273">
        <f>youtubesubs[[#This Row],[Mastodon]]-L272</f>
        <v>0</v>
      </c>
      <c r="N273">
        <v>0</v>
      </c>
      <c r="O273" t="e">
        <f>youtubesubs[[#This Row],[Threads]]-O272</f>
        <v>#VALUE!</v>
      </c>
    </row>
    <row r="274" spans="1:15">
      <c r="A274" s="14">
        <v>45106</v>
      </c>
      <c r="B274">
        <v>18062</v>
      </c>
      <c r="C274">
        <f>$Q$3</f>
        <v>25000</v>
      </c>
      <c r="D274">
        <f>(B274-B273)/(A274-A273)</f>
        <v>23</v>
      </c>
      <c r="E274">
        <v>6431</v>
      </c>
      <c r="F274">
        <f>youtubesubs[[#This Row],[Twitter Follower Count]]-E273</f>
        <v>9</v>
      </c>
      <c r="G274">
        <f>$Q$10</f>
        <v>10000</v>
      </c>
      <c r="H274">
        <v>1178</v>
      </c>
      <c r="I274">
        <f>youtubesubs[[#This Row],[Instagram Followers]]-H273</f>
        <v>0</v>
      </c>
      <c r="J274">
        <v>1264</v>
      </c>
      <c r="K274">
        <f>youtubesubs[[#This Row],[TikTok Followers]]-J273</f>
        <v>7</v>
      </c>
      <c r="L274">
        <v>471</v>
      </c>
      <c r="M274">
        <f>youtubesubs[[#This Row],[Mastodon]]-L273</f>
        <v>0</v>
      </c>
      <c r="N274">
        <v>0</v>
      </c>
      <c r="O274" t="e">
        <f>youtubesubs[[#This Row],[Threads]]-O273</f>
        <v>#VALUE!</v>
      </c>
    </row>
    <row r="275" spans="1:15">
      <c r="A275" s="14">
        <v>45107</v>
      </c>
      <c r="B275">
        <v>18080</v>
      </c>
      <c r="C275">
        <f>$Q$3</f>
        <v>25000</v>
      </c>
      <c r="D275">
        <f>(B275-B274)/(A275-A274)</f>
        <v>18</v>
      </c>
      <c r="E275">
        <v>6440</v>
      </c>
      <c r="F275">
        <f>youtubesubs[[#This Row],[Twitter Follower Count]]-E274</f>
        <v>9</v>
      </c>
      <c r="G275">
        <f>$Q$10</f>
        <v>10000</v>
      </c>
      <c r="H275">
        <v>1178</v>
      </c>
      <c r="I275">
        <f>youtubesubs[[#This Row],[Instagram Followers]]-H274</f>
        <v>0</v>
      </c>
      <c r="J275">
        <v>1264</v>
      </c>
      <c r="K275">
        <f>youtubesubs[[#This Row],[TikTok Followers]]-J274</f>
        <v>0</v>
      </c>
      <c r="L275">
        <v>471</v>
      </c>
      <c r="M275">
        <f>youtubesubs[[#This Row],[Mastodon]]-L274</f>
        <v>0</v>
      </c>
      <c r="N275">
        <v>0</v>
      </c>
      <c r="O275" t="e">
        <f>youtubesubs[[#This Row],[Threads]]-O274</f>
        <v>#VALUE!</v>
      </c>
    </row>
    <row r="276" spans="1:15">
      <c r="A276" s="14">
        <v>45108</v>
      </c>
      <c r="B276">
        <v>18097</v>
      </c>
      <c r="C276">
        <f>$Q$3</f>
        <v>25000</v>
      </c>
      <c r="D276">
        <f>(B276-B275)/(A276-A275)</f>
        <v>17</v>
      </c>
      <c r="E276">
        <v>6446</v>
      </c>
      <c r="F276">
        <f>youtubesubs[[#This Row],[Twitter Follower Count]]-E275</f>
        <v>6</v>
      </c>
      <c r="G276">
        <f>$Q$10</f>
        <v>10000</v>
      </c>
      <c r="H276">
        <v>1182</v>
      </c>
      <c r="I276">
        <f>youtubesubs[[#This Row],[Instagram Followers]]-H275</f>
        <v>4</v>
      </c>
      <c r="J276">
        <v>1264</v>
      </c>
      <c r="K276">
        <f>youtubesubs[[#This Row],[TikTok Followers]]-J275</f>
        <v>0</v>
      </c>
      <c r="L276">
        <v>471</v>
      </c>
      <c r="M276">
        <f>youtubesubs[[#This Row],[Mastodon]]-L275</f>
        <v>0</v>
      </c>
      <c r="N276">
        <v>0</v>
      </c>
      <c r="O276" t="e">
        <f>youtubesubs[[#This Row],[Threads]]-O275</f>
        <v>#VALUE!</v>
      </c>
    </row>
    <row r="277" spans="1:15">
      <c r="A277" s="14">
        <v>45109</v>
      </c>
      <c r="B277">
        <v>18113</v>
      </c>
      <c r="C277">
        <f>$Q$3</f>
        <v>25000</v>
      </c>
      <c r="D277">
        <f>(B277-B276)/(A277-A276)</f>
        <v>16</v>
      </c>
      <c r="E277">
        <v>6450</v>
      </c>
      <c r="F277">
        <f>youtubesubs[[#This Row],[Twitter Follower Count]]-E276</f>
        <v>4</v>
      </c>
      <c r="G277">
        <f>$Q$10</f>
        <v>10000</v>
      </c>
      <c r="H277">
        <v>1179</v>
      </c>
      <c r="I277">
        <f>youtubesubs[[#This Row],[Instagram Followers]]-H276</f>
        <v>-3</v>
      </c>
      <c r="J277">
        <v>1264</v>
      </c>
      <c r="K277">
        <f>youtubesubs[[#This Row],[TikTok Followers]]-J276</f>
        <v>0</v>
      </c>
      <c r="L277">
        <v>471</v>
      </c>
      <c r="M277">
        <f>youtubesubs[[#This Row],[Mastodon]]-L276</f>
        <v>0</v>
      </c>
      <c r="N277">
        <v>0</v>
      </c>
      <c r="O277" t="e">
        <f>youtubesubs[[#This Row],[Threads]]-O276</f>
        <v>#VALUE!</v>
      </c>
    </row>
    <row r="278" spans="1:15">
      <c r="A278" s="14">
        <v>45110</v>
      </c>
      <c r="B278">
        <v>18144</v>
      </c>
      <c r="C278">
        <f>$Q$3</f>
        <v>25000</v>
      </c>
      <c r="D278">
        <f>(B278-B277)/(A278-A277)</f>
        <v>31</v>
      </c>
      <c r="E278">
        <v>6470</v>
      </c>
      <c r="F278">
        <f>youtubesubs[[#This Row],[Twitter Follower Count]]-E277</f>
        <v>20</v>
      </c>
      <c r="G278">
        <f>$Q$10</f>
        <v>10000</v>
      </c>
      <c r="H278">
        <v>1181</v>
      </c>
      <c r="I278">
        <f>youtubesubs[[#This Row],[Instagram Followers]]-H277</f>
        <v>2</v>
      </c>
      <c r="J278">
        <v>1264</v>
      </c>
      <c r="K278">
        <f>youtubesubs[[#This Row],[TikTok Followers]]-J277</f>
        <v>0</v>
      </c>
      <c r="L278">
        <v>471</v>
      </c>
      <c r="M278">
        <f>youtubesubs[[#This Row],[Mastodon]]-L277</f>
        <v>0</v>
      </c>
      <c r="N278">
        <v>0</v>
      </c>
      <c r="O278" t="e">
        <f>youtubesubs[[#This Row],[Threads]]-O277</f>
        <v>#VALUE!</v>
      </c>
    </row>
    <row r="279" spans="1:15">
      <c r="A279" s="14">
        <v>45111</v>
      </c>
      <c r="B279">
        <v>18168</v>
      </c>
      <c r="C279">
        <f>$Q$3</f>
        <v>25000</v>
      </c>
      <c r="D279">
        <f>(B279-B278)/(A279-A278)</f>
        <v>24</v>
      </c>
      <c r="E279">
        <v>6481</v>
      </c>
      <c r="F279">
        <f>youtubesubs[[#This Row],[Twitter Follower Count]]-E278</f>
        <v>11</v>
      </c>
      <c r="G279">
        <f>$Q$10</f>
        <v>10000</v>
      </c>
      <c r="H279">
        <v>1181</v>
      </c>
      <c r="I279">
        <f>youtubesubs[[#This Row],[Instagram Followers]]-H278</f>
        <v>0</v>
      </c>
      <c r="J279">
        <v>1266</v>
      </c>
      <c r="K279">
        <f>youtubesubs[[#This Row],[TikTok Followers]]-J278</f>
        <v>2</v>
      </c>
      <c r="L279">
        <v>471</v>
      </c>
      <c r="M279">
        <f>youtubesubs[[#This Row],[Mastodon]]-L278</f>
        <v>0</v>
      </c>
      <c r="N279">
        <v>0</v>
      </c>
      <c r="O279" t="e">
        <f>youtubesubs[[#This Row],[Threads]]-O278</f>
        <v>#VALUE!</v>
      </c>
    </row>
    <row r="280" spans="1:15">
      <c r="A280" s="14">
        <v>45112</v>
      </c>
      <c r="B280">
        <v>18185</v>
      </c>
      <c r="C280">
        <f>$Q$3</f>
        <v>25000</v>
      </c>
      <c r="D280">
        <f>(B280-B279)/(A280-A279)</f>
        <v>17</v>
      </c>
      <c r="E280">
        <v>6485</v>
      </c>
      <c r="F280">
        <f>youtubesubs[[#This Row],[Twitter Follower Count]]-E279</f>
        <v>4</v>
      </c>
      <c r="G280">
        <f>$Q$10</f>
        <v>10000</v>
      </c>
      <c r="H280">
        <v>1185</v>
      </c>
      <c r="I280">
        <f>youtubesubs[[#This Row],[Instagram Followers]]-H279</f>
        <v>4</v>
      </c>
      <c r="J280">
        <v>1266</v>
      </c>
      <c r="K280">
        <f>youtubesubs[[#This Row],[TikTok Followers]]-J279</f>
        <v>0</v>
      </c>
      <c r="L280">
        <v>471</v>
      </c>
      <c r="M280">
        <f>youtubesubs[[#This Row],[Mastodon]]-L279</f>
        <v>0</v>
      </c>
      <c r="N280">
        <v>0</v>
      </c>
      <c r="O280" t="e">
        <f>youtubesubs[[#This Row],[Threads]]-O279</f>
        <v>#VALUE!</v>
      </c>
    </row>
    <row r="281" spans="1:15">
      <c r="A281" s="14">
        <v>45113</v>
      </c>
      <c r="B281">
        <v>18210</v>
      </c>
      <c r="C281">
        <f>$Q$3</f>
        <v>25000</v>
      </c>
      <c r="D281">
        <f>(B281-B280)/(A281-A280)</f>
        <v>25</v>
      </c>
      <c r="E281">
        <v>6490</v>
      </c>
      <c r="F281">
        <f>youtubesubs[[#This Row],[Twitter Follower Count]]-E280</f>
        <v>5</v>
      </c>
      <c r="G281">
        <f>$Q$10</f>
        <v>10000</v>
      </c>
      <c r="H281">
        <v>1185</v>
      </c>
      <c r="I281">
        <f>youtubesubs[[#This Row],[Instagram Followers]]-H280</f>
        <v>0</v>
      </c>
      <c r="J281">
        <v>1266</v>
      </c>
      <c r="K281">
        <f>youtubesubs[[#This Row],[TikTok Followers]]-J280</f>
        <v>0</v>
      </c>
      <c r="L281">
        <v>471</v>
      </c>
      <c r="M281">
        <f>youtubesubs[[#This Row],[Mastodon]]-L280</f>
        <v>0</v>
      </c>
      <c r="N281">
        <v>0</v>
      </c>
      <c r="O281" t="e">
        <f>youtubesubs[[#This Row],[Threads]]-O280</f>
        <v>#VALUE!</v>
      </c>
    </row>
    <row r="282" spans="1:15">
      <c r="A282" s="14">
        <v>45114</v>
      </c>
      <c r="B282">
        <v>18233</v>
      </c>
      <c r="C282">
        <f>$Q$3</f>
        <v>25000</v>
      </c>
      <c r="D282">
        <f>(B282-B281)/(A282-A281)</f>
        <v>23</v>
      </c>
      <c r="E282">
        <v>6482</v>
      </c>
      <c r="F282">
        <f>youtubesubs[[#This Row],[Twitter Follower Count]]-E281</f>
        <v>-8</v>
      </c>
      <c r="G282">
        <f>$Q$10</f>
        <v>10000</v>
      </c>
      <c r="H282">
        <v>1185</v>
      </c>
      <c r="I282">
        <f>youtubesubs[[#This Row],[Instagram Followers]]-H281</f>
        <v>0</v>
      </c>
      <c r="J282">
        <v>1185</v>
      </c>
      <c r="K282">
        <f>youtubesubs[[#This Row],[TikTok Followers]]-J281</f>
        <v>-81</v>
      </c>
      <c r="L282">
        <v>471</v>
      </c>
      <c r="M282">
        <f>youtubesubs[[#This Row],[Mastodon]]-L281</f>
        <v>0</v>
      </c>
      <c r="N282">
        <v>0</v>
      </c>
      <c r="O282" t="e">
        <f>youtubesubs[[#This Row],[Threads]]-O281</f>
        <v>#VALUE!</v>
      </c>
    </row>
    <row r="283" spans="1:15">
      <c r="A283" s="14">
        <v>45115</v>
      </c>
      <c r="B283">
        <v>18262</v>
      </c>
      <c r="C283">
        <f>$Q$3</f>
        <v>25000</v>
      </c>
      <c r="D283">
        <f>(B283-B282)/(A283-A282)</f>
        <v>29</v>
      </c>
      <c r="E283">
        <v>6490</v>
      </c>
      <c r="F283">
        <f>youtubesubs[[#This Row],[Twitter Follower Count]]-E282</f>
        <v>8</v>
      </c>
      <c r="G283">
        <f>$Q$10</f>
        <v>10000</v>
      </c>
      <c r="H283">
        <v>1185</v>
      </c>
      <c r="I283">
        <f>youtubesubs[[#This Row],[Instagram Followers]]-H282</f>
        <v>0</v>
      </c>
      <c r="J283">
        <v>1185</v>
      </c>
      <c r="K283">
        <f>youtubesubs[[#This Row],[TikTok Followers]]-J282</f>
        <v>0</v>
      </c>
      <c r="L283">
        <v>471</v>
      </c>
      <c r="M283">
        <f>youtubesubs[[#This Row],[Mastodon]]-L282</f>
        <v>0</v>
      </c>
      <c r="N283">
        <v>0</v>
      </c>
      <c r="O283" t="e">
        <f>youtubesubs[[#This Row],[Threads]]-O282</f>
        <v>#VALUE!</v>
      </c>
    </row>
    <row r="284" spans="1:15">
      <c r="A284" s="14">
        <v>45116</v>
      </c>
      <c r="B284">
        <v>18282</v>
      </c>
      <c r="C284">
        <f>$Q$3</f>
        <v>25000</v>
      </c>
      <c r="D284">
        <f>(B284-B283)/(A284-A283)</f>
        <v>20</v>
      </c>
      <c r="E284">
        <v>6506</v>
      </c>
      <c r="F284">
        <f>youtubesubs[[#This Row],[Twitter Follower Count]]-E283</f>
        <v>16</v>
      </c>
      <c r="G284">
        <f>$Q$10</f>
        <v>10000</v>
      </c>
      <c r="H284">
        <v>1191</v>
      </c>
      <c r="I284">
        <f>youtubesubs[[#This Row],[Instagram Followers]]-H283</f>
        <v>6</v>
      </c>
      <c r="J284">
        <v>1185</v>
      </c>
      <c r="K284">
        <f>youtubesubs[[#This Row],[TikTok Followers]]-J283</f>
        <v>0</v>
      </c>
      <c r="L284">
        <v>485</v>
      </c>
      <c r="M284">
        <f>youtubesubs[[#This Row],[Mastodon]]-L283</f>
        <v>14</v>
      </c>
      <c r="N284">
        <v>0</v>
      </c>
      <c r="O284" t="e">
        <f>youtubesubs[[#This Row],[Threads]]-O283</f>
        <v>#VALUE!</v>
      </c>
    </row>
    <row r="285" spans="1:15">
      <c r="A285" s="14">
        <v>45117</v>
      </c>
      <c r="B285">
        <v>18308</v>
      </c>
      <c r="C285">
        <f>$Q$3</f>
        <v>25000</v>
      </c>
      <c r="D285">
        <f>(B285-B284)/(A285-A284)</f>
        <v>26</v>
      </c>
      <c r="E285">
        <v>6507</v>
      </c>
      <c r="F285">
        <f>youtubesubs[[#This Row],[Twitter Follower Count]]-E284</f>
        <v>1</v>
      </c>
      <c r="G285">
        <f>$Q$10</f>
        <v>10000</v>
      </c>
      <c r="H285">
        <v>1191</v>
      </c>
      <c r="I285">
        <f>youtubesubs[[#This Row],[Instagram Followers]]-H284</f>
        <v>0</v>
      </c>
      <c r="J285">
        <v>1185</v>
      </c>
      <c r="K285">
        <f>youtubesubs[[#This Row],[TikTok Followers]]-J284</f>
        <v>0</v>
      </c>
      <c r="L285">
        <v>485</v>
      </c>
      <c r="M285">
        <f>youtubesubs[[#This Row],[Mastodon]]-L284</f>
        <v>0</v>
      </c>
      <c r="N285">
        <v>0</v>
      </c>
      <c r="O285" t="e">
        <f>youtubesubs[[#This Row],[Threads]]-O284</f>
        <v>#VALUE!</v>
      </c>
    </row>
    <row r="286" spans="1:15">
      <c r="A286" s="14">
        <v>45118</v>
      </c>
      <c r="B286">
        <v>18325</v>
      </c>
      <c r="C286">
        <f>$Q$3</f>
        <v>25000</v>
      </c>
      <c r="D286">
        <f>(B286-B285)/(A286-A285)</f>
        <v>17</v>
      </c>
      <c r="E286">
        <v>6518</v>
      </c>
      <c r="F286">
        <f>youtubesubs[[#This Row],[Twitter Follower Count]]-E285</f>
        <v>11</v>
      </c>
      <c r="G286">
        <f>$Q$10</f>
        <v>10000</v>
      </c>
      <c r="H286">
        <v>1195</v>
      </c>
      <c r="I286">
        <f>youtubesubs[[#This Row],[Instagram Followers]]-H285</f>
        <v>4</v>
      </c>
      <c r="J286">
        <v>1268</v>
      </c>
      <c r="K286">
        <f>youtubesubs[[#This Row],[TikTok Followers]]-J285</f>
        <v>83</v>
      </c>
      <c r="L286">
        <v>485</v>
      </c>
      <c r="M286">
        <f>youtubesubs[[#This Row],[Mastodon]]-L285</f>
        <v>0</v>
      </c>
      <c r="N286">
        <v>0</v>
      </c>
      <c r="O286" t="e">
        <f>youtubesubs[[#This Row],[Threads]]-O285</f>
        <v>#VALUE!</v>
      </c>
    </row>
    <row r="287" spans="1:15">
      <c r="A287" s="14">
        <v>45119</v>
      </c>
      <c r="B287">
        <v>18351</v>
      </c>
      <c r="C287">
        <f>$Q$3</f>
        <v>25000</v>
      </c>
      <c r="D287">
        <f>(B287-B286)/(A287-A286)</f>
        <v>26</v>
      </c>
      <c r="E287">
        <v>6526</v>
      </c>
      <c r="F287">
        <f>youtubesubs[[#This Row],[Twitter Follower Count]]-E286</f>
        <v>8</v>
      </c>
      <c r="G287">
        <f>$Q$10</f>
        <v>10000</v>
      </c>
      <c r="H287">
        <v>1195</v>
      </c>
      <c r="I287">
        <f>youtubesubs[[#This Row],[Instagram Followers]]-H286</f>
        <v>0</v>
      </c>
      <c r="J287">
        <v>1268</v>
      </c>
      <c r="K287">
        <f>youtubesubs[[#This Row],[TikTok Followers]]-J286</f>
        <v>0</v>
      </c>
      <c r="L287">
        <v>485</v>
      </c>
      <c r="M287">
        <f>youtubesubs[[#This Row],[Mastodon]]-L286</f>
        <v>0</v>
      </c>
      <c r="N287">
        <v>0</v>
      </c>
      <c r="O287" t="e">
        <f>youtubesubs[[#This Row],[Threads]]-O286</f>
        <v>#VALUE!</v>
      </c>
    </row>
    <row r="288" spans="1:15">
      <c r="A288" s="14">
        <v>45120</v>
      </c>
      <c r="B288">
        <v>18379</v>
      </c>
      <c r="C288">
        <f>$Q$3</f>
        <v>25000</v>
      </c>
      <c r="D288">
        <f>(B288-B287)/(A288-A287)</f>
        <v>28</v>
      </c>
      <c r="E288">
        <v>6532</v>
      </c>
      <c r="F288">
        <f>youtubesubs[[#This Row],[Twitter Follower Count]]-E287</f>
        <v>6</v>
      </c>
      <c r="G288">
        <f>$Q$10</f>
        <v>10000</v>
      </c>
      <c r="H288">
        <v>1195</v>
      </c>
      <c r="I288">
        <f>youtubesubs[[#This Row],[Instagram Followers]]-H287</f>
        <v>0</v>
      </c>
      <c r="J288">
        <v>1268</v>
      </c>
      <c r="K288">
        <f>youtubesubs[[#This Row],[TikTok Followers]]-J287</f>
        <v>0</v>
      </c>
      <c r="L288">
        <v>485</v>
      </c>
      <c r="M288">
        <f>youtubesubs[[#This Row],[Mastodon]]-L287</f>
        <v>0</v>
      </c>
      <c r="N288">
        <v>0</v>
      </c>
      <c r="O288" t="e">
        <f>youtubesubs[[#This Row],[Threads]]-O287</f>
        <v>#VALUE!</v>
      </c>
    </row>
    <row r="289" spans="1:15">
      <c r="A289" s="14">
        <v>45121</v>
      </c>
      <c r="B289">
        <v>18407</v>
      </c>
      <c r="C289">
        <f>$Q$3</f>
        <v>25000</v>
      </c>
      <c r="D289">
        <f>(B289-B288)/(A289-A288)</f>
        <v>28</v>
      </c>
      <c r="E289">
        <v>6544</v>
      </c>
      <c r="F289">
        <f>youtubesubs[[#This Row],[Twitter Follower Count]]-E288</f>
        <v>12</v>
      </c>
      <c r="G289">
        <f>$Q$10</f>
        <v>10000</v>
      </c>
      <c r="H289">
        <v>1195</v>
      </c>
      <c r="I289">
        <f>youtubesubs[[#This Row],[Instagram Followers]]-H288</f>
        <v>0</v>
      </c>
      <c r="J289">
        <v>1268</v>
      </c>
      <c r="K289">
        <f>youtubesubs[[#This Row],[TikTok Followers]]-J288</f>
        <v>0</v>
      </c>
      <c r="L289">
        <v>485</v>
      </c>
      <c r="M289">
        <f>youtubesubs[[#This Row],[Mastodon]]-L288</f>
        <v>0</v>
      </c>
      <c r="N289">
        <v>0</v>
      </c>
      <c r="O289" t="e">
        <f>youtubesubs[[#This Row],[Threads]]-O288</f>
        <v>#VALUE!</v>
      </c>
    </row>
    <row r="290" spans="1:15">
      <c r="A290" s="14">
        <v>45122</v>
      </c>
      <c r="B290">
        <v>18434</v>
      </c>
      <c r="C290">
        <f>$Q$3</f>
        <v>25000</v>
      </c>
      <c r="D290">
        <f>(B290-B289)/(A290-A289)</f>
        <v>27</v>
      </c>
      <c r="E290">
        <v>6571</v>
      </c>
      <c r="F290">
        <f>youtubesubs[[#This Row],[Twitter Follower Count]]-E289</f>
        <v>27</v>
      </c>
      <c r="G290">
        <f>$Q$10</f>
        <v>10000</v>
      </c>
      <c r="H290">
        <v>1195</v>
      </c>
      <c r="I290">
        <f>youtubesubs[[#This Row],[Instagram Followers]]-H289</f>
        <v>0</v>
      </c>
      <c r="J290">
        <v>1268</v>
      </c>
      <c r="K290">
        <f>youtubesubs[[#This Row],[TikTok Followers]]-J289</f>
        <v>0</v>
      </c>
      <c r="L290">
        <v>485</v>
      </c>
      <c r="M290">
        <f>youtubesubs[[#This Row],[Mastodon]]-L289</f>
        <v>0</v>
      </c>
      <c r="N290">
        <v>0</v>
      </c>
      <c r="O290" t="e">
        <f>youtubesubs[[#This Row],[Threads]]-O289</f>
        <v>#VALUE!</v>
      </c>
    </row>
    <row r="291" spans="1:15">
      <c r="A291" s="14">
        <v>45123</v>
      </c>
      <c r="B291">
        <v>18452</v>
      </c>
      <c r="C291">
        <f>$Q$3</f>
        <v>25000</v>
      </c>
      <c r="D291">
        <f>(B291-B290)/(A291-A290)</f>
        <v>18</v>
      </c>
      <c r="E291">
        <v>6577</v>
      </c>
      <c r="F291">
        <f>youtubesubs[[#This Row],[Twitter Follower Count]]-E290</f>
        <v>6</v>
      </c>
      <c r="G291">
        <f>$Q$10</f>
        <v>10000</v>
      </c>
      <c r="H291">
        <v>1197</v>
      </c>
      <c r="I291">
        <f>youtubesubs[[#This Row],[Instagram Followers]]-H290</f>
        <v>2</v>
      </c>
      <c r="J291">
        <v>1268</v>
      </c>
      <c r="K291">
        <f>youtubesubs[[#This Row],[TikTok Followers]]-J290</f>
        <v>0</v>
      </c>
      <c r="L291">
        <v>485</v>
      </c>
      <c r="M291">
        <f>youtubesubs[[#This Row],[Mastodon]]-L290</f>
        <v>0</v>
      </c>
      <c r="N291">
        <v>0</v>
      </c>
      <c r="O291" t="e">
        <f>youtubesubs[[#This Row],[Threads]]-O290</f>
        <v>#VALUE!</v>
      </c>
    </row>
    <row r="292" spans="1:15">
      <c r="A292" s="14">
        <v>45124</v>
      </c>
      <c r="B292">
        <v>18494</v>
      </c>
      <c r="C292">
        <f>$Q$3</f>
        <v>25000</v>
      </c>
      <c r="D292">
        <f>(B292-B291)/(A292-A291)</f>
        <v>42</v>
      </c>
      <c r="E292">
        <v>6627</v>
      </c>
      <c r="F292">
        <f>youtubesubs[[#This Row],[Twitter Follower Count]]-E291</f>
        <v>50</v>
      </c>
      <c r="G292">
        <f>$Q$10</f>
        <v>10000</v>
      </c>
      <c r="H292">
        <v>1198</v>
      </c>
      <c r="I292">
        <f>youtubesubs[[#This Row],[Instagram Followers]]-H291</f>
        <v>1</v>
      </c>
      <c r="J292">
        <v>1268</v>
      </c>
      <c r="K292">
        <f>youtubesubs[[#This Row],[TikTok Followers]]-J291</f>
        <v>0</v>
      </c>
      <c r="L292">
        <v>485</v>
      </c>
      <c r="M292">
        <f>youtubesubs[[#This Row],[Mastodon]]-L291</f>
        <v>0</v>
      </c>
      <c r="N292">
        <v>0</v>
      </c>
      <c r="O292" t="e">
        <f>youtubesubs[[#This Row],[Threads]]-O291</f>
        <v>#VALUE!</v>
      </c>
    </row>
    <row r="293" spans="1:15">
      <c r="A293" s="14">
        <v>45125</v>
      </c>
      <c r="B293">
        <v>18508</v>
      </c>
      <c r="C293">
        <f>$Q$3</f>
        <v>25000</v>
      </c>
      <c r="D293">
        <f>(B293-B292)/(A293-A292)</f>
        <v>14</v>
      </c>
      <c r="E293">
        <v>6652</v>
      </c>
      <c r="F293">
        <f>youtubesubs[[#This Row],[Twitter Follower Count]]-E292</f>
        <v>25</v>
      </c>
      <c r="G293">
        <f>$Q$10</f>
        <v>10000</v>
      </c>
      <c r="H293">
        <v>1198</v>
      </c>
      <c r="I293">
        <f>youtubesubs[[#This Row],[Instagram Followers]]-H292</f>
        <v>0</v>
      </c>
      <c r="J293">
        <v>1268</v>
      </c>
      <c r="K293">
        <f>youtubesubs[[#This Row],[TikTok Followers]]-J292</f>
        <v>0</v>
      </c>
      <c r="L293">
        <v>485</v>
      </c>
      <c r="M293">
        <f>youtubesubs[[#This Row],[Mastodon]]-L292</f>
        <v>0</v>
      </c>
      <c r="N293">
        <v>0</v>
      </c>
      <c r="O293" t="e">
        <f>youtubesubs[[#This Row],[Threads]]-O292</f>
        <v>#VALUE!</v>
      </c>
    </row>
    <row r="294" spans="1:15">
      <c r="A294" s="14">
        <v>45126</v>
      </c>
      <c r="B294">
        <v>18527</v>
      </c>
      <c r="C294">
        <f>$Q$3</f>
        <v>25000</v>
      </c>
      <c r="D294">
        <f>(B294-B293)/(A294-A293)</f>
        <v>19</v>
      </c>
      <c r="E294">
        <v>6676</v>
      </c>
      <c r="F294">
        <f>youtubesubs[[#This Row],[Twitter Follower Count]]-E293</f>
        <v>24</v>
      </c>
      <c r="G294">
        <f>$Q$10</f>
        <v>10000</v>
      </c>
      <c r="H294">
        <v>1198</v>
      </c>
      <c r="I294">
        <f>youtubesubs[[#This Row],[Instagram Followers]]-H293</f>
        <v>0</v>
      </c>
      <c r="J294">
        <v>1268</v>
      </c>
      <c r="K294">
        <f>youtubesubs[[#This Row],[TikTok Followers]]-J293</f>
        <v>0</v>
      </c>
      <c r="L294">
        <v>485</v>
      </c>
      <c r="M294">
        <f>youtubesubs[[#This Row],[Mastodon]]-L293</f>
        <v>0</v>
      </c>
      <c r="N294">
        <v>0</v>
      </c>
      <c r="O294" t="e">
        <f>youtubesubs[[#This Row],[Threads]]-O293</f>
        <v>#VALUE!</v>
      </c>
    </row>
    <row r="295" spans="1:15">
      <c r="A295" s="14">
        <v>45127</v>
      </c>
      <c r="B295">
        <v>18554</v>
      </c>
      <c r="C295">
        <f>$Q$3</f>
        <v>25000</v>
      </c>
      <c r="D295">
        <f>(B295-B294)/(A295-A294)</f>
        <v>27</v>
      </c>
      <c r="E295">
        <v>6684</v>
      </c>
      <c r="F295">
        <f>youtubesubs[[#This Row],[Twitter Follower Count]]-E294</f>
        <v>8</v>
      </c>
      <c r="G295">
        <f>$Q$10</f>
        <v>10000</v>
      </c>
      <c r="H295">
        <v>1198</v>
      </c>
      <c r="I295">
        <f>youtubesubs[[#This Row],[Instagram Followers]]-H294</f>
        <v>0</v>
      </c>
      <c r="J295">
        <v>1268</v>
      </c>
      <c r="K295">
        <f>youtubesubs[[#This Row],[TikTok Followers]]-J294</f>
        <v>0</v>
      </c>
      <c r="L295">
        <v>485</v>
      </c>
      <c r="M295">
        <f>youtubesubs[[#This Row],[Mastodon]]-L294</f>
        <v>0</v>
      </c>
      <c r="N295">
        <v>0</v>
      </c>
      <c r="O295" t="e">
        <f>youtubesubs[[#This Row],[Threads]]-O294</f>
        <v>#VALUE!</v>
      </c>
    </row>
    <row r="296" spans="1:15">
      <c r="A296" s="14">
        <v>45128</v>
      </c>
      <c r="B296">
        <v>18577</v>
      </c>
      <c r="C296">
        <f>$Q$3</f>
        <v>25000</v>
      </c>
      <c r="D296">
        <f>(B296-B295)/(A296-A295)</f>
        <v>23</v>
      </c>
      <c r="E296">
        <v>6693</v>
      </c>
      <c r="F296">
        <f>youtubesubs[[#This Row],[Twitter Follower Count]]-E295</f>
        <v>9</v>
      </c>
      <c r="G296">
        <f>$Q$10</f>
        <v>10000</v>
      </c>
      <c r="H296">
        <v>1198</v>
      </c>
      <c r="I296">
        <f>youtubesubs[[#This Row],[Instagram Followers]]-H295</f>
        <v>0</v>
      </c>
      <c r="J296">
        <v>1275</v>
      </c>
      <c r="K296">
        <f>youtubesubs[[#This Row],[TikTok Followers]]-J295</f>
        <v>7</v>
      </c>
      <c r="L296">
        <v>485</v>
      </c>
      <c r="M296">
        <f>youtubesubs[[#This Row],[Mastodon]]-L295</f>
        <v>0</v>
      </c>
      <c r="N296">
        <v>0</v>
      </c>
      <c r="O296" t="e">
        <f>youtubesubs[[#This Row],[Threads]]-O295</f>
        <v>#VALUE!</v>
      </c>
    </row>
    <row r="297" spans="1:15">
      <c r="A297" s="14">
        <v>45129</v>
      </c>
      <c r="B297">
        <v>18588</v>
      </c>
      <c r="C297">
        <f>$Q$3</f>
        <v>25000</v>
      </c>
      <c r="D297">
        <f>(B297-B296)/(A297-A296)</f>
        <v>11</v>
      </c>
      <c r="E297">
        <v>6699</v>
      </c>
      <c r="F297">
        <f>youtubesubs[[#This Row],[Twitter Follower Count]]-E296</f>
        <v>6</v>
      </c>
      <c r="G297">
        <f>$Q$10</f>
        <v>10000</v>
      </c>
      <c r="H297">
        <v>1211</v>
      </c>
      <c r="I297">
        <f>youtubesubs[[#This Row],[Instagram Followers]]-H296</f>
        <v>13</v>
      </c>
      <c r="J297">
        <v>1275</v>
      </c>
      <c r="K297">
        <f>youtubesubs[[#This Row],[TikTok Followers]]-J296</f>
        <v>0</v>
      </c>
      <c r="L297">
        <v>485</v>
      </c>
      <c r="M297">
        <f>youtubesubs[[#This Row],[Mastodon]]-L296</f>
        <v>0</v>
      </c>
      <c r="N297">
        <v>0</v>
      </c>
      <c r="O297" t="e">
        <f>youtubesubs[[#This Row],[Threads]]-O296</f>
        <v>#VALUE!</v>
      </c>
    </row>
    <row r="298" spans="1:15">
      <c r="A298" s="14">
        <v>45130</v>
      </c>
      <c r="B298">
        <v>18614</v>
      </c>
      <c r="C298">
        <f>$Q$3</f>
        <v>25000</v>
      </c>
      <c r="D298">
        <f>(B298-B297)/(A298-A297)</f>
        <v>26</v>
      </c>
      <c r="E298">
        <v>6699</v>
      </c>
      <c r="F298">
        <f>youtubesubs[[#This Row],[Twitter Follower Count]]-E297</f>
        <v>0</v>
      </c>
      <c r="G298">
        <f>$Q$10</f>
        <v>10000</v>
      </c>
      <c r="H298">
        <v>1211</v>
      </c>
      <c r="I298">
        <f>youtubesubs[[#This Row],[Instagram Followers]]-H297</f>
        <v>0</v>
      </c>
      <c r="J298">
        <v>1275</v>
      </c>
      <c r="K298">
        <f>youtubesubs[[#This Row],[TikTok Followers]]-J297</f>
        <v>0</v>
      </c>
      <c r="L298">
        <v>485</v>
      </c>
      <c r="M298">
        <f>youtubesubs[[#This Row],[Mastodon]]-L297</f>
        <v>0</v>
      </c>
      <c r="N298">
        <v>0</v>
      </c>
      <c r="O298" t="e">
        <f>youtubesubs[[#This Row],[Threads]]-O297</f>
        <v>#VALUE!</v>
      </c>
    </row>
    <row r="299" spans="1:15">
      <c r="A299" s="24">
        <v>45131</v>
      </c>
      <c r="B299">
        <v>18639</v>
      </c>
      <c r="C299">
        <f>$Q$3</f>
        <v>25000</v>
      </c>
      <c r="D299">
        <f>(B299-B298)/(A299-A298)</f>
        <v>25</v>
      </c>
      <c r="E299">
        <v>6720</v>
      </c>
      <c r="F299">
        <f>youtubesubs[[#This Row],[Twitter Follower Count]]-E298</f>
        <v>21</v>
      </c>
      <c r="G299">
        <f>$Q$10</f>
        <v>10000</v>
      </c>
      <c r="H299">
        <v>1214</v>
      </c>
      <c r="I299">
        <f>youtubesubs[[#This Row],[Instagram Followers]]-H298</f>
        <v>3</v>
      </c>
      <c r="J299">
        <v>1277</v>
      </c>
      <c r="K299">
        <f>youtubesubs[[#This Row],[TikTok Followers]]-J298</f>
        <v>2</v>
      </c>
      <c r="L299">
        <v>485</v>
      </c>
      <c r="M299">
        <f>youtubesubs[[#This Row],[Mastodon]]-L298</f>
        <v>0</v>
      </c>
      <c r="N299">
        <v>0</v>
      </c>
      <c r="O299" t="e">
        <f>youtubesubs[[#This Row],[Threads]]-O298</f>
        <v>#VALUE!</v>
      </c>
    </row>
    <row r="300" spans="1:15">
      <c r="A300" s="14">
        <v>45132</v>
      </c>
      <c r="B300">
        <v>18656</v>
      </c>
      <c r="C300">
        <f>$Q$3</f>
        <v>25000</v>
      </c>
      <c r="D300">
        <f>(B300-B299)/(A300-A299)</f>
        <v>17</v>
      </c>
      <c r="E300">
        <v>6729</v>
      </c>
      <c r="F300">
        <f>youtubesubs[[#This Row],[Twitter Follower Count]]-E299</f>
        <v>9</v>
      </c>
      <c r="G300">
        <f>$Q$10</f>
        <v>10000</v>
      </c>
      <c r="H300">
        <v>1214</v>
      </c>
      <c r="I300">
        <f>youtubesubs[[#This Row],[Instagram Followers]]-H299</f>
        <v>0</v>
      </c>
      <c r="J300">
        <v>1277</v>
      </c>
      <c r="K300">
        <f>youtubesubs[[#This Row],[TikTok Followers]]-J299</f>
        <v>0</v>
      </c>
      <c r="L300">
        <v>485</v>
      </c>
      <c r="M300">
        <f>youtubesubs[[#This Row],[Mastodon]]-L299</f>
        <v>0</v>
      </c>
      <c r="N300">
        <v>0</v>
      </c>
      <c r="O300" t="e">
        <f>youtubesubs[[#This Row],[Threads]]-O299</f>
        <v>#VALUE!</v>
      </c>
    </row>
    <row r="301" spans="1:15">
      <c r="A301" s="14">
        <v>45133</v>
      </c>
      <c r="B301">
        <v>18678</v>
      </c>
      <c r="C301">
        <f>$Q$3</f>
        <v>25000</v>
      </c>
      <c r="D301">
        <f>(B301-B300)/(A301-A300)</f>
        <v>22</v>
      </c>
      <c r="E301">
        <v>6739</v>
      </c>
      <c r="F301">
        <f>youtubesubs[[#This Row],[Twitter Follower Count]]-E300</f>
        <v>10</v>
      </c>
      <c r="G301">
        <f>$Q$10</f>
        <v>10000</v>
      </c>
      <c r="H301">
        <v>1213</v>
      </c>
      <c r="I301">
        <f>youtubesubs[[#This Row],[Instagram Followers]]-H300</f>
        <v>-1</v>
      </c>
      <c r="J301">
        <v>1280</v>
      </c>
      <c r="K301">
        <f>youtubesubs[[#This Row],[TikTok Followers]]-J300</f>
        <v>3</v>
      </c>
      <c r="L301">
        <v>485</v>
      </c>
      <c r="M301">
        <f>youtubesubs[[#This Row],[Mastodon]]-L300</f>
        <v>0</v>
      </c>
      <c r="N301">
        <v>0</v>
      </c>
      <c r="O301" t="e">
        <f>youtubesubs[[#This Row],[Threads]]-O300</f>
        <v>#VALUE!</v>
      </c>
    </row>
    <row r="302" spans="1:15">
      <c r="A302" s="14">
        <v>45134</v>
      </c>
      <c r="B302">
        <v>18701</v>
      </c>
      <c r="C302">
        <f>$Q$3</f>
        <v>25000</v>
      </c>
      <c r="D302">
        <f>(B302-B301)/(A302-A301)</f>
        <v>23</v>
      </c>
      <c r="E302">
        <v>6748</v>
      </c>
      <c r="F302">
        <f>youtubesubs[[#This Row],[Twitter Follower Count]]-E301</f>
        <v>9</v>
      </c>
      <c r="G302">
        <f>$Q$10</f>
        <v>10000</v>
      </c>
      <c r="H302">
        <v>1213</v>
      </c>
      <c r="I302">
        <f>youtubesubs[[#This Row],[Instagram Followers]]-H301</f>
        <v>0</v>
      </c>
      <c r="J302">
        <v>1281</v>
      </c>
      <c r="K302">
        <f>youtubesubs[[#This Row],[TikTok Followers]]-J301</f>
        <v>1</v>
      </c>
      <c r="L302">
        <v>489</v>
      </c>
      <c r="M302">
        <f>youtubesubs[[#This Row],[Mastodon]]-L301</f>
        <v>4</v>
      </c>
      <c r="N302">
        <v>0</v>
      </c>
      <c r="O302" t="e">
        <f>youtubesubs[[#This Row],[Threads]]-O301</f>
        <v>#VALUE!</v>
      </c>
    </row>
    <row r="303" spans="1:15">
      <c r="A303" s="14">
        <v>45135</v>
      </c>
      <c r="B303">
        <v>18726</v>
      </c>
      <c r="C303">
        <f>$Q$3</f>
        <v>25000</v>
      </c>
      <c r="D303">
        <f>(B303-B302)/(A303-A302)</f>
        <v>25</v>
      </c>
      <c r="E303">
        <v>6781</v>
      </c>
      <c r="F303">
        <f>youtubesubs[[#This Row],[Twitter Follower Count]]-E302</f>
        <v>33</v>
      </c>
      <c r="G303">
        <f>$Q$10</f>
        <v>10000</v>
      </c>
      <c r="H303">
        <v>1213</v>
      </c>
      <c r="I303">
        <f>youtubesubs[[#This Row],[Instagram Followers]]-H302</f>
        <v>0</v>
      </c>
      <c r="J303">
        <v>1281</v>
      </c>
      <c r="K303">
        <f>youtubesubs[[#This Row],[TikTok Followers]]-J302</f>
        <v>0</v>
      </c>
      <c r="L303">
        <v>489</v>
      </c>
      <c r="M303">
        <f>youtubesubs[[#This Row],[Mastodon]]-L302</f>
        <v>0</v>
      </c>
      <c r="N303">
        <v>0</v>
      </c>
      <c r="O303" t="e">
        <f>youtubesubs[[#This Row],[Threads]]-O302</f>
        <v>#VALUE!</v>
      </c>
    </row>
    <row r="304" spans="1:15">
      <c r="A304" s="14">
        <v>45136</v>
      </c>
      <c r="B304">
        <v>18756</v>
      </c>
      <c r="C304">
        <f>$Q$3</f>
        <v>25000</v>
      </c>
      <c r="D304">
        <f>(B304-B303)/(A304-A303)</f>
        <v>30</v>
      </c>
      <c r="E304">
        <v>6780</v>
      </c>
      <c r="F304">
        <f>youtubesubs[[#This Row],[Twitter Follower Count]]-E303</f>
        <v>-1</v>
      </c>
      <c r="G304">
        <f>$Q$10</f>
        <v>10000</v>
      </c>
      <c r="H304">
        <v>1213</v>
      </c>
      <c r="I304">
        <f>youtubesubs[[#This Row],[Instagram Followers]]-H303</f>
        <v>0</v>
      </c>
      <c r="J304">
        <v>1281</v>
      </c>
      <c r="K304">
        <f>youtubesubs[[#This Row],[TikTok Followers]]-J303</f>
        <v>0</v>
      </c>
      <c r="L304">
        <v>489</v>
      </c>
      <c r="M304">
        <f>youtubesubs[[#This Row],[Mastodon]]-L303</f>
        <v>0</v>
      </c>
      <c r="N304">
        <v>0</v>
      </c>
      <c r="O304">
        <v>200</v>
      </c>
    </row>
    <row r="305" spans="1:15">
      <c r="A305" s="14">
        <v>45137</v>
      </c>
      <c r="B305">
        <v>18784</v>
      </c>
      <c r="C305">
        <f>$Q$3</f>
        <v>25000</v>
      </c>
      <c r="D305">
        <f>(B305-B304)/(A305-A304)</f>
        <v>28</v>
      </c>
      <c r="E305">
        <v>6785</v>
      </c>
      <c r="F305">
        <f>youtubesubs[[#This Row],[Twitter Follower Count]]-E304</f>
        <v>5</v>
      </c>
      <c r="G305">
        <f>$Q$10</f>
        <v>10000</v>
      </c>
      <c r="H305">
        <v>1215</v>
      </c>
      <c r="I305">
        <f>youtubesubs[[#This Row],[Instagram Followers]]-H304</f>
        <v>2</v>
      </c>
      <c r="J305">
        <v>1282</v>
      </c>
      <c r="K305">
        <f>youtubesubs[[#This Row],[TikTok Followers]]-J304</f>
        <v>1</v>
      </c>
      <c r="L305">
        <v>494</v>
      </c>
      <c r="M305">
        <f>youtubesubs[[#This Row],[Mastodon]]-L304</f>
        <v>5</v>
      </c>
      <c r="N305">
        <v>201</v>
      </c>
      <c r="O305">
        <f>youtubesubs[[#This Row],[Threads]]-N304</f>
        <v>201</v>
      </c>
    </row>
    <row r="306" spans="1:15">
      <c r="A306" s="14">
        <v>45138</v>
      </c>
      <c r="B306">
        <v>18801</v>
      </c>
      <c r="C306">
        <f>$Q$3</f>
        <v>25000</v>
      </c>
      <c r="D306">
        <f>(B306-B305)/(A306-A305)</f>
        <v>17</v>
      </c>
      <c r="E306">
        <v>6792</v>
      </c>
      <c r="F306">
        <f>youtubesubs[[#This Row],[Twitter Follower Count]]-E305</f>
        <v>7</v>
      </c>
      <c r="G306">
        <f>$Q$10</f>
        <v>10000</v>
      </c>
      <c r="H306">
        <v>1215</v>
      </c>
      <c r="I306">
        <f>youtubesubs[[#This Row],[Instagram Followers]]-H305</f>
        <v>0</v>
      </c>
      <c r="J306">
        <v>1282</v>
      </c>
      <c r="K306">
        <f>youtubesubs[[#This Row],[TikTok Followers]]-J305</f>
        <v>0</v>
      </c>
      <c r="L306">
        <v>494</v>
      </c>
      <c r="M306">
        <f>youtubesubs[[#This Row],[Mastodon]]-L305</f>
        <v>0</v>
      </c>
      <c r="N306">
        <v>202</v>
      </c>
      <c r="O306">
        <f>youtubesubs[[#This Row],[Threads]]-N305</f>
        <v>1</v>
      </c>
    </row>
    <row r="307" spans="1:15">
      <c r="A307" s="14">
        <v>45139</v>
      </c>
      <c r="B307">
        <v>18826</v>
      </c>
      <c r="C307">
        <f>$Q$3</f>
        <v>25000</v>
      </c>
      <c r="D307">
        <f>(B307-B306)/(A307-A306)</f>
        <v>25</v>
      </c>
      <c r="E307">
        <v>6803</v>
      </c>
      <c r="F307">
        <f>youtubesubs[[#This Row],[Twitter Follower Count]]-E306</f>
        <v>11</v>
      </c>
      <c r="G307">
        <f>$Q$10</f>
        <v>10000</v>
      </c>
      <c r="H307">
        <v>1215</v>
      </c>
      <c r="I307">
        <f>youtubesubs[[#This Row],[Instagram Followers]]-H306</f>
        <v>0</v>
      </c>
      <c r="J307">
        <v>1282</v>
      </c>
      <c r="K307">
        <f>youtubesubs[[#This Row],[TikTok Followers]]-J306</f>
        <v>0</v>
      </c>
      <c r="L307">
        <v>494</v>
      </c>
      <c r="M307">
        <f>youtubesubs[[#This Row],[Mastodon]]-L306</f>
        <v>0</v>
      </c>
      <c r="N307">
        <v>202</v>
      </c>
      <c r="O307">
        <f>youtubesubs[[#This Row],[Threads]]-N306</f>
        <v>0</v>
      </c>
    </row>
    <row r="308" spans="1:15">
      <c r="A308" s="14">
        <v>45140</v>
      </c>
      <c r="B308">
        <v>18849</v>
      </c>
      <c r="C308">
        <f>$Q$3</f>
        <v>25000</v>
      </c>
      <c r="D308">
        <f>(B308-B307)/(A308-A307)</f>
        <v>23</v>
      </c>
      <c r="E308">
        <v>6821</v>
      </c>
      <c r="F308">
        <f>youtubesubs[[#This Row],[Twitter Follower Count]]-E307</f>
        <v>18</v>
      </c>
      <c r="G308">
        <f>$Q$10</f>
        <v>10000</v>
      </c>
      <c r="H308">
        <v>1215</v>
      </c>
      <c r="I308">
        <f>youtubesubs[[#This Row],[Instagram Followers]]-H307</f>
        <v>0</v>
      </c>
      <c r="J308">
        <v>1284</v>
      </c>
      <c r="K308">
        <f>youtubesubs[[#This Row],[TikTok Followers]]-J307</f>
        <v>2</v>
      </c>
      <c r="L308">
        <v>498</v>
      </c>
      <c r="M308">
        <f>youtubesubs[[#This Row],[Mastodon]]-L307</f>
        <v>4</v>
      </c>
      <c r="N308">
        <v>203</v>
      </c>
      <c r="O308">
        <f>youtubesubs[[#This Row],[Threads]]-N307</f>
        <v>1</v>
      </c>
    </row>
    <row r="309" spans="1:15">
      <c r="A309" s="14">
        <v>45141</v>
      </c>
      <c r="B309">
        <v>18876</v>
      </c>
      <c r="C309">
        <f>$Q$3</f>
        <v>25000</v>
      </c>
      <c r="D309">
        <f>(B309-B308)/(A309-A308)</f>
        <v>27</v>
      </c>
      <c r="E309">
        <v>6833</v>
      </c>
      <c r="F309">
        <f>youtubesubs[[#This Row],[Twitter Follower Count]]-E308</f>
        <v>12</v>
      </c>
      <c r="G309">
        <f>$Q$10</f>
        <v>10000</v>
      </c>
      <c r="H309">
        <v>1215</v>
      </c>
      <c r="I309">
        <f>youtubesubs[[#This Row],[Instagram Followers]]-H308</f>
        <v>0</v>
      </c>
      <c r="J309">
        <v>1292</v>
      </c>
      <c r="K309">
        <f>youtubesubs[[#This Row],[TikTok Followers]]-J308</f>
        <v>8</v>
      </c>
      <c r="L309">
        <v>498</v>
      </c>
      <c r="M309">
        <f>youtubesubs[[#This Row],[Mastodon]]-L308</f>
        <v>0</v>
      </c>
      <c r="N309">
        <v>204</v>
      </c>
      <c r="O309">
        <f>youtubesubs[[#This Row],[Threads]]-N308</f>
        <v>1</v>
      </c>
    </row>
    <row r="310" spans="1:15">
      <c r="A310" s="14">
        <v>45142</v>
      </c>
      <c r="B310">
        <v>18893</v>
      </c>
      <c r="C310">
        <f>$Q$3</f>
        <v>25000</v>
      </c>
      <c r="D310">
        <f>(B310-B309)/(A310-A309)</f>
        <v>17</v>
      </c>
      <c r="E310">
        <v>6837</v>
      </c>
      <c r="F310">
        <f>youtubesubs[[#This Row],[Twitter Follower Count]]-E309</f>
        <v>4</v>
      </c>
      <c r="G310">
        <f>$Q$10</f>
        <v>10000</v>
      </c>
      <c r="H310">
        <v>1217</v>
      </c>
      <c r="I310">
        <f>youtubesubs[[#This Row],[Instagram Followers]]-H309</f>
        <v>2</v>
      </c>
      <c r="J310">
        <v>1293</v>
      </c>
      <c r="K310">
        <f>youtubesubs[[#This Row],[TikTok Followers]]-J309</f>
        <v>1</v>
      </c>
      <c r="L310">
        <v>499</v>
      </c>
      <c r="M310">
        <f>youtubesubs[[#This Row],[Mastodon]]-L309</f>
        <v>1</v>
      </c>
      <c r="N310">
        <v>205</v>
      </c>
      <c r="O310">
        <f>youtubesubs[[#This Row],[Threads]]-N309</f>
        <v>1</v>
      </c>
    </row>
    <row r="311" spans="1:15">
      <c r="A311" s="14">
        <v>45143</v>
      </c>
      <c r="B311">
        <v>18910</v>
      </c>
      <c r="C311">
        <f>$Q$3</f>
        <v>25000</v>
      </c>
      <c r="D311">
        <f>(B311-B310)/(A311-A310)</f>
        <v>17</v>
      </c>
      <c r="E311">
        <v>6853</v>
      </c>
      <c r="F311">
        <f>youtubesubs[[#This Row],[Twitter Follower Count]]-E310</f>
        <v>16</v>
      </c>
      <c r="G311">
        <f>$Q$10</f>
        <v>10000</v>
      </c>
      <c r="H311">
        <v>1219</v>
      </c>
      <c r="I311">
        <f>youtubesubs[[#This Row],[Instagram Followers]]-H310</f>
        <v>2</v>
      </c>
      <c r="J311">
        <v>1294</v>
      </c>
      <c r="K311">
        <f>youtubesubs[[#This Row],[TikTok Followers]]-J310</f>
        <v>1</v>
      </c>
      <c r="L311">
        <v>500</v>
      </c>
      <c r="M311">
        <f>youtubesubs[[#This Row],[Mastodon]]-L310</f>
        <v>1</v>
      </c>
      <c r="N311">
        <v>206</v>
      </c>
      <c r="O311">
        <f>youtubesubs[[#This Row],[Threads]]-N310</f>
        <v>1</v>
      </c>
    </row>
    <row r="312" spans="1:15">
      <c r="A312" s="14">
        <v>45144</v>
      </c>
      <c r="B312">
        <v>18935</v>
      </c>
      <c r="C312">
        <f>$Q$3</f>
        <v>25000</v>
      </c>
      <c r="D312">
        <f>(B312-B311)/(A312-A311)</f>
        <v>25</v>
      </c>
      <c r="E312">
        <v>6878</v>
      </c>
      <c r="F312">
        <f>youtubesubs[[#This Row],[Twitter Follower Count]]-E311</f>
        <v>25</v>
      </c>
      <c r="G312">
        <f>$Q$10</f>
        <v>10000</v>
      </c>
      <c r="H312">
        <v>1220</v>
      </c>
      <c r="I312">
        <f>youtubesubs[[#This Row],[Instagram Followers]]-H311</f>
        <v>1</v>
      </c>
      <c r="J312">
        <v>1294</v>
      </c>
      <c r="K312">
        <f>youtubesubs[[#This Row],[TikTok Followers]]-J311</f>
        <v>0</v>
      </c>
      <c r="L312">
        <v>501</v>
      </c>
      <c r="M312">
        <f>youtubesubs[[#This Row],[Mastodon]]-L311</f>
        <v>1</v>
      </c>
      <c r="N312">
        <v>207</v>
      </c>
      <c r="O312">
        <f>youtubesubs[[#This Row],[Threads]]-N311</f>
        <v>1</v>
      </c>
    </row>
    <row r="313" spans="1:15">
      <c r="A313" s="14">
        <v>45145</v>
      </c>
      <c r="B313">
        <v>18958</v>
      </c>
      <c r="C313">
        <f>$Q$3</f>
        <v>25000</v>
      </c>
      <c r="D313">
        <f>(B313-B312)/(A313-A312)</f>
        <v>23</v>
      </c>
      <c r="E313">
        <v>6887</v>
      </c>
      <c r="F313">
        <f>youtubesubs[[#This Row],[Twitter Follower Count]]-E312</f>
        <v>9</v>
      </c>
      <c r="G313">
        <f>$Q$10</f>
        <v>10000</v>
      </c>
      <c r="H313">
        <v>1220</v>
      </c>
      <c r="I313">
        <f>youtubesubs[[#This Row],[Instagram Followers]]-H312</f>
        <v>0</v>
      </c>
      <c r="J313">
        <v>1295</v>
      </c>
      <c r="K313">
        <f>youtubesubs[[#This Row],[TikTok Followers]]-J312</f>
        <v>1</v>
      </c>
      <c r="L313">
        <v>502</v>
      </c>
      <c r="M313">
        <f>youtubesubs[[#This Row],[Mastodon]]-L312</f>
        <v>1</v>
      </c>
      <c r="N313">
        <v>208</v>
      </c>
      <c r="O313">
        <f>youtubesubs[[#This Row],[Threads]]-N312</f>
        <v>1</v>
      </c>
    </row>
    <row r="314" spans="1:15">
      <c r="A314" s="14">
        <v>45146</v>
      </c>
      <c r="B314">
        <v>18985</v>
      </c>
      <c r="C314">
        <f>$Q$3</f>
        <v>25000</v>
      </c>
      <c r="D314">
        <f>(B314-B313)/(A314-A313)</f>
        <v>27</v>
      </c>
      <c r="E314">
        <v>6898</v>
      </c>
      <c r="F314">
        <f>youtubesubs[[#This Row],[Twitter Follower Count]]-E313</f>
        <v>11</v>
      </c>
      <c r="G314">
        <f>$Q$10</f>
        <v>10000</v>
      </c>
      <c r="H314">
        <v>1220</v>
      </c>
      <c r="I314">
        <f>youtubesubs[[#This Row],[Instagram Followers]]-H313</f>
        <v>0</v>
      </c>
      <c r="J314">
        <v>1295</v>
      </c>
      <c r="K314">
        <f>youtubesubs[[#This Row],[TikTok Followers]]-J313</f>
        <v>0</v>
      </c>
      <c r="L314">
        <v>503</v>
      </c>
      <c r="M314">
        <f>youtubesubs[[#This Row],[Mastodon]]-L313</f>
        <v>1</v>
      </c>
      <c r="N314">
        <v>208</v>
      </c>
      <c r="O314">
        <f>youtubesubs[[#This Row],[Threads]]-N313</f>
        <v>0</v>
      </c>
    </row>
    <row r="315" spans="1:15">
      <c r="A315" s="14">
        <v>45147</v>
      </c>
      <c r="B315">
        <v>19006</v>
      </c>
      <c r="C315">
        <f>$Q$3</f>
        <v>25000</v>
      </c>
      <c r="D315">
        <f>(B315-B314)/(A315-A314)</f>
        <v>21</v>
      </c>
      <c r="E315">
        <v>6906</v>
      </c>
      <c r="F315">
        <f>youtubesubs[[#This Row],[Twitter Follower Count]]-E314</f>
        <v>8</v>
      </c>
      <c r="G315">
        <f>$Q$10</f>
        <v>10000</v>
      </c>
      <c r="H315">
        <v>1220</v>
      </c>
      <c r="I315">
        <f>youtubesubs[[#This Row],[Instagram Followers]]-H314</f>
        <v>0</v>
      </c>
      <c r="J315">
        <v>1295</v>
      </c>
      <c r="K315">
        <f>youtubesubs[[#This Row],[TikTok Followers]]-J314</f>
        <v>0</v>
      </c>
      <c r="L315">
        <v>503</v>
      </c>
      <c r="M315">
        <f>youtubesubs[[#This Row],[Mastodon]]-L314</f>
        <v>0</v>
      </c>
      <c r="N315">
        <v>208</v>
      </c>
      <c r="O315">
        <f>youtubesubs[[#This Row],[Threads]]-N314</f>
        <v>0</v>
      </c>
    </row>
    <row r="316" spans="1:15">
      <c r="A316" s="14">
        <v>45148</v>
      </c>
      <c r="B316">
        <v>19030</v>
      </c>
      <c r="C316">
        <f>$Q$3</f>
        <v>25000</v>
      </c>
      <c r="D316">
        <f>(B316-B315)/(A316-A315)</f>
        <v>24</v>
      </c>
      <c r="E316">
        <v>6916</v>
      </c>
      <c r="F316">
        <f>youtubesubs[[#This Row],[Twitter Follower Count]]-E315</f>
        <v>10</v>
      </c>
      <c r="G316">
        <f>$Q$10</f>
        <v>10000</v>
      </c>
      <c r="H316">
        <v>1221</v>
      </c>
      <c r="I316">
        <f>youtubesubs[[#This Row],[Instagram Followers]]-H315</f>
        <v>1</v>
      </c>
      <c r="J316">
        <v>1295</v>
      </c>
      <c r="K316">
        <f>youtubesubs[[#This Row],[TikTok Followers]]-J315</f>
        <v>0</v>
      </c>
      <c r="L316">
        <v>504</v>
      </c>
      <c r="M316">
        <f>youtubesubs[[#This Row],[Mastodon]]-L315</f>
        <v>1</v>
      </c>
      <c r="N316">
        <v>208</v>
      </c>
      <c r="O316">
        <f>youtubesubs[[#This Row],[Threads]]-N315</f>
        <v>0</v>
      </c>
    </row>
    <row r="317" spans="1:15">
      <c r="A317" s="14">
        <v>45149</v>
      </c>
      <c r="B317">
        <v>19053</v>
      </c>
      <c r="C317">
        <f>$Q$3</f>
        <v>25000</v>
      </c>
      <c r="D317">
        <f>(B317-B316)/(A317-A316)</f>
        <v>23</v>
      </c>
      <c r="E317">
        <v>6919</v>
      </c>
      <c r="F317">
        <f>youtubesubs[[#This Row],[Twitter Follower Count]]-E316</f>
        <v>3</v>
      </c>
      <c r="G317">
        <f>$Q$10</f>
        <v>10000</v>
      </c>
      <c r="H317">
        <v>1221</v>
      </c>
      <c r="I317">
        <f>youtubesubs[[#This Row],[Instagram Followers]]-H316</f>
        <v>0</v>
      </c>
      <c r="J317">
        <v>1295</v>
      </c>
      <c r="K317">
        <f>youtubesubs[[#This Row],[TikTok Followers]]-J316</f>
        <v>0</v>
      </c>
      <c r="L317">
        <v>504</v>
      </c>
      <c r="M317">
        <f>youtubesubs[[#This Row],[Mastodon]]-L316</f>
        <v>0</v>
      </c>
      <c r="N317">
        <v>209</v>
      </c>
      <c r="O317">
        <f>youtubesubs[[#This Row],[Threads]]-N316</f>
        <v>1</v>
      </c>
    </row>
    <row r="318" spans="1:15">
      <c r="A318" s="14">
        <v>45150</v>
      </c>
      <c r="B318">
        <v>19072</v>
      </c>
      <c r="C318">
        <f>$Q$3</f>
        <v>25000</v>
      </c>
      <c r="D318">
        <f>(B318-B317)/(A318-A317)</f>
        <v>19</v>
      </c>
      <c r="E318">
        <v>6972</v>
      </c>
      <c r="F318">
        <f>youtubesubs[[#This Row],[Twitter Follower Count]]-E317</f>
        <v>53</v>
      </c>
      <c r="G318">
        <f>$Q$10</f>
        <v>10000</v>
      </c>
      <c r="H318">
        <v>1221</v>
      </c>
      <c r="I318">
        <f>youtubesubs[[#This Row],[Instagram Followers]]-H317</f>
        <v>0</v>
      </c>
      <c r="J318">
        <v>1295</v>
      </c>
      <c r="K318">
        <f>youtubesubs[[#This Row],[TikTok Followers]]-J317</f>
        <v>0</v>
      </c>
      <c r="L318">
        <v>504</v>
      </c>
      <c r="M318">
        <f>youtubesubs[[#This Row],[Mastodon]]-L317</f>
        <v>0</v>
      </c>
      <c r="N318">
        <v>209</v>
      </c>
      <c r="O318">
        <f>youtubesubs[[#This Row],[Threads]]-N317</f>
        <v>0</v>
      </c>
    </row>
    <row r="319" spans="1:15">
      <c r="A319" s="14">
        <v>45151</v>
      </c>
      <c r="B319">
        <v>19103</v>
      </c>
      <c r="C319">
        <f>$Q$3</f>
        <v>25000</v>
      </c>
      <c r="D319">
        <f>(B319-B318)/(A319-A318)</f>
        <v>31</v>
      </c>
      <c r="E319">
        <v>6975</v>
      </c>
      <c r="F319">
        <f>youtubesubs[[#This Row],[Twitter Follower Count]]-E318</f>
        <v>3</v>
      </c>
      <c r="G319">
        <f>$Q$10</f>
        <v>10000</v>
      </c>
      <c r="H319">
        <v>1221</v>
      </c>
      <c r="I319">
        <f>youtubesubs[[#This Row],[Instagram Followers]]-H318</f>
        <v>0</v>
      </c>
      <c r="J319">
        <v>1295</v>
      </c>
      <c r="K319">
        <f>youtubesubs[[#This Row],[TikTok Followers]]-J318</f>
        <v>0</v>
      </c>
      <c r="L319">
        <v>504</v>
      </c>
      <c r="M319">
        <f>youtubesubs[[#This Row],[Mastodon]]-L318</f>
        <v>0</v>
      </c>
      <c r="N319">
        <v>209</v>
      </c>
      <c r="O319">
        <f>youtubesubs[[#This Row],[Threads]]-N318</f>
        <v>0</v>
      </c>
    </row>
    <row r="320" spans="1:15">
      <c r="A320" s="14">
        <v>45152</v>
      </c>
      <c r="B320">
        <v>19128</v>
      </c>
      <c r="C320">
        <f>$Q$3</f>
        <v>25000</v>
      </c>
      <c r="D320">
        <f>(B320-B319)/(A320-A319)</f>
        <v>25</v>
      </c>
      <c r="E320">
        <v>7006</v>
      </c>
      <c r="F320">
        <f>youtubesubs[[#This Row],[Twitter Follower Count]]-E319</f>
        <v>31</v>
      </c>
      <c r="G320">
        <f>$Q$10</f>
        <v>10000</v>
      </c>
      <c r="H320">
        <v>1218</v>
      </c>
      <c r="I320">
        <f>youtubesubs[[#This Row],[Instagram Followers]]-H319</f>
        <v>-3</v>
      </c>
      <c r="J320">
        <v>1298</v>
      </c>
      <c r="K320">
        <f>youtubesubs[[#This Row],[TikTok Followers]]-J319</f>
        <v>3</v>
      </c>
      <c r="L320">
        <v>506</v>
      </c>
      <c r="M320">
        <f>youtubesubs[[#This Row],[Mastodon]]-L319</f>
        <v>2</v>
      </c>
      <c r="N320">
        <v>210</v>
      </c>
      <c r="O320">
        <f>youtubesubs[[#This Row],[Threads]]-N319</f>
        <v>1</v>
      </c>
    </row>
    <row r="321" spans="1:15">
      <c r="A321" s="14">
        <v>45153</v>
      </c>
      <c r="B321">
        <v>19155</v>
      </c>
      <c r="C321">
        <f>$Q$3</f>
        <v>25000</v>
      </c>
      <c r="D321">
        <f>(B321-B320)/(A321-A320)</f>
        <v>27</v>
      </c>
      <c r="E321">
        <v>7028</v>
      </c>
      <c r="F321">
        <f>youtubesubs[[#This Row],[Twitter Follower Count]]-E320</f>
        <v>22</v>
      </c>
      <c r="G321">
        <f>$Q$10</f>
        <v>10000</v>
      </c>
      <c r="H321">
        <v>1218</v>
      </c>
      <c r="I321">
        <f>youtubesubs[[#This Row],[Instagram Followers]]-H320</f>
        <v>0</v>
      </c>
      <c r="J321">
        <v>1298</v>
      </c>
      <c r="K321">
        <f>youtubesubs[[#This Row],[TikTok Followers]]-J320</f>
        <v>0</v>
      </c>
      <c r="L321">
        <v>516</v>
      </c>
      <c r="M321">
        <f>youtubesubs[[#This Row],[Mastodon]]-L320</f>
        <v>10</v>
      </c>
      <c r="N321">
        <v>211</v>
      </c>
      <c r="O321">
        <f>youtubesubs[[#This Row],[Threads]]-N320</f>
        <v>1</v>
      </c>
    </row>
    <row r="322" spans="1:15">
      <c r="A322" s="14">
        <v>45154</v>
      </c>
      <c r="B322">
        <v>19184</v>
      </c>
      <c r="C322">
        <f>$Q$3</f>
        <v>25000</v>
      </c>
      <c r="D322">
        <f>(B322-B321)/(A322-A321)</f>
        <v>29</v>
      </c>
      <c r="E322">
        <v>7091</v>
      </c>
      <c r="F322">
        <f>youtubesubs[[#This Row],[Twitter Follower Count]]-E321</f>
        <v>63</v>
      </c>
      <c r="G322">
        <f>$Q$10</f>
        <v>10000</v>
      </c>
      <c r="H322">
        <v>1220</v>
      </c>
      <c r="I322">
        <f>youtubesubs[[#This Row],[Instagram Followers]]-H321</f>
        <v>2</v>
      </c>
      <c r="J322">
        <v>1298</v>
      </c>
      <c r="K322">
        <f>youtubesubs[[#This Row],[TikTok Followers]]-J321</f>
        <v>0</v>
      </c>
      <c r="L322">
        <v>517</v>
      </c>
      <c r="M322">
        <f>youtubesubs[[#This Row],[Mastodon]]-L321</f>
        <v>1</v>
      </c>
      <c r="N322">
        <v>211</v>
      </c>
      <c r="O322">
        <f>youtubesubs[[#This Row],[Threads]]-N321</f>
        <v>0</v>
      </c>
    </row>
    <row r="323" spans="1:15">
      <c r="A323" s="14">
        <v>45155</v>
      </c>
      <c r="B323">
        <v>19204</v>
      </c>
      <c r="C323">
        <f>$Q$3</f>
        <v>25000</v>
      </c>
      <c r="D323">
        <f>(B323-B322)/(A323-A322)</f>
        <v>20</v>
      </c>
      <c r="E323">
        <v>7092</v>
      </c>
      <c r="F323">
        <f>youtubesubs[[#This Row],[Twitter Follower Count]]-E322</f>
        <v>1</v>
      </c>
      <c r="G323">
        <f>$Q$10</f>
        <v>10000</v>
      </c>
      <c r="H323">
        <v>1220</v>
      </c>
      <c r="I323">
        <f>youtubesubs[[#This Row],[Instagram Followers]]-H322</f>
        <v>0</v>
      </c>
      <c r="J323">
        <v>1298</v>
      </c>
      <c r="K323">
        <f>youtubesubs[[#This Row],[TikTok Followers]]-J322</f>
        <v>0</v>
      </c>
      <c r="L323">
        <v>519</v>
      </c>
      <c r="M323">
        <f>youtubesubs[[#This Row],[Mastodon]]-L322</f>
        <v>2</v>
      </c>
      <c r="N323">
        <v>211</v>
      </c>
      <c r="O323">
        <f>youtubesubs[[#This Row],[Threads]]-N322</f>
        <v>0</v>
      </c>
    </row>
    <row r="324" spans="1:15">
      <c r="A324" s="14">
        <v>45156</v>
      </c>
      <c r="B324">
        <v>19238</v>
      </c>
      <c r="C324">
        <f>$Q$3</f>
        <v>25000</v>
      </c>
      <c r="D324">
        <f>(B324-B323)/(A324-A323)</f>
        <v>34</v>
      </c>
      <c r="E324">
        <v>7104</v>
      </c>
      <c r="F324">
        <f>youtubesubs[[#This Row],[Twitter Follower Count]]-E323</f>
        <v>12</v>
      </c>
      <c r="G324">
        <f>$Q$10</f>
        <v>10000</v>
      </c>
      <c r="H324">
        <v>1221</v>
      </c>
      <c r="I324">
        <f>youtubesubs[[#This Row],[Instagram Followers]]-H323</f>
        <v>1</v>
      </c>
      <c r="J324">
        <v>1298</v>
      </c>
      <c r="K324">
        <f>youtubesubs[[#This Row],[TikTok Followers]]-J323</f>
        <v>0</v>
      </c>
      <c r="L324">
        <v>520</v>
      </c>
      <c r="M324">
        <f>youtubesubs[[#This Row],[Mastodon]]-L323</f>
        <v>1</v>
      </c>
      <c r="N324">
        <v>211</v>
      </c>
      <c r="O324">
        <f>youtubesubs[[#This Row],[Threads]]-N323</f>
        <v>0</v>
      </c>
    </row>
    <row r="325" spans="1:15">
      <c r="A325" s="14">
        <v>45157</v>
      </c>
      <c r="B325">
        <v>19261</v>
      </c>
      <c r="C325">
        <f>$Q$3</f>
        <v>25000</v>
      </c>
      <c r="D325">
        <f>(B325-B324)/(A325-A324)</f>
        <v>23</v>
      </c>
      <c r="E325">
        <v>7113</v>
      </c>
      <c r="F325">
        <f>youtubesubs[[#This Row],[Twitter Follower Count]]-E324</f>
        <v>9</v>
      </c>
      <c r="G325">
        <f>$Q$10</f>
        <v>10000</v>
      </c>
      <c r="H325">
        <v>1221</v>
      </c>
      <c r="I325">
        <f>youtubesubs[[#This Row],[Instagram Followers]]-H324</f>
        <v>0</v>
      </c>
      <c r="J325">
        <v>1298</v>
      </c>
      <c r="K325">
        <f>youtubesubs[[#This Row],[TikTok Followers]]-J324</f>
        <v>0</v>
      </c>
      <c r="L325">
        <v>521</v>
      </c>
      <c r="M325">
        <f>youtubesubs[[#This Row],[Mastodon]]-L324</f>
        <v>1</v>
      </c>
      <c r="N325">
        <v>211</v>
      </c>
      <c r="O325">
        <f>youtubesubs[[#This Row],[Threads]]-N324</f>
        <v>0</v>
      </c>
    </row>
    <row r="326" spans="1:15">
      <c r="A326" s="14">
        <v>45158</v>
      </c>
      <c r="B326">
        <v>19289</v>
      </c>
      <c r="C326">
        <f>$Q$3</f>
        <v>25000</v>
      </c>
      <c r="D326">
        <f>(B326-B325)/(A326-A325)</f>
        <v>28</v>
      </c>
      <c r="E326">
        <v>7128</v>
      </c>
      <c r="F326">
        <f>youtubesubs[[#This Row],[Twitter Follower Count]]-E325</f>
        <v>15</v>
      </c>
      <c r="G326">
        <f>$Q$10</f>
        <v>10000</v>
      </c>
      <c r="H326">
        <v>1220</v>
      </c>
      <c r="I326">
        <f>youtubesubs[[#This Row],[Instagram Followers]]-H325</f>
        <v>-1</v>
      </c>
      <c r="J326">
        <v>1298</v>
      </c>
      <c r="K326">
        <f>youtubesubs[[#This Row],[TikTok Followers]]-J325</f>
        <v>0</v>
      </c>
      <c r="L326">
        <v>523</v>
      </c>
      <c r="M326">
        <f>youtubesubs[[#This Row],[Mastodon]]-L325</f>
        <v>2</v>
      </c>
      <c r="N326">
        <v>212</v>
      </c>
      <c r="O326">
        <f>youtubesubs[[#This Row],[Threads]]-N325</f>
        <v>1</v>
      </c>
    </row>
    <row r="327" spans="1:15">
      <c r="A327" s="14">
        <v>45159</v>
      </c>
      <c r="B327">
        <v>19319</v>
      </c>
      <c r="C327">
        <f>$Q$3</f>
        <v>25000</v>
      </c>
      <c r="D327">
        <f>(B327-B326)/(A327-A326)</f>
        <v>30</v>
      </c>
      <c r="E327">
        <v>7132</v>
      </c>
      <c r="F327">
        <f>youtubesubs[[#This Row],[Twitter Follower Count]]-E326</f>
        <v>4</v>
      </c>
      <c r="G327">
        <f>$Q$10</f>
        <v>10000</v>
      </c>
      <c r="H327">
        <v>1221</v>
      </c>
      <c r="I327">
        <f>youtubesubs[[#This Row],[Instagram Followers]]-H326</f>
        <v>1</v>
      </c>
      <c r="J327">
        <v>1300</v>
      </c>
      <c r="K327">
        <f>youtubesubs[[#This Row],[TikTok Followers]]-J326</f>
        <v>2</v>
      </c>
      <c r="L327">
        <v>524</v>
      </c>
      <c r="M327">
        <f>youtubesubs[[#This Row],[Mastodon]]-L326</f>
        <v>1</v>
      </c>
      <c r="N327">
        <v>212</v>
      </c>
      <c r="O327">
        <f>youtubesubs[[#This Row],[Threads]]-N326</f>
        <v>0</v>
      </c>
    </row>
    <row r="328" spans="1:15">
      <c r="A328" s="14">
        <v>45160</v>
      </c>
      <c r="B328">
        <v>19355</v>
      </c>
      <c r="C328">
        <f>$Q$3</f>
        <v>25000</v>
      </c>
      <c r="D328">
        <f>(B328-B327)/(A328-A327)</f>
        <v>36</v>
      </c>
      <c r="E328">
        <v>7138</v>
      </c>
      <c r="F328">
        <f>youtubesubs[[#This Row],[Twitter Follower Count]]-E327</f>
        <v>6</v>
      </c>
      <c r="G328">
        <f>$Q$10</f>
        <v>10000</v>
      </c>
      <c r="H328">
        <v>1221</v>
      </c>
      <c r="I328">
        <f>youtubesubs[[#This Row],[Instagram Followers]]-H327</f>
        <v>0</v>
      </c>
      <c r="J328">
        <v>1300</v>
      </c>
      <c r="K328">
        <f>youtubesubs[[#This Row],[TikTok Followers]]-J327</f>
        <v>0</v>
      </c>
      <c r="L328">
        <v>524</v>
      </c>
      <c r="M328">
        <f>youtubesubs[[#This Row],[Mastodon]]-L327</f>
        <v>0</v>
      </c>
      <c r="N328">
        <v>212</v>
      </c>
      <c r="O328">
        <f>youtubesubs[[#This Row],[Threads]]-N327</f>
        <v>0</v>
      </c>
    </row>
    <row r="329" spans="1:15">
      <c r="A329" s="14">
        <v>45161</v>
      </c>
      <c r="B329">
        <v>19388</v>
      </c>
      <c r="C329">
        <f>$Q$3</f>
        <v>25000</v>
      </c>
      <c r="D329">
        <f>(B329-B328)/(A329-A328)</f>
        <v>33</v>
      </c>
      <c r="E329">
        <v>7143</v>
      </c>
      <c r="F329">
        <f>youtubesubs[[#This Row],[Twitter Follower Count]]-E328</f>
        <v>5</v>
      </c>
      <c r="G329">
        <f>$Q$10</f>
        <v>10000</v>
      </c>
      <c r="H329">
        <v>1221</v>
      </c>
      <c r="I329">
        <f>youtubesubs[[#This Row],[Instagram Followers]]-H328</f>
        <v>0</v>
      </c>
      <c r="J329">
        <v>1300</v>
      </c>
      <c r="K329">
        <f>youtubesubs[[#This Row],[TikTok Followers]]-J328</f>
        <v>0</v>
      </c>
      <c r="L329">
        <v>524</v>
      </c>
      <c r="M329">
        <f>youtubesubs[[#This Row],[Mastodon]]-L328</f>
        <v>0</v>
      </c>
      <c r="N329">
        <v>212</v>
      </c>
      <c r="O329">
        <f>youtubesubs[[#This Row],[Threads]]-N328</f>
        <v>0</v>
      </c>
    </row>
    <row r="330" spans="1:15">
      <c r="A330" s="14">
        <v>45162</v>
      </c>
      <c r="B330">
        <v>19417</v>
      </c>
      <c r="C330">
        <f>$Q$3</f>
        <v>25000</v>
      </c>
      <c r="D330">
        <f>(B330-B329)/(A330-A329)</f>
        <v>29</v>
      </c>
      <c r="E330">
        <v>7153</v>
      </c>
      <c r="F330">
        <f>youtubesubs[[#This Row],[Twitter Follower Count]]-E329</f>
        <v>10</v>
      </c>
      <c r="G330">
        <f>$Q$10</f>
        <v>10000</v>
      </c>
      <c r="H330">
        <v>1221</v>
      </c>
      <c r="I330">
        <f>youtubesubs[[#This Row],[Instagram Followers]]-H329</f>
        <v>0</v>
      </c>
      <c r="J330">
        <v>1300</v>
      </c>
      <c r="K330">
        <f>youtubesubs[[#This Row],[TikTok Followers]]-J329</f>
        <v>0</v>
      </c>
      <c r="L330">
        <v>524</v>
      </c>
      <c r="M330">
        <f>youtubesubs[[#This Row],[Mastodon]]-L329</f>
        <v>0</v>
      </c>
      <c r="N330">
        <v>212</v>
      </c>
      <c r="O330">
        <f>youtubesubs[[#This Row],[Threads]]-N329</f>
        <v>0</v>
      </c>
    </row>
    <row r="331" spans="1:15">
      <c r="A331" s="14">
        <v>45163</v>
      </c>
      <c r="B331">
        <v>19447</v>
      </c>
      <c r="C331">
        <f>$Q$3</f>
        <v>25000</v>
      </c>
      <c r="D331">
        <f>(B331-B330)/(A331-A330)</f>
        <v>30</v>
      </c>
      <c r="E331">
        <v>7161</v>
      </c>
      <c r="F331">
        <f>youtubesubs[[#This Row],[Twitter Follower Count]]-E330</f>
        <v>8</v>
      </c>
      <c r="G331">
        <f>$Q$10</f>
        <v>10000</v>
      </c>
      <c r="H331">
        <v>1237</v>
      </c>
      <c r="I331">
        <f>youtubesubs[[#This Row],[Instagram Followers]]-H330</f>
        <v>16</v>
      </c>
      <c r="J331">
        <v>1303</v>
      </c>
      <c r="K331">
        <f>youtubesubs[[#This Row],[TikTok Followers]]-J330</f>
        <v>3</v>
      </c>
      <c r="L331">
        <v>525</v>
      </c>
      <c r="M331">
        <f>youtubesubs[[#This Row],[Mastodon]]-L330</f>
        <v>1</v>
      </c>
      <c r="N331">
        <v>214</v>
      </c>
      <c r="O331">
        <f>youtubesubs[[#This Row],[Threads]]-N330</f>
        <v>2</v>
      </c>
    </row>
    <row r="332" spans="1:15">
      <c r="A332" s="14">
        <v>45164</v>
      </c>
      <c r="B332">
        <v>19459</v>
      </c>
      <c r="C332">
        <f>$Q$3</f>
        <v>25000</v>
      </c>
      <c r="D332">
        <f>(B332-B331)/(A332-A331)</f>
        <v>12</v>
      </c>
      <c r="E332">
        <v>7170</v>
      </c>
      <c r="F332">
        <f>youtubesubs[[#This Row],[Twitter Follower Count]]-E331</f>
        <v>9</v>
      </c>
      <c r="G332">
        <f>$Q$10</f>
        <v>10000</v>
      </c>
      <c r="H332">
        <v>1240</v>
      </c>
      <c r="I332">
        <f>youtubesubs[[#This Row],[Instagram Followers]]-H331</f>
        <v>3</v>
      </c>
      <c r="J332">
        <v>1303</v>
      </c>
      <c r="K332">
        <f>youtubesubs[[#This Row],[TikTok Followers]]-J331</f>
        <v>0</v>
      </c>
      <c r="L332">
        <v>525</v>
      </c>
      <c r="M332">
        <f>youtubesubs[[#This Row],[Mastodon]]-L331</f>
        <v>0</v>
      </c>
      <c r="N332">
        <v>214</v>
      </c>
      <c r="O332">
        <f>youtubesubs[[#This Row],[Threads]]-N331</f>
        <v>0</v>
      </c>
    </row>
    <row r="333" spans="1:15">
      <c r="A333" s="14">
        <v>45165</v>
      </c>
      <c r="B333">
        <v>19483</v>
      </c>
      <c r="C333">
        <f>$Q$3</f>
        <v>25000</v>
      </c>
      <c r="D333">
        <f>(B333-B332)/(A333-A332)</f>
        <v>24</v>
      </c>
      <c r="E333">
        <v>7173</v>
      </c>
      <c r="F333">
        <f>youtubesubs[[#This Row],[Twitter Follower Count]]-E332</f>
        <v>3</v>
      </c>
      <c r="G333">
        <f>$Q$10</f>
        <v>10000</v>
      </c>
      <c r="H333">
        <v>1241</v>
      </c>
      <c r="I333">
        <f>youtubesubs[[#This Row],[Instagram Followers]]-H332</f>
        <v>1</v>
      </c>
      <c r="J333">
        <v>1303</v>
      </c>
      <c r="K333">
        <f>youtubesubs[[#This Row],[TikTok Followers]]-J332</f>
        <v>0</v>
      </c>
      <c r="L333">
        <v>525</v>
      </c>
      <c r="M333">
        <f>youtubesubs[[#This Row],[Mastodon]]-L332</f>
        <v>0</v>
      </c>
      <c r="N333">
        <v>214</v>
      </c>
      <c r="O333">
        <f>youtubesubs[[#This Row],[Threads]]-N332</f>
        <v>0</v>
      </c>
    </row>
    <row r="334" spans="1:15">
      <c r="A334" s="14">
        <v>45166</v>
      </c>
      <c r="B334">
        <v>19510</v>
      </c>
      <c r="C334">
        <f>$Q$3</f>
        <v>25000</v>
      </c>
      <c r="D334">
        <f>(B334-B333)/(A334-A333)</f>
        <v>27</v>
      </c>
      <c r="E334">
        <v>7193</v>
      </c>
      <c r="F334">
        <f>youtubesubs[[#This Row],[Twitter Follower Count]]-E333</f>
        <v>20</v>
      </c>
      <c r="G334">
        <f>$Q$10</f>
        <v>10000</v>
      </c>
      <c r="H334">
        <v>1242</v>
      </c>
      <c r="I334">
        <f>youtubesubs[[#This Row],[Instagram Followers]]-H333</f>
        <v>1</v>
      </c>
      <c r="J334">
        <v>1303</v>
      </c>
      <c r="K334">
        <f>youtubesubs[[#This Row],[TikTok Followers]]-J333</f>
        <v>0</v>
      </c>
      <c r="L334">
        <v>525</v>
      </c>
      <c r="M334">
        <f>youtubesubs[[#This Row],[Mastodon]]-L333</f>
        <v>0</v>
      </c>
      <c r="N334">
        <v>216</v>
      </c>
      <c r="O334">
        <f>youtubesubs[[#This Row],[Threads]]-N333</f>
        <v>2</v>
      </c>
    </row>
    <row r="335" spans="1:15">
      <c r="A335" s="14">
        <v>45167</v>
      </c>
      <c r="B335">
        <v>19526</v>
      </c>
      <c r="C335">
        <f>$Q$3</f>
        <v>25000</v>
      </c>
      <c r="D335">
        <f>(B335-B334)/(A335-A334)</f>
        <v>16</v>
      </c>
      <c r="E335">
        <v>7198</v>
      </c>
      <c r="F335">
        <f>youtubesubs[[#This Row],[Twitter Follower Count]]-E334</f>
        <v>5</v>
      </c>
      <c r="G335">
        <f>$Q$10</f>
        <v>10000</v>
      </c>
      <c r="H335">
        <v>1243</v>
      </c>
      <c r="I335">
        <f>youtubesubs[[#This Row],[Instagram Followers]]-H334</f>
        <v>1</v>
      </c>
      <c r="J335">
        <v>1303</v>
      </c>
      <c r="K335">
        <f>youtubesubs[[#This Row],[TikTok Followers]]-J334</f>
        <v>0</v>
      </c>
      <c r="L335">
        <v>525</v>
      </c>
      <c r="M335">
        <f>youtubesubs[[#This Row],[Mastodon]]-L334</f>
        <v>0</v>
      </c>
      <c r="N335">
        <v>216</v>
      </c>
      <c r="O335">
        <f>youtubesubs[[#This Row],[Threads]]-N334</f>
        <v>0</v>
      </c>
    </row>
    <row r="336" spans="1:15">
      <c r="A336" s="14">
        <v>45168</v>
      </c>
      <c r="B336">
        <v>19547</v>
      </c>
      <c r="C336">
        <f>$Q$3</f>
        <v>25000</v>
      </c>
      <c r="D336">
        <f>(B336-B335)/(A336-A335)</f>
        <v>21</v>
      </c>
      <c r="E336">
        <v>7203</v>
      </c>
      <c r="F336">
        <f>youtubesubs[[#This Row],[Twitter Follower Count]]-E335</f>
        <v>5</v>
      </c>
      <c r="G336">
        <f>$Q$10</f>
        <v>10000</v>
      </c>
      <c r="H336">
        <v>1244</v>
      </c>
      <c r="I336">
        <f>youtubesubs[[#This Row],[Instagram Followers]]-H335</f>
        <v>1</v>
      </c>
      <c r="J336">
        <v>1304</v>
      </c>
      <c r="K336">
        <f>youtubesubs[[#This Row],[TikTok Followers]]-J335</f>
        <v>1</v>
      </c>
      <c r="L336">
        <v>525</v>
      </c>
      <c r="M336">
        <f>youtubesubs[[#This Row],[Mastodon]]-L335</f>
        <v>0</v>
      </c>
      <c r="N336">
        <v>217</v>
      </c>
      <c r="O336">
        <f>youtubesubs[[#This Row],[Threads]]-N335</f>
        <v>1</v>
      </c>
    </row>
    <row r="337" spans="1:15">
      <c r="A337" s="14">
        <v>45169</v>
      </c>
      <c r="B337">
        <v>19562</v>
      </c>
      <c r="C337">
        <f>$Q$3</f>
        <v>25000</v>
      </c>
      <c r="D337">
        <f>(B337-B336)/(A337-A336)</f>
        <v>15</v>
      </c>
      <c r="E337">
        <v>7208</v>
      </c>
      <c r="F337">
        <f>youtubesubs[[#This Row],[Twitter Follower Count]]-E336</f>
        <v>5</v>
      </c>
      <c r="G337">
        <f>$Q$10</f>
        <v>10000</v>
      </c>
      <c r="H337">
        <v>1244</v>
      </c>
      <c r="I337">
        <f>youtubesubs[[#This Row],[Instagram Followers]]-H336</f>
        <v>0</v>
      </c>
      <c r="J337">
        <v>1304</v>
      </c>
      <c r="K337">
        <f>youtubesubs[[#This Row],[TikTok Followers]]-J336</f>
        <v>0</v>
      </c>
      <c r="L337">
        <v>524</v>
      </c>
      <c r="M337">
        <f>youtubesubs[[#This Row],[Mastodon]]-L336</f>
        <v>-1</v>
      </c>
      <c r="N337">
        <v>217</v>
      </c>
      <c r="O337">
        <f>youtubesubs[[#This Row],[Threads]]-N336</f>
        <v>0</v>
      </c>
    </row>
    <row r="338" spans="1:15">
      <c r="A338" s="14">
        <v>45170</v>
      </c>
      <c r="B338">
        <v>19587</v>
      </c>
      <c r="C338">
        <f>$Q$3</f>
        <v>25000</v>
      </c>
      <c r="D338">
        <f>(B338-B337)/(A338-A337)</f>
        <v>25</v>
      </c>
      <c r="E338">
        <v>7216</v>
      </c>
      <c r="F338">
        <f>youtubesubs[[#This Row],[Twitter Follower Count]]-E337</f>
        <v>8</v>
      </c>
      <c r="G338">
        <f>$Q$10</f>
        <v>10000</v>
      </c>
      <c r="H338">
        <v>1244</v>
      </c>
      <c r="I338">
        <f>youtubesubs[[#This Row],[Instagram Followers]]-H337</f>
        <v>0</v>
      </c>
      <c r="J338">
        <v>1304</v>
      </c>
      <c r="K338">
        <f>youtubesubs[[#This Row],[TikTok Followers]]-J337</f>
        <v>0</v>
      </c>
      <c r="L338">
        <v>524</v>
      </c>
      <c r="M338">
        <f>youtubesubs[[#This Row],[Mastodon]]-L337</f>
        <v>0</v>
      </c>
      <c r="N338">
        <v>217</v>
      </c>
      <c r="O338">
        <f>youtubesubs[[#This Row],[Threads]]-N337</f>
        <v>0</v>
      </c>
    </row>
    <row r="339" spans="1:15">
      <c r="A339" s="14">
        <v>45171</v>
      </c>
      <c r="B339">
        <v>19614</v>
      </c>
      <c r="C339">
        <f>$Q$3</f>
        <v>25000</v>
      </c>
      <c r="D339">
        <f>(B339-B338)/(A339-A338)</f>
        <v>27</v>
      </c>
      <c r="E339">
        <v>7215</v>
      </c>
      <c r="F339">
        <f>youtubesubs[[#This Row],[Twitter Follower Count]]-E338</f>
        <v>-1</v>
      </c>
      <c r="G339">
        <f>$Q$10</f>
        <v>10000</v>
      </c>
      <c r="H339">
        <v>1244</v>
      </c>
      <c r="I339">
        <f>youtubesubs[[#This Row],[Instagram Followers]]-H338</f>
        <v>0</v>
      </c>
      <c r="J339">
        <v>1304</v>
      </c>
      <c r="K339">
        <f>youtubesubs[[#This Row],[TikTok Followers]]-J338</f>
        <v>0</v>
      </c>
      <c r="L339">
        <v>524</v>
      </c>
      <c r="M339">
        <f>youtubesubs[[#This Row],[Mastodon]]-L338</f>
        <v>0</v>
      </c>
      <c r="N339">
        <v>217</v>
      </c>
      <c r="O339">
        <f>youtubesubs[[#This Row],[Threads]]-N338</f>
        <v>0</v>
      </c>
    </row>
    <row r="340" spans="1:15">
      <c r="A340" s="14">
        <v>45172</v>
      </c>
      <c r="B340">
        <v>19682</v>
      </c>
      <c r="C340">
        <f>$Q$3</f>
        <v>25000</v>
      </c>
      <c r="D340">
        <f>(B340-B339)/(A340-A339)</f>
        <v>68</v>
      </c>
      <c r="E340">
        <v>7219</v>
      </c>
      <c r="F340">
        <f>youtubesubs[[#This Row],[Twitter Follower Count]]-E339</f>
        <v>4</v>
      </c>
      <c r="G340">
        <f>$Q$10</f>
        <v>10000</v>
      </c>
      <c r="H340">
        <v>1246</v>
      </c>
      <c r="I340">
        <f>youtubesubs[[#This Row],[Instagram Followers]]-H339</f>
        <v>2</v>
      </c>
      <c r="J340">
        <v>1304</v>
      </c>
      <c r="K340">
        <f>youtubesubs[[#This Row],[TikTok Followers]]-J339</f>
        <v>0</v>
      </c>
      <c r="L340">
        <v>524</v>
      </c>
      <c r="M340">
        <f>youtubesubs[[#This Row],[Mastodon]]-L339</f>
        <v>0</v>
      </c>
      <c r="N340">
        <v>217</v>
      </c>
      <c r="O340">
        <f>youtubesubs[[#This Row],[Threads]]-N339</f>
        <v>0</v>
      </c>
    </row>
    <row r="341" spans="1:15">
      <c r="A341" s="14">
        <v>45173</v>
      </c>
      <c r="B341">
        <v>19722</v>
      </c>
      <c r="C341">
        <f>$Q$3</f>
        <v>25000</v>
      </c>
      <c r="D341">
        <f>(B341-B340)/(A341-A340)</f>
        <v>40</v>
      </c>
      <c r="E341">
        <v>7222</v>
      </c>
      <c r="F341">
        <f>youtubesubs[[#This Row],[Twitter Follower Count]]-E340</f>
        <v>3</v>
      </c>
      <c r="G341">
        <f>$Q$10</f>
        <v>10000</v>
      </c>
      <c r="H341">
        <v>1246</v>
      </c>
      <c r="I341">
        <f>youtubesubs[[#This Row],[Instagram Followers]]-H340</f>
        <v>0</v>
      </c>
      <c r="J341">
        <v>1304</v>
      </c>
      <c r="K341">
        <f>youtubesubs[[#This Row],[TikTok Followers]]-J340</f>
        <v>0</v>
      </c>
      <c r="L341">
        <v>524</v>
      </c>
      <c r="M341">
        <f>youtubesubs[[#This Row],[Mastodon]]-L340</f>
        <v>0</v>
      </c>
      <c r="N341">
        <v>217</v>
      </c>
      <c r="O341">
        <f>youtubesubs[[#This Row],[Threads]]-N340</f>
        <v>0</v>
      </c>
    </row>
    <row r="342" spans="1:15">
      <c r="A342" s="14">
        <v>45174</v>
      </c>
      <c r="B342">
        <v>19763</v>
      </c>
      <c r="C342">
        <f>$Q$3</f>
        <v>25000</v>
      </c>
      <c r="D342">
        <f>(B342-B341)/(A342-A341)</f>
        <v>41</v>
      </c>
      <c r="E342">
        <v>7235</v>
      </c>
      <c r="F342">
        <f>youtubesubs[[#This Row],[Twitter Follower Count]]-E341</f>
        <v>13</v>
      </c>
      <c r="G342">
        <f>$Q$10</f>
        <v>10000</v>
      </c>
      <c r="H342">
        <v>1249</v>
      </c>
      <c r="I342">
        <f>youtubesubs[[#This Row],[Instagram Followers]]-H341</f>
        <v>3</v>
      </c>
      <c r="J342">
        <v>1304</v>
      </c>
      <c r="K342">
        <f>youtubesubs[[#This Row],[TikTok Followers]]-J341</f>
        <v>0</v>
      </c>
      <c r="L342">
        <v>524</v>
      </c>
      <c r="M342">
        <f>youtubesubs[[#This Row],[Mastodon]]-L341</f>
        <v>0</v>
      </c>
      <c r="N342">
        <v>217</v>
      </c>
      <c r="O342">
        <f>youtubesubs[[#This Row],[Threads]]-N341</f>
        <v>0</v>
      </c>
    </row>
    <row r="343" spans="1:15">
      <c r="A343" s="14">
        <v>45175</v>
      </c>
      <c r="B343">
        <v>19795</v>
      </c>
      <c r="C343">
        <f>$Q$3</f>
        <v>25000</v>
      </c>
      <c r="D343">
        <f>(B343-B342)/(A343-A342)</f>
        <v>32</v>
      </c>
      <c r="E343">
        <v>7244</v>
      </c>
      <c r="F343">
        <f>youtubesubs[[#This Row],[Twitter Follower Count]]-E342</f>
        <v>9</v>
      </c>
      <c r="G343">
        <f>$Q$10</f>
        <v>10000</v>
      </c>
      <c r="H343">
        <v>1251</v>
      </c>
      <c r="I343">
        <f>youtubesubs[[#This Row],[Instagram Followers]]-H342</f>
        <v>2</v>
      </c>
      <c r="J343">
        <v>1304</v>
      </c>
      <c r="K343">
        <f>youtubesubs[[#This Row],[TikTok Followers]]-J342</f>
        <v>0</v>
      </c>
      <c r="L343">
        <v>524</v>
      </c>
      <c r="M343">
        <f>youtubesubs[[#This Row],[Mastodon]]-L342</f>
        <v>0</v>
      </c>
      <c r="N343">
        <v>217</v>
      </c>
      <c r="O343">
        <f>youtubesubs[[#This Row],[Threads]]-N342</f>
        <v>0</v>
      </c>
    </row>
    <row r="344" spans="1:15">
      <c r="A344" s="14">
        <v>45176</v>
      </c>
      <c r="B344">
        <v>19819</v>
      </c>
      <c r="C344">
        <f>$Q$3</f>
        <v>25000</v>
      </c>
      <c r="D344">
        <f>(B344-B343)/(A344-A343)</f>
        <v>24</v>
      </c>
      <c r="E344">
        <v>7244</v>
      </c>
      <c r="F344">
        <f>youtubesubs[[#This Row],[Twitter Follower Count]]-E343</f>
        <v>0</v>
      </c>
      <c r="G344">
        <f>$Q$10</f>
        <v>10000</v>
      </c>
      <c r="H344">
        <v>1251</v>
      </c>
      <c r="I344">
        <f>youtubesubs[[#This Row],[Instagram Followers]]-H343</f>
        <v>0</v>
      </c>
      <c r="J344">
        <v>1304</v>
      </c>
      <c r="K344">
        <f>youtubesubs[[#This Row],[TikTok Followers]]-J343</f>
        <v>0</v>
      </c>
      <c r="L344">
        <v>524</v>
      </c>
      <c r="M344">
        <f>youtubesubs[[#This Row],[Mastodon]]-L343</f>
        <v>0</v>
      </c>
      <c r="N344">
        <v>217</v>
      </c>
      <c r="O344">
        <f>youtubesubs[[#This Row],[Threads]]-N343</f>
        <v>0</v>
      </c>
    </row>
    <row r="345" spans="1:15">
      <c r="A345" s="14">
        <v>45177</v>
      </c>
      <c r="B345">
        <v>19845</v>
      </c>
      <c r="C345">
        <f>$Q$3</f>
        <v>25000</v>
      </c>
      <c r="D345">
        <f>(B345-B344)/(A345-A344)</f>
        <v>26</v>
      </c>
      <c r="E345">
        <v>7261</v>
      </c>
      <c r="F345">
        <f>youtubesubs[[#This Row],[Twitter Follower Count]]-E344</f>
        <v>17</v>
      </c>
      <c r="G345">
        <f>$Q$10</f>
        <v>10000</v>
      </c>
      <c r="H345">
        <v>1252</v>
      </c>
      <c r="I345">
        <f>youtubesubs[[#This Row],[Instagram Followers]]-H344</f>
        <v>1</v>
      </c>
      <c r="J345">
        <v>1308</v>
      </c>
      <c r="K345">
        <f>youtubesubs[[#This Row],[TikTok Followers]]-J344</f>
        <v>4</v>
      </c>
      <c r="L345">
        <v>533</v>
      </c>
      <c r="M345">
        <f>youtubesubs[[#This Row],[Mastodon]]-L344</f>
        <v>9</v>
      </c>
      <c r="N345">
        <v>219</v>
      </c>
      <c r="O345">
        <f>youtubesubs[[#This Row],[Threads]]-N344</f>
        <v>2</v>
      </c>
    </row>
    <row r="346" spans="1:15">
      <c r="A346" s="14">
        <v>45178</v>
      </c>
      <c r="B346">
        <v>19889</v>
      </c>
      <c r="C346">
        <f>$Q$3</f>
        <v>25000</v>
      </c>
      <c r="D346">
        <f>(B346-B345)/(A346-A345)</f>
        <v>44</v>
      </c>
      <c r="E346">
        <v>7267</v>
      </c>
      <c r="F346">
        <f>youtubesubs[[#This Row],[Twitter Follower Count]]-E345</f>
        <v>6</v>
      </c>
      <c r="G346">
        <f>$Q$10</f>
        <v>10000</v>
      </c>
      <c r="H346">
        <v>1253</v>
      </c>
      <c r="I346">
        <f>youtubesubs[[#This Row],[Instagram Followers]]-H345</f>
        <v>1</v>
      </c>
      <c r="J346">
        <v>1310</v>
      </c>
      <c r="K346">
        <f>youtubesubs[[#This Row],[TikTok Followers]]-J345</f>
        <v>2</v>
      </c>
      <c r="L346">
        <v>533</v>
      </c>
      <c r="M346">
        <f>youtubesubs[[#This Row],[Mastodon]]-L345</f>
        <v>0</v>
      </c>
      <c r="N346">
        <v>219</v>
      </c>
      <c r="O346">
        <f>youtubesubs[[#This Row],[Threads]]-N345</f>
        <v>0</v>
      </c>
    </row>
    <row r="347" spans="1:15">
      <c r="A347" s="14">
        <v>45179</v>
      </c>
      <c r="B347">
        <v>19911</v>
      </c>
      <c r="C347">
        <f>$Q$3</f>
        <v>25000</v>
      </c>
      <c r="D347">
        <f>(B347-B346)/(A347-A346)</f>
        <v>22</v>
      </c>
      <c r="E347">
        <v>7277</v>
      </c>
      <c r="F347">
        <f>youtubesubs[[#This Row],[Twitter Follower Count]]-E346</f>
        <v>10</v>
      </c>
      <c r="G347">
        <f>$Q$10</f>
        <v>10000</v>
      </c>
      <c r="H347">
        <v>1258</v>
      </c>
      <c r="I347">
        <f>youtubesubs[[#This Row],[Instagram Followers]]-H346</f>
        <v>5</v>
      </c>
      <c r="J347">
        <v>1312</v>
      </c>
      <c r="K347">
        <f>youtubesubs[[#This Row],[TikTok Followers]]-J346</f>
        <v>2</v>
      </c>
      <c r="L347">
        <v>536</v>
      </c>
      <c r="M347">
        <f>youtubesubs[[#This Row],[Mastodon]]-L346</f>
        <v>3</v>
      </c>
      <c r="N347">
        <v>220</v>
      </c>
      <c r="O347">
        <f>youtubesubs[[#This Row],[Threads]]-N346</f>
        <v>1</v>
      </c>
    </row>
    <row r="348" spans="1:15">
      <c r="A348" s="14">
        <v>45180</v>
      </c>
      <c r="B348">
        <v>19938</v>
      </c>
      <c r="C348">
        <f>$Q$3</f>
        <v>25000</v>
      </c>
      <c r="D348">
        <f>(B348-B347)/(A348-A347)</f>
        <v>27</v>
      </c>
      <c r="E348">
        <v>7280</v>
      </c>
      <c r="F348">
        <f>youtubesubs[[#This Row],[Twitter Follower Count]]-E347</f>
        <v>3</v>
      </c>
      <c r="G348">
        <f>$Q$10</f>
        <v>10000</v>
      </c>
      <c r="H348">
        <v>1258</v>
      </c>
      <c r="I348">
        <f>youtubesubs[[#This Row],[Instagram Followers]]-H347</f>
        <v>0</v>
      </c>
      <c r="J348">
        <v>1312</v>
      </c>
      <c r="K348">
        <f>youtubesubs[[#This Row],[TikTok Followers]]-J347</f>
        <v>0</v>
      </c>
      <c r="L348">
        <v>536</v>
      </c>
      <c r="M348">
        <f>youtubesubs[[#This Row],[Mastodon]]-L347</f>
        <v>0</v>
      </c>
      <c r="N348">
        <v>220</v>
      </c>
      <c r="O348">
        <f>youtubesubs[[#This Row],[Threads]]-N347</f>
        <v>0</v>
      </c>
    </row>
    <row r="349" spans="1:15">
      <c r="A349" s="14">
        <v>45181</v>
      </c>
      <c r="B349">
        <v>19969</v>
      </c>
      <c r="C349">
        <f>$Q$3</f>
        <v>25000</v>
      </c>
      <c r="D349">
        <f>(B349-B348)/(A349-A348)</f>
        <v>31</v>
      </c>
      <c r="E349">
        <v>7285</v>
      </c>
      <c r="F349">
        <f>youtubesubs[[#This Row],[Twitter Follower Count]]-E348</f>
        <v>5</v>
      </c>
      <c r="G349">
        <f>$Q$10</f>
        <v>10000</v>
      </c>
      <c r="H349">
        <v>1258</v>
      </c>
      <c r="I349">
        <f>youtubesubs[[#This Row],[Instagram Followers]]-H348</f>
        <v>0</v>
      </c>
      <c r="J349">
        <v>1312</v>
      </c>
      <c r="K349">
        <f>youtubesubs[[#This Row],[TikTok Followers]]-J348</f>
        <v>0</v>
      </c>
      <c r="L349">
        <v>536</v>
      </c>
      <c r="M349">
        <f>youtubesubs[[#This Row],[Mastodon]]-L348</f>
        <v>0</v>
      </c>
      <c r="N349">
        <v>220</v>
      </c>
      <c r="O349">
        <f>youtubesubs[[#This Row],[Threads]]-N348</f>
        <v>0</v>
      </c>
    </row>
    <row r="350" spans="1:15">
      <c r="A350" s="14">
        <v>45182</v>
      </c>
      <c r="B350">
        <v>19980</v>
      </c>
      <c r="C350">
        <f>$Q$3</f>
        <v>25000</v>
      </c>
      <c r="D350">
        <f>(B350-B349)/(A350-A349)</f>
        <v>11</v>
      </c>
      <c r="E350">
        <v>7291</v>
      </c>
      <c r="F350">
        <f>youtubesubs[[#This Row],[Twitter Follower Count]]-E349</f>
        <v>6</v>
      </c>
      <c r="G350">
        <f>$Q$10</f>
        <v>10000</v>
      </c>
      <c r="H350">
        <v>1258</v>
      </c>
      <c r="I350">
        <f>youtubesubs[[#This Row],[Instagram Followers]]-H349</f>
        <v>0</v>
      </c>
      <c r="J350">
        <v>1312</v>
      </c>
      <c r="K350">
        <f>youtubesubs[[#This Row],[TikTok Followers]]-J349</f>
        <v>0</v>
      </c>
      <c r="L350">
        <v>536</v>
      </c>
      <c r="M350">
        <f>youtubesubs[[#This Row],[Mastodon]]-L349</f>
        <v>0</v>
      </c>
      <c r="N350">
        <v>220</v>
      </c>
      <c r="O350">
        <f>youtubesubs[[#This Row],[Threads]]-N349</f>
        <v>0</v>
      </c>
    </row>
    <row r="351" spans="1:15">
      <c r="A351" s="14">
        <v>45183</v>
      </c>
      <c r="B351">
        <v>20015</v>
      </c>
      <c r="C351">
        <f>$Q$3</f>
        <v>25000</v>
      </c>
      <c r="D351">
        <f>(B351-B350)/(A351-A350)</f>
        <v>35</v>
      </c>
      <c r="E351">
        <v>7299</v>
      </c>
      <c r="F351">
        <f>youtubesubs[[#This Row],[Twitter Follower Count]]-E350</f>
        <v>8</v>
      </c>
      <c r="G351">
        <f>$Q$10</f>
        <v>10000</v>
      </c>
      <c r="H351">
        <v>1258</v>
      </c>
      <c r="I351">
        <f>youtubesubs[[#This Row],[Instagram Followers]]-H350</f>
        <v>0</v>
      </c>
      <c r="J351">
        <v>1312</v>
      </c>
      <c r="K351">
        <f>youtubesubs[[#This Row],[TikTok Followers]]-J350</f>
        <v>0</v>
      </c>
      <c r="L351">
        <v>537</v>
      </c>
      <c r="M351">
        <f>youtubesubs[[#This Row],[Mastodon]]-L350</f>
        <v>1</v>
      </c>
      <c r="N351">
        <v>220</v>
      </c>
      <c r="O351">
        <f>youtubesubs[[#This Row],[Threads]]-N350</f>
        <v>0</v>
      </c>
    </row>
    <row r="352" spans="1:15">
      <c r="A352" s="14">
        <v>45184</v>
      </c>
      <c r="B352">
        <v>20039</v>
      </c>
      <c r="C352">
        <f>$Q$3</f>
        <v>25000</v>
      </c>
      <c r="D352">
        <f>(B352-B351)/(A352-A351)</f>
        <v>24</v>
      </c>
      <c r="E352">
        <v>7305</v>
      </c>
      <c r="F352">
        <f>youtubesubs[[#This Row],[Twitter Follower Count]]-E351</f>
        <v>6</v>
      </c>
      <c r="G352">
        <f>$Q$10</f>
        <v>10000</v>
      </c>
      <c r="H352">
        <v>1262</v>
      </c>
      <c r="I352">
        <f>youtubesubs[[#This Row],[Instagram Followers]]-H351</f>
        <v>4</v>
      </c>
      <c r="J352">
        <v>1314</v>
      </c>
      <c r="K352">
        <f>youtubesubs[[#This Row],[TikTok Followers]]-J351</f>
        <v>2</v>
      </c>
      <c r="L352">
        <v>537</v>
      </c>
      <c r="M352">
        <f>youtubesubs[[#This Row],[Mastodon]]-L351</f>
        <v>0</v>
      </c>
      <c r="N352">
        <v>220</v>
      </c>
      <c r="O352">
        <f>youtubesubs[[#This Row],[Threads]]-N351</f>
        <v>0</v>
      </c>
    </row>
    <row r="353" spans="1:17">
      <c r="A353" s="14">
        <v>45185</v>
      </c>
      <c r="B353">
        <v>20065</v>
      </c>
      <c r="C353">
        <f>$Q$3</f>
        <v>25000</v>
      </c>
      <c r="D353">
        <f>(B353-B352)/(A353-A352)</f>
        <v>26</v>
      </c>
      <c r="E353">
        <v>7314</v>
      </c>
      <c r="F353">
        <f>youtubesubs[[#This Row],[Twitter Follower Count]]-E352</f>
        <v>9</v>
      </c>
      <c r="G353">
        <f>$Q$10</f>
        <v>10000</v>
      </c>
      <c r="H353">
        <v>1262</v>
      </c>
      <c r="I353">
        <f>youtubesubs[[#This Row],[Instagram Followers]]-H352</f>
        <v>0</v>
      </c>
      <c r="J353">
        <v>1314</v>
      </c>
      <c r="K353">
        <f>youtubesubs[[#This Row],[TikTok Followers]]-J352</f>
        <v>0</v>
      </c>
      <c r="L353">
        <v>537</v>
      </c>
      <c r="M353">
        <f>youtubesubs[[#This Row],[Mastodon]]-L352</f>
        <v>0</v>
      </c>
      <c r="N353">
        <v>220</v>
      </c>
      <c r="O353">
        <f>youtubesubs[[#This Row],[Threads]]-N352</f>
        <v>0</v>
      </c>
    </row>
    <row r="354" spans="1:17">
      <c r="A354" s="14">
        <v>45186</v>
      </c>
      <c r="B354">
        <v>20096</v>
      </c>
      <c r="C354">
        <f>$Q$3</f>
        <v>25000</v>
      </c>
      <c r="D354">
        <f>(B354-B353)/(A354-A353)</f>
        <v>31</v>
      </c>
      <c r="E354">
        <v>7322</v>
      </c>
      <c r="F354">
        <f>youtubesubs[[#This Row],[Twitter Follower Count]]-E353</f>
        <v>8</v>
      </c>
      <c r="G354">
        <f>$Q$10</f>
        <v>10000</v>
      </c>
      <c r="H354">
        <v>1265</v>
      </c>
      <c r="I354">
        <f>youtubesubs[[#This Row],[Instagram Followers]]-H353</f>
        <v>3</v>
      </c>
      <c r="J354">
        <v>1314</v>
      </c>
      <c r="K354">
        <f>youtubesubs[[#This Row],[TikTok Followers]]-J353</f>
        <v>0</v>
      </c>
      <c r="L354">
        <v>539</v>
      </c>
      <c r="M354">
        <f>youtubesubs[[#This Row],[Mastodon]]-L353</f>
        <v>2</v>
      </c>
      <c r="N354">
        <v>224</v>
      </c>
      <c r="O354">
        <f>youtubesubs[[#This Row],[Threads]]-N353</f>
        <v>4</v>
      </c>
    </row>
    <row r="355" spans="1:17">
      <c r="A355" s="14">
        <v>45187</v>
      </c>
      <c r="B355">
        <v>20122</v>
      </c>
      <c r="C355">
        <f>$Q$3</f>
        <v>25000</v>
      </c>
      <c r="D355">
        <f>(B355-B354)/(A355-A354)</f>
        <v>26</v>
      </c>
      <c r="E355">
        <v>7328</v>
      </c>
      <c r="F355">
        <f>youtubesubs[[#This Row],[Twitter Follower Count]]-E354</f>
        <v>6</v>
      </c>
      <c r="G355">
        <f>$Q$10</f>
        <v>10000</v>
      </c>
      <c r="H355">
        <v>1265</v>
      </c>
      <c r="I355">
        <f>youtubesubs[[#This Row],[Instagram Followers]]-H354</f>
        <v>0</v>
      </c>
      <c r="J355">
        <v>1314</v>
      </c>
      <c r="K355">
        <f>youtubesubs[[#This Row],[TikTok Followers]]-J354</f>
        <v>0</v>
      </c>
      <c r="L355">
        <v>539</v>
      </c>
      <c r="M355">
        <f>youtubesubs[[#This Row],[Mastodon]]-L354</f>
        <v>0</v>
      </c>
      <c r="N355">
        <v>224</v>
      </c>
      <c r="O355">
        <f>youtubesubs[[#This Row],[Threads]]-N354</f>
        <v>0</v>
      </c>
    </row>
    <row r="356" spans="1:17">
      <c r="A356" s="14">
        <v>45188</v>
      </c>
      <c r="B356">
        <v>20146</v>
      </c>
      <c r="C356">
        <f>$Q$3</f>
        <v>25000</v>
      </c>
      <c r="D356">
        <f>(B356-B355)/(A356-A355)</f>
        <v>24</v>
      </c>
      <c r="E356">
        <v>7331</v>
      </c>
      <c r="F356">
        <f>youtubesubs[[#This Row],[Twitter Follower Count]]-E355</f>
        <v>3</v>
      </c>
      <c r="G356">
        <f>$Q$10</f>
        <v>10000</v>
      </c>
      <c r="H356">
        <v>1265</v>
      </c>
      <c r="I356">
        <f>youtubesubs[[#This Row],[Instagram Followers]]-H355</f>
        <v>0</v>
      </c>
      <c r="J356">
        <v>1314</v>
      </c>
      <c r="K356">
        <f>youtubesubs[[#This Row],[TikTok Followers]]-J355</f>
        <v>0</v>
      </c>
      <c r="L356">
        <v>539</v>
      </c>
      <c r="M356">
        <f>youtubesubs[[#This Row],[Mastodon]]-L355</f>
        <v>0</v>
      </c>
      <c r="N356">
        <v>224</v>
      </c>
      <c r="O356">
        <f>youtubesubs[[#This Row],[Threads]]-N355</f>
        <v>0</v>
      </c>
    </row>
    <row r="357" spans="1:17">
      <c r="A357" s="14">
        <v>45189</v>
      </c>
      <c r="B357">
        <v>20164</v>
      </c>
      <c r="C357">
        <f>$Q$3</f>
        <v>25000</v>
      </c>
      <c r="D357">
        <f>(B357-B356)/(A357-A356)</f>
        <v>18</v>
      </c>
      <c r="E357">
        <v>7331</v>
      </c>
      <c r="F357">
        <f>youtubesubs[[#This Row],[Twitter Follower Count]]-E356</f>
        <v>0</v>
      </c>
      <c r="G357">
        <f>$Q$10</f>
        <v>10000</v>
      </c>
      <c r="H357">
        <v>1265</v>
      </c>
      <c r="I357">
        <f>youtubesubs[[#This Row],[Instagram Followers]]-H356</f>
        <v>0</v>
      </c>
      <c r="J357">
        <v>1314</v>
      </c>
      <c r="K357">
        <f>youtubesubs[[#This Row],[TikTok Followers]]-J356</f>
        <v>0</v>
      </c>
      <c r="L357">
        <v>539</v>
      </c>
      <c r="M357">
        <f>youtubesubs[[#This Row],[Mastodon]]-L356</f>
        <v>0</v>
      </c>
      <c r="N357">
        <v>224</v>
      </c>
      <c r="O357">
        <f>youtubesubs[[#This Row],[Threads]]-N356</f>
        <v>0</v>
      </c>
    </row>
    <row r="358" spans="1:17">
      <c r="A358" s="14">
        <v>45190</v>
      </c>
      <c r="B358">
        <v>20209</v>
      </c>
      <c r="C358">
        <f>$Q$3</f>
        <v>25000</v>
      </c>
      <c r="D358">
        <f>(B358-B357)/(A358-A357)</f>
        <v>45</v>
      </c>
      <c r="E358">
        <v>7417</v>
      </c>
      <c r="F358">
        <f>youtubesubs[[#This Row],[Twitter Follower Count]]-E357</f>
        <v>86</v>
      </c>
      <c r="G358">
        <f>$Q$10</f>
        <v>10000</v>
      </c>
      <c r="H358">
        <v>1265</v>
      </c>
      <c r="I358">
        <f>youtubesubs[[#This Row],[Instagram Followers]]-H357</f>
        <v>0</v>
      </c>
      <c r="J358">
        <v>1314</v>
      </c>
      <c r="K358">
        <f>youtubesubs[[#This Row],[TikTok Followers]]-J357</f>
        <v>0</v>
      </c>
      <c r="L358">
        <v>539</v>
      </c>
      <c r="M358">
        <f>youtubesubs[[#This Row],[Mastodon]]-L357</f>
        <v>0</v>
      </c>
      <c r="N358">
        <v>224</v>
      </c>
      <c r="O358">
        <f>youtubesubs[[#This Row],[Threads]]-N357</f>
        <v>0</v>
      </c>
    </row>
    <row r="359" spans="1:17">
      <c r="A359" s="14">
        <v>45191</v>
      </c>
      <c r="B359">
        <v>20225</v>
      </c>
      <c r="C359">
        <f>$Q$3</f>
        <v>25000</v>
      </c>
      <c r="D359">
        <f>(B359-B358)/(A359-A358)</f>
        <v>16</v>
      </c>
      <c r="E359">
        <v>7435</v>
      </c>
      <c r="F359">
        <f>youtubesubs[[#This Row],[Twitter Follower Count]]-E358</f>
        <v>18</v>
      </c>
      <c r="G359">
        <f>$Q$10</f>
        <v>10000</v>
      </c>
      <c r="H359">
        <v>1265</v>
      </c>
      <c r="I359">
        <f>youtubesubs[[#This Row],[Instagram Followers]]-H358</f>
        <v>0</v>
      </c>
      <c r="J359">
        <v>1314</v>
      </c>
      <c r="K359">
        <f>youtubesubs[[#This Row],[TikTok Followers]]-J358</f>
        <v>0</v>
      </c>
      <c r="L359">
        <v>539</v>
      </c>
      <c r="M359">
        <f>youtubesubs[[#This Row],[Mastodon]]-L358</f>
        <v>0</v>
      </c>
      <c r="N359">
        <v>224</v>
      </c>
      <c r="O359">
        <f>youtubesubs[[#This Row],[Threads]]-N358</f>
        <v>0</v>
      </c>
    </row>
    <row r="360" spans="1:17">
      <c r="A360" s="14">
        <v>45192</v>
      </c>
      <c r="B360">
        <v>20260</v>
      </c>
      <c r="C360">
        <f>$Q$3</f>
        <v>25000</v>
      </c>
      <c r="D360">
        <f>(B360-B359)/(A360-A359)</f>
        <v>35</v>
      </c>
      <c r="E360">
        <v>7445</v>
      </c>
      <c r="F360">
        <f>youtubesubs[[#This Row],[Twitter Follower Count]]-E359</f>
        <v>10</v>
      </c>
      <c r="G360">
        <f>$Q$10</f>
        <v>10000</v>
      </c>
      <c r="H360">
        <v>1265</v>
      </c>
      <c r="I360">
        <f>youtubesubs[[#This Row],[Instagram Followers]]-H359</f>
        <v>0</v>
      </c>
      <c r="J360">
        <v>1314</v>
      </c>
      <c r="K360">
        <f>youtubesubs[[#This Row],[TikTok Followers]]-J359</f>
        <v>0</v>
      </c>
      <c r="L360">
        <v>539</v>
      </c>
      <c r="M360">
        <f>youtubesubs[[#This Row],[Mastodon]]-L359</f>
        <v>0</v>
      </c>
      <c r="N360">
        <v>224</v>
      </c>
      <c r="O360">
        <f>youtubesubs[[#This Row],[Threads]]-N359</f>
        <v>0</v>
      </c>
    </row>
    <row r="361" spans="1:17">
      <c r="A361" s="14">
        <v>45193</v>
      </c>
      <c r="B361">
        <v>20281</v>
      </c>
      <c r="C361">
        <f>$Q$3</f>
        <v>25000</v>
      </c>
      <c r="D361">
        <f>(B361-B360)/(A361-A360)</f>
        <v>21</v>
      </c>
      <c r="E361">
        <v>7463</v>
      </c>
      <c r="F361">
        <f>youtubesubs[[#This Row],[Twitter Follower Count]]-E360</f>
        <v>18</v>
      </c>
      <c r="G361">
        <f>$Q$10</f>
        <v>10000</v>
      </c>
      <c r="H361">
        <v>1265</v>
      </c>
      <c r="I361">
        <f>youtubesubs[[#This Row],[Instagram Followers]]-H360</f>
        <v>0</v>
      </c>
      <c r="J361">
        <v>1314</v>
      </c>
      <c r="K361">
        <f>youtubesubs[[#This Row],[TikTok Followers]]-J360</f>
        <v>0</v>
      </c>
      <c r="L361">
        <v>539</v>
      </c>
      <c r="M361">
        <f>youtubesubs[[#This Row],[Mastodon]]-L360</f>
        <v>0</v>
      </c>
      <c r="N361">
        <v>224</v>
      </c>
      <c r="O361">
        <f>youtubesubs[[#This Row],[Threads]]-N360</f>
        <v>0</v>
      </c>
    </row>
    <row r="362" spans="1:17">
      <c r="A362" s="14">
        <v>45194</v>
      </c>
      <c r="B362">
        <v>20304</v>
      </c>
      <c r="C362">
        <f>$Q$3</f>
        <v>25000</v>
      </c>
      <c r="D362">
        <f>(B362-B361)/(A362-A361)</f>
        <v>23</v>
      </c>
      <c r="E362">
        <v>7469</v>
      </c>
      <c r="F362">
        <f>youtubesubs[[#This Row],[Twitter Follower Count]]-E361</f>
        <v>6</v>
      </c>
      <c r="G362">
        <f>$Q$10</f>
        <v>10000</v>
      </c>
      <c r="H362">
        <v>1270</v>
      </c>
      <c r="I362">
        <f>youtubesubs[[#This Row],[Instagram Followers]]-H361</f>
        <v>5</v>
      </c>
      <c r="J362">
        <v>1314</v>
      </c>
      <c r="K362">
        <f>youtubesubs[[#This Row],[TikTok Followers]]-J361</f>
        <v>0</v>
      </c>
      <c r="L362">
        <v>539</v>
      </c>
      <c r="M362">
        <f>youtubesubs[[#This Row],[Mastodon]]-L361</f>
        <v>0</v>
      </c>
      <c r="N362">
        <v>224</v>
      </c>
      <c r="O362">
        <f>youtubesubs[[#This Row],[Threads]]-N361</f>
        <v>0</v>
      </c>
    </row>
    <row r="363" spans="1:17">
      <c r="A363" s="14">
        <v>45195</v>
      </c>
      <c r="B363">
        <v>20338</v>
      </c>
      <c r="C363">
        <f>$Q$3</f>
        <v>25000</v>
      </c>
      <c r="D363">
        <f>(B363-B362)/(A363-A362)</f>
        <v>34</v>
      </c>
      <c r="E363">
        <v>7469</v>
      </c>
      <c r="F363">
        <f>youtubesubs[[#This Row],[Twitter Follower Count]]-E362</f>
        <v>0</v>
      </c>
      <c r="G363">
        <f>$Q$10</f>
        <v>10000</v>
      </c>
      <c r="H363">
        <v>1275</v>
      </c>
      <c r="I363">
        <f>youtubesubs[[#This Row],[Instagram Followers]]-H362</f>
        <v>5</v>
      </c>
      <c r="J363">
        <v>1314</v>
      </c>
      <c r="K363">
        <f>youtubesubs[[#This Row],[TikTok Followers]]-J362</f>
        <v>0</v>
      </c>
      <c r="L363">
        <v>539</v>
      </c>
      <c r="M363">
        <f>youtubesubs[[#This Row],[Mastodon]]-L362</f>
        <v>0</v>
      </c>
      <c r="N363">
        <v>224</v>
      </c>
      <c r="O363">
        <f>youtubesubs[[#This Row],[Threads]]-N362</f>
        <v>0</v>
      </c>
    </row>
    <row r="364" spans="1:17">
      <c r="A364" s="14">
        <v>45196</v>
      </c>
      <c r="B364">
        <v>20368</v>
      </c>
      <c r="C364">
        <f>$Q$3</f>
        <v>25000</v>
      </c>
      <c r="D364">
        <f>(B364-B363)/(A364-A363)</f>
        <v>30</v>
      </c>
      <c r="E364">
        <v>7476</v>
      </c>
      <c r="F364">
        <f>youtubesubs[[#This Row],[Twitter Follower Count]]-E363</f>
        <v>7</v>
      </c>
      <c r="G364">
        <f>$Q$10</f>
        <v>10000</v>
      </c>
      <c r="H364">
        <v>1288</v>
      </c>
      <c r="I364">
        <f>youtubesubs[[#This Row],[Instagram Followers]]-H363</f>
        <v>13</v>
      </c>
      <c r="J364">
        <v>1314</v>
      </c>
      <c r="K364">
        <f>youtubesubs[[#This Row],[TikTok Followers]]-J363</f>
        <v>0</v>
      </c>
      <c r="L364">
        <v>539</v>
      </c>
      <c r="M364">
        <f>youtubesubs[[#This Row],[Mastodon]]-L363</f>
        <v>0</v>
      </c>
      <c r="N364">
        <v>224</v>
      </c>
      <c r="O364">
        <f>youtubesubs[[#This Row],[Threads]]-N363</f>
        <v>0</v>
      </c>
    </row>
    <row r="365" spans="1:17">
      <c r="A365" s="14">
        <v>45197</v>
      </c>
      <c r="B365">
        <v>20477</v>
      </c>
      <c r="C365">
        <f>$Q$3</f>
        <v>25000</v>
      </c>
      <c r="D365">
        <f>(B365-B364)/(A365-A364)</f>
        <v>109</v>
      </c>
      <c r="E365">
        <v>7482</v>
      </c>
      <c r="F365">
        <f>youtubesubs[[#This Row],[Twitter Follower Count]]-E364</f>
        <v>6</v>
      </c>
      <c r="G365">
        <f>$Q$10</f>
        <v>10000</v>
      </c>
      <c r="H365">
        <v>1294</v>
      </c>
      <c r="I365">
        <f>youtubesubs[[#This Row],[Instagram Followers]]-H364</f>
        <v>6</v>
      </c>
      <c r="J365">
        <v>1329</v>
      </c>
      <c r="K365">
        <f>youtubesubs[[#This Row],[TikTok Followers]]-J364</f>
        <v>15</v>
      </c>
      <c r="L365">
        <v>571</v>
      </c>
      <c r="M365">
        <f>youtubesubs[[#This Row],[Mastodon]]-L364</f>
        <v>32</v>
      </c>
      <c r="N365">
        <v>237</v>
      </c>
      <c r="O365">
        <f>youtubesubs[[#This Row],[Threads]]-N364</f>
        <v>13</v>
      </c>
      <c r="Q365" t="s">
        <v>70</v>
      </c>
    </row>
    <row r="366" spans="1:17">
      <c r="A366" s="14">
        <v>45198</v>
      </c>
      <c r="B366">
        <v>20534</v>
      </c>
      <c r="C366">
        <f>$Q$3</f>
        <v>25000</v>
      </c>
      <c r="D366">
        <f>(B366-B365)/(A366-A365)</f>
        <v>57</v>
      </c>
      <c r="E366">
        <v>7519</v>
      </c>
      <c r="F366">
        <f>youtubesubs[[#This Row],[Twitter Follower Count]]-E365</f>
        <v>37</v>
      </c>
      <c r="G366">
        <f>$Q$10</f>
        <v>10000</v>
      </c>
      <c r="H366">
        <v>1302</v>
      </c>
      <c r="I366">
        <f>youtubesubs[[#This Row],[Instagram Followers]]-H365</f>
        <v>8</v>
      </c>
      <c r="J366">
        <v>1336</v>
      </c>
      <c r="K366">
        <f>youtubesubs[[#This Row],[TikTok Followers]]-J365</f>
        <v>7</v>
      </c>
      <c r="L366">
        <v>572</v>
      </c>
      <c r="M366">
        <f>youtubesubs[[#This Row],[Mastodon]]-L365</f>
        <v>1</v>
      </c>
      <c r="N366">
        <v>238</v>
      </c>
      <c r="O366">
        <f>youtubesubs[[#This Row],[Threads]]-N365</f>
        <v>1</v>
      </c>
    </row>
    <row r="367" spans="1:17">
      <c r="A367" s="14">
        <v>45199</v>
      </c>
      <c r="B367">
        <v>20569</v>
      </c>
      <c r="C367">
        <f>$Q$3</f>
        <v>25000</v>
      </c>
      <c r="D367">
        <f>(B367-B366)/(A367-A366)</f>
        <v>35</v>
      </c>
      <c r="E367">
        <v>7528</v>
      </c>
      <c r="F367">
        <f>youtubesubs[[#This Row],[Twitter Follower Count]]-E366</f>
        <v>9</v>
      </c>
      <c r="G367">
        <f>$Q$10</f>
        <v>10000</v>
      </c>
      <c r="H367">
        <v>1313</v>
      </c>
      <c r="I367">
        <f>youtubesubs[[#This Row],[Instagram Followers]]-H366</f>
        <v>11</v>
      </c>
      <c r="J367">
        <v>1340</v>
      </c>
      <c r="K367">
        <f>youtubesubs[[#This Row],[TikTok Followers]]-J366</f>
        <v>4</v>
      </c>
      <c r="L367">
        <v>572</v>
      </c>
      <c r="M367">
        <f>youtubesubs[[#This Row],[Mastodon]]-L366</f>
        <v>0</v>
      </c>
      <c r="N367">
        <v>238</v>
      </c>
      <c r="O367">
        <f>youtubesubs[[#This Row],[Threads]]-N366</f>
        <v>0</v>
      </c>
    </row>
    <row r="368" spans="1:17">
      <c r="A368" s="14">
        <v>45200</v>
      </c>
      <c r="B368">
        <v>20656</v>
      </c>
      <c r="C368">
        <f>$Q$3</f>
        <v>25000</v>
      </c>
      <c r="D368">
        <f>(B368-B367)/(A368-A367)</f>
        <v>87</v>
      </c>
      <c r="E368">
        <v>7537</v>
      </c>
      <c r="F368">
        <f>youtubesubs[[#This Row],[Twitter Follower Count]]-E367</f>
        <v>9</v>
      </c>
      <c r="G368">
        <f>$Q$10</f>
        <v>10000</v>
      </c>
      <c r="H368">
        <v>1316</v>
      </c>
      <c r="I368">
        <f>youtubesubs[[#This Row],[Instagram Followers]]-H367</f>
        <v>3</v>
      </c>
      <c r="J368">
        <v>1346</v>
      </c>
      <c r="K368">
        <f>youtubesubs[[#This Row],[TikTok Followers]]-J367</f>
        <v>6</v>
      </c>
      <c r="L368">
        <v>572</v>
      </c>
      <c r="M368">
        <f>youtubesubs[[#This Row],[Mastodon]]-L367</f>
        <v>0</v>
      </c>
      <c r="N368">
        <v>238</v>
      </c>
      <c r="O368">
        <f>youtubesubs[[#This Row],[Threads]]-N367</f>
        <v>0</v>
      </c>
    </row>
    <row r="369" spans="1:15">
      <c r="A369" s="14">
        <v>45201</v>
      </c>
      <c r="B369">
        <v>20735</v>
      </c>
      <c r="C369">
        <f>$Q$3</f>
        <v>25000</v>
      </c>
      <c r="D369">
        <f>(B369-B368)/(A369-A368)</f>
        <v>79</v>
      </c>
      <c r="E369">
        <v>7548</v>
      </c>
      <c r="F369">
        <f>youtubesubs[[#This Row],[Twitter Follower Count]]-E368</f>
        <v>11</v>
      </c>
      <c r="G369">
        <f>$Q$10</f>
        <v>10000</v>
      </c>
      <c r="H369">
        <v>1319</v>
      </c>
      <c r="I369">
        <f>youtubesubs[[#This Row],[Instagram Followers]]-H368</f>
        <v>3</v>
      </c>
      <c r="J369">
        <v>1348</v>
      </c>
      <c r="K369">
        <f>youtubesubs[[#This Row],[TikTok Followers]]-J368</f>
        <v>2</v>
      </c>
      <c r="L369">
        <v>573</v>
      </c>
      <c r="M369">
        <f>youtubesubs[[#This Row],[Mastodon]]-L368</f>
        <v>1</v>
      </c>
      <c r="N369">
        <v>239</v>
      </c>
      <c r="O369">
        <f>youtubesubs[[#This Row],[Threads]]-N368</f>
        <v>1</v>
      </c>
    </row>
    <row r="370" spans="1:15">
      <c r="A370" s="14">
        <v>45202</v>
      </c>
      <c r="B370">
        <v>20771</v>
      </c>
      <c r="C370">
        <f>$Q$3</f>
        <v>25000</v>
      </c>
      <c r="D370">
        <f>(B370-B369)/(A370-A369)</f>
        <v>36</v>
      </c>
      <c r="E370">
        <v>7555</v>
      </c>
      <c r="F370">
        <f>youtubesubs[[#This Row],[Twitter Follower Count]]-E369</f>
        <v>7</v>
      </c>
      <c r="G370">
        <f>$Q$10</f>
        <v>10000</v>
      </c>
      <c r="H370">
        <v>1321</v>
      </c>
      <c r="I370">
        <f>youtubesubs[[#This Row],[Instagram Followers]]-H369</f>
        <v>2</v>
      </c>
      <c r="J370">
        <v>1352</v>
      </c>
      <c r="K370">
        <f>youtubesubs[[#This Row],[TikTok Followers]]-J369</f>
        <v>4</v>
      </c>
      <c r="L370">
        <v>577</v>
      </c>
      <c r="M370">
        <f>youtubesubs[[#This Row],[Mastodon]]-L369</f>
        <v>4</v>
      </c>
      <c r="N370">
        <v>240</v>
      </c>
      <c r="O370">
        <f>youtubesubs[[#This Row],[Threads]]-N369</f>
        <v>1</v>
      </c>
    </row>
    <row r="371" spans="1:15">
      <c r="A371" s="14">
        <v>45203</v>
      </c>
      <c r="B371">
        <v>20814</v>
      </c>
      <c r="C371">
        <f>$Q$3</f>
        <v>25000</v>
      </c>
      <c r="D371">
        <f>(B371-B370)/(A371-A370)</f>
        <v>43</v>
      </c>
      <c r="E371">
        <v>7560</v>
      </c>
      <c r="F371">
        <f>youtubesubs[[#This Row],[Twitter Follower Count]]-E370</f>
        <v>5</v>
      </c>
      <c r="G371">
        <f>$Q$10</f>
        <v>10000</v>
      </c>
      <c r="H371">
        <v>1323</v>
      </c>
      <c r="I371">
        <f>youtubesubs[[#This Row],[Instagram Followers]]-H370</f>
        <v>2</v>
      </c>
      <c r="J371">
        <v>1352</v>
      </c>
      <c r="K371">
        <f>youtubesubs[[#This Row],[TikTok Followers]]-J370</f>
        <v>0</v>
      </c>
      <c r="L371">
        <v>579</v>
      </c>
      <c r="M371">
        <f>youtubesubs[[#This Row],[Mastodon]]-L370</f>
        <v>2</v>
      </c>
      <c r="N371">
        <v>244</v>
      </c>
      <c r="O371">
        <f>youtubesubs[[#This Row],[Threads]]-N370</f>
        <v>4</v>
      </c>
    </row>
    <row r="372" spans="1:15">
      <c r="A372" s="14">
        <v>45204</v>
      </c>
      <c r="B372">
        <v>20857</v>
      </c>
      <c r="C372">
        <f>$Q$3</f>
        <v>25000</v>
      </c>
      <c r="D372">
        <f>(B372-B371)/(A372-A371)</f>
        <v>43</v>
      </c>
      <c r="E372">
        <v>7559</v>
      </c>
      <c r="F372">
        <f>youtubesubs[[#This Row],[Twitter Follower Count]]-E371</f>
        <v>-1</v>
      </c>
      <c r="G372">
        <f>$Q$10</f>
        <v>10000</v>
      </c>
      <c r="H372">
        <v>1323</v>
      </c>
      <c r="I372">
        <f>youtubesubs[[#This Row],[Instagram Followers]]-H371</f>
        <v>0</v>
      </c>
      <c r="J372">
        <v>1352</v>
      </c>
      <c r="K372">
        <f>youtubesubs[[#This Row],[TikTok Followers]]-J371</f>
        <v>0</v>
      </c>
      <c r="L372">
        <v>579</v>
      </c>
      <c r="M372">
        <f>youtubesubs[[#This Row],[Mastodon]]-L371</f>
        <v>0</v>
      </c>
      <c r="N372">
        <v>245</v>
      </c>
      <c r="O372">
        <f>youtubesubs[[#This Row],[Threads]]-N371</f>
        <v>1</v>
      </c>
    </row>
    <row r="373" spans="1:15">
      <c r="A373" s="14">
        <v>45205</v>
      </c>
      <c r="B373">
        <v>20894</v>
      </c>
      <c r="C373">
        <f>$Q$3</f>
        <v>25000</v>
      </c>
      <c r="D373">
        <f>(B373-B372)/(A373-A372)</f>
        <v>37</v>
      </c>
      <c r="E373">
        <v>7559</v>
      </c>
      <c r="F373">
        <f>youtubesubs[[#This Row],[Twitter Follower Count]]-E372</f>
        <v>0</v>
      </c>
      <c r="G373">
        <f>$Q$10</f>
        <v>10000</v>
      </c>
      <c r="H373">
        <v>1323</v>
      </c>
      <c r="I373">
        <f>youtubesubs[[#This Row],[Instagram Followers]]-H372</f>
        <v>0</v>
      </c>
      <c r="J373">
        <v>1352</v>
      </c>
      <c r="K373">
        <f>youtubesubs[[#This Row],[TikTok Followers]]-J372</f>
        <v>0</v>
      </c>
      <c r="L373">
        <v>580</v>
      </c>
      <c r="M373">
        <f>youtubesubs[[#This Row],[Mastodon]]-L372</f>
        <v>1</v>
      </c>
      <c r="N373">
        <v>246</v>
      </c>
      <c r="O373">
        <f>youtubesubs[[#This Row],[Threads]]-N372</f>
        <v>1</v>
      </c>
    </row>
    <row r="374" spans="1:15">
      <c r="A374" s="14">
        <v>45206</v>
      </c>
      <c r="B374">
        <v>20917</v>
      </c>
      <c r="C374">
        <f>$Q$3</f>
        <v>25000</v>
      </c>
      <c r="D374">
        <f>(B374-B373)/(A374-A373)</f>
        <v>23</v>
      </c>
      <c r="E374">
        <v>7587</v>
      </c>
      <c r="F374">
        <f>youtubesubs[[#This Row],[Twitter Follower Count]]-E373</f>
        <v>28</v>
      </c>
      <c r="G374">
        <f>$Q$10</f>
        <v>10000</v>
      </c>
      <c r="H374">
        <v>1323</v>
      </c>
      <c r="I374">
        <f>youtubesubs[[#This Row],[Instagram Followers]]-H373</f>
        <v>0</v>
      </c>
      <c r="J374">
        <v>1352</v>
      </c>
      <c r="K374">
        <f>youtubesubs[[#This Row],[TikTok Followers]]-J373</f>
        <v>0</v>
      </c>
      <c r="L374">
        <v>581</v>
      </c>
      <c r="M374">
        <f>youtubesubs[[#This Row],[Mastodon]]-L373</f>
        <v>1</v>
      </c>
      <c r="N374">
        <v>248</v>
      </c>
      <c r="O374">
        <f>youtubesubs[[#This Row],[Threads]]-N373</f>
        <v>2</v>
      </c>
    </row>
    <row r="375" spans="1:15">
      <c r="A375" s="14">
        <v>45207</v>
      </c>
      <c r="B375">
        <v>21135</v>
      </c>
      <c r="C375">
        <f>$Q$3</f>
        <v>25000</v>
      </c>
      <c r="D375">
        <f>(B375-B374)/(A375-A374)</f>
        <v>218</v>
      </c>
      <c r="E375">
        <v>7607</v>
      </c>
      <c r="F375">
        <f>youtubesubs[[#This Row],[Twitter Follower Count]]-E374</f>
        <v>20</v>
      </c>
      <c r="G375">
        <f>$Q$10</f>
        <v>10000</v>
      </c>
      <c r="H375">
        <v>1323</v>
      </c>
      <c r="I375">
        <f>youtubesubs[[#This Row],[Instagram Followers]]-H374</f>
        <v>0</v>
      </c>
      <c r="J375">
        <v>1352</v>
      </c>
      <c r="K375">
        <f>youtubesubs[[#This Row],[TikTok Followers]]-J374</f>
        <v>0</v>
      </c>
      <c r="L375">
        <v>581</v>
      </c>
      <c r="M375">
        <f>youtubesubs[[#This Row],[Mastodon]]-L374</f>
        <v>0</v>
      </c>
      <c r="N375">
        <v>249</v>
      </c>
      <c r="O375">
        <f>youtubesubs[[#This Row],[Threads]]-N374</f>
        <v>1</v>
      </c>
    </row>
    <row r="376" spans="1:15">
      <c r="A376" s="14">
        <v>45208</v>
      </c>
      <c r="B376">
        <v>21260</v>
      </c>
      <c r="C376">
        <f>$Q$3</f>
        <v>25000</v>
      </c>
      <c r="D376">
        <f>(B376-B375)/(A376-A375)</f>
        <v>125</v>
      </c>
      <c r="E376">
        <v>7607</v>
      </c>
      <c r="F376">
        <f>youtubesubs[[#This Row],[Twitter Follower Count]]-E375</f>
        <v>0</v>
      </c>
      <c r="G376">
        <f>$Q$10</f>
        <v>10000</v>
      </c>
      <c r="H376">
        <v>1329</v>
      </c>
      <c r="I376">
        <f>youtubesubs[[#This Row],[Instagram Followers]]-H375</f>
        <v>6</v>
      </c>
      <c r="J376">
        <v>1352</v>
      </c>
      <c r="K376">
        <f>youtubesubs[[#This Row],[TikTok Followers]]-J375</f>
        <v>0</v>
      </c>
      <c r="L376">
        <v>582</v>
      </c>
      <c r="M376">
        <f>youtubesubs[[#This Row],[Mastodon]]-L375</f>
        <v>1</v>
      </c>
      <c r="N376">
        <v>250</v>
      </c>
      <c r="O376">
        <f>youtubesubs[[#This Row],[Threads]]-N375</f>
        <v>1</v>
      </c>
    </row>
    <row r="377" spans="1:15">
      <c r="A377" s="14">
        <v>45209</v>
      </c>
      <c r="B377">
        <v>21306</v>
      </c>
      <c r="C377">
        <f>$Q$3</f>
        <v>25000</v>
      </c>
      <c r="D377">
        <f>(B377-B376)/(A377-A376)</f>
        <v>46</v>
      </c>
      <c r="E377">
        <v>7617</v>
      </c>
      <c r="F377">
        <f>youtubesubs[[#This Row],[Twitter Follower Count]]-E376</f>
        <v>10</v>
      </c>
      <c r="G377">
        <f>$Q$10</f>
        <v>10000</v>
      </c>
      <c r="H377">
        <v>1329</v>
      </c>
      <c r="I377">
        <f>youtubesubs[[#This Row],[Instagram Followers]]-H376</f>
        <v>0</v>
      </c>
      <c r="J377">
        <v>1355</v>
      </c>
      <c r="K377">
        <f>youtubesubs[[#This Row],[TikTok Followers]]-J376</f>
        <v>3</v>
      </c>
      <c r="L377">
        <v>583</v>
      </c>
      <c r="M377">
        <f>youtubesubs[[#This Row],[Mastodon]]-L376</f>
        <v>1</v>
      </c>
      <c r="N377">
        <v>252</v>
      </c>
      <c r="O377">
        <f>youtubesubs[[#This Row],[Threads]]-N376</f>
        <v>2</v>
      </c>
    </row>
    <row r="378" spans="1:15">
      <c r="A378" s="14">
        <v>45210</v>
      </c>
      <c r="B378">
        <v>21336</v>
      </c>
      <c r="C378">
        <f>$Q$3</f>
        <v>25000</v>
      </c>
      <c r="D378">
        <f>(B378-B377)/(A378-A377)</f>
        <v>30</v>
      </c>
      <c r="E378">
        <v>7617</v>
      </c>
      <c r="F378">
        <f>youtubesubs[[#This Row],[Twitter Follower Count]]-E377</f>
        <v>0</v>
      </c>
      <c r="G378">
        <f>$Q$10</f>
        <v>10000</v>
      </c>
      <c r="H378">
        <v>1329</v>
      </c>
      <c r="I378">
        <f>youtubesubs[[#This Row],[Instagram Followers]]-H377</f>
        <v>0</v>
      </c>
      <c r="J378">
        <v>1357</v>
      </c>
      <c r="K378">
        <f>youtubesubs[[#This Row],[TikTok Followers]]-J377</f>
        <v>2</v>
      </c>
      <c r="L378">
        <v>584</v>
      </c>
      <c r="M378">
        <f>youtubesubs[[#This Row],[Mastodon]]-L377</f>
        <v>1</v>
      </c>
      <c r="N378">
        <v>253</v>
      </c>
      <c r="O378">
        <f>youtubesubs[[#This Row],[Threads]]-N377</f>
        <v>1</v>
      </c>
    </row>
    <row r="379" spans="1:15">
      <c r="A379" s="14">
        <v>45211</v>
      </c>
      <c r="B379">
        <v>21362</v>
      </c>
      <c r="C379">
        <f>$Q$3</f>
        <v>25000</v>
      </c>
      <c r="D379">
        <f>(B379-B378)/(A379-A378)</f>
        <v>26</v>
      </c>
      <c r="E379">
        <v>7617</v>
      </c>
      <c r="F379">
        <f>youtubesubs[[#This Row],[Twitter Follower Count]]-E378</f>
        <v>0</v>
      </c>
      <c r="G379">
        <f>$Q$10</f>
        <v>10000</v>
      </c>
      <c r="H379">
        <v>1328</v>
      </c>
      <c r="I379">
        <f>youtubesubs[[#This Row],[Instagram Followers]]-H378</f>
        <v>-1</v>
      </c>
      <c r="J379">
        <v>1359</v>
      </c>
      <c r="K379">
        <f>youtubesubs[[#This Row],[TikTok Followers]]-J378</f>
        <v>2</v>
      </c>
      <c r="L379">
        <v>585</v>
      </c>
      <c r="M379">
        <f>youtubesubs[[#This Row],[Mastodon]]-L378</f>
        <v>1</v>
      </c>
      <c r="N379">
        <v>255</v>
      </c>
      <c r="O379">
        <f>youtubesubs[[#This Row],[Threads]]-N378</f>
        <v>2</v>
      </c>
    </row>
    <row r="380" spans="1:15">
      <c r="A380" s="14">
        <v>45212</v>
      </c>
      <c r="B380">
        <v>21406</v>
      </c>
      <c r="C380">
        <f>$Q$3</f>
        <v>25000</v>
      </c>
      <c r="D380">
        <f>(B380-B379)/(A380-A379)</f>
        <v>44</v>
      </c>
      <c r="E380">
        <v>7630</v>
      </c>
      <c r="F380">
        <f>youtubesubs[[#This Row],[Twitter Follower Count]]-E379</f>
        <v>13</v>
      </c>
      <c r="G380">
        <f>$Q$10</f>
        <v>10000</v>
      </c>
      <c r="H380">
        <v>1330</v>
      </c>
      <c r="I380">
        <f>youtubesubs[[#This Row],[Instagram Followers]]-H379</f>
        <v>2</v>
      </c>
      <c r="J380">
        <v>1361</v>
      </c>
      <c r="K380">
        <f>youtubesubs[[#This Row],[TikTok Followers]]-J379</f>
        <v>2</v>
      </c>
      <c r="L380">
        <v>586</v>
      </c>
      <c r="M380">
        <f>youtubesubs[[#This Row],[Mastodon]]-L379</f>
        <v>1</v>
      </c>
      <c r="N380">
        <v>257</v>
      </c>
      <c r="O380">
        <f>youtubesubs[[#This Row],[Threads]]-N379</f>
        <v>2</v>
      </c>
    </row>
    <row r="381" spans="1:15">
      <c r="A381" s="14">
        <v>45213</v>
      </c>
      <c r="B381">
        <v>21442</v>
      </c>
      <c r="C381">
        <f>$Q$3</f>
        <v>25000</v>
      </c>
      <c r="D381">
        <f>(B381-B380)/(A381-A380)</f>
        <v>36</v>
      </c>
      <c r="E381">
        <v>7639</v>
      </c>
      <c r="F381">
        <f>youtubesubs[[#This Row],[Twitter Follower Count]]-E380</f>
        <v>9</v>
      </c>
      <c r="G381">
        <f>$Q$10</f>
        <v>10000</v>
      </c>
      <c r="H381">
        <v>1333</v>
      </c>
      <c r="I381">
        <f>youtubesubs[[#This Row],[Instagram Followers]]-H380</f>
        <v>3</v>
      </c>
      <c r="J381">
        <v>1365</v>
      </c>
      <c r="K381">
        <f>youtubesubs[[#This Row],[TikTok Followers]]-J380</f>
        <v>4</v>
      </c>
      <c r="L381">
        <v>588</v>
      </c>
      <c r="M381">
        <f>youtubesubs[[#This Row],[Mastodon]]-L380</f>
        <v>2</v>
      </c>
      <c r="N381">
        <v>261</v>
      </c>
      <c r="O381">
        <f>youtubesubs[[#This Row],[Threads]]-N380</f>
        <v>4</v>
      </c>
    </row>
    <row r="382" spans="1:15">
      <c r="A382" s="14">
        <v>45214</v>
      </c>
      <c r="B382">
        <v>21494</v>
      </c>
      <c r="C382">
        <f>$Q$3</f>
        <v>25000</v>
      </c>
      <c r="D382">
        <f>(B382-B381)/(A382-A381)</f>
        <v>52</v>
      </c>
      <c r="E382">
        <v>7639</v>
      </c>
      <c r="F382">
        <f>youtubesubs[[#This Row],[Twitter Follower Count]]-E381</f>
        <v>0</v>
      </c>
      <c r="G382">
        <f>$Q$10</f>
        <v>10000</v>
      </c>
      <c r="H382">
        <v>1333</v>
      </c>
      <c r="I382">
        <f>youtubesubs[[#This Row],[Instagram Followers]]-H381</f>
        <v>0</v>
      </c>
      <c r="J382">
        <v>1365</v>
      </c>
      <c r="K382">
        <f>youtubesubs[[#This Row],[TikTok Followers]]-J381</f>
        <v>0</v>
      </c>
      <c r="L382">
        <v>588</v>
      </c>
      <c r="M382">
        <f>youtubesubs[[#This Row],[Mastodon]]-L381</f>
        <v>0</v>
      </c>
      <c r="N382">
        <v>261</v>
      </c>
      <c r="O382">
        <f>youtubesubs[[#This Row],[Threads]]-N381</f>
        <v>0</v>
      </c>
    </row>
    <row r="383" spans="1:15">
      <c r="A383" s="14">
        <v>45215</v>
      </c>
      <c r="B383">
        <v>21525</v>
      </c>
      <c r="C383">
        <f>$Q$3</f>
        <v>25000</v>
      </c>
      <c r="D383">
        <f>(B383-B382)/(A383-A382)</f>
        <v>31</v>
      </c>
      <c r="E383">
        <v>7639</v>
      </c>
      <c r="F383">
        <f>youtubesubs[[#This Row],[Twitter Follower Count]]-E382</f>
        <v>0</v>
      </c>
      <c r="G383">
        <f>$Q$10</f>
        <v>10000</v>
      </c>
      <c r="H383">
        <v>1333</v>
      </c>
      <c r="I383">
        <f>youtubesubs[[#This Row],[Instagram Followers]]-H382</f>
        <v>0</v>
      </c>
      <c r="J383">
        <v>1365</v>
      </c>
      <c r="K383">
        <f>youtubesubs[[#This Row],[TikTok Followers]]-J382</f>
        <v>0</v>
      </c>
      <c r="L383">
        <v>588</v>
      </c>
      <c r="M383">
        <f>youtubesubs[[#This Row],[Mastodon]]-L382</f>
        <v>0</v>
      </c>
      <c r="N383">
        <v>261</v>
      </c>
      <c r="O383">
        <f>youtubesubs[[#This Row],[Threads]]-N382</f>
        <v>0</v>
      </c>
    </row>
    <row r="384" spans="1:15">
      <c r="A384" s="14">
        <v>45216</v>
      </c>
      <c r="B384">
        <v>21559</v>
      </c>
      <c r="C384">
        <f>$Q$3</f>
        <v>25000</v>
      </c>
      <c r="D384">
        <f>(B384-B383)/(A384-A383)</f>
        <v>34</v>
      </c>
      <c r="E384">
        <v>7645</v>
      </c>
      <c r="F384">
        <f>youtubesubs[[#This Row],[Twitter Follower Count]]-E383</f>
        <v>6</v>
      </c>
      <c r="G384">
        <f>$Q$10</f>
        <v>10000</v>
      </c>
      <c r="H384">
        <v>1334</v>
      </c>
      <c r="I384">
        <f>youtubesubs[[#This Row],[Instagram Followers]]-H383</f>
        <v>1</v>
      </c>
      <c r="J384">
        <v>1364</v>
      </c>
      <c r="K384">
        <f>youtubesubs[[#This Row],[TikTok Followers]]-J383</f>
        <v>-1</v>
      </c>
      <c r="L384">
        <v>588</v>
      </c>
      <c r="M384">
        <f>youtubesubs[[#This Row],[Mastodon]]-L383</f>
        <v>0</v>
      </c>
      <c r="N384">
        <v>261</v>
      </c>
      <c r="O384">
        <f>youtubesubs[[#This Row],[Threads]]-N383</f>
        <v>0</v>
      </c>
    </row>
    <row r="385" spans="1:15">
      <c r="A385" s="14">
        <v>45217</v>
      </c>
      <c r="B385">
        <v>21584</v>
      </c>
      <c r="C385">
        <f>$Q$3</f>
        <v>25000</v>
      </c>
      <c r="D385">
        <f>(B385-B384)/(A385-A384)</f>
        <v>25</v>
      </c>
      <c r="E385">
        <v>7648</v>
      </c>
      <c r="F385">
        <f>youtubesubs[[#This Row],[Twitter Follower Count]]-E384</f>
        <v>3</v>
      </c>
      <c r="G385">
        <f>$Q$10</f>
        <v>10000</v>
      </c>
      <c r="H385">
        <v>1335</v>
      </c>
      <c r="I385">
        <f>youtubesubs[[#This Row],[Instagram Followers]]-H384</f>
        <v>1</v>
      </c>
      <c r="J385">
        <v>1364</v>
      </c>
      <c r="K385">
        <f>youtubesubs[[#This Row],[TikTok Followers]]-J384</f>
        <v>0</v>
      </c>
      <c r="L385">
        <v>588</v>
      </c>
      <c r="M385">
        <f>youtubesubs[[#This Row],[Mastodon]]-L384</f>
        <v>0</v>
      </c>
      <c r="N385">
        <v>262</v>
      </c>
      <c r="O385">
        <f>youtubesubs[[#This Row],[Threads]]-N384</f>
        <v>1</v>
      </c>
    </row>
    <row r="386" spans="1:15">
      <c r="A386" s="14">
        <v>45218</v>
      </c>
      <c r="B386">
        <v>21603</v>
      </c>
      <c r="C386">
        <f>$Q$3</f>
        <v>25000</v>
      </c>
      <c r="D386">
        <f>(B386-B385)/(A386-A385)</f>
        <v>19</v>
      </c>
      <c r="E386">
        <v>7654</v>
      </c>
      <c r="F386">
        <f>youtubesubs[[#This Row],[Twitter Follower Count]]-E385</f>
        <v>6</v>
      </c>
      <c r="G386">
        <f>$Q$10</f>
        <v>10000</v>
      </c>
      <c r="H386">
        <v>1337</v>
      </c>
      <c r="I386">
        <f>youtubesubs[[#This Row],[Instagram Followers]]-H385</f>
        <v>2</v>
      </c>
      <c r="J386">
        <v>1363</v>
      </c>
      <c r="K386">
        <f>youtubesubs[[#This Row],[TikTok Followers]]-J385</f>
        <v>-1</v>
      </c>
      <c r="L386">
        <v>588</v>
      </c>
      <c r="M386">
        <f>youtubesubs[[#This Row],[Mastodon]]-L385</f>
        <v>0</v>
      </c>
      <c r="N386">
        <v>266</v>
      </c>
      <c r="O386">
        <f>youtubesubs[[#This Row],[Threads]]-N385</f>
        <v>4</v>
      </c>
    </row>
    <row r="387" spans="1:15">
      <c r="A387" s="14">
        <v>45219</v>
      </c>
      <c r="B387">
        <v>21667</v>
      </c>
      <c r="C387">
        <f>$Q$3</f>
        <v>25000</v>
      </c>
      <c r="D387">
        <f>(B387-B386)/(A387-A386)</f>
        <v>64</v>
      </c>
      <c r="E387">
        <v>7654</v>
      </c>
      <c r="F387">
        <f>youtubesubs[[#This Row],[Twitter Follower Count]]-E386</f>
        <v>0</v>
      </c>
      <c r="G387">
        <f>$Q$10</f>
        <v>10000</v>
      </c>
      <c r="H387">
        <v>1348</v>
      </c>
      <c r="I387">
        <f>youtubesubs[[#This Row],[Instagram Followers]]-H386</f>
        <v>11</v>
      </c>
      <c r="J387">
        <v>1365</v>
      </c>
      <c r="K387">
        <f>youtubesubs[[#This Row],[TikTok Followers]]-J386</f>
        <v>2</v>
      </c>
      <c r="L387">
        <v>588</v>
      </c>
      <c r="M387">
        <f>youtubesubs[[#This Row],[Mastodon]]-L386</f>
        <v>0</v>
      </c>
      <c r="N387">
        <v>267</v>
      </c>
      <c r="O387">
        <f>youtubesubs[[#This Row],[Threads]]-N386</f>
        <v>1</v>
      </c>
    </row>
    <row r="388" spans="1:15">
      <c r="A388" s="14">
        <v>45220</v>
      </c>
      <c r="B388">
        <v>21710</v>
      </c>
      <c r="C388">
        <f>$Q$3</f>
        <v>25000</v>
      </c>
      <c r="D388">
        <f>(B388-B387)/(A388-A387)</f>
        <v>43</v>
      </c>
      <c r="E388">
        <v>7680</v>
      </c>
      <c r="F388">
        <f>youtubesubs[[#This Row],[Twitter Follower Count]]-E387</f>
        <v>26</v>
      </c>
      <c r="G388">
        <f>$Q$10</f>
        <v>10000</v>
      </c>
      <c r="H388">
        <v>1349</v>
      </c>
      <c r="I388">
        <f>youtubesubs[[#This Row],[Instagram Followers]]-H387</f>
        <v>1</v>
      </c>
      <c r="J388">
        <v>1367</v>
      </c>
      <c r="K388">
        <f>youtubesubs[[#This Row],[TikTok Followers]]-J387</f>
        <v>2</v>
      </c>
      <c r="L388">
        <v>589</v>
      </c>
      <c r="M388">
        <f>youtubesubs[[#This Row],[Mastodon]]-L387</f>
        <v>1</v>
      </c>
      <c r="N388">
        <v>275</v>
      </c>
      <c r="O388">
        <f>youtubesubs[[#This Row],[Threads]]-N387</f>
        <v>8</v>
      </c>
    </row>
    <row r="389" spans="1:15">
      <c r="A389" s="14">
        <v>45221</v>
      </c>
      <c r="B389">
        <v>21764</v>
      </c>
      <c r="C389">
        <f>$Q$3</f>
        <v>25000</v>
      </c>
      <c r="D389">
        <f>(B389-B388)/(A389-A388)</f>
        <v>54</v>
      </c>
      <c r="E389">
        <v>7693</v>
      </c>
      <c r="F389">
        <f>youtubesubs[[#This Row],[Twitter Follower Count]]-E388</f>
        <v>13</v>
      </c>
      <c r="G389">
        <f>$Q$10</f>
        <v>10000</v>
      </c>
      <c r="H389">
        <v>1349</v>
      </c>
      <c r="I389">
        <f>youtubesubs[[#This Row],[Instagram Followers]]-H388</f>
        <v>0</v>
      </c>
      <c r="J389">
        <v>1367</v>
      </c>
      <c r="K389">
        <f>youtubesubs[[#This Row],[TikTok Followers]]-J388</f>
        <v>0</v>
      </c>
      <c r="L389">
        <v>588</v>
      </c>
      <c r="M389">
        <f>youtubesubs[[#This Row],[Mastodon]]-L388</f>
        <v>-1</v>
      </c>
      <c r="N389">
        <v>276</v>
      </c>
      <c r="O389">
        <f>youtubesubs[[#This Row],[Threads]]-N388</f>
        <v>1</v>
      </c>
    </row>
    <row r="390" spans="1:15">
      <c r="A390" s="14">
        <v>45222</v>
      </c>
      <c r="B390">
        <v>21797</v>
      </c>
      <c r="C390">
        <f>$Q$3</f>
        <v>25000</v>
      </c>
      <c r="D390">
        <f>(B390-B389)/(A390-A389)</f>
        <v>33</v>
      </c>
      <c r="E390">
        <v>7693</v>
      </c>
      <c r="F390">
        <f>youtubesubs[[#This Row],[Twitter Follower Count]]-E389</f>
        <v>0</v>
      </c>
      <c r="G390">
        <f>$Q$10</f>
        <v>10000</v>
      </c>
      <c r="H390">
        <v>1350</v>
      </c>
      <c r="I390">
        <f>youtubesubs[[#This Row],[Instagram Followers]]-H389</f>
        <v>1</v>
      </c>
      <c r="J390">
        <v>1367</v>
      </c>
      <c r="K390">
        <f>youtubesubs[[#This Row],[TikTok Followers]]-J389</f>
        <v>0</v>
      </c>
      <c r="L390">
        <v>588</v>
      </c>
      <c r="M390">
        <f>youtubesubs[[#This Row],[Mastodon]]-L389</f>
        <v>0</v>
      </c>
      <c r="N390">
        <v>277</v>
      </c>
      <c r="O390">
        <f>youtubesubs[[#This Row],[Threads]]-N389</f>
        <v>1</v>
      </c>
    </row>
    <row r="391" spans="1:15">
      <c r="A391" s="14">
        <v>45223</v>
      </c>
      <c r="B391">
        <v>21835</v>
      </c>
      <c r="C391">
        <f>$Q$3</f>
        <v>25000</v>
      </c>
      <c r="D391">
        <f>(B391-B390)/(A391-A390)</f>
        <v>38</v>
      </c>
      <c r="E391">
        <v>7694</v>
      </c>
      <c r="F391">
        <f>youtubesubs[[#This Row],[Twitter Follower Count]]-E390</f>
        <v>1</v>
      </c>
      <c r="G391">
        <f>$Q$10</f>
        <v>10000</v>
      </c>
      <c r="H391">
        <v>1351</v>
      </c>
      <c r="I391">
        <f>youtubesubs[[#This Row],[Instagram Followers]]-H390</f>
        <v>1</v>
      </c>
      <c r="J391">
        <v>1367</v>
      </c>
      <c r="K391">
        <f>youtubesubs[[#This Row],[TikTok Followers]]-J390</f>
        <v>0</v>
      </c>
      <c r="L391">
        <v>588</v>
      </c>
      <c r="M391">
        <f>youtubesubs[[#This Row],[Mastodon]]-L390</f>
        <v>0</v>
      </c>
      <c r="N391">
        <v>278</v>
      </c>
      <c r="O391">
        <f>youtubesubs[[#This Row],[Threads]]-N390</f>
        <v>1</v>
      </c>
    </row>
    <row r="392" spans="1:15">
      <c r="A392" s="14">
        <v>45224</v>
      </c>
      <c r="B392">
        <v>21875</v>
      </c>
      <c r="C392">
        <f>$Q$3</f>
        <v>25000</v>
      </c>
      <c r="D392">
        <f>(B392-B391)/(A392-A391)</f>
        <v>40</v>
      </c>
      <c r="E392">
        <v>7694</v>
      </c>
      <c r="F392">
        <f>youtubesubs[[#This Row],[Twitter Follower Count]]-E391</f>
        <v>0</v>
      </c>
      <c r="G392">
        <f>$Q$10</f>
        <v>10000</v>
      </c>
      <c r="H392">
        <v>1352</v>
      </c>
      <c r="I392">
        <f>youtubesubs[[#This Row],[Instagram Followers]]-H391</f>
        <v>1</v>
      </c>
      <c r="J392">
        <v>1367</v>
      </c>
      <c r="K392">
        <f>youtubesubs[[#This Row],[TikTok Followers]]-J391</f>
        <v>0</v>
      </c>
      <c r="L392">
        <v>588</v>
      </c>
      <c r="M392">
        <f>youtubesubs[[#This Row],[Mastodon]]-L391</f>
        <v>0</v>
      </c>
      <c r="N392">
        <v>279</v>
      </c>
      <c r="O392">
        <f>youtubesubs[[#This Row],[Threads]]-N391</f>
        <v>1</v>
      </c>
    </row>
    <row r="393" spans="1:15">
      <c r="A393" s="14">
        <v>45225</v>
      </c>
      <c r="B393">
        <v>21910</v>
      </c>
      <c r="C393">
        <f>$Q$3</f>
        <v>25000</v>
      </c>
      <c r="D393">
        <f>(B393-B392)/(A393-A392)</f>
        <v>35</v>
      </c>
      <c r="E393">
        <v>7695</v>
      </c>
      <c r="F393">
        <f>youtubesubs[[#This Row],[Twitter Follower Count]]-E392</f>
        <v>1</v>
      </c>
      <c r="G393">
        <f>$Q$10</f>
        <v>10000</v>
      </c>
      <c r="H393">
        <v>1366</v>
      </c>
      <c r="I393">
        <f>youtubesubs[[#This Row],[Instagram Followers]]-H392</f>
        <v>14</v>
      </c>
      <c r="J393">
        <v>1369</v>
      </c>
      <c r="K393">
        <f>youtubesubs[[#This Row],[TikTok Followers]]-J392</f>
        <v>2</v>
      </c>
      <c r="L393">
        <v>588</v>
      </c>
      <c r="M393">
        <f>youtubesubs[[#This Row],[Mastodon]]-L392</f>
        <v>0</v>
      </c>
      <c r="N393">
        <v>289</v>
      </c>
      <c r="O393">
        <f>youtubesubs[[#This Row],[Threads]]-N392</f>
        <v>10</v>
      </c>
    </row>
    <row r="394" spans="1:15">
      <c r="A394" s="14">
        <v>45226</v>
      </c>
      <c r="B394">
        <v>21920</v>
      </c>
      <c r="C394">
        <f>$Q$3</f>
        <v>25000</v>
      </c>
      <c r="D394">
        <f>(B394-B393)/(A394-A393)</f>
        <v>10</v>
      </c>
      <c r="E394">
        <v>7700</v>
      </c>
      <c r="F394">
        <f>youtubesubs[[#This Row],[Twitter Follower Count]]-E393</f>
        <v>5</v>
      </c>
      <c r="G394">
        <f>$Q$10</f>
        <v>10000</v>
      </c>
      <c r="H394">
        <v>1366</v>
      </c>
      <c r="I394">
        <f>youtubesubs[[#This Row],[Instagram Followers]]-H393</f>
        <v>0</v>
      </c>
      <c r="J394">
        <v>1369</v>
      </c>
      <c r="K394">
        <f>youtubesubs[[#This Row],[TikTok Followers]]-J393</f>
        <v>0</v>
      </c>
      <c r="L394">
        <v>588</v>
      </c>
      <c r="M394">
        <f>youtubesubs[[#This Row],[Mastodon]]-L393</f>
        <v>0</v>
      </c>
      <c r="N394">
        <v>289</v>
      </c>
      <c r="O394">
        <f>youtubesubs[[#This Row],[Threads]]-N393</f>
        <v>0</v>
      </c>
    </row>
    <row r="395" spans="1:15">
      <c r="A395" s="14">
        <v>45227</v>
      </c>
      <c r="B395">
        <v>21957</v>
      </c>
      <c r="C395">
        <f>$Q$3</f>
        <v>25000</v>
      </c>
      <c r="D395">
        <f>(B395-B394)/(A395-A394)</f>
        <v>37</v>
      </c>
      <c r="E395">
        <v>7714</v>
      </c>
      <c r="F395">
        <f>youtubesubs[[#This Row],[Twitter Follower Count]]-E394</f>
        <v>14</v>
      </c>
      <c r="G395">
        <f>$Q$10</f>
        <v>10000</v>
      </c>
      <c r="H395">
        <v>1366</v>
      </c>
      <c r="I395">
        <f>youtubesubs[[#This Row],[Instagram Followers]]-H394</f>
        <v>0</v>
      </c>
      <c r="J395">
        <v>1369</v>
      </c>
      <c r="K395">
        <f>youtubesubs[[#This Row],[TikTok Followers]]-J394</f>
        <v>0</v>
      </c>
      <c r="L395">
        <v>588</v>
      </c>
      <c r="M395">
        <f>youtubesubs[[#This Row],[Mastodon]]-L394</f>
        <v>0</v>
      </c>
      <c r="N395">
        <v>289</v>
      </c>
      <c r="O395">
        <f>youtubesubs[[#This Row],[Threads]]-N394</f>
        <v>0</v>
      </c>
    </row>
    <row r="396" spans="1:15">
      <c r="A396" s="14">
        <v>45228</v>
      </c>
      <c r="B396">
        <v>21977</v>
      </c>
      <c r="C396">
        <f>$Q$3</f>
        <v>25000</v>
      </c>
      <c r="D396">
        <f>(B396-B395)/(A396-A395)</f>
        <v>20</v>
      </c>
      <c r="E396">
        <v>7715</v>
      </c>
      <c r="F396">
        <f>youtubesubs[[#This Row],[Twitter Follower Count]]-E395</f>
        <v>1</v>
      </c>
      <c r="G396">
        <f>$Q$10</f>
        <v>10000</v>
      </c>
      <c r="H396">
        <v>1368</v>
      </c>
      <c r="I396">
        <f>youtubesubs[[#This Row],[Instagram Followers]]-H395</f>
        <v>2</v>
      </c>
      <c r="J396">
        <v>1369</v>
      </c>
      <c r="K396">
        <f>youtubesubs[[#This Row],[TikTok Followers]]-J395</f>
        <v>0</v>
      </c>
      <c r="L396">
        <v>588</v>
      </c>
      <c r="M396">
        <f>youtubesubs[[#This Row],[Mastodon]]-L395</f>
        <v>0</v>
      </c>
      <c r="N396">
        <v>289</v>
      </c>
      <c r="O396">
        <f>youtubesubs[[#This Row],[Threads]]-N395</f>
        <v>0</v>
      </c>
    </row>
    <row r="397" spans="1:15">
      <c r="A397" s="14">
        <v>45229</v>
      </c>
      <c r="B397">
        <v>22010</v>
      </c>
      <c r="C397">
        <f>$Q$3</f>
        <v>25000</v>
      </c>
      <c r="D397">
        <f>(B397-B396)/(A397-A396)</f>
        <v>33</v>
      </c>
      <c r="E397">
        <v>7715</v>
      </c>
      <c r="F397">
        <f>youtubesubs[[#This Row],[Twitter Follower Count]]-E396</f>
        <v>0</v>
      </c>
      <c r="G397">
        <f>$Q$10</f>
        <v>10000</v>
      </c>
      <c r="H397">
        <v>1368</v>
      </c>
      <c r="I397">
        <f>youtubesubs[[#This Row],[Instagram Followers]]-H396</f>
        <v>0</v>
      </c>
      <c r="J397">
        <v>1369</v>
      </c>
      <c r="K397">
        <f>youtubesubs[[#This Row],[TikTok Followers]]-J396</f>
        <v>0</v>
      </c>
      <c r="L397">
        <v>588</v>
      </c>
      <c r="M397">
        <f>youtubesubs[[#This Row],[Mastodon]]-L396</f>
        <v>0</v>
      </c>
      <c r="N397">
        <v>289</v>
      </c>
      <c r="O397">
        <f>youtubesubs[[#This Row],[Threads]]-N396</f>
        <v>0</v>
      </c>
    </row>
    <row r="398" spans="1:15">
      <c r="A398" s="14">
        <v>45230</v>
      </c>
      <c r="B398">
        <v>22041</v>
      </c>
      <c r="C398">
        <f>$Q$3</f>
        <v>25000</v>
      </c>
      <c r="D398">
        <f>(B398-B397)/(A398-A397)</f>
        <v>31</v>
      </c>
      <c r="E398">
        <v>7715</v>
      </c>
      <c r="F398">
        <f>youtubesubs[[#This Row],[Twitter Follower Count]]-E397</f>
        <v>0</v>
      </c>
      <c r="G398">
        <f>$Q$10</f>
        <v>10000</v>
      </c>
      <c r="H398">
        <v>1368</v>
      </c>
      <c r="I398">
        <f>youtubesubs[[#This Row],[Instagram Followers]]-H397</f>
        <v>0</v>
      </c>
      <c r="J398">
        <v>1369</v>
      </c>
      <c r="K398">
        <f>youtubesubs[[#This Row],[TikTok Followers]]-J397</f>
        <v>0</v>
      </c>
      <c r="L398">
        <v>588</v>
      </c>
      <c r="M398">
        <f>youtubesubs[[#This Row],[Mastodon]]-L397</f>
        <v>0</v>
      </c>
      <c r="N398">
        <v>289</v>
      </c>
      <c r="O398">
        <f>youtubesubs[[#This Row],[Threads]]-N397</f>
        <v>0</v>
      </c>
    </row>
    <row r="399" spans="1:15">
      <c r="A399" s="14">
        <v>45231</v>
      </c>
      <c r="B399">
        <v>22060</v>
      </c>
      <c r="C399">
        <f>$Q$3</f>
        <v>25000</v>
      </c>
      <c r="D399">
        <f>(B399-B398)/(A399-A398)</f>
        <v>19</v>
      </c>
      <c r="E399">
        <v>7742</v>
      </c>
      <c r="F399">
        <f>youtubesubs[[#This Row],[Twitter Follower Count]]-E398</f>
        <v>27</v>
      </c>
      <c r="G399">
        <f>$Q$10</f>
        <v>10000</v>
      </c>
      <c r="H399">
        <v>1368</v>
      </c>
      <c r="I399">
        <f>youtubesubs[[#This Row],[Instagram Followers]]-H398</f>
        <v>0</v>
      </c>
      <c r="J399">
        <v>1369</v>
      </c>
      <c r="K399">
        <f>youtubesubs[[#This Row],[TikTok Followers]]-J398</f>
        <v>0</v>
      </c>
      <c r="L399">
        <v>588</v>
      </c>
      <c r="M399">
        <f>youtubesubs[[#This Row],[Mastodon]]-L398</f>
        <v>0</v>
      </c>
      <c r="N399">
        <v>289</v>
      </c>
      <c r="O399">
        <f>youtubesubs[[#This Row],[Threads]]-N398</f>
        <v>0</v>
      </c>
    </row>
    <row r="400" spans="1:15">
      <c r="A400" s="14">
        <v>45232</v>
      </c>
      <c r="B400">
        <v>22093</v>
      </c>
      <c r="C400">
        <f>$Q$3</f>
        <v>25000</v>
      </c>
      <c r="D400">
        <f>(B400-B399)/(A400-A399)</f>
        <v>33</v>
      </c>
      <c r="E400">
        <v>7750</v>
      </c>
      <c r="F400">
        <f>youtubesubs[[#This Row],[Twitter Follower Count]]-E399</f>
        <v>8</v>
      </c>
      <c r="G400">
        <f>$Q$10</f>
        <v>10000</v>
      </c>
      <c r="H400">
        <v>1368</v>
      </c>
      <c r="I400">
        <f>youtubesubs[[#This Row],[Instagram Followers]]-H399</f>
        <v>0</v>
      </c>
      <c r="J400">
        <v>1369</v>
      </c>
      <c r="K400">
        <f>youtubesubs[[#This Row],[TikTok Followers]]-J399</f>
        <v>0</v>
      </c>
      <c r="L400">
        <v>588</v>
      </c>
      <c r="M400">
        <f>youtubesubs[[#This Row],[Mastodon]]-L399</f>
        <v>0</v>
      </c>
      <c r="N400">
        <v>289</v>
      </c>
      <c r="O400">
        <f>youtubesubs[[#This Row],[Threads]]-N399</f>
        <v>0</v>
      </c>
    </row>
    <row r="401" spans="1:15">
      <c r="A401" s="14">
        <v>45233</v>
      </c>
      <c r="B401">
        <v>22115</v>
      </c>
      <c r="C401">
        <f>$Q$3</f>
        <v>25000</v>
      </c>
      <c r="D401">
        <f>(B401-B400)/(A401-A400)</f>
        <v>22</v>
      </c>
      <c r="E401">
        <v>7750</v>
      </c>
      <c r="F401">
        <f>youtubesubs[[#This Row],[Twitter Follower Count]]-E400</f>
        <v>0</v>
      </c>
      <c r="G401">
        <f>$Q$10</f>
        <v>10000</v>
      </c>
      <c r="H401">
        <v>1368</v>
      </c>
      <c r="I401">
        <f>youtubesubs[[#This Row],[Instagram Followers]]-H400</f>
        <v>0</v>
      </c>
      <c r="J401">
        <v>1369</v>
      </c>
      <c r="K401">
        <f>youtubesubs[[#This Row],[TikTok Followers]]-J400</f>
        <v>0</v>
      </c>
      <c r="L401">
        <v>588</v>
      </c>
      <c r="M401">
        <f>youtubesubs[[#This Row],[Mastodon]]-L400</f>
        <v>0</v>
      </c>
      <c r="N401">
        <v>289</v>
      </c>
      <c r="O401">
        <f>youtubesubs[[#This Row],[Threads]]-N400</f>
        <v>0</v>
      </c>
    </row>
    <row r="402" spans="1:15">
      <c r="A402" s="14">
        <v>45234</v>
      </c>
      <c r="B402">
        <v>22142</v>
      </c>
      <c r="C402">
        <f>$Q$3</f>
        <v>25000</v>
      </c>
      <c r="D402">
        <f>(B402-B401)/(A402-A401)</f>
        <v>27</v>
      </c>
      <c r="E402">
        <v>7763</v>
      </c>
      <c r="F402">
        <f>youtubesubs[[#This Row],[Twitter Follower Count]]-E401</f>
        <v>13</v>
      </c>
      <c r="G402">
        <f>$Q$10</f>
        <v>10000</v>
      </c>
      <c r="H402">
        <v>1368</v>
      </c>
      <c r="I402">
        <f>youtubesubs[[#This Row],[Instagram Followers]]-H401</f>
        <v>0</v>
      </c>
      <c r="J402">
        <v>1372</v>
      </c>
      <c r="K402">
        <f>youtubesubs[[#This Row],[TikTok Followers]]-J401</f>
        <v>3</v>
      </c>
      <c r="L402">
        <v>588</v>
      </c>
      <c r="M402">
        <f>youtubesubs[[#This Row],[Mastodon]]-L401</f>
        <v>0</v>
      </c>
      <c r="N402">
        <v>289</v>
      </c>
      <c r="O402">
        <f>youtubesubs[[#This Row],[Threads]]-N401</f>
        <v>0</v>
      </c>
    </row>
    <row r="403" spans="1:15">
      <c r="A403" s="14">
        <v>45235</v>
      </c>
      <c r="B403">
        <v>22176</v>
      </c>
      <c r="C403">
        <f>$Q$3</f>
        <v>25000</v>
      </c>
      <c r="D403">
        <f>(B403-B402)/(A403-A402)</f>
        <v>34</v>
      </c>
      <c r="E403">
        <v>7780</v>
      </c>
      <c r="F403">
        <f>youtubesubs[[#This Row],[Twitter Follower Count]]-E402</f>
        <v>17</v>
      </c>
      <c r="G403">
        <f>$Q$10</f>
        <v>10000</v>
      </c>
      <c r="H403">
        <v>1368</v>
      </c>
      <c r="I403">
        <f>youtubesubs[[#This Row],[Instagram Followers]]-H402</f>
        <v>0</v>
      </c>
      <c r="J403">
        <v>1372</v>
      </c>
      <c r="K403">
        <f>youtubesubs[[#This Row],[TikTok Followers]]-J402</f>
        <v>0</v>
      </c>
      <c r="L403">
        <v>588</v>
      </c>
      <c r="M403">
        <f>youtubesubs[[#This Row],[Mastodon]]-L402</f>
        <v>0</v>
      </c>
      <c r="N403">
        <v>289</v>
      </c>
      <c r="O403">
        <f>youtubesubs[[#This Row],[Threads]]-N402</f>
        <v>0</v>
      </c>
    </row>
    <row r="404" spans="1:15">
      <c r="A404" s="14">
        <v>45236</v>
      </c>
      <c r="B404">
        <v>22206</v>
      </c>
      <c r="C404">
        <f>$Q$3</f>
        <v>25000</v>
      </c>
      <c r="D404">
        <f>(B404-B403)/(A404-A403)</f>
        <v>30</v>
      </c>
      <c r="E404">
        <v>7790</v>
      </c>
      <c r="F404">
        <f>youtubesubs[[#This Row],[Twitter Follower Count]]-E403</f>
        <v>10</v>
      </c>
      <c r="G404">
        <f>$Q$10</f>
        <v>10000</v>
      </c>
      <c r="H404">
        <v>1368</v>
      </c>
      <c r="I404">
        <f>youtubesubs[[#This Row],[Instagram Followers]]-H403</f>
        <v>0</v>
      </c>
      <c r="J404">
        <v>1372</v>
      </c>
      <c r="K404">
        <f>youtubesubs[[#This Row],[TikTok Followers]]-J403</f>
        <v>0</v>
      </c>
      <c r="L404">
        <v>588</v>
      </c>
      <c r="M404">
        <f>youtubesubs[[#This Row],[Mastodon]]-L403</f>
        <v>0</v>
      </c>
      <c r="N404">
        <v>289</v>
      </c>
      <c r="O404">
        <f>youtubesubs[[#This Row],[Threads]]-N403</f>
        <v>0</v>
      </c>
    </row>
    <row r="405" spans="1:15">
      <c r="A405" s="14">
        <v>45237</v>
      </c>
      <c r="B405">
        <v>22237</v>
      </c>
      <c r="C405">
        <f>$Q$3</f>
        <v>25000</v>
      </c>
      <c r="D405">
        <f>(B405-B404)/(A405-A404)</f>
        <v>31</v>
      </c>
      <c r="E405">
        <v>7800</v>
      </c>
      <c r="F405">
        <f>youtubesubs[[#This Row],[Twitter Follower Count]]-E404</f>
        <v>10</v>
      </c>
      <c r="G405">
        <f>$Q$10</f>
        <v>10000</v>
      </c>
      <c r="H405">
        <v>1368</v>
      </c>
      <c r="I405">
        <f>youtubesubs[[#This Row],[Instagram Followers]]-H404</f>
        <v>0</v>
      </c>
      <c r="J405">
        <v>1372</v>
      </c>
      <c r="K405">
        <f>youtubesubs[[#This Row],[TikTok Followers]]-J404</f>
        <v>0</v>
      </c>
      <c r="L405">
        <v>588</v>
      </c>
      <c r="M405">
        <f>youtubesubs[[#This Row],[Mastodon]]-L404</f>
        <v>0</v>
      </c>
      <c r="N405">
        <v>289</v>
      </c>
      <c r="O405">
        <f>youtubesubs[[#This Row],[Threads]]-N404</f>
        <v>0</v>
      </c>
    </row>
    <row r="406" spans="1:15">
      <c r="A406" s="14">
        <v>45238</v>
      </c>
      <c r="B406">
        <v>22275</v>
      </c>
      <c r="C406">
        <f>$Q$3</f>
        <v>25000</v>
      </c>
      <c r="D406">
        <f>(B406-B405)/(A406-A405)</f>
        <v>38</v>
      </c>
      <c r="E406">
        <v>7809</v>
      </c>
      <c r="F406">
        <f>youtubesubs[[#This Row],[Twitter Follower Count]]-E405</f>
        <v>9</v>
      </c>
      <c r="G406">
        <f>$Q$10</f>
        <v>10000</v>
      </c>
      <c r="H406">
        <v>1368</v>
      </c>
      <c r="I406">
        <f>youtubesubs[[#This Row],[Instagram Followers]]-H405</f>
        <v>0</v>
      </c>
      <c r="J406">
        <v>1372</v>
      </c>
      <c r="K406">
        <f>youtubesubs[[#This Row],[TikTok Followers]]-J405</f>
        <v>0</v>
      </c>
      <c r="L406">
        <v>588</v>
      </c>
      <c r="M406">
        <f>youtubesubs[[#This Row],[Mastodon]]-L405</f>
        <v>0</v>
      </c>
      <c r="N406">
        <v>289</v>
      </c>
      <c r="O406">
        <f>youtubesubs[[#This Row],[Threads]]-N405</f>
        <v>0</v>
      </c>
    </row>
    <row r="407" spans="1:15">
      <c r="A407" s="14">
        <v>45239</v>
      </c>
      <c r="B407">
        <v>22304</v>
      </c>
      <c r="C407">
        <f>$Q$3</f>
        <v>25000</v>
      </c>
      <c r="D407">
        <f>(B407-B406)/(A407-A406)</f>
        <v>29</v>
      </c>
      <c r="E407">
        <v>7818</v>
      </c>
      <c r="F407">
        <f>youtubesubs[[#This Row],[Twitter Follower Count]]-E406</f>
        <v>9</v>
      </c>
      <c r="G407">
        <f>$Q$10</f>
        <v>10000</v>
      </c>
      <c r="H407">
        <v>1372</v>
      </c>
      <c r="I407">
        <f>youtubesubs[[#This Row],[Instagram Followers]]-H406</f>
        <v>4</v>
      </c>
      <c r="J407">
        <v>1374</v>
      </c>
      <c r="K407">
        <f>youtubesubs[[#This Row],[TikTok Followers]]-J406</f>
        <v>2</v>
      </c>
      <c r="L407">
        <v>596</v>
      </c>
      <c r="M407">
        <f>youtubesubs[[#This Row],[Mastodon]]-L406</f>
        <v>8</v>
      </c>
      <c r="N407">
        <v>310</v>
      </c>
      <c r="O407">
        <f>youtubesubs[[#This Row],[Threads]]-N406</f>
        <v>21</v>
      </c>
    </row>
    <row r="408" spans="1:15">
      <c r="A408" s="14">
        <v>45240</v>
      </c>
      <c r="B408">
        <v>22335</v>
      </c>
      <c r="C408">
        <f>$Q$3</f>
        <v>25000</v>
      </c>
      <c r="D408">
        <f>(B408-B407)/(A408-A407)</f>
        <v>31</v>
      </c>
      <c r="E408">
        <v>7828</v>
      </c>
      <c r="F408">
        <f>youtubesubs[[#This Row],[Twitter Follower Count]]-E407</f>
        <v>10</v>
      </c>
      <c r="G408">
        <f>$Q$10</f>
        <v>10000</v>
      </c>
      <c r="H408">
        <v>1372</v>
      </c>
      <c r="I408">
        <f>youtubesubs[[#This Row],[Instagram Followers]]-H407</f>
        <v>0</v>
      </c>
      <c r="J408">
        <v>1374</v>
      </c>
      <c r="K408">
        <f>youtubesubs[[#This Row],[TikTok Followers]]-J407</f>
        <v>0</v>
      </c>
      <c r="L408">
        <v>596</v>
      </c>
      <c r="M408">
        <f>youtubesubs[[#This Row],[Mastodon]]-L407</f>
        <v>0</v>
      </c>
      <c r="N408">
        <v>310</v>
      </c>
      <c r="O408">
        <f>youtubesubs[[#This Row],[Threads]]-N407</f>
        <v>0</v>
      </c>
    </row>
    <row r="409" spans="1:15">
      <c r="A409" s="14">
        <v>45241</v>
      </c>
      <c r="B409">
        <v>22368</v>
      </c>
      <c r="C409">
        <f>$Q$3</f>
        <v>25000</v>
      </c>
      <c r="D409">
        <f>(B409-B408)/(A409-A408)</f>
        <v>33</v>
      </c>
      <c r="E409">
        <v>7828</v>
      </c>
      <c r="F409">
        <f>youtubesubs[[#This Row],[Twitter Follower Count]]-E408</f>
        <v>0</v>
      </c>
      <c r="G409">
        <f>$Q$10</f>
        <v>10000</v>
      </c>
      <c r="H409">
        <v>1372</v>
      </c>
      <c r="I409">
        <f>youtubesubs[[#This Row],[Instagram Followers]]-H408</f>
        <v>0</v>
      </c>
      <c r="J409">
        <v>1374</v>
      </c>
      <c r="K409">
        <f>youtubesubs[[#This Row],[TikTok Followers]]-J408</f>
        <v>0</v>
      </c>
      <c r="L409">
        <v>596</v>
      </c>
      <c r="M409">
        <f>youtubesubs[[#This Row],[Mastodon]]-L408</f>
        <v>0</v>
      </c>
      <c r="N409">
        <v>310</v>
      </c>
      <c r="O409">
        <f>youtubesubs[[#This Row],[Threads]]-N408</f>
        <v>0</v>
      </c>
    </row>
    <row r="410" spans="1:15">
      <c r="A410" s="14">
        <v>45242</v>
      </c>
      <c r="B410">
        <v>22393</v>
      </c>
      <c r="C410">
        <f>$Q$3</f>
        <v>25000</v>
      </c>
      <c r="D410">
        <f>(B410-B409)/(A410-A409)</f>
        <v>25</v>
      </c>
      <c r="E410">
        <v>7828</v>
      </c>
      <c r="F410">
        <f>youtubesubs[[#This Row],[Twitter Follower Count]]-E409</f>
        <v>0</v>
      </c>
      <c r="G410">
        <f>$Q$10</f>
        <v>10000</v>
      </c>
      <c r="H410">
        <v>1372</v>
      </c>
      <c r="I410">
        <f>youtubesubs[[#This Row],[Instagram Followers]]-H409</f>
        <v>0</v>
      </c>
      <c r="J410">
        <v>1374</v>
      </c>
      <c r="K410">
        <f>youtubesubs[[#This Row],[TikTok Followers]]-J409</f>
        <v>0</v>
      </c>
      <c r="L410">
        <v>596</v>
      </c>
      <c r="M410">
        <f>youtubesubs[[#This Row],[Mastodon]]-L409</f>
        <v>0</v>
      </c>
      <c r="N410">
        <v>310</v>
      </c>
      <c r="O410">
        <f>youtubesubs[[#This Row],[Threads]]-N409</f>
        <v>0</v>
      </c>
    </row>
    <row r="411" spans="1:15">
      <c r="A411" s="14">
        <v>45243</v>
      </c>
      <c r="B411">
        <v>22428</v>
      </c>
      <c r="C411">
        <f>$Q$3</f>
        <v>25000</v>
      </c>
      <c r="D411">
        <f>(B411-B410)/(A411-A410)</f>
        <v>35</v>
      </c>
      <c r="E411">
        <v>7849</v>
      </c>
      <c r="F411">
        <f>youtubesubs[[#This Row],[Twitter Follower Count]]-E410</f>
        <v>21</v>
      </c>
      <c r="G411">
        <f>$Q$10</f>
        <v>10000</v>
      </c>
      <c r="H411">
        <v>1377</v>
      </c>
      <c r="I411">
        <f>youtubesubs[[#This Row],[Instagram Followers]]-H410</f>
        <v>5</v>
      </c>
      <c r="J411">
        <v>1375</v>
      </c>
      <c r="K411">
        <f>youtubesubs[[#This Row],[TikTok Followers]]-J410</f>
        <v>1</v>
      </c>
      <c r="L411">
        <v>596</v>
      </c>
      <c r="M411">
        <f>youtubesubs[[#This Row],[Mastodon]]-L410</f>
        <v>0</v>
      </c>
      <c r="N411">
        <v>315</v>
      </c>
      <c r="O411">
        <f>youtubesubs[[#This Row],[Threads]]-N410</f>
        <v>5</v>
      </c>
    </row>
    <row r="412" spans="1:15">
      <c r="A412" s="14">
        <v>45244</v>
      </c>
      <c r="B412">
        <v>22462</v>
      </c>
      <c r="C412">
        <f>$Q$3</f>
        <v>25000</v>
      </c>
      <c r="D412">
        <f>(B412-B411)/(A412-A411)</f>
        <v>34</v>
      </c>
      <c r="E412">
        <v>7855</v>
      </c>
      <c r="F412">
        <f>youtubesubs[[#This Row],[Twitter Follower Count]]-E411</f>
        <v>6</v>
      </c>
      <c r="G412">
        <f>$Q$10</f>
        <v>10000</v>
      </c>
      <c r="H412">
        <v>1377</v>
      </c>
      <c r="I412">
        <f>youtubesubs[[#This Row],[Instagram Followers]]-H411</f>
        <v>0</v>
      </c>
      <c r="J412">
        <v>1375</v>
      </c>
      <c r="K412">
        <f>youtubesubs[[#This Row],[TikTok Followers]]-J411</f>
        <v>0</v>
      </c>
      <c r="L412">
        <v>596</v>
      </c>
      <c r="M412">
        <f>youtubesubs[[#This Row],[Mastodon]]-L411</f>
        <v>0</v>
      </c>
      <c r="N412">
        <v>315</v>
      </c>
      <c r="O412">
        <f>youtubesubs[[#This Row],[Threads]]-N411</f>
        <v>0</v>
      </c>
    </row>
    <row r="413" spans="1:15">
      <c r="A413" s="14">
        <v>45245</v>
      </c>
      <c r="B413">
        <v>22485</v>
      </c>
      <c r="C413">
        <f>$Q$3</f>
        <v>25000</v>
      </c>
      <c r="D413">
        <f>(B413-B412)/(A413-A412)</f>
        <v>23</v>
      </c>
      <c r="E413">
        <v>7855</v>
      </c>
      <c r="F413">
        <f>youtubesubs[[#This Row],[Twitter Follower Count]]-E412</f>
        <v>0</v>
      </c>
      <c r="G413">
        <f>$Q$10</f>
        <v>10000</v>
      </c>
      <c r="H413">
        <v>1377</v>
      </c>
      <c r="I413">
        <f>youtubesubs[[#This Row],[Instagram Followers]]-H412</f>
        <v>0</v>
      </c>
      <c r="J413">
        <v>1375</v>
      </c>
      <c r="K413">
        <f>youtubesubs[[#This Row],[TikTok Followers]]-J412</f>
        <v>0</v>
      </c>
      <c r="L413">
        <v>596</v>
      </c>
      <c r="M413">
        <f>youtubesubs[[#This Row],[Mastodon]]-L412</f>
        <v>0</v>
      </c>
      <c r="N413">
        <v>315</v>
      </c>
      <c r="O413">
        <f>youtubesubs[[#This Row],[Threads]]-N412</f>
        <v>0</v>
      </c>
    </row>
    <row r="414" spans="1:15">
      <c r="A414" s="14">
        <v>45246</v>
      </c>
      <c r="B414">
        <v>22505</v>
      </c>
      <c r="C414">
        <f>$Q$3</f>
        <v>25000</v>
      </c>
      <c r="D414">
        <f>(B414-B413)/(A414-A413)</f>
        <v>20</v>
      </c>
      <c r="E414">
        <v>7855</v>
      </c>
      <c r="F414">
        <f>youtubesubs[[#This Row],[Twitter Follower Count]]-E413</f>
        <v>0</v>
      </c>
      <c r="G414">
        <f>$Q$10</f>
        <v>10000</v>
      </c>
      <c r="H414">
        <v>1377</v>
      </c>
      <c r="I414">
        <f>youtubesubs[[#This Row],[Instagram Followers]]-H413</f>
        <v>0</v>
      </c>
      <c r="J414">
        <v>1375</v>
      </c>
      <c r="K414">
        <f>youtubesubs[[#This Row],[TikTok Followers]]-J413</f>
        <v>0</v>
      </c>
      <c r="L414">
        <v>596</v>
      </c>
      <c r="M414">
        <f>youtubesubs[[#This Row],[Mastodon]]-L413</f>
        <v>0</v>
      </c>
      <c r="N414">
        <v>315</v>
      </c>
      <c r="O414">
        <f>youtubesubs[[#This Row],[Threads]]-N413</f>
        <v>0</v>
      </c>
    </row>
    <row r="415" spans="1:15">
      <c r="A415" s="14">
        <v>45247</v>
      </c>
      <c r="B415">
        <v>22539</v>
      </c>
      <c r="C415">
        <f>$Q$3</f>
        <v>25000</v>
      </c>
      <c r="D415">
        <f>(B415-B414)/(A415-A414)</f>
        <v>34</v>
      </c>
      <c r="E415">
        <v>7855</v>
      </c>
      <c r="F415">
        <f>youtubesubs[[#This Row],[Twitter Follower Count]]-E414</f>
        <v>0</v>
      </c>
      <c r="G415">
        <f>$Q$10</f>
        <v>10000</v>
      </c>
      <c r="H415">
        <v>1377</v>
      </c>
      <c r="I415">
        <f>youtubesubs[[#This Row],[Instagram Followers]]-H414</f>
        <v>0</v>
      </c>
      <c r="J415">
        <v>1375</v>
      </c>
      <c r="K415">
        <f>youtubesubs[[#This Row],[TikTok Followers]]-J414</f>
        <v>0</v>
      </c>
      <c r="L415">
        <v>596</v>
      </c>
      <c r="M415">
        <f>youtubesubs[[#This Row],[Mastodon]]-L414</f>
        <v>0</v>
      </c>
      <c r="N415">
        <v>315</v>
      </c>
      <c r="O415">
        <f>youtubesubs[[#This Row],[Threads]]-N414</f>
        <v>0</v>
      </c>
    </row>
    <row r="416" spans="1:15">
      <c r="A416" s="14">
        <v>45248</v>
      </c>
      <c r="B416">
        <v>22557</v>
      </c>
      <c r="C416">
        <f>$Q$3</f>
        <v>25000</v>
      </c>
      <c r="D416">
        <f>(B416-B415)/(A416-A415)</f>
        <v>18</v>
      </c>
      <c r="E416">
        <v>7855</v>
      </c>
      <c r="F416">
        <f>youtubesubs[[#This Row],[Twitter Follower Count]]-E415</f>
        <v>0</v>
      </c>
      <c r="G416">
        <f>$Q$10</f>
        <v>10000</v>
      </c>
      <c r="H416">
        <v>1377</v>
      </c>
      <c r="I416">
        <f>youtubesubs[[#This Row],[Instagram Followers]]-H415</f>
        <v>0</v>
      </c>
      <c r="J416">
        <v>1375</v>
      </c>
      <c r="K416">
        <f>youtubesubs[[#This Row],[TikTok Followers]]-J415</f>
        <v>0</v>
      </c>
      <c r="L416">
        <v>596</v>
      </c>
      <c r="M416">
        <f>youtubesubs[[#This Row],[Mastodon]]-L415</f>
        <v>0</v>
      </c>
      <c r="N416">
        <v>315</v>
      </c>
      <c r="O416">
        <f>youtubesubs[[#This Row],[Threads]]-N415</f>
        <v>0</v>
      </c>
    </row>
    <row r="417" spans="1:15">
      <c r="A417" s="14">
        <v>45249</v>
      </c>
      <c r="B417">
        <v>22604</v>
      </c>
      <c r="C417">
        <f>$Q$3</f>
        <v>25000</v>
      </c>
      <c r="D417">
        <f>(B417-B416)/(A417-A416)</f>
        <v>47</v>
      </c>
      <c r="E417">
        <v>7879</v>
      </c>
      <c r="F417">
        <f>youtubesubs[[#This Row],[Twitter Follower Count]]-E416</f>
        <v>24</v>
      </c>
      <c r="G417">
        <f>$Q$10</f>
        <v>10000</v>
      </c>
      <c r="H417">
        <v>1377</v>
      </c>
      <c r="I417">
        <f>youtubesubs[[#This Row],[Instagram Followers]]-H416</f>
        <v>0</v>
      </c>
      <c r="J417">
        <v>1375</v>
      </c>
      <c r="K417">
        <f>youtubesubs[[#This Row],[TikTok Followers]]-J416</f>
        <v>0</v>
      </c>
      <c r="L417">
        <v>596</v>
      </c>
      <c r="M417">
        <f>youtubesubs[[#This Row],[Mastodon]]-L416</f>
        <v>0</v>
      </c>
      <c r="N417">
        <v>315</v>
      </c>
      <c r="O417">
        <f>youtubesubs[[#This Row],[Threads]]-N416</f>
        <v>0</v>
      </c>
    </row>
    <row r="418" spans="1:15">
      <c r="A418" s="14">
        <v>45250</v>
      </c>
      <c r="B418">
        <v>22633</v>
      </c>
      <c r="C418">
        <f>$Q$3</f>
        <v>25000</v>
      </c>
      <c r="D418">
        <f>(B418-B417)/(A418-A417)</f>
        <v>29</v>
      </c>
      <c r="E418">
        <v>7879</v>
      </c>
      <c r="F418">
        <f>youtubesubs[[#This Row],[Twitter Follower Count]]-E417</f>
        <v>0</v>
      </c>
      <c r="G418">
        <f>$Q$10</f>
        <v>10000</v>
      </c>
      <c r="H418">
        <v>1377</v>
      </c>
      <c r="I418">
        <f>youtubesubs[[#This Row],[Instagram Followers]]-H417</f>
        <v>0</v>
      </c>
      <c r="J418">
        <v>1375</v>
      </c>
      <c r="K418">
        <f>youtubesubs[[#This Row],[TikTok Followers]]-J417</f>
        <v>0</v>
      </c>
      <c r="L418">
        <v>596</v>
      </c>
      <c r="M418">
        <f>youtubesubs[[#This Row],[Mastodon]]-L417</f>
        <v>0</v>
      </c>
      <c r="N418">
        <v>315</v>
      </c>
      <c r="O418">
        <f>youtubesubs[[#This Row],[Threads]]-N417</f>
        <v>0</v>
      </c>
    </row>
    <row r="419" spans="1:15">
      <c r="A419" s="14">
        <v>45251</v>
      </c>
      <c r="B419">
        <v>22668</v>
      </c>
      <c r="C419">
        <f>$Q$3</f>
        <v>25000</v>
      </c>
      <c r="D419">
        <f>(B419-B418)/(A419-A418)</f>
        <v>35</v>
      </c>
      <c r="E419">
        <v>7919</v>
      </c>
      <c r="F419">
        <f>youtubesubs[[#This Row],[Twitter Follower Count]]-E418</f>
        <v>40</v>
      </c>
      <c r="G419">
        <f>$Q$10</f>
        <v>10000</v>
      </c>
      <c r="H419">
        <v>1383</v>
      </c>
      <c r="I419">
        <f>youtubesubs[[#This Row],[Instagram Followers]]-H418</f>
        <v>6</v>
      </c>
      <c r="J419">
        <v>1377</v>
      </c>
      <c r="K419">
        <f>youtubesubs[[#This Row],[TikTok Followers]]-J418</f>
        <v>2</v>
      </c>
      <c r="L419">
        <v>600</v>
      </c>
      <c r="M419">
        <f>youtubesubs[[#This Row],[Mastodon]]-L418</f>
        <v>4</v>
      </c>
      <c r="N419">
        <v>328</v>
      </c>
      <c r="O419">
        <f>youtubesubs[[#This Row],[Threads]]-N418</f>
        <v>13</v>
      </c>
    </row>
    <row r="420" spans="1:15">
      <c r="A420" s="14">
        <v>45252</v>
      </c>
      <c r="B420">
        <v>22702</v>
      </c>
      <c r="C420">
        <f>$Q$3</f>
        <v>25000</v>
      </c>
      <c r="D420">
        <f>(B420-B419)/(A420-A419)</f>
        <v>34</v>
      </c>
      <c r="E420">
        <v>7919</v>
      </c>
      <c r="F420">
        <f>youtubesubs[[#This Row],[Twitter Follower Count]]-E419</f>
        <v>0</v>
      </c>
      <c r="G420">
        <f>$Q$10</f>
        <v>10000</v>
      </c>
      <c r="H420">
        <v>1383</v>
      </c>
      <c r="I420">
        <f>youtubesubs[[#This Row],[Instagram Followers]]-H419</f>
        <v>0</v>
      </c>
      <c r="J420">
        <v>1377</v>
      </c>
      <c r="K420">
        <f>youtubesubs[[#This Row],[TikTok Followers]]-J419</f>
        <v>0</v>
      </c>
      <c r="L420">
        <v>600</v>
      </c>
      <c r="M420">
        <f>youtubesubs[[#This Row],[Mastodon]]-L419</f>
        <v>0</v>
      </c>
      <c r="N420">
        <v>328</v>
      </c>
      <c r="O420">
        <f>youtubesubs[[#This Row],[Threads]]-N419</f>
        <v>0</v>
      </c>
    </row>
    <row r="421" spans="1:15">
      <c r="A421" s="14">
        <v>45253</v>
      </c>
      <c r="B421">
        <v>22731</v>
      </c>
      <c r="C421">
        <f>$Q$3</f>
        <v>25000</v>
      </c>
      <c r="D421">
        <f>(B421-B420)/(A421-A420)</f>
        <v>29</v>
      </c>
      <c r="E421">
        <v>7919</v>
      </c>
      <c r="F421">
        <f>youtubesubs[[#This Row],[Twitter Follower Count]]-E420</f>
        <v>0</v>
      </c>
      <c r="G421">
        <f>$Q$10</f>
        <v>10000</v>
      </c>
      <c r="H421">
        <v>1383</v>
      </c>
      <c r="I421">
        <f>youtubesubs[[#This Row],[Instagram Followers]]-H420</f>
        <v>0</v>
      </c>
      <c r="J421">
        <v>1377</v>
      </c>
      <c r="K421">
        <f>youtubesubs[[#This Row],[TikTok Followers]]-J420</f>
        <v>0</v>
      </c>
      <c r="L421">
        <v>600</v>
      </c>
      <c r="M421">
        <f>youtubesubs[[#This Row],[Mastodon]]-L420</f>
        <v>0</v>
      </c>
      <c r="N421">
        <v>328</v>
      </c>
      <c r="O421">
        <f>youtubesubs[[#This Row],[Threads]]-N420</f>
        <v>0</v>
      </c>
    </row>
    <row r="422" spans="1:15">
      <c r="A422" s="14">
        <v>45254</v>
      </c>
      <c r="B422">
        <v>22777</v>
      </c>
      <c r="C422">
        <f>$Q$3</f>
        <v>25000</v>
      </c>
      <c r="D422">
        <f>(B422-B421)/(A422-A421)</f>
        <v>46</v>
      </c>
      <c r="E422">
        <v>7919</v>
      </c>
      <c r="F422">
        <f>youtubesubs[[#This Row],[Twitter Follower Count]]-E421</f>
        <v>0</v>
      </c>
      <c r="G422">
        <f>$Q$10</f>
        <v>10000</v>
      </c>
      <c r="H422">
        <v>1383</v>
      </c>
      <c r="I422">
        <f>youtubesubs[[#This Row],[Instagram Followers]]-H421</f>
        <v>0</v>
      </c>
      <c r="J422">
        <v>1377</v>
      </c>
      <c r="K422">
        <f>youtubesubs[[#This Row],[TikTok Followers]]-J421</f>
        <v>0</v>
      </c>
      <c r="L422">
        <v>600</v>
      </c>
      <c r="M422">
        <f>youtubesubs[[#This Row],[Mastodon]]-L421</f>
        <v>0</v>
      </c>
      <c r="N422">
        <v>328</v>
      </c>
      <c r="O422">
        <f>youtubesubs[[#This Row],[Threads]]-N421</f>
        <v>0</v>
      </c>
    </row>
    <row r="423" spans="1:15">
      <c r="A423" s="14">
        <v>45255</v>
      </c>
      <c r="B423">
        <v>22830</v>
      </c>
      <c r="C423">
        <f>$Q$3</f>
        <v>25000</v>
      </c>
      <c r="D423">
        <f>(B423-B422)/(A423-A422)</f>
        <v>53</v>
      </c>
      <c r="E423">
        <v>7944</v>
      </c>
      <c r="F423">
        <f>youtubesubs[[#This Row],[Twitter Follower Count]]-E422</f>
        <v>25</v>
      </c>
      <c r="G423">
        <f>$Q$10</f>
        <v>10000</v>
      </c>
      <c r="H423">
        <v>1386</v>
      </c>
      <c r="I423">
        <f>youtubesubs[[#This Row],[Instagram Followers]]-H422</f>
        <v>3</v>
      </c>
      <c r="J423">
        <v>1377</v>
      </c>
      <c r="K423">
        <f>youtubesubs[[#This Row],[TikTok Followers]]-J422</f>
        <v>0</v>
      </c>
      <c r="L423">
        <v>600</v>
      </c>
      <c r="M423">
        <f>youtubesubs[[#This Row],[Mastodon]]-L422</f>
        <v>0</v>
      </c>
      <c r="N423">
        <v>328</v>
      </c>
      <c r="O423">
        <f>youtubesubs[[#This Row],[Threads]]-N422</f>
        <v>0</v>
      </c>
    </row>
    <row r="424" spans="1:15">
      <c r="A424" s="14">
        <v>45256</v>
      </c>
      <c r="B424">
        <v>22872</v>
      </c>
      <c r="C424">
        <f>$Q$3</f>
        <v>25000</v>
      </c>
      <c r="D424">
        <f>(B424-B423)/(A424-A423)</f>
        <v>42</v>
      </c>
      <c r="E424">
        <v>7944</v>
      </c>
      <c r="F424">
        <f>youtubesubs[[#This Row],[Twitter Follower Count]]-E423</f>
        <v>0</v>
      </c>
      <c r="G424">
        <f>$Q$10</f>
        <v>10000</v>
      </c>
      <c r="H424">
        <v>1386</v>
      </c>
      <c r="I424">
        <f>youtubesubs[[#This Row],[Instagram Followers]]-H423</f>
        <v>0</v>
      </c>
      <c r="J424">
        <v>1377</v>
      </c>
      <c r="K424">
        <f>youtubesubs[[#This Row],[TikTok Followers]]-J423</f>
        <v>0</v>
      </c>
      <c r="L424">
        <v>600</v>
      </c>
      <c r="M424">
        <f>youtubesubs[[#This Row],[Mastodon]]-L423</f>
        <v>0</v>
      </c>
      <c r="N424">
        <v>328</v>
      </c>
      <c r="O424">
        <f>youtubesubs[[#This Row],[Threads]]-N423</f>
        <v>0</v>
      </c>
    </row>
    <row r="425" spans="1:15">
      <c r="A425" s="14">
        <v>45257</v>
      </c>
      <c r="B425">
        <v>22907</v>
      </c>
      <c r="C425">
        <f>$Q$3</f>
        <v>25000</v>
      </c>
      <c r="D425">
        <f>(B425-B424)/(A425-A424)</f>
        <v>35</v>
      </c>
      <c r="E425">
        <v>7944</v>
      </c>
      <c r="F425">
        <f>youtubesubs[[#This Row],[Twitter Follower Count]]-E424</f>
        <v>0</v>
      </c>
      <c r="G425">
        <f>$Q$10</f>
        <v>10000</v>
      </c>
      <c r="H425">
        <v>1386</v>
      </c>
      <c r="I425">
        <f>youtubesubs[[#This Row],[Instagram Followers]]-H424</f>
        <v>0</v>
      </c>
      <c r="J425">
        <v>1377</v>
      </c>
      <c r="K425">
        <f>youtubesubs[[#This Row],[TikTok Followers]]-J424</f>
        <v>0</v>
      </c>
      <c r="L425">
        <v>600</v>
      </c>
      <c r="M425">
        <f>youtubesubs[[#This Row],[Mastodon]]-L424</f>
        <v>0</v>
      </c>
      <c r="N425">
        <v>328</v>
      </c>
      <c r="O425">
        <f>youtubesubs[[#This Row],[Threads]]-N424</f>
        <v>0</v>
      </c>
    </row>
    <row r="426" spans="1:15">
      <c r="A426" s="14">
        <v>45258</v>
      </c>
      <c r="B426">
        <v>22936</v>
      </c>
      <c r="C426">
        <f>$Q$3</f>
        <v>25000</v>
      </c>
      <c r="D426">
        <f>(B426-B425)/(A426-A425)</f>
        <v>29</v>
      </c>
      <c r="E426">
        <v>7967</v>
      </c>
      <c r="F426">
        <f>youtubesubs[[#This Row],[Twitter Follower Count]]-E425</f>
        <v>23</v>
      </c>
      <c r="G426">
        <f>$Q$10</f>
        <v>10000</v>
      </c>
      <c r="H426">
        <v>1386</v>
      </c>
      <c r="I426">
        <f>youtubesubs[[#This Row],[Instagram Followers]]-H425</f>
        <v>0</v>
      </c>
      <c r="J426">
        <v>1377</v>
      </c>
      <c r="K426">
        <f>youtubesubs[[#This Row],[TikTok Followers]]-J425</f>
        <v>0</v>
      </c>
      <c r="L426">
        <v>600</v>
      </c>
      <c r="M426">
        <f>youtubesubs[[#This Row],[Mastodon]]-L425</f>
        <v>0</v>
      </c>
      <c r="N426">
        <v>328</v>
      </c>
      <c r="O426">
        <f>youtubesubs[[#This Row],[Threads]]-N425</f>
        <v>0</v>
      </c>
    </row>
    <row r="427" spans="1:15">
      <c r="A427" s="14">
        <v>45259</v>
      </c>
      <c r="B427">
        <v>22974</v>
      </c>
      <c r="C427">
        <f>$Q$3</f>
        <v>25000</v>
      </c>
      <c r="D427">
        <f>(B427-B426)/(A427-A426)</f>
        <v>38</v>
      </c>
      <c r="E427">
        <v>7967</v>
      </c>
      <c r="F427">
        <f>youtubesubs[[#This Row],[Twitter Follower Count]]-E426</f>
        <v>0</v>
      </c>
      <c r="G427">
        <f>$Q$10</f>
        <v>10000</v>
      </c>
      <c r="H427">
        <v>1386</v>
      </c>
      <c r="I427">
        <f>youtubesubs[[#This Row],[Instagram Followers]]-H426</f>
        <v>0</v>
      </c>
      <c r="J427">
        <v>1377</v>
      </c>
      <c r="K427">
        <f>youtubesubs[[#This Row],[TikTok Followers]]-J426</f>
        <v>0</v>
      </c>
      <c r="L427">
        <v>600</v>
      </c>
      <c r="M427">
        <f>youtubesubs[[#This Row],[Mastodon]]-L426</f>
        <v>0</v>
      </c>
      <c r="N427">
        <v>328</v>
      </c>
      <c r="O427">
        <f>youtubesubs[[#This Row],[Threads]]-N426</f>
        <v>0</v>
      </c>
    </row>
    <row r="428" spans="1:15">
      <c r="A428" s="14">
        <v>45260</v>
      </c>
      <c r="B428">
        <v>23000</v>
      </c>
      <c r="C428">
        <f>$Q$3</f>
        <v>25000</v>
      </c>
      <c r="D428">
        <f>(B428-B427)/(A428-A427)</f>
        <v>26</v>
      </c>
      <c r="E428">
        <v>7980</v>
      </c>
      <c r="F428">
        <f>youtubesubs[[#This Row],[Twitter Follower Count]]-E427</f>
        <v>13</v>
      </c>
      <c r="G428">
        <f>$Q$10</f>
        <v>10000</v>
      </c>
      <c r="H428">
        <v>1386</v>
      </c>
      <c r="I428">
        <f>youtubesubs[[#This Row],[Instagram Followers]]-H427</f>
        <v>0</v>
      </c>
      <c r="J428">
        <v>1377</v>
      </c>
      <c r="K428">
        <f>youtubesubs[[#This Row],[TikTok Followers]]-J427</f>
        <v>0</v>
      </c>
      <c r="L428">
        <v>600</v>
      </c>
      <c r="M428">
        <f>youtubesubs[[#This Row],[Mastodon]]-L427</f>
        <v>0</v>
      </c>
      <c r="N428">
        <v>328</v>
      </c>
      <c r="O428">
        <f>youtubesubs[[#This Row],[Threads]]-N427</f>
        <v>0</v>
      </c>
    </row>
    <row r="429" spans="1:15">
      <c r="A429" s="14">
        <v>45261</v>
      </c>
      <c r="B429">
        <v>23032</v>
      </c>
      <c r="C429">
        <f>$Q$3</f>
        <v>25000</v>
      </c>
      <c r="D429">
        <f>(B429-B428)/(A429-A428)</f>
        <v>32</v>
      </c>
      <c r="E429">
        <v>7985</v>
      </c>
      <c r="F429">
        <f>youtubesubs[[#This Row],[Twitter Follower Count]]-E428</f>
        <v>5</v>
      </c>
      <c r="G429">
        <f>$Q$10</f>
        <v>10000</v>
      </c>
      <c r="H429">
        <v>1386</v>
      </c>
      <c r="I429">
        <f>youtubesubs[[#This Row],[Instagram Followers]]-H428</f>
        <v>0</v>
      </c>
      <c r="J429">
        <v>1377</v>
      </c>
      <c r="K429">
        <f>youtubesubs[[#This Row],[TikTok Followers]]-J428</f>
        <v>0</v>
      </c>
      <c r="L429">
        <v>600</v>
      </c>
      <c r="M429">
        <f>youtubesubs[[#This Row],[Mastodon]]-L428</f>
        <v>0</v>
      </c>
      <c r="N429">
        <v>328</v>
      </c>
      <c r="O429">
        <f>youtubesubs[[#This Row],[Threads]]-N428</f>
        <v>0</v>
      </c>
    </row>
    <row r="430" spans="1:15">
      <c r="A430" s="14">
        <v>45262</v>
      </c>
      <c r="B430">
        <v>23060</v>
      </c>
      <c r="C430">
        <f>$Q$3</f>
        <v>25000</v>
      </c>
      <c r="D430">
        <f>(B430-B429)/(A430-A429)</f>
        <v>28</v>
      </c>
      <c r="E430">
        <v>7985</v>
      </c>
      <c r="F430">
        <f>youtubesubs[[#This Row],[Twitter Follower Count]]-E429</f>
        <v>0</v>
      </c>
      <c r="G430">
        <f>$Q$10</f>
        <v>10000</v>
      </c>
      <c r="H430">
        <v>1386</v>
      </c>
      <c r="I430">
        <f>youtubesubs[[#This Row],[Instagram Followers]]-H429</f>
        <v>0</v>
      </c>
      <c r="J430">
        <v>1377</v>
      </c>
      <c r="K430">
        <f>youtubesubs[[#This Row],[TikTok Followers]]-J429</f>
        <v>0</v>
      </c>
      <c r="L430">
        <v>600</v>
      </c>
      <c r="M430">
        <f>youtubesubs[[#This Row],[Mastodon]]-L429</f>
        <v>0</v>
      </c>
      <c r="N430">
        <v>328</v>
      </c>
      <c r="O430">
        <f>youtubesubs[[#This Row],[Threads]]-N429</f>
        <v>0</v>
      </c>
    </row>
    <row r="431" spans="1:15">
      <c r="A431" s="14">
        <v>45263</v>
      </c>
      <c r="B431">
        <v>23082</v>
      </c>
      <c r="C431">
        <f>$Q$3</f>
        <v>25000</v>
      </c>
      <c r="D431">
        <f>(B431-B430)/(A431-A430)</f>
        <v>22</v>
      </c>
      <c r="E431">
        <v>8001</v>
      </c>
      <c r="F431">
        <f>youtubesubs[[#This Row],[Twitter Follower Count]]-E430</f>
        <v>16</v>
      </c>
      <c r="G431">
        <f>$Q$10</f>
        <v>10000</v>
      </c>
      <c r="H431">
        <v>1386</v>
      </c>
      <c r="I431">
        <f>youtubesubs[[#This Row],[Instagram Followers]]-H430</f>
        <v>0</v>
      </c>
      <c r="J431">
        <v>1377</v>
      </c>
      <c r="K431">
        <f>youtubesubs[[#This Row],[TikTok Followers]]-J430</f>
        <v>0</v>
      </c>
      <c r="L431">
        <v>600</v>
      </c>
      <c r="M431">
        <f>youtubesubs[[#This Row],[Mastodon]]-L430</f>
        <v>0</v>
      </c>
      <c r="N431">
        <v>328</v>
      </c>
      <c r="O431">
        <f>youtubesubs[[#This Row],[Threads]]-N430</f>
        <v>0</v>
      </c>
    </row>
    <row r="432" spans="1:15">
      <c r="A432" s="14">
        <v>45264</v>
      </c>
      <c r="B432">
        <v>23110</v>
      </c>
      <c r="C432">
        <f>$Q$3</f>
        <v>25000</v>
      </c>
      <c r="D432">
        <f>(B432-B431)/(A432-A431)</f>
        <v>28</v>
      </c>
      <c r="E432">
        <v>8012</v>
      </c>
      <c r="F432">
        <f>youtubesubs[[#This Row],[Twitter Follower Count]]-E431</f>
        <v>11</v>
      </c>
      <c r="G432">
        <f>$Q$10</f>
        <v>10000</v>
      </c>
      <c r="H432">
        <v>1386</v>
      </c>
      <c r="I432">
        <f>youtubesubs[[#This Row],[Instagram Followers]]-H431</f>
        <v>0</v>
      </c>
      <c r="J432">
        <v>1377</v>
      </c>
      <c r="K432">
        <f>youtubesubs[[#This Row],[TikTok Followers]]-J431</f>
        <v>0</v>
      </c>
      <c r="L432">
        <v>600</v>
      </c>
      <c r="M432">
        <f>youtubesubs[[#This Row],[Mastodon]]-L431</f>
        <v>0</v>
      </c>
      <c r="N432">
        <v>328</v>
      </c>
      <c r="O432">
        <f>youtubesubs[[#This Row],[Threads]]-N431</f>
        <v>0</v>
      </c>
    </row>
    <row r="433" spans="1:15">
      <c r="A433" s="14">
        <v>45265</v>
      </c>
      <c r="B433">
        <v>23144</v>
      </c>
      <c r="C433">
        <f>$Q$3</f>
        <v>25000</v>
      </c>
      <c r="D433">
        <f>(B433-B432)/(A433-A432)</f>
        <v>34</v>
      </c>
      <c r="E433">
        <v>8012</v>
      </c>
      <c r="F433">
        <f>youtubesubs[[#This Row],[Twitter Follower Count]]-E432</f>
        <v>0</v>
      </c>
      <c r="G433">
        <f>$Q$10</f>
        <v>10000</v>
      </c>
      <c r="H433">
        <v>1410</v>
      </c>
      <c r="I433">
        <f>youtubesubs[[#This Row],[Instagram Followers]]-H432</f>
        <v>24</v>
      </c>
      <c r="J433">
        <v>1377</v>
      </c>
      <c r="K433">
        <f>youtubesubs[[#This Row],[TikTok Followers]]-J432</f>
        <v>0</v>
      </c>
      <c r="L433">
        <v>600</v>
      </c>
      <c r="M433">
        <f>youtubesubs[[#This Row],[Mastodon]]-L432</f>
        <v>0</v>
      </c>
      <c r="N433">
        <v>328</v>
      </c>
      <c r="O433">
        <f>youtubesubs[[#This Row],[Threads]]-N432</f>
        <v>0</v>
      </c>
    </row>
    <row r="434" spans="1:15">
      <c r="A434" s="14">
        <v>45266</v>
      </c>
      <c r="B434">
        <v>23170</v>
      </c>
      <c r="C434">
        <f>$Q$3</f>
        <v>25000</v>
      </c>
      <c r="D434">
        <f>(B434-B433)/(A434-A433)</f>
        <v>26</v>
      </c>
      <c r="E434">
        <v>8012</v>
      </c>
      <c r="F434">
        <f>youtubesubs[[#This Row],[Twitter Follower Count]]-E433</f>
        <v>0</v>
      </c>
      <c r="G434">
        <f>$Q$10</f>
        <v>10000</v>
      </c>
      <c r="H434">
        <v>1410</v>
      </c>
      <c r="I434">
        <f>youtubesubs[[#This Row],[Instagram Followers]]-H433</f>
        <v>0</v>
      </c>
      <c r="J434">
        <v>1377</v>
      </c>
      <c r="K434">
        <f>youtubesubs[[#This Row],[TikTok Followers]]-J433</f>
        <v>0</v>
      </c>
      <c r="L434">
        <v>600</v>
      </c>
      <c r="M434">
        <f>youtubesubs[[#This Row],[Mastodon]]-L433</f>
        <v>0</v>
      </c>
      <c r="N434">
        <v>328</v>
      </c>
      <c r="O434">
        <f>youtubesubs[[#This Row],[Threads]]-N433</f>
        <v>0</v>
      </c>
    </row>
    <row r="435" spans="1:15">
      <c r="A435" s="14">
        <v>45267</v>
      </c>
      <c r="B435">
        <v>23201</v>
      </c>
      <c r="C435">
        <f>$Q$3</f>
        <v>25000</v>
      </c>
      <c r="D435">
        <f>(B435-B434)/(A435-A434)</f>
        <v>31</v>
      </c>
      <c r="E435">
        <v>8013</v>
      </c>
      <c r="F435">
        <f>youtubesubs[[#This Row],[Twitter Follower Count]]-E434</f>
        <v>1</v>
      </c>
      <c r="G435">
        <f>$Q$10</f>
        <v>10000</v>
      </c>
      <c r="H435">
        <v>1414</v>
      </c>
      <c r="I435">
        <f>youtubesubs[[#This Row],[Instagram Followers]]-H434</f>
        <v>4</v>
      </c>
      <c r="J435">
        <v>1377</v>
      </c>
      <c r="K435">
        <f>youtubesubs[[#This Row],[TikTok Followers]]-J434</f>
        <v>0</v>
      </c>
      <c r="L435">
        <v>600</v>
      </c>
      <c r="M435">
        <f>youtubesubs[[#This Row],[Mastodon]]-L434</f>
        <v>0</v>
      </c>
      <c r="N435">
        <v>328</v>
      </c>
      <c r="O435">
        <f>youtubesubs[[#This Row],[Threads]]-N434</f>
        <v>0</v>
      </c>
    </row>
    <row r="436" spans="1:15">
      <c r="A436" s="14">
        <v>45268</v>
      </c>
      <c r="B436">
        <v>23223</v>
      </c>
      <c r="C436">
        <f>$Q$3</f>
        <v>25000</v>
      </c>
      <c r="D436">
        <f>(B436-B435)/(A436-A435)</f>
        <v>22</v>
      </c>
      <c r="E436">
        <v>8020</v>
      </c>
      <c r="F436">
        <f>youtubesubs[[#This Row],[Twitter Follower Count]]-E435</f>
        <v>7</v>
      </c>
      <c r="G436">
        <f>$Q$10</f>
        <v>10000</v>
      </c>
      <c r="H436">
        <v>1414</v>
      </c>
      <c r="I436">
        <f>youtubesubs[[#This Row],[Instagram Followers]]-H435</f>
        <v>0</v>
      </c>
      <c r="J436">
        <v>1377</v>
      </c>
      <c r="K436">
        <f>youtubesubs[[#This Row],[TikTok Followers]]-J435</f>
        <v>0</v>
      </c>
      <c r="L436">
        <v>600</v>
      </c>
      <c r="M436">
        <f>youtubesubs[[#This Row],[Mastodon]]-L435</f>
        <v>0</v>
      </c>
      <c r="N436">
        <v>328</v>
      </c>
      <c r="O436">
        <f>youtubesubs[[#This Row],[Threads]]-N435</f>
        <v>0</v>
      </c>
    </row>
    <row r="437" spans="1:15">
      <c r="A437" s="14">
        <v>45269</v>
      </c>
      <c r="B437">
        <v>23249</v>
      </c>
      <c r="C437">
        <f>$Q$3</f>
        <v>25000</v>
      </c>
      <c r="D437">
        <f>(B437-B436)/(A437-A436)</f>
        <v>26</v>
      </c>
      <c r="E437">
        <v>8025</v>
      </c>
      <c r="F437">
        <f>youtubesubs[[#This Row],[Twitter Follower Count]]-E436</f>
        <v>5</v>
      </c>
      <c r="G437">
        <f>$Q$10</f>
        <v>10000</v>
      </c>
      <c r="H437">
        <v>1414</v>
      </c>
      <c r="I437">
        <f>youtubesubs[[#This Row],[Instagram Followers]]-H436</f>
        <v>0</v>
      </c>
      <c r="J437">
        <v>1377</v>
      </c>
      <c r="K437">
        <f>youtubesubs[[#This Row],[TikTok Followers]]-J436</f>
        <v>0</v>
      </c>
      <c r="L437">
        <v>600</v>
      </c>
      <c r="M437">
        <f>youtubesubs[[#This Row],[Mastodon]]-L436</f>
        <v>0</v>
      </c>
      <c r="N437">
        <v>328</v>
      </c>
      <c r="O437">
        <f>youtubesubs[[#This Row],[Threads]]-N436</f>
        <v>0</v>
      </c>
    </row>
    <row r="438" spans="1:15">
      <c r="A438" s="14">
        <v>45270</v>
      </c>
      <c r="B438">
        <v>23292</v>
      </c>
      <c r="C438">
        <f>$Q$3</f>
        <v>25000</v>
      </c>
      <c r="D438">
        <f>(B438-B437)/(A438-A437)</f>
        <v>43</v>
      </c>
      <c r="E438">
        <v>8030</v>
      </c>
      <c r="F438">
        <f>youtubesubs[[#This Row],[Twitter Follower Count]]-E437</f>
        <v>5</v>
      </c>
      <c r="G438">
        <f>$Q$10</f>
        <v>10000</v>
      </c>
      <c r="H438">
        <v>1414</v>
      </c>
      <c r="I438">
        <f>youtubesubs[[#This Row],[Instagram Followers]]-H437</f>
        <v>0</v>
      </c>
      <c r="J438">
        <v>1377</v>
      </c>
      <c r="K438">
        <f>youtubesubs[[#This Row],[TikTok Followers]]-J437</f>
        <v>0</v>
      </c>
      <c r="L438">
        <v>600</v>
      </c>
      <c r="M438">
        <f>youtubesubs[[#This Row],[Mastodon]]-L437</f>
        <v>0</v>
      </c>
      <c r="N438">
        <v>328</v>
      </c>
      <c r="O438">
        <f>youtubesubs[[#This Row],[Threads]]-N437</f>
        <v>0</v>
      </c>
    </row>
    <row r="439" spans="1:15">
      <c r="A439" s="14">
        <v>45271</v>
      </c>
      <c r="B439">
        <v>23327</v>
      </c>
      <c r="C439">
        <f>$Q$3</f>
        <v>25000</v>
      </c>
      <c r="D439">
        <f>(B439-B438)/(A439-A438)</f>
        <v>35</v>
      </c>
      <c r="E439">
        <v>8035</v>
      </c>
      <c r="F439">
        <f>youtubesubs[[#This Row],[Twitter Follower Count]]-E438</f>
        <v>5</v>
      </c>
      <c r="G439">
        <f>$Q$10</f>
        <v>10000</v>
      </c>
      <c r="H439">
        <v>1414</v>
      </c>
      <c r="I439">
        <f>youtubesubs[[#This Row],[Instagram Followers]]-H438</f>
        <v>0</v>
      </c>
      <c r="J439">
        <v>1377</v>
      </c>
      <c r="K439">
        <f>youtubesubs[[#This Row],[TikTok Followers]]-J438</f>
        <v>0</v>
      </c>
      <c r="L439">
        <v>600</v>
      </c>
      <c r="M439">
        <f>youtubesubs[[#This Row],[Mastodon]]-L438</f>
        <v>0</v>
      </c>
      <c r="N439">
        <v>328</v>
      </c>
      <c r="O439">
        <f>youtubesubs[[#This Row],[Threads]]-N438</f>
        <v>0</v>
      </c>
    </row>
    <row r="440" spans="1:15">
      <c r="A440" s="14">
        <v>45272</v>
      </c>
      <c r="B440">
        <v>23364</v>
      </c>
      <c r="C440">
        <f>$Q$3</f>
        <v>25000</v>
      </c>
      <c r="D440">
        <f>(B440-B439)/(A440-A439)</f>
        <v>37</v>
      </c>
      <c r="E440">
        <v>8039</v>
      </c>
      <c r="F440">
        <f>youtubesubs[[#This Row],[Twitter Follower Count]]-E439</f>
        <v>4</v>
      </c>
      <c r="G440">
        <f>$Q$10</f>
        <v>10000</v>
      </c>
      <c r="H440">
        <v>1414</v>
      </c>
      <c r="I440">
        <f>youtubesubs[[#This Row],[Instagram Followers]]-H439</f>
        <v>0</v>
      </c>
      <c r="J440">
        <v>1377</v>
      </c>
      <c r="K440">
        <f>youtubesubs[[#This Row],[TikTok Followers]]-J439</f>
        <v>0</v>
      </c>
      <c r="L440">
        <v>600</v>
      </c>
      <c r="M440">
        <f>youtubesubs[[#This Row],[Mastodon]]-L439</f>
        <v>0</v>
      </c>
      <c r="N440">
        <v>328</v>
      </c>
      <c r="O440">
        <f>youtubesubs[[#This Row],[Threads]]-N439</f>
        <v>0</v>
      </c>
    </row>
    <row r="441" spans="1:15">
      <c r="A441" s="14">
        <v>45273</v>
      </c>
      <c r="B441">
        <v>23398</v>
      </c>
      <c r="C441">
        <f>$Q$3</f>
        <v>25000</v>
      </c>
      <c r="D441">
        <f>(B441-B440)/(A441-A440)</f>
        <v>34</v>
      </c>
      <c r="E441">
        <v>8039</v>
      </c>
      <c r="F441">
        <f>youtubesubs[[#This Row],[Twitter Follower Count]]-E440</f>
        <v>0</v>
      </c>
      <c r="G441">
        <f>$Q$10</f>
        <v>10000</v>
      </c>
      <c r="H441">
        <v>1415</v>
      </c>
      <c r="I441">
        <f>youtubesubs[[#This Row],[Instagram Followers]]-H440</f>
        <v>1</v>
      </c>
      <c r="J441">
        <v>1387</v>
      </c>
      <c r="K441">
        <f>youtubesubs[[#This Row],[TikTok Followers]]-J440</f>
        <v>10</v>
      </c>
      <c r="L441">
        <v>603</v>
      </c>
      <c r="M441">
        <f>youtubesubs[[#This Row],[Mastodon]]-L440</f>
        <v>3</v>
      </c>
      <c r="N441">
        <v>373</v>
      </c>
      <c r="O441">
        <f>youtubesubs[[#This Row],[Threads]]-N440</f>
        <v>45</v>
      </c>
    </row>
    <row r="442" spans="1:15">
      <c r="A442" s="14">
        <v>45274</v>
      </c>
      <c r="B442">
        <v>23430</v>
      </c>
      <c r="C442">
        <f>$Q$3</f>
        <v>25000</v>
      </c>
      <c r="D442">
        <f>(B442-B441)/(A442-A441)</f>
        <v>32</v>
      </c>
      <c r="E442">
        <v>8038</v>
      </c>
      <c r="F442">
        <f>youtubesubs[[#This Row],[Twitter Follower Count]]-E441</f>
        <v>-1</v>
      </c>
      <c r="G442">
        <f>$Q$10</f>
        <v>10000</v>
      </c>
      <c r="H442">
        <v>1418</v>
      </c>
      <c r="I442">
        <f>youtubesubs[[#This Row],[Instagram Followers]]-H441</f>
        <v>3</v>
      </c>
      <c r="J442">
        <v>1387</v>
      </c>
      <c r="K442">
        <f>youtubesubs[[#This Row],[TikTok Followers]]-J441</f>
        <v>0</v>
      </c>
      <c r="L442">
        <v>603</v>
      </c>
      <c r="M442">
        <f>youtubesubs[[#This Row],[Mastodon]]-L441</f>
        <v>0</v>
      </c>
      <c r="N442">
        <v>380</v>
      </c>
      <c r="O442">
        <f>youtubesubs[[#This Row],[Threads]]-N441</f>
        <v>7</v>
      </c>
    </row>
    <row r="443" spans="1:15">
      <c r="A443" s="14">
        <v>45275</v>
      </c>
      <c r="B443">
        <v>23469</v>
      </c>
      <c r="C443">
        <f>$Q$3</f>
        <v>25000</v>
      </c>
      <c r="D443">
        <f>(B443-B442)/(A443-A442)</f>
        <v>39</v>
      </c>
      <c r="E443">
        <v>8040</v>
      </c>
      <c r="F443">
        <f>youtubesubs[[#This Row],[Twitter Follower Count]]-E442</f>
        <v>2</v>
      </c>
      <c r="G443">
        <f>$Q$10</f>
        <v>10000</v>
      </c>
      <c r="H443">
        <v>1419</v>
      </c>
      <c r="I443">
        <f>youtubesubs[[#This Row],[Instagram Followers]]-H442</f>
        <v>1</v>
      </c>
      <c r="J443">
        <v>1387</v>
      </c>
      <c r="K443">
        <f>youtubesubs[[#This Row],[TikTok Followers]]-J442</f>
        <v>0</v>
      </c>
      <c r="L443">
        <v>603</v>
      </c>
      <c r="M443">
        <f>youtubesubs[[#This Row],[Mastodon]]-L442</f>
        <v>0</v>
      </c>
      <c r="N443">
        <v>390</v>
      </c>
      <c r="O443">
        <f>youtubesubs[[#This Row],[Threads]]-N442</f>
        <v>10</v>
      </c>
    </row>
    <row r="444" spans="1:15">
      <c r="A444" s="14">
        <v>45276</v>
      </c>
      <c r="B444">
        <v>23484</v>
      </c>
      <c r="C444">
        <f>$Q$3</f>
        <v>25000</v>
      </c>
      <c r="D444">
        <f>(B444-B443)/(A444-A443)</f>
        <v>15</v>
      </c>
      <c r="E444">
        <v>8045</v>
      </c>
      <c r="F444">
        <f>youtubesubs[[#This Row],[Twitter Follower Count]]-E443</f>
        <v>5</v>
      </c>
      <c r="G444">
        <f>$Q$10</f>
        <v>10000</v>
      </c>
      <c r="H444">
        <v>1420</v>
      </c>
      <c r="I444">
        <f>youtubesubs[[#This Row],[Instagram Followers]]-H443</f>
        <v>1</v>
      </c>
      <c r="J444">
        <v>1387</v>
      </c>
      <c r="K444">
        <f>youtubesubs[[#This Row],[TikTok Followers]]-J443</f>
        <v>0</v>
      </c>
      <c r="L444">
        <v>603</v>
      </c>
      <c r="M444">
        <f>youtubesubs[[#This Row],[Mastodon]]-L443</f>
        <v>0</v>
      </c>
      <c r="N444">
        <v>400</v>
      </c>
      <c r="O444">
        <f>youtubesubs[[#This Row],[Threads]]-N443</f>
        <v>10</v>
      </c>
    </row>
    <row r="445" spans="1:15">
      <c r="A445" s="14">
        <v>45277</v>
      </c>
      <c r="B445">
        <v>23525</v>
      </c>
      <c r="C445">
        <f>$Q$3</f>
        <v>25000</v>
      </c>
      <c r="D445">
        <f>(B445-B444)/(A445-A444)</f>
        <v>41</v>
      </c>
      <c r="E445">
        <v>8050</v>
      </c>
      <c r="F445">
        <f>youtubesubs[[#This Row],[Twitter Follower Count]]-E444</f>
        <v>5</v>
      </c>
      <c r="G445">
        <f>$Q$10</f>
        <v>10000</v>
      </c>
      <c r="H445">
        <v>1421</v>
      </c>
      <c r="I445">
        <f>youtubesubs[[#This Row],[Instagram Followers]]-H444</f>
        <v>1</v>
      </c>
      <c r="J445">
        <v>1387</v>
      </c>
      <c r="K445">
        <f>youtubesubs[[#This Row],[TikTok Followers]]-J444</f>
        <v>0</v>
      </c>
      <c r="L445">
        <v>603</v>
      </c>
      <c r="M445">
        <f>youtubesubs[[#This Row],[Mastodon]]-L444</f>
        <v>0</v>
      </c>
      <c r="N445">
        <v>405</v>
      </c>
      <c r="O445">
        <f>youtubesubs[[#This Row],[Threads]]-N444</f>
        <v>5</v>
      </c>
    </row>
    <row r="446" spans="1:15">
      <c r="A446" s="14">
        <v>45278</v>
      </c>
      <c r="B446">
        <v>23560</v>
      </c>
      <c r="C446">
        <f>$Q$3</f>
        <v>25000</v>
      </c>
      <c r="D446">
        <f>(B446-B445)/(A446-A445)</f>
        <v>35</v>
      </c>
      <c r="E446">
        <v>8076</v>
      </c>
      <c r="F446">
        <f>youtubesubs[[#This Row],[Twitter Follower Count]]-E445</f>
        <v>26</v>
      </c>
      <c r="G446">
        <f>$Q$10</f>
        <v>10000</v>
      </c>
      <c r="H446">
        <v>1432</v>
      </c>
      <c r="I446">
        <f>youtubesubs[[#This Row],[Instagram Followers]]-H445</f>
        <v>11</v>
      </c>
      <c r="J446">
        <v>1387</v>
      </c>
      <c r="K446">
        <f>youtubesubs[[#This Row],[TikTok Followers]]-J445</f>
        <v>0</v>
      </c>
      <c r="L446">
        <v>603</v>
      </c>
      <c r="M446">
        <f>youtubesubs[[#This Row],[Mastodon]]-L445</f>
        <v>0</v>
      </c>
      <c r="N446">
        <v>414</v>
      </c>
      <c r="O446">
        <f>youtubesubs[[#This Row],[Threads]]-N445</f>
        <v>9</v>
      </c>
    </row>
    <row r="447" spans="1:15">
      <c r="A447" s="14">
        <v>45279</v>
      </c>
      <c r="B447">
        <v>23587</v>
      </c>
      <c r="C447">
        <f>$Q$3</f>
        <v>25000</v>
      </c>
      <c r="D447">
        <f>(B447-B446)/(A447-A446)</f>
        <v>27</v>
      </c>
      <c r="E447">
        <v>8077</v>
      </c>
      <c r="F447">
        <f>youtubesubs[[#This Row],[Twitter Follower Count]]-E446</f>
        <v>1</v>
      </c>
      <c r="G447">
        <f>$Q$10</f>
        <v>10000</v>
      </c>
      <c r="H447">
        <v>1432</v>
      </c>
      <c r="I447">
        <f>youtubesubs[[#This Row],[Instagram Followers]]-H446</f>
        <v>0</v>
      </c>
      <c r="J447">
        <v>1387</v>
      </c>
      <c r="K447">
        <f>youtubesubs[[#This Row],[TikTok Followers]]-J446</f>
        <v>0</v>
      </c>
      <c r="L447">
        <v>603</v>
      </c>
      <c r="M447">
        <f>youtubesubs[[#This Row],[Mastodon]]-L446</f>
        <v>0</v>
      </c>
      <c r="N447">
        <v>414</v>
      </c>
      <c r="O447">
        <f>youtubesubs[[#This Row],[Threads]]-N446</f>
        <v>0</v>
      </c>
    </row>
    <row r="448" spans="1:15">
      <c r="A448" s="14">
        <v>45280</v>
      </c>
      <c r="B448">
        <v>23617</v>
      </c>
      <c r="C448">
        <f>$Q$3</f>
        <v>25000</v>
      </c>
      <c r="D448">
        <f>(B448-B447)/(A448-A447)</f>
        <v>30</v>
      </c>
      <c r="E448">
        <v>8077</v>
      </c>
      <c r="F448">
        <f>youtubesubs[[#This Row],[Twitter Follower Count]]-E447</f>
        <v>0</v>
      </c>
      <c r="G448">
        <f>$Q$10</f>
        <v>10000</v>
      </c>
      <c r="H448">
        <v>1432</v>
      </c>
      <c r="I448">
        <f>youtubesubs[[#This Row],[Instagram Followers]]-H447</f>
        <v>0</v>
      </c>
      <c r="J448">
        <v>1387</v>
      </c>
      <c r="K448">
        <f>youtubesubs[[#This Row],[TikTok Followers]]-J447</f>
        <v>0</v>
      </c>
      <c r="L448">
        <v>603</v>
      </c>
      <c r="M448">
        <f>youtubesubs[[#This Row],[Mastodon]]-L447</f>
        <v>0</v>
      </c>
      <c r="N448">
        <v>414</v>
      </c>
      <c r="O448">
        <f>youtubesubs[[#This Row],[Threads]]-N447</f>
        <v>0</v>
      </c>
    </row>
    <row r="449" spans="1:15">
      <c r="A449" s="14">
        <v>45281</v>
      </c>
      <c r="B449">
        <v>23644</v>
      </c>
      <c r="C449">
        <f>$Q$3</f>
        <v>25000</v>
      </c>
      <c r="D449">
        <f>(B449-B448)/(A449-A448)</f>
        <v>27</v>
      </c>
      <c r="E449">
        <v>8077</v>
      </c>
      <c r="F449">
        <f>youtubesubs[[#This Row],[Twitter Follower Count]]-E448</f>
        <v>0</v>
      </c>
      <c r="G449">
        <f>$Q$10</f>
        <v>10000</v>
      </c>
      <c r="H449">
        <v>1432</v>
      </c>
      <c r="I449">
        <f>youtubesubs[[#This Row],[Instagram Followers]]-H448</f>
        <v>0</v>
      </c>
      <c r="J449">
        <v>1387</v>
      </c>
      <c r="K449">
        <f>youtubesubs[[#This Row],[TikTok Followers]]-J448</f>
        <v>0</v>
      </c>
      <c r="L449">
        <v>603</v>
      </c>
      <c r="M449">
        <f>youtubesubs[[#This Row],[Mastodon]]-L448</f>
        <v>0</v>
      </c>
      <c r="N449">
        <v>414</v>
      </c>
      <c r="O449">
        <f>youtubesubs[[#This Row],[Threads]]-N448</f>
        <v>0</v>
      </c>
    </row>
    <row r="450" spans="1:15">
      <c r="A450" s="14">
        <v>45282</v>
      </c>
      <c r="B450">
        <v>23674</v>
      </c>
      <c r="C450">
        <f>$Q$3</f>
        <v>25000</v>
      </c>
      <c r="D450">
        <f>(B450-B449)/(A450-A449)</f>
        <v>30</v>
      </c>
      <c r="E450">
        <v>8077</v>
      </c>
      <c r="F450">
        <f>youtubesubs[[#This Row],[Twitter Follower Count]]-E449</f>
        <v>0</v>
      </c>
      <c r="G450">
        <f>$Q$10</f>
        <v>10000</v>
      </c>
      <c r="H450">
        <v>1432</v>
      </c>
      <c r="I450">
        <f>youtubesubs[[#This Row],[Instagram Followers]]-H449</f>
        <v>0</v>
      </c>
      <c r="J450">
        <v>1387</v>
      </c>
      <c r="K450">
        <f>youtubesubs[[#This Row],[TikTok Followers]]-J449</f>
        <v>0</v>
      </c>
      <c r="L450">
        <v>603</v>
      </c>
      <c r="M450">
        <f>youtubesubs[[#This Row],[Mastodon]]-L449</f>
        <v>0</v>
      </c>
      <c r="N450">
        <v>414</v>
      </c>
      <c r="O450">
        <f>youtubesubs[[#This Row],[Threads]]-N449</f>
        <v>0</v>
      </c>
    </row>
    <row r="451" spans="1:15">
      <c r="A451" s="14">
        <v>45283</v>
      </c>
      <c r="B451">
        <v>23697</v>
      </c>
      <c r="C451">
        <f>$Q$3</f>
        <v>25000</v>
      </c>
      <c r="D451">
        <f>(B451-B450)/(A451-A450)</f>
        <v>23</v>
      </c>
      <c r="E451">
        <v>8077</v>
      </c>
      <c r="F451">
        <f>youtubesubs[[#This Row],[Twitter Follower Count]]-E450</f>
        <v>0</v>
      </c>
      <c r="G451">
        <f>$Q$10</f>
        <v>10000</v>
      </c>
      <c r="H451">
        <v>1432</v>
      </c>
      <c r="I451">
        <f>youtubesubs[[#This Row],[Instagram Followers]]-H450</f>
        <v>0</v>
      </c>
      <c r="J451">
        <v>1387</v>
      </c>
      <c r="K451">
        <f>youtubesubs[[#This Row],[TikTok Followers]]-J450</f>
        <v>0</v>
      </c>
      <c r="L451">
        <v>603</v>
      </c>
      <c r="M451">
        <f>youtubesubs[[#This Row],[Mastodon]]-L450</f>
        <v>0</v>
      </c>
      <c r="N451">
        <v>414</v>
      </c>
      <c r="O451">
        <f>youtubesubs[[#This Row],[Threads]]-N450</f>
        <v>0</v>
      </c>
    </row>
    <row r="452" spans="1:15">
      <c r="A452" s="14">
        <v>45284</v>
      </c>
      <c r="B452">
        <v>23717</v>
      </c>
      <c r="C452">
        <f>$Q$3</f>
        <v>25000</v>
      </c>
      <c r="D452">
        <f>(B452-B451)/(A452-A451)</f>
        <v>20</v>
      </c>
      <c r="E452">
        <v>8085</v>
      </c>
      <c r="F452">
        <f>youtubesubs[[#This Row],[Twitter Follower Count]]-E451</f>
        <v>8</v>
      </c>
      <c r="G452">
        <f>$Q$10</f>
        <v>10000</v>
      </c>
      <c r="H452">
        <v>1432</v>
      </c>
      <c r="I452">
        <f>youtubesubs[[#This Row],[Instagram Followers]]-H451</f>
        <v>0</v>
      </c>
      <c r="J452">
        <v>1387</v>
      </c>
      <c r="K452">
        <f>youtubesubs[[#This Row],[TikTok Followers]]-J451</f>
        <v>0</v>
      </c>
      <c r="L452">
        <v>603</v>
      </c>
      <c r="M452">
        <f>youtubesubs[[#This Row],[Mastodon]]-L451</f>
        <v>0</v>
      </c>
      <c r="N452">
        <v>414</v>
      </c>
      <c r="O452">
        <f>youtubesubs[[#This Row],[Threads]]-N451</f>
        <v>0</v>
      </c>
    </row>
    <row r="453" spans="1:15">
      <c r="A453" s="14">
        <v>45285</v>
      </c>
      <c r="B453">
        <v>23746</v>
      </c>
      <c r="C453">
        <f>$Q$3</f>
        <v>25000</v>
      </c>
      <c r="D453">
        <f>(B453-B452)/(A453-A452)</f>
        <v>29</v>
      </c>
      <c r="E453">
        <v>8085</v>
      </c>
      <c r="F453">
        <f>youtubesubs[[#This Row],[Twitter Follower Count]]-E452</f>
        <v>0</v>
      </c>
      <c r="G453">
        <f>$Q$10</f>
        <v>10000</v>
      </c>
      <c r="H453">
        <v>1432</v>
      </c>
      <c r="I453">
        <f>youtubesubs[[#This Row],[Instagram Followers]]-H452</f>
        <v>0</v>
      </c>
      <c r="J453">
        <v>1387</v>
      </c>
      <c r="K453">
        <f>youtubesubs[[#This Row],[TikTok Followers]]-J452</f>
        <v>0</v>
      </c>
      <c r="L453">
        <v>603</v>
      </c>
      <c r="M453">
        <f>youtubesubs[[#This Row],[Mastodon]]-L452</f>
        <v>0</v>
      </c>
      <c r="N453">
        <v>414</v>
      </c>
      <c r="O453">
        <f>youtubesubs[[#This Row],[Threads]]-N452</f>
        <v>0</v>
      </c>
    </row>
    <row r="454" spans="1:15">
      <c r="A454" s="14">
        <v>45286</v>
      </c>
      <c r="B454">
        <v>23790</v>
      </c>
      <c r="C454">
        <f>$Q$3</f>
        <v>25000</v>
      </c>
      <c r="D454">
        <f>(B454-B453)/(A454-A453)</f>
        <v>44</v>
      </c>
      <c r="E454">
        <v>8085</v>
      </c>
      <c r="F454">
        <f>youtubesubs[[#This Row],[Twitter Follower Count]]-E453</f>
        <v>0</v>
      </c>
      <c r="G454">
        <f>$Q$10</f>
        <v>10000</v>
      </c>
      <c r="H454">
        <v>1432</v>
      </c>
      <c r="I454">
        <f>youtubesubs[[#This Row],[Instagram Followers]]-H453</f>
        <v>0</v>
      </c>
      <c r="J454">
        <v>1387</v>
      </c>
      <c r="K454">
        <f>youtubesubs[[#This Row],[TikTok Followers]]-J453</f>
        <v>0</v>
      </c>
      <c r="L454">
        <v>603</v>
      </c>
      <c r="M454">
        <f>youtubesubs[[#This Row],[Mastodon]]-L453</f>
        <v>0</v>
      </c>
      <c r="N454">
        <v>414</v>
      </c>
      <c r="O454">
        <f>youtubesubs[[#This Row],[Threads]]-N453</f>
        <v>0</v>
      </c>
    </row>
    <row r="455" spans="1:15">
      <c r="A455" s="14">
        <v>45287</v>
      </c>
      <c r="B455">
        <v>23817</v>
      </c>
      <c r="C455">
        <f>$Q$3</f>
        <v>25000</v>
      </c>
      <c r="D455">
        <f>(B455-B454)/(A455-A454)</f>
        <v>27</v>
      </c>
      <c r="E455">
        <v>8089</v>
      </c>
      <c r="F455">
        <f>youtubesubs[[#This Row],[Twitter Follower Count]]-E454</f>
        <v>4</v>
      </c>
      <c r="G455">
        <f>$Q$10</f>
        <v>10000</v>
      </c>
      <c r="H455">
        <v>1432</v>
      </c>
      <c r="I455">
        <f>youtubesubs[[#This Row],[Instagram Followers]]-H454</f>
        <v>0</v>
      </c>
      <c r="J455">
        <v>1387</v>
      </c>
      <c r="K455">
        <f>youtubesubs[[#This Row],[TikTok Followers]]-J454</f>
        <v>0</v>
      </c>
      <c r="L455">
        <v>603</v>
      </c>
      <c r="M455">
        <f>youtubesubs[[#This Row],[Mastodon]]-L454</f>
        <v>0</v>
      </c>
      <c r="N455">
        <v>414</v>
      </c>
      <c r="O455">
        <f>youtubesubs[[#This Row],[Threads]]-N454</f>
        <v>0</v>
      </c>
    </row>
    <row r="456" spans="1:15">
      <c r="A456" s="14">
        <v>45288</v>
      </c>
      <c r="B456">
        <v>23854</v>
      </c>
      <c r="C456">
        <f>$Q$3</f>
        <v>25000</v>
      </c>
      <c r="D456">
        <f>(B456-B455)/(A456-A455)</f>
        <v>37</v>
      </c>
      <c r="E456">
        <v>8095</v>
      </c>
      <c r="F456">
        <f>youtubesubs[[#This Row],[Twitter Follower Count]]-E455</f>
        <v>6</v>
      </c>
      <c r="G456">
        <f>$Q$10</f>
        <v>10000</v>
      </c>
      <c r="H456">
        <v>1432</v>
      </c>
      <c r="I456">
        <f>youtubesubs[[#This Row],[Instagram Followers]]-H455</f>
        <v>0</v>
      </c>
      <c r="J456">
        <v>1387</v>
      </c>
      <c r="K456">
        <f>youtubesubs[[#This Row],[TikTok Followers]]-J455</f>
        <v>0</v>
      </c>
      <c r="L456">
        <v>603</v>
      </c>
      <c r="M456">
        <f>youtubesubs[[#This Row],[Mastodon]]-L455</f>
        <v>0</v>
      </c>
      <c r="N456">
        <v>414</v>
      </c>
      <c r="O456">
        <f>youtubesubs[[#This Row],[Threads]]-N455</f>
        <v>0</v>
      </c>
    </row>
    <row r="457" spans="1:15">
      <c r="A457" s="14">
        <v>45289</v>
      </c>
      <c r="B457">
        <v>23895</v>
      </c>
      <c r="C457">
        <f>$Q$3</f>
        <v>25000</v>
      </c>
      <c r="D457">
        <f>(B457-B456)/(A457-A456)</f>
        <v>41</v>
      </c>
      <c r="E457">
        <v>8105</v>
      </c>
      <c r="F457">
        <f>youtubesubs[[#This Row],[Twitter Follower Count]]-E456</f>
        <v>10</v>
      </c>
      <c r="G457">
        <f>$Q$10</f>
        <v>10000</v>
      </c>
      <c r="H457">
        <v>1432</v>
      </c>
      <c r="I457">
        <f>youtubesubs[[#This Row],[Instagram Followers]]-H456</f>
        <v>0</v>
      </c>
      <c r="J457">
        <v>1387</v>
      </c>
      <c r="K457">
        <f>youtubesubs[[#This Row],[TikTok Followers]]-J456</f>
        <v>0</v>
      </c>
      <c r="L457">
        <v>603</v>
      </c>
      <c r="M457">
        <f>youtubesubs[[#This Row],[Mastodon]]-L456</f>
        <v>0</v>
      </c>
      <c r="N457">
        <v>414</v>
      </c>
      <c r="O457">
        <f>youtubesubs[[#This Row],[Threads]]-N456</f>
        <v>0</v>
      </c>
    </row>
    <row r="458" spans="1:15">
      <c r="A458" s="14">
        <v>45290</v>
      </c>
      <c r="B458">
        <v>23938</v>
      </c>
      <c r="C458">
        <f>$Q$3</f>
        <v>25000</v>
      </c>
      <c r="D458">
        <f>(B458-B457)/(A458-A457)</f>
        <v>43</v>
      </c>
      <c r="E458">
        <v>8105</v>
      </c>
      <c r="F458">
        <f>youtubesubs[[#This Row],[Twitter Follower Count]]-E457</f>
        <v>0</v>
      </c>
      <c r="G458">
        <f>$Q$10</f>
        <v>10000</v>
      </c>
      <c r="H458">
        <v>1432</v>
      </c>
      <c r="I458">
        <f>youtubesubs[[#This Row],[Instagram Followers]]-H457</f>
        <v>0</v>
      </c>
      <c r="J458">
        <v>1387</v>
      </c>
      <c r="K458">
        <f>youtubesubs[[#This Row],[TikTok Followers]]-J457</f>
        <v>0</v>
      </c>
      <c r="L458">
        <v>603</v>
      </c>
      <c r="M458">
        <f>youtubesubs[[#This Row],[Mastodon]]-L457</f>
        <v>0</v>
      </c>
      <c r="N458">
        <v>414</v>
      </c>
      <c r="O458">
        <f>youtubesubs[[#This Row],[Threads]]-N457</f>
        <v>0</v>
      </c>
    </row>
    <row r="459" spans="1:15">
      <c r="A459" s="14">
        <v>45291</v>
      </c>
      <c r="B459">
        <v>23964</v>
      </c>
      <c r="C459">
        <f>$Q$3</f>
        <v>25000</v>
      </c>
      <c r="D459">
        <f>(B459-B458)/(A459-A458)</f>
        <v>26</v>
      </c>
      <c r="E459">
        <v>8105</v>
      </c>
      <c r="F459">
        <f>youtubesubs[[#This Row],[Twitter Follower Count]]-E458</f>
        <v>0</v>
      </c>
      <c r="G459">
        <f>$Q$10</f>
        <v>10000</v>
      </c>
      <c r="H459">
        <v>1432</v>
      </c>
      <c r="I459">
        <f>youtubesubs[[#This Row],[Instagram Followers]]-H458</f>
        <v>0</v>
      </c>
      <c r="J459">
        <v>1387</v>
      </c>
      <c r="K459">
        <f>youtubesubs[[#This Row],[TikTok Followers]]-J458</f>
        <v>0</v>
      </c>
      <c r="L459">
        <v>603</v>
      </c>
      <c r="M459">
        <f>youtubesubs[[#This Row],[Mastodon]]-L458</f>
        <v>0</v>
      </c>
      <c r="N459">
        <v>414</v>
      </c>
      <c r="O459">
        <f>youtubesubs[[#This Row],[Threads]]-N458</f>
        <v>0</v>
      </c>
    </row>
    <row r="460" spans="1:15">
      <c r="A460" s="14">
        <v>45292</v>
      </c>
      <c r="B460">
        <v>23987</v>
      </c>
      <c r="C460">
        <f>$Q$3</f>
        <v>25000</v>
      </c>
      <c r="D460">
        <f>(B460-B459)/(A460-A459)</f>
        <v>23</v>
      </c>
      <c r="E460">
        <v>8127</v>
      </c>
      <c r="F460">
        <f>youtubesubs[[#This Row],[Twitter Follower Count]]-E459</f>
        <v>22</v>
      </c>
      <c r="G460">
        <f>$Q$10</f>
        <v>10000</v>
      </c>
      <c r="H460">
        <v>1438</v>
      </c>
      <c r="I460">
        <f>youtubesubs[[#This Row],[Instagram Followers]]-H459</f>
        <v>6</v>
      </c>
      <c r="J460">
        <v>1395</v>
      </c>
      <c r="K460">
        <f>youtubesubs[[#This Row],[TikTok Followers]]-J459</f>
        <v>8</v>
      </c>
      <c r="L460">
        <v>610</v>
      </c>
      <c r="M460">
        <f>youtubesubs[[#This Row],[Mastodon]]-L459</f>
        <v>7</v>
      </c>
      <c r="N460">
        <v>451</v>
      </c>
      <c r="O460">
        <f>youtubesubs[[#This Row],[Threads]]-N459</f>
        <v>37</v>
      </c>
    </row>
    <row r="461" spans="1:15">
      <c r="A461" s="14">
        <v>45293</v>
      </c>
      <c r="B461">
        <v>24026</v>
      </c>
      <c r="C461">
        <f>$Q$3</f>
        <v>25000</v>
      </c>
      <c r="D461">
        <f>(B461-B460)/(A461-A460)</f>
        <v>39</v>
      </c>
      <c r="E461">
        <v>8127</v>
      </c>
      <c r="F461">
        <f>youtubesubs[[#This Row],[Twitter Follower Count]]-E460</f>
        <v>0</v>
      </c>
      <c r="G461">
        <f>$Q$10</f>
        <v>10000</v>
      </c>
      <c r="H461">
        <v>1438</v>
      </c>
      <c r="I461">
        <f>youtubesubs[[#This Row],[Instagram Followers]]-H460</f>
        <v>0</v>
      </c>
      <c r="J461">
        <v>1395</v>
      </c>
      <c r="K461">
        <f>youtubesubs[[#This Row],[TikTok Followers]]-J460</f>
        <v>0</v>
      </c>
      <c r="L461">
        <v>610</v>
      </c>
      <c r="M461">
        <f>youtubesubs[[#This Row],[Mastodon]]-L460</f>
        <v>0</v>
      </c>
      <c r="N461">
        <v>451</v>
      </c>
      <c r="O461">
        <f>youtubesubs[[#This Row],[Threads]]-N460</f>
        <v>0</v>
      </c>
    </row>
    <row r="462" spans="1:15">
      <c r="A462" s="14">
        <v>45294</v>
      </c>
      <c r="B462">
        <v>24060</v>
      </c>
      <c r="C462">
        <f>$Q$3</f>
        <v>25000</v>
      </c>
      <c r="D462">
        <f>(B462-B461)/(A462-A461)</f>
        <v>34</v>
      </c>
      <c r="E462">
        <v>8127</v>
      </c>
      <c r="F462">
        <f>youtubesubs[[#This Row],[Twitter Follower Count]]-E461</f>
        <v>0</v>
      </c>
      <c r="G462">
        <f>$Q$10</f>
        <v>10000</v>
      </c>
      <c r="H462">
        <v>1438</v>
      </c>
      <c r="I462">
        <f>youtubesubs[[#This Row],[Instagram Followers]]-H461</f>
        <v>0</v>
      </c>
      <c r="J462">
        <v>1395</v>
      </c>
      <c r="K462">
        <f>youtubesubs[[#This Row],[TikTok Followers]]-J461</f>
        <v>0</v>
      </c>
      <c r="L462">
        <v>610</v>
      </c>
      <c r="M462">
        <f>youtubesubs[[#This Row],[Mastodon]]-L461</f>
        <v>0</v>
      </c>
      <c r="N462">
        <v>451</v>
      </c>
      <c r="O462">
        <f>youtubesubs[[#This Row],[Threads]]-N461</f>
        <v>0</v>
      </c>
    </row>
    <row r="463" spans="1:15">
      <c r="A463" s="14">
        <v>45295</v>
      </c>
      <c r="B463">
        <v>24101</v>
      </c>
      <c r="C463">
        <f>$Q$3</f>
        <v>25000</v>
      </c>
      <c r="D463">
        <f>(B463-B462)/(A463-A462)</f>
        <v>41</v>
      </c>
      <c r="E463">
        <v>8127</v>
      </c>
      <c r="F463">
        <f>youtubesubs[[#This Row],[Twitter Follower Count]]-E462</f>
        <v>0</v>
      </c>
      <c r="G463">
        <f>$Q$10</f>
        <v>10000</v>
      </c>
      <c r="H463">
        <v>1438</v>
      </c>
      <c r="I463">
        <f>youtubesubs[[#This Row],[Instagram Followers]]-H462</f>
        <v>0</v>
      </c>
      <c r="J463">
        <v>1395</v>
      </c>
      <c r="K463">
        <f>youtubesubs[[#This Row],[TikTok Followers]]-J462</f>
        <v>0</v>
      </c>
      <c r="L463">
        <v>610</v>
      </c>
      <c r="M463">
        <f>youtubesubs[[#This Row],[Mastodon]]-L462</f>
        <v>0</v>
      </c>
      <c r="N463">
        <v>451</v>
      </c>
      <c r="O463">
        <f>youtubesubs[[#This Row],[Threads]]-N462</f>
        <v>0</v>
      </c>
    </row>
    <row r="464" spans="1:15">
      <c r="A464" s="14">
        <v>45296</v>
      </c>
      <c r="B464">
        <v>24140</v>
      </c>
      <c r="C464">
        <f>$Q$3</f>
        <v>25000</v>
      </c>
      <c r="D464">
        <f>(B464-B463)/(A464-A463)</f>
        <v>39</v>
      </c>
      <c r="E464">
        <v>8133</v>
      </c>
      <c r="F464">
        <f>youtubesubs[[#This Row],[Twitter Follower Count]]-E463</f>
        <v>6</v>
      </c>
      <c r="G464">
        <f>$Q$10</f>
        <v>10000</v>
      </c>
      <c r="H464">
        <v>1438</v>
      </c>
      <c r="I464">
        <f>youtubesubs[[#This Row],[Instagram Followers]]-H463</f>
        <v>0</v>
      </c>
      <c r="J464">
        <v>1395</v>
      </c>
      <c r="K464">
        <f>youtubesubs[[#This Row],[TikTok Followers]]-J463</f>
        <v>0</v>
      </c>
      <c r="L464">
        <v>610</v>
      </c>
      <c r="M464">
        <f>youtubesubs[[#This Row],[Mastodon]]-L463</f>
        <v>0</v>
      </c>
      <c r="N464">
        <v>451</v>
      </c>
      <c r="O464">
        <f>youtubesubs[[#This Row],[Threads]]-N463</f>
        <v>0</v>
      </c>
    </row>
    <row r="465" spans="1:15">
      <c r="A465" s="14">
        <v>45297</v>
      </c>
      <c r="B465">
        <v>24170</v>
      </c>
      <c r="C465">
        <f>$Q$3</f>
        <v>25000</v>
      </c>
      <c r="D465">
        <f>(B465-B464)/(A465-A464)</f>
        <v>30</v>
      </c>
      <c r="E465">
        <v>8133</v>
      </c>
      <c r="F465">
        <f>youtubesubs[[#This Row],[Twitter Follower Count]]-E464</f>
        <v>0</v>
      </c>
      <c r="G465">
        <f>$Q$10</f>
        <v>10000</v>
      </c>
      <c r="H465">
        <v>1438</v>
      </c>
      <c r="I465">
        <f>youtubesubs[[#This Row],[Instagram Followers]]-H464</f>
        <v>0</v>
      </c>
      <c r="J465">
        <v>1395</v>
      </c>
      <c r="K465">
        <f>youtubesubs[[#This Row],[TikTok Followers]]-J464</f>
        <v>0</v>
      </c>
      <c r="L465">
        <v>610</v>
      </c>
      <c r="M465">
        <f>youtubesubs[[#This Row],[Mastodon]]-L464</f>
        <v>0</v>
      </c>
      <c r="N465">
        <v>451</v>
      </c>
      <c r="O465">
        <f>youtubesubs[[#This Row],[Threads]]-N464</f>
        <v>0</v>
      </c>
    </row>
    <row r="466" spans="1:15">
      <c r="A466" s="14">
        <v>45298</v>
      </c>
      <c r="B466">
        <v>24222</v>
      </c>
      <c r="C466">
        <f>$Q$3</f>
        <v>25000</v>
      </c>
      <c r="D466">
        <f>(B466-B465)/(A466-A465)</f>
        <v>52</v>
      </c>
      <c r="E466">
        <v>8139</v>
      </c>
      <c r="F466">
        <f>youtubesubs[[#This Row],[Twitter Follower Count]]-E465</f>
        <v>6</v>
      </c>
      <c r="G466">
        <f>$Q$10</f>
        <v>10000</v>
      </c>
      <c r="H466">
        <v>1447</v>
      </c>
      <c r="I466">
        <f>youtubesubs[[#This Row],[Instagram Followers]]-H465</f>
        <v>9</v>
      </c>
      <c r="J466">
        <v>1397</v>
      </c>
      <c r="K466">
        <f>youtubesubs[[#This Row],[TikTok Followers]]-J465</f>
        <v>2</v>
      </c>
      <c r="L466">
        <v>611</v>
      </c>
      <c r="M466">
        <f>youtubesubs[[#This Row],[Mastodon]]-L465</f>
        <v>1</v>
      </c>
      <c r="N466">
        <v>458</v>
      </c>
      <c r="O466">
        <f>youtubesubs[[#This Row],[Threads]]-N465</f>
        <v>7</v>
      </c>
    </row>
    <row r="467" spans="1:15">
      <c r="A467" s="14">
        <v>45299</v>
      </c>
      <c r="B467">
        <v>24252</v>
      </c>
      <c r="C467">
        <f>$Q$3</f>
        <v>25000</v>
      </c>
      <c r="D467">
        <f>(B467-B466)/(A467-A466)</f>
        <v>30</v>
      </c>
      <c r="G467">
        <f>$Q$10</f>
        <v>10000</v>
      </c>
      <c r="I467">
        <f>youtubesubs[[#This Row],[Instagram Followers]]-H466</f>
        <v>-1447</v>
      </c>
      <c r="K467">
        <f>youtubesubs[[#This Row],[TikTok Followers]]-J466</f>
        <v>-1397</v>
      </c>
      <c r="M467">
        <f>youtubesubs[[#This Row],[Mastodon]]-L466</f>
        <v>-611</v>
      </c>
      <c r="O467">
        <f>youtubesubs[[#This Row],[Threads]]-O466</f>
        <v>-7</v>
      </c>
    </row>
    <row r="468" spans="1:15">
      <c r="A468" s="14">
        <v>45300</v>
      </c>
      <c r="B468">
        <v>24271</v>
      </c>
      <c r="C468">
        <f>$Q$3</f>
        <v>25000</v>
      </c>
      <c r="D468">
        <f>(B468-B467)/(A468-A467)</f>
        <v>19</v>
      </c>
      <c r="G468">
        <f>$Q$10</f>
        <v>10000</v>
      </c>
      <c r="I468">
        <f>youtubesubs[[#This Row],[Instagram Followers]]-H467</f>
        <v>0</v>
      </c>
      <c r="K468">
        <f>youtubesubs[[#This Row],[TikTok Followers]]-J467</f>
        <v>0</v>
      </c>
      <c r="M468">
        <f>youtubesubs[[#This Row],[Mastodon]]-L467</f>
        <v>0</v>
      </c>
      <c r="O468">
        <f>youtubesubs[[#This Row],[Threads]]-O467</f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BF2F-7D52-8D41-898F-37F8F004F2D1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F0FF-76E7-4F4E-B227-30A627478A13}">
  <dimension ref="A1:O21"/>
  <sheetViews>
    <sheetView topLeftCell="F1" workbookViewId="0">
      <selection activeCell="O21" sqref="O21"/>
    </sheetView>
  </sheetViews>
  <sheetFormatPr defaultColWidth="8.85546875" defaultRowHeight="15"/>
  <cols>
    <col min="1" max="1" width="9.7109375" bestFit="1" customWidth="1"/>
    <col min="2" max="2" width="22" bestFit="1" customWidth="1"/>
    <col min="3" max="3" width="26.140625" customWidth="1"/>
    <col min="5" max="5" width="17.85546875" bestFit="1" customWidth="1"/>
    <col min="6" max="6" width="28.5703125" customWidth="1"/>
    <col min="8" max="8" width="18.28515625" bestFit="1" customWidth="1"/>
    <col min="9" max="9" width="26.140625" bestFit="1" customWidth="1"/>
    <col min="11" max="11" width="18.28515625" bestFit="1" customWidth="1"/>
    <col min="12" max="12" width="24.85546875" bestFit="1" customWidth="1"/>
    <col min="14" max="14" width="18.28515625" bestFit="1" customWidth="1"/>
    <col min="15" max="15" width="27.5703125" bestFit="1" customWidth="1"/>
  </cols>
  <sheetData>
    <row r="1" spans="1:15" ht="25.5">
      <c r="A1" s="25">
        <v>2023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3.25">
      <c r="B2" s="27" t="s">
        <v>71</v>
      </c>
      <c r="C2" s="27"/>
      <c r="E2" s="27" t="s">
        <v>72</v>
      </c>
      <c r="F2" s="27"/>
      <c r="H2" s="27" t="s">
        <v>73</v>
      </c>
      <c r="I2" s="27"/>
      <c r="K2" s="27" t="s">
        <v>52</v>
      </c>
      <c r="L2" s="27"/>
      <c r="N2" s="27" t="s">
        <v>74</v>
      </c>
      <c r="O2" s="27"/>
    </row>
    <row r="3" spans="1:15">
      <c r="B3" t="s">
        <v>47</v>
      </c>
      <c r="C3">
        <f>'Objectives &amp; Key Results'!C6</f>
        <v>10000</v>
      </c>
      <c r="E3" t="s">
        <v>75</v>
      </c>
      <c r="F3">
        <f>'Objectives &amp; Key Results'!C8</f>
        <v>5000</v>
      </c>
      <c r="H3" t="s">
        <v>76</v>
      </c>
      <c r="I3">
        <f>'Objectives &amp; Key Results'!C5</f>
        <v>25000</v>
      </c>
      <c r="K3" t="s">
        <v>77</v>
      </c>
      <c r="L3">
        <f>'Objectives &amp; Key Results'!C33</f>
        <v>1000</v>
      </c>
      <c r="N3" t="s">
        <v>78</v>
      </c>
      <c r="O3">
        <f>'Objectives &amp; Key Results'!C7</f>
        <v>1000</v>
      </c>
    </row>
    <row r="4" spans="1:15">
      <c r="B4" t="s">
        <v>79</v>
      </c>
      <c r="C4" s="18">
        <v>45291</v>
      </c>
      <c r="E4" t="s">
        <v>79</v>
      </c>
      <c r="F4" s="15">
        <v>45291</v>
      </c>
      <c r="H4" t="s">
        <v>79</v>
      </c>
      <c r="I4" s="15">
        <v>45291</v>
      </c>
      <c r="K4" t="s">
        <v>79</v>
      </c>
      <c r="L4" s="15">
        <v>45291</v>
      </c>
      <c r="N4" t="s">
        <v>79</v>
      </c>
      <c r="O4" s="15">
        <v>45291</v>
      </c>
    </row>
    <row r="5" spans="1:15">
      <c r="B5" t="s">
        <v>80</v>
      </c>
      <c r="C5" s="10">
        <f>MAX(youtubesubs[Twitter Follower Count])</f>
        <v>8139</v>
      </c>
      <c r="E5" t="s">
        <v>80</v>
      </c>
      <c r="F5">
        <f>MAX(youtubesubs[Instagram Followers])</f>
        <v>1447</v>
      </c>
      <c r="H5" t="s">
        <v>80</v>
      </c>
      <c r="I5">
        <f>MAX(youtubesubs[Subscriber Count])</f>
        <v>24271</v>
      </c>
      <c r="K5" t="s">
        <v>80</v>
      </c>
      <c r="L5">
        <f>MAX(youtubesubs[Mastodon])</f>
        <v>611</v>
      </c>
      <c r="N5" t="s">
        <v>80</v>
      </c>
      <c r="O5">
        <f>MAX(youtubesubs[TikTok Followers])</f>
        <v>1397</v>
      </c>
    </row>
    <row r="6" spans="1:15">
      <c r="B6" t="s">
        <v>81</v>
      </c>
      <c r="C6" s="10">
        <f>C3-C5</f>
        <v>1861</v>
      </c>
      <c r="E6" t="s">
        <v>81</v>
      </c>
      <c r="F6">
        <f>F3-F5</f>
        <v>3553</v>
      </c>
      <c r="H6" t="s">
        <v>81</v>
      </c>
      <c r="I6">
        <f>I3-I5</f>
        <v>729</v>
      </c>
      <c r="K6" t="s">
        <v>81</v>
      </c>
      <c r="L6">
        <f>L3-L5</f>
        <v>389</v>
      </c>
      <c r="N6" t="s">
        <v>81</v>
      </c>
      <c r="O6">
        <f>O3-O5</f>
        <v>-397</v>
      </c>
    </row>
    <row r="7" spans="1:15">
      <c r="B7" t="s">
        <v>82</v>
      </c>
      <c r="C7" s="17">
        <f>AVERAGE(Measurements!D107:D200)</f>
        <v>32.468085106382979</v>
      </c>
      <c r="E7" t="s">
        <v>82</v>
      </c>
      <c r="F7">
        <f>AVERAGE(Measurements!I106:I115)</f>
        <v>2.6</v>
      </c>
      <c r="H7" t="s">
        <v>82</v>
      </c>
      <c r="I7">
        <f>AVERAGE(Measurements!D106:D115)</f>
        <v>39.1</v>
      </c>
      <c r="K7" t="s">
        <v>82</v>
      </c>
      <c r="L7">
        <f>AVERAGE(Measurements!M106:M115)</f>
        <v>4.5999999999999996</v>
      </c>
      <c r="N7" t="s">
        <v>82</v>
      </c>
      <c r="O7">
        <f>AVERAGE(Measurements!K106:K115)</f>
        <v>5.0999999999999996</v>
      </c>
    </row>
    <row r="8" spans="1:15">
      <c r="B8" t="s">
        <v>83</v>
      </c>
      <c r="C8" s="17">
        <f>C6/C7</f>
        <v>57.317824377457406</v>
      </c>
      <c r="E8" t="s">
        <v>84</v>
      </c>
      <c r="F8" s="17">
        <f>F6/F7</f>
        <v>1366.5384615384614</v>
      </c>
      <c r="H8" t="s">
        <v>84</v>
      </c>
      <c r="I8" s="17">
        <f>I6/I7</f>
        <v>18.644501278772378</v>
      </c>
      <c r="K8" t="s">
        <v>84</v>
      </c>
      <c r="L8" s="17">
        <f>L6/L7</f>
        <v>84.565217391304358</v>
      </c>
      <c r="N8" t="s">
        <v>84</v>
      </c>
      <c r="O8" s="10">
        <f>O6/O7</f>
        <v>-77.843137254901961</v>
      </c>
    </row>
    <row r="9" spans="1:15">
      <c r="B9" t="s">
        <v>85</v>
      </c>
      <c r="C9" s="12">
        <f ca="1">NOW()+C8</f>
        <v>45357.729492085797</v>
      </c>
      <c r="E9" t="s">
        <v>86</v>
      </c>
      <c r="F9" s="12">
        <f ca="1">NOW()+F8</f>
        <v>46666.950129246798</v>
      </c>
      <c r="H9" t="s">
        <v>86</v>
      </c>
      <c r="I9" s="12">
        <f ca="1">NOW()+I8</f>
        <v>45319.05616898711</v>
      </c>
      <c r="K9" t="s">
        <v>86</v>
      </c>
      <c r="L9" s="12">
        <f ca="1">NOW()+L8</f>
        <v>45384.976885099641</v>
      </c>
      <c r="N9" t="s">
        <v>86</v>
      </c>
      <c r="O9" s="12">
        <f ca="1">NOW()+O8</f>
        <v>45222.568530453435</v>
      </c>
    </row>
    <row r="10" spans="1:15">
      <c r="B10" t="s">
        <v>87</v>
      </c>
      <c r="C10" s="10">
        <f ca="1">C5+((C4-NOW())*C7)</f>
        <v>7833.4211718527304</v>
      </c>
      <c r="E10" t="s">
        <v>87</v>
      </c>
      <c r="F10" s="10">
        <f ca="1">F5+((F4-NOW())*F7)</f>
        <v>1422.5296639583248</v>
      </c>
      <c r="H10" t="s">
        <v>87</v>
      </c>
      <c r="I10" s="10">
        <f ca="1">I5+((I4-NOW())*I7)</f>
        <v>23903.003792604039</v>
      </c>
      <c r="K10" t="s">
        <v>87</v>
      </c>
      <c r="L10" s="10">
        <f ca="1">L5+((L4-NOW())*L7)</f>
        <v>567.7063285416516</v>
      </c>
      <c r="N10" t="s">
        <v>87</v>
      </c>
      <c r="O10" s="10">
        <f ca="1">O5+((O4-NOW())*O7)</f>
        <v>1349.0004946874833</v>
      </c>
    </row>
    <row r="12" spans="1:15" ht="25.5">
      <c r="A12" s="25">
        <v>2024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ht="23.25">
      <c r="B13" s="27" t="s">
        <v>71</v>
      </c>
      <c r="C13" s="27"/>
      <c r="E13" s="27" t="s">
        <v>72</v>
      </c>
      <c r="F13" s="27"/>
      <c r="H13" s="27" t="s">
        <v>73</v>
      </c>
      <c r="I13" s="27"/>
      <c r="K13" s="27" t="s">
        <v>52</v>
      </c>
      <c r="L13" s="27"/>
      <c r="N13" s="27" t="s">
        <v>74</v>
      </c>
      <c r="O13" s="27"/>
    </row>
    <row r="14" spans="1:15">
      <c r="B14" t="s">
        <v>47</v>
      </c>
      <c r="C14">
        <v>20000</v>
      </c>
      <c r="E14" t="s">
        <v>75</v>
      </c>
      <c r="F14">
        <v>5000</v>
      </c>
      <c r="H14" t="s">
        <v>76</v>
      </c>
      <c r="I14">
        <v>37000</v>
      </c>
      <c r="K14" t="s">
        <v>77</v>
      </c>
      <c r="L14">
        <v>2000</v>
      </c>
      <c r="N14" t="s">
        <v>78</v>
      </c>
      <c r="O14">
        <v>3600</v>
      </c>
    </row>
    <row r="15" spans="1:15">
      <c r="B15" t="s">
        <v>79</v>
      </c>
      <c r="C15" s="18">
        <v>45657</v>
      </c>
      <c r="E15" t="s">
        <v>79</v>
      </c>
      <c r="F15" s="15">
        <v>45657</v>
      </c>
      <c r="H15" t="s">
        <v>79</v>
      </c>
      <c r="I15" s="15">
        <v>45657</v>
      </c>
      <c r="K15" t="s">
        <v>79</v>
      </c>
      <c r="L15" s="15">
        <v>45657</v>
      </c>
      <c r="N15" t="s">
        <v>79</v>
      </c>
      <c r="O15" s="15">
        <v>45657</v>
      </c>
    </row>
    <row r="16" spans="1:15">
      <c r="B16" t="s">
        <v>80</v>
      </c>
      <c r="C16" s="10">
        <f>MAX(youtubesubs[Twitter Follower Count])</f>
        <v>8139</v>
      </c>
      <c r="E16" t="s">
        <v>80</v>
      </c>
      <c r="F16">
        <f>MAX(youtubesubs[Instagram Followers])</f>
        <v>1447</v>
      </c>
      <c r="H16" t="s">
        <v>80</v>
      </c>
      <c r="I16">
        <f>MAX(youtubesubs[Subscriber Count])</f>
        <v>24271</v>
      </c>
      <c r="K16" t="s">
        <v>80</v>
      </c>
      <c r="L16">
        <f>MAX(youtubesubs[Mastodon])</f>
        <v>611</v>
      </c>
      <c r="N16" t="s">
        <v>80</v>
      </c>
      <c r="O16">
        <f>MAX(youtubesubs[TikTok Followers])</f>
        <v>1397</v>
      </c>
    </row>
    <row r="17" spans="2:15">
      <c r="B17" t="s">
        <v>81</v>
      </c>
      <c r="C17" s="10">
        <f>C14-C16</f>
        <v>11861</v>
      </c>
      <c r="E17" t="s">
        <v>81</v>
      </c>
      <c r="F17">
        <f>F14-F16</f>
        <v>3553</v>
      </c>
      <c r="H17" t="s">
        <v>81</v>
      </c>
      <c r="I17">
        <f>I14-I16</f>
        <v>12729</v>
      </c>
      <c r="K17" t="s">
        <v>81</v>
      </c>
      <c r="L17">
        <f>L14-L16</f>
        <v>1389</v>
      </c>
      <c r="N17" t="s">
        <v>81</v>
      </c>
      <c r="O17">
        <f>O14-O16</f>
        <v>2203</v>
      </c>
    </row>
    <row r="18" spans="2:15">
      <c r="B18" t="s">
        <v>82</v>
      </c>
      <c r="C18" s="17">
        <f>AVERAGE(Measurements!D450:D500)</f>
        <v>33</v>
      </c>
      <c r="E18" t="s">
        <v>82</v>
      </c>
      <c r="F18">
        <f>AVERAGE(Measurements!I117:I126)</f>
        <v>1</v>
      </c>
      <c r="H18" t="s">
        <v>82</v>
      </c>
      <c r="I18" s="17">
        <f>AVERAGE(Measurements!D450:D500)</f>
        <v>33</v>
      </c>
      <c r="K18" t="s">
        <v>82</v>
      </c>
      <c r="L18" s="17">
        <f>AVERAGE(Measurements!M450:M500)</f>
        <v>-31.736842105263158</v>
      </c>
      <c r="N18" t="s">
        <v>82</v>
      </c>
      <c r="O18">
        <f>AVERAGE(Measurements!K117:K126)</f>
        <v>6</v>
      </c>
    </row>
    <row r="19" spans="2:15">
      <c r="B19" t="s">
        <v>83</v>
      </c>
      <c r="C19" s="17">
        <f>C17/C18</f>
        <v>359.42424242424244</v>
      </c>
      <c r="E19" t="s">
        <v>84</v>
      </c>
      <c r="F19" s="17">
        <f>F17/F18</f>
        <v>3553</v>
      </c>
      <c r="H19" t="s">
        <v>84</v>
      </c>
      <c r="I19" s="17">
        <f>I17/I18</f>
        <v>385.72727272727275</v>
      </c>
      <c r="K19" t="s">
        <v>84</v>
      </c>
      <c r="L19" s="17">
        <f>L17/L18</f>
        <v>-43.766169154228855</v>
      </c>
      <c r="N19" t="s">
        <v>84</v>
      </c>
      <c r="O19" s="10">
        <f>O17/O18</f>
        <v>367.16666666666669</v>
      </c>
    </row>
    <row r="20" spans="2:15">
      <c r="B20" t="s">
        <v>85</v>
      </c>
      <c r="C20" s="12">
        <f ca="1">NOW()+C19</f>
        <v>45659.835910132577</v>
      </c>
      <c r="E20" t="s">
        <v>86</v>
      </c>
      <c r="F20" s="12">
        <f ca="1">NOW()+F19</f>
        <v>48853.411667708337</v>
      </c>
      <c r="H20" t="s">
        <v>86</v>
      </c>
      <c r="I20" s="12">
        <f ca="1">NOW()+I19</f>
        <v>45686.138940435609</v>
      </c>
      <c r="K20" t="s">
        <v>86</v>
      </c>
      <c r="L20" s="12">
        <f ca="1">NOW()+L19</f>
        <v>45256.645498554106</v>
      </c>
      <c r="N20" t="s">
        <v>86</v>
      </c>
      <c r="O20" s="12">
        <f ca="1">NOW()+O19</f>
        <v>45667.578334375001</v>
      </c>
    </row>
    <row r="21" spans="2:15">
      <c r="B21" t="s">
        <v>87</v>
      </c>
      <c r="C21" s="10">
        <f ca="1">C16+((C15-NOW())*C18)</f>
        <v>19906.414965624892</v>
      </c>
      <c r="E21" t="s">
        <v>87</v>
      </c>
      <c r="F21" s="10">
        <f ca="1">F16+((F15-NOW())*F18)</f>
        <v>1803.5883322916634</v>
      </c>
      <c r="H21" t="s">
        <v>87</v>
      </c>
      <c r="I21" s="10">
        <f ca="1">I16+((I15-NOW())*I18)</f>
        <v>36038.414965624892</v>
      </c>
      <c r="K21" t="s">
        <v>87</v>
      </c>
      <c r="L21" s="10">
        <f ca="1">L16+((L15-NOW())*L18)</f>
        <v>-10705.987598519632</v>
      </c>
      <c r="N21" t="s">
        <v>87</v>
      </c>
      <c r="O21" s="10">
        <f ca="1">O16+((O15-NOW())*O18)</f>
        <v>3536.5299937499803</v>
      </c>
    </row>
  </sheetData>
  <mergeCells count="10">
    <mergeCell ref="B2:C2"/>
    <mergeCell ref="E2:F2"/>
    <mergeCell ref="H2:I2"/>
    <mergeCell ref="K2:L2"/>
    <mergeCell ref="N2:O2"/>
    <mergeCell ref="B13:C13"/>
    <mergeCell ref="E13:F13"/>
    <mergeCell ref="H13:I13"/>
    <mergeCell ref="K13:L13"/>
    <mergeCell ref="N13:O13"/>
  </mergeCells>
  <conditionalFormatting sqref="C10">
    <cfRule type="expression" dxfId="15" priority="16">
      <formula>$C$10&gt;=$C$3</formula>
    </cfRule>
  </conditionalFormatting>
  <conditionalFormatting sqref="C21">
    <cfRule type="expression" dxfId="14" priority="8">
      <formula>$C$10&gt;=$C$3</formula>
    </cfRule>
  </conditionalFormatting>
  <conditionalFormatting sqref="F10">
    <cfRule type="expression" dxfId="13" priority="15">
      <formula>$F$10&gt;=$F$3</formula>
    </cfRule>
    <cfRule type="expression" dxfId="12" priority="11">
      <formula>$F$10&lt;=$F$3</formula>
    </cfRule>
  </conditionalFormatting>
  <conditionalFormatting sqref="F21">
    <cfRule type="expression" dxfId="11" priority="3">
      <formula>$F$10&lt;=$F$3</formula>
    </cfRule>
    <cfRule type="expression" dxfId="10" priority="7">
      <formula>$F$10&gt;=$F$3</formula>
    </cfRule>
  </conditionalFormatting>
  <conditionalFormatting sqref="I10">
    <cfRule type="cellIs" dxfId="9" priority="9" operator="greaterThan">
      <formula>"i3"</formula>
    </cfRule>
    <cfRule type="cellIs" dxfId="8" priority="10" operator="lessThan">
      <formula>"i3"</formula>
    </cfRule>
    <cfRule type="expression" dxfId="7" priority="14" stopIfTrue="1">
      <formula>$I$10&gt;=$I$3</formula>
    </cfRule>
  </conditionalFormatting>
  <conditionalFormatting sqref="I21">
    <cfRule type="cellIs" dxfId="6" priority="1" operator="greaterThan">
      <formula>"i3"</formula>
    </cfRule>
    <cfRule type="expression" dxfId="5" priority="6" stopIfTrue="1">
      <formula>$I$10&gt;=$I$3</formula>
    </cfRule>
    <cfRule type="cellIs" dxfId="4" priority="2" operator="lessThan">
      <formula>"i3"</formula>
    </cfRule>
  </conditionalFormatting>
  <conditionalFormatting sqref="L10">
    <cfRule type="expression" dxfId="3" priority="13" stopIfTrue="1">
      <formula>$L$10&gt;=$L$3</formula>
    </cfRule>
  </conditionalFormatting>
  <conditionalFormatting sqref="L21">
    <cfRule type="expression" dxfId="2" priority="5" stopIfTrue="1">
      <formula>$L$10&gt;=$L$3</formula>
    </cfRule>
  </conditionalFormatting>
  <conditionalFormatting sqref="O10">
    <cfRule type="expression" dxfId="1" priority="12" stopIfTrue="1">
      <formula>$O$10&gt;=$O$3</formula>
    </cfRule>
  </conditionalFormatting>
  <conditionalFormatting sqref="O21">
    <cfRule type="expression" dxfId="0" priority="4" stopIfTrue="1">
      <formula>$O$10&gt;=$O$3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E5BC-E7B8-4A4F-83AD-1C14EC1BCA38}">
  <dimension ref="A1:R22"/>
  <sheetViews>
    <sheetView workbookViewId="0">
      <selection activeCell="H7" sqref="H7"/>
    </sheetView>
  </sheetViews>
  <sheetFormatPr defaultColWidth="8.85546875" defaultRowHeight="15"/>
  <cols>
    <col min="4" max="4" width="28.140625" bestFit="1" customWidth="1"/>
    <col min="5" max="5" width="14.85546875" bestFit="1" customWidth="1"/>
    <col min="6" max="6" width="12.140625" bestFit="1" customWidth="1"/>
    <col min="7" max="9" width="6.140625" bestFit="1" customWidth="1"/>
    <col min="10" max="10" width="10" bestFit="1" customWidth="1"/>
    <col min="11" max="13" width="8.140625" bestFit="1" customWidth="1"/>
    <col min="14" max="14" width="7.140625" bestFit="1" customWidth="1"/>
    <col min="15" max="15" width="8.140625" bestFit="1" customWidth="1"/>
    <col min="16" max="35" width="11.7109375" bestFit="1" customWidth="1"/>
    <col min="36" max="44" width="10.140625" bestFit="1" customWidth="1"/>
    <col min="45" max="65" width="11.7109375" bestFit="1" customWidth="1"/>
    <col min="66" max="74" width="10.140625" bestFit="1" customWidth="1"/>
    <col min="75" max="96" width="11.7109375" bestFit="1" customWidth="1"/>
    <col min="97" max="105" width="9.28515625" bestFit="1" customWidth="1"/>
    <col min="106" max="127" width="10.140625" bestFit="1" customWidth="1"/>
    <col min="128" max="133" width="9.28515625" bestFit="1" customWidth="1"/>
    <col min="134" max="134" width="11.7109375" bestFit="1" customWidth="1"/>
    <col min="135" max="135" width="32.28515625" bestFit="1" customWidth="1"/>
    <col min="136" max="136" width="23.28515625" bestFit="1" customWidth="1"/>
    <col min="137" max="137" width="32.28515625" bestFit="1" customWidth="1"/>
    <col min="138" max="138" width="23.28515625" bestFit="1" customWidth="1"/>
    <col min="139" max="139" width="32.28515625" bestFit="1" customWidth="1"/>
    <col min="140" max="140" width="23.28515625" bestFit="1" customWidth="1"/>
    <col min="141" max="141" width="32.28515625" bestFit="1" customWidth="1"/>
    <col min="142" max="142" width="23.28515625" bestFit="1" customWidth="1"/>
    <col min="143" max="143" width="32.28515625" bestFit="1" customWidth="1"/>
    <col min="144" max="144" width="23.28515625" bestFit="1" customWidth="1"/>
    <col min="145" max="145" width="32.28515625" bestFit="1" customWidth="1"/>
    <col min="146" max="146" width="23.28515625" bestFit="1" customWidth="1"/>
    <col min="147" max="147" width="32.28515625" bestFit="1" customWidth="1"/>
    <col min="148" max="148" width="23.28515625" bestFit="1" customWidth="1"/>
    <col min="149" max="149" width="32.28515625" bestFit="1" customWidth="1"/>
    <col min="150" max="150" width="23.28515625" bestFit="1" customWidth="1"/>
    <col min="151" max="151" width="32.28515625" bestFit="1" customWidth="1"/>
    <col min="152" max="152" width="23.28515625" bestFit="1" customWidth="1"/>
    <col min="153" max="153" width="32.28515625" bestFit="1" customWidth="1"/>
    <col min="154" max="154" width="23.28515625" bestFit="1" customWidth="1"/>
    <col min="155" max="155" width="32.28515625" bestFit="1" customWidth="1"/>
    <col min="156" max="156" width="23.28515625" bestFit="1" customWidth="1"/>
    <col min="157" max="157" width="32.28515625" bestFit="1" customWidth="1"/>
    <col min="158" max="158" width="23.28515625" bestFit="1" customWidth="1"/>
    <col min="159" max="159" width="32.28515625" bestFit="1" customWidth="1"/>
    <col min="160" max="160" width="23.28515625" bestFit="1" customWidth="1"/>
    <col min="161" max="161" width="32.28515625" bestFit="1" customWidth="1"/>
    <col min="162" max="162" width="23.28515625" bestFit="1" customWidth="1"/>
    <col min="163" max="163" width="32.28515625" bestFit="1" customWidth="1"/>
    <col min="164" max="164" width="23.28515625" bestFit="1" customWidth="1"/>
    <col min="165" max="165" width="32.28515625" bestFit="1" customWidth="1"/>
    <col min="166" max="166" width="23.28515625" bestFit="1" customWidth="1"/>
    <col min="167" max="167" width="32.28515625" bestFit="1" customWidth="1"/>
    <col min="168" max="168" width="23.28515625" bestFit="1" customWidth="1"/>
    <col min="169" max="169" width="32.28515625" bestFit="1" customWidth="1"/>
    <col min="170" max="170" width="23.28515625" bestFit="1" customWidth="1"/>
    <col min="171" max="171" width="32.28515625" bestFit="1" customWidth="1"/>
    <col min="172" max="172" width="23.28515625" bestFit="1" customWidth="1"/>
    <col min="173" max="173" width="32.28515625" bestFit="1" customWidth="1"/>
    <col min="174" max="174" width="23.28515625" bestFit="1" customWidth="1"/>
    <col min="175" max="175" width="32.28515625" bestFit="1" customWidth="1"/>
    <col min="176" max="176" width="23.28515625" bestFit="1" customWidth="1"/>
    <col min="177" max="177" width="32.28515625" bestFit="1" customWidth="1"/>
    <col min="178" max="178" width="23.28515625" bestFit="1" customWidth="1"/>
    <col min="179" max="179" width="32.28515625" bestFit="1" customWidth="1"/>
    <col min="180" max="180" width="23.28515625" bestFit="1" customWidth="1"/>
    <col min="181" max="181" width="32.28515625" bestFit="1" customWidth="1"/>
    <col min="182" max="182" width="23.28515625" bestFit="1" customWidth="1"/>
    <col min="183" max="183" width="32.28515625" bestFit="1" customWidth="1"/>
    <col min="184" max="184" width="23.28515625" bestFit="1" customWidth="1"/>
    <col min="185" max="185" width="32.28515625" bestFit="1" customWidth="1"/>
    <col min="186" max="186" width="23.28515625" bestFit="1" customWidth="1"/>
    <col min="187" max="187" width="32.28515625" bestFit="1" customWidth="1"/>
    <col min="188" max="188" width="23.28515625" bestFit="1" customWidth="1"/>
    <col min="189" max="189" width="32.28515625" bestFit="1" customWidth="1"/>
    <col min="190" max="190" width="23.28515625" bestFit="1" customWidth="1"/>
    <col min="191" max="191" width="32.28515625" bestFit="1" customWidth="1"/>
    <col min="192" max="192" width="23.28515625" bestFit="1" customWidth="1"/>
    <col min="193" max="193" width="32.28515625" bestFit="1" customWidth="1"/>
    <col min="194" max="194" width="23.28515625" bestFit="1" customWidth="1"/>
    <col min="195" max="195" width="32.28515625" bestFit="1" customWidth="1"/>
    <col min="196" max="196" width="23.28515625" bestFit="1" customWidth="1"/>
    <col min="197" max="197" width="32.28515625" bestFit="1" customWidth="1"/>
    <col min="198" max="198" width="23.28515625" bestFit="1" customWidth="1"/>
    <col min="199" max="199" width="32.28515625" bestFit="1" customWidth="1"/>
    <col min="200" max="200" width="23.28515625" bestFit="1" customWidth="1"/>
    <col min="201" max="201" width="32.28515625" bestFit="1" customWidth="1"/>
    <col min="202" max="202" width="23.28515625" bestFit="1" customWidth="1"/>
    <col min="203" max="203" width="32.28515625" bestFit="1" customWidth="1"/>
    <col min="204" max="204" width="23.28515625" bestFit="1" customWidth="1"/>
    <col min="205" max="205" width="32.28515625" bestFit="1" customWidth="1"/>
    <col min="206" max="206" width="23.28515625" bestFit="1" customWidth="1"/>
    <col min="207" max="207" width="32.28515625" bestFit="1" customWidth="1"/>
    <col min="208" max="208" width="23.28515625" bestFit="1" customWidth="1"/>
    <col min="209" max="209" width="32.28515625" bestFit="1" customWidth="1"/>
    <col min="210" max="210" width="23.28515625" bestFit="1" customWidth="1"/>
    <col min="211" max="211" width="32.28515625" bestFit="1" customWidth="1"/>
    <col min="212" max="212" width="23.28515625" bestFit="1" customWidth="1"/>
    <col min="213" max="213" width="32.28515625" bestFit="1" customWidth="1"/>
    <col min="214" max="214" width="23.28515625" bestFit="1" customWidth="1"/>
    <col min="215" max="215" width="32.28515625" bestFit="1" customWidth="1"/>
    <col min="216" max="216" width="23.28515625" bestFit="1" customWidth="1"/>
    <col min="217" max="217" width="32.28515625" bestFit="1" customWidth="1"/>
    <col min="218" max="218" width="23.28515625" bestFit="1" customWidth="1"/>
    <col min="219" max="219" width="32.28515625" bestFit="1" customWidth="1"/>
    <col min="220" max="220" width="23.28515625" bestFit="1" customWidth="1"/>
    <col min="221" max="221" width="32.28515625" bestFit="1" customWidth="1"/>
    <col min="222" max="222" width="23.28515625" bestFit="1" customWidth="1"/>
    <col min="223" max="223" width="32.28515625" bestFit="1" customWidth="1"/>
    <col min="224" max="224" width="23.28515625" bestFit="1" customWidth="1"/>
    <col min="225" max="225" width="32.28515625" bestFit="1" customWidth="1"/>
    <col min="226" max="226" width="23.28515625" bestFit="1" customWidth="1"/>
    <col min="227" max="227" width="32.28515625" bestFit="1" customWidth="1"/>
    <col min="228" max="228" width="23.28515625" bestFit="1" customWidth="1"/>
    <col min="229" max="229" width="32.28515625" bestFit="1" customWidth="1"/>
    <col min="230" max="230" width="23.28515625" bestFit="1" customWidth="1"/>
    <col min="231" max="231" width="32.28515625" bestFit="1" customWidth="1"/>
    <col min="232" max="232" width="23.28515625" bestFit="1" customWidth="1"/>
    <col min="233" max="233" width="32.28515625" bestFit="1" customWidth="1"/>
    <col min="234" max="234" width="23.28515625" bestFit="1" customWidth="1"/>
    <col min="235" max="235" width="32.28515625" bestFit="1" customWidth="1"/>
    <col min="236" max="236" width="23.28515625" bestFit="1" customWidth="1"/>
    <col min="237" max="237" width="32.28515625" bestFit="1" customWidth="1"/>
    <col min="238" max="238" width="23.28515625" bestFit="1" customWidth="1"/>
    <col min="239" max="239" width="32.28515625" bestFit="1" customWidth="1"/>
    <col min="240" max="240" width="23.28515625" bestFit="1" customWidth="1"/>
    <col min="241" max="241" width="32.28515625" bestFit="1" customWidth="1"/>
    <col min="242" max="242" width="23.28515625" bestFit="1" customWidth="1"/>
    <col min="243" max="243" width="32.28515625" bestFit="1" customWidth="1"/>
    <col min="244" max="244" width="23.28515625" bestFit="1" customWidth="1"/>
    <col min="245" max="245" width="32.28515625" bestFit="1" customWidth="1"/>
    <col min="246" max="246" width="23.28515625" bestFit="1" customWidth="1"/>
    <col min="247" max="247" width="32.28515625" bestFit="1" customWidth="1"/>
    <col min="248" max="248" width="23.28515625" bestFit="1" customWidth="1"/>
    <col min="249" max="249" width="32.28515625" bestFit="1" customWidth="1"/>
    <col min="250" max="250" width="23.28515625" bestFit="1" customWidth="1"/>
    <col min="251" max="251" width="32.28515625" bestFit="1" customWidth="1"/>
    <col min="252" max="252" width="23.28515625" bestFit="1" customWidth="1"/>
    <col min="253" max="253" width="32.28515625" bestFit="1" customWidth="1"/>
    <col min="254" max="254" width="23.28515625" bestFit="1" customWidth="1"/>
    <col min="255" max="255" width="32.28515625" bestFit="1" customWidth="1"/>
    <col min="256" max="256" width="23.28515625" bestFit="1" customWidth="1"/>
    <col min="257" max="257" width="32.28515625" bestFit="1" customWidth="1"/>
    <col min="258" max="258" width="23.28515625" bestFit="1" customWidth="1"/>
    <col min="259" max="259" width="32.28515625" bestFit="1" customWidth="1"/>
    <col min="260" max="260" width="23.28515625" bestFit="1" customWidth="1"/>
    <col min="261" max="261" width="32.28515625" bestFit="1" customWidth="1"/>
    <col min="262" max="262" width="28.28515625" bestFit="1" customWidth="1"/>
    <col min="263" max="263" width="37.28515625" bestFit="1" customWidth="1"/>
  </cols>
  <sheetData>
    <row r="1" spans="1:18">
      <c r="A1" t="s">
        <v>73</v>
      </c>
    </row>
    <row r="3" spans="1:18">
      <c r="E3" t="s">
        <v>88</v>
      </c>
      <c r="F3" t="s">
        <v>89</v>
      </c>
      <c r="G3" s="19" t="s">
        <v>90</v>
      </c>
      <c r="H3" s="19" t="s">
        <v>91</v>
      </c>
      <c r="I3" s="19" t="s">
        <v>92</v>
      </c>
      <c r="J3" s="19" t="s">
        <v>93</v>
      </c>
      <c r="K3" s="19" t="s">
        <v>94</v>
      </c>
      <c r="L3" s="19" t="s">
        <v>95</v>
      </c>
      <c r="M3" s="19" t="s">
        <v>96</v>
      </c>
      <c r="N3" s="19" t="s">
        <v>97</v>
      </c>
      <c r="O3" s="19" t="s">
        <v>98</v>
      </c>
      <c r="P3" s="19" t="s">
        <v>99</v>
      </c>
      <c r="Q3" s="19" t="s">
        <v>100</v>
      </c>
      <c r="R3" s="19" t="s">
        <v>89</v>
      </c>
    </row>
    <row r="4" spans="1:18">
      <c r="D4" s="1" t="s">
        <v>101</v>
      </c>
      <c r="G4" s="19">
        <v>1017.7</v>
      </c>
      <c r="H4" s="19">
        <v>1017.7</v>
      </c>
      <c r="I4" s="19">
        <v>1017.7</v>
      </c>
      <c r="J4" s="19">
        <v>1017.7</v>
      </c>
      <c r="K4" s="19">
        <v>1017.7</v>
      </c>
      <c r="L4" s="19">
        <v>1017.7</v>
      </c>
      <c r="M4" s="19">
        <v>1017.7</v>
      </c>
      <c r="N4" s="19">
        <v>1017.7</v>
      </c>
      <c r="O4" s="19">
        <v>1017.7</v>
      </c>
      <c r="P4" s="19">
        <v>1017.7</v>
      </c>
      <c r="Q4" s="19">
        <v>1017.7</v>
      </c>
      <c r="R4" s="19">
        <v>1017.7</v>
      </c>
    </row>
    <row r="5" spans="1:18">
      <c r="D5" t="s">
        <v>4</v>
      </c>
      <c r="G5" s="19">
        <v>1304</v>
      </c>
      <c r="H5" s="19">
        <v>230</v>
      </c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>
      <c r="D6" t="s">
        <v>102</v>
      </c>
      <c r="E6" s="19">
        <v>25000</v>
      </c>
      <c r="F6" s="19">
        <v>12788</v>
      </c>
      <c r="G6">
        <f t="shared" ref="G6:R6" si="0">F6+G4</f>
        <v>13805.7</v>
      </c>
      <c r="H6">
        <f t="shared" si="0"/>
        <v>14823.400000000001</v>
      </c>
      <c r="I6">
        <f t="shared" si="0"/>
        <v>15841.100000000002</v>
      </c>
      <c r="J6">
        <f t="shared" si="0"/>
        <v>16858.800000000003</v>
      </c>
      <c r="K6">
        <f t="shared" si="0"/>
        <v>17876.500000000004</v>
      </c>
      <c r="L6">
        <f t="shared" si="0"/>
        <v>18894.200000000004</v>
      </c>
      <c r="M6">
        <f t="shared" si="0"/>
        <v>19911.900000000005</v>
      </c>
      <c r="N6">
        <f t="shared" si="0"/>
        <v>20929.600000000006</v>
      </c>
      <c r="O6">
        <f t="shared" si="0"/>
        <v>21947.300000000007</v>
      </c>
      <c r="P6">
        <f t="shared" si="0"/>
        <v>22965.000000000007</v>
      </c>
      <c r="Q6">
        <f t="shared" si="0"/>
        <v>23982.700000000008</v>
      </c>
      <c r="R6">
        <f t="shared" si="0"/>
        <v>25000.400000000009</v>
      </c>
    </row>
    <row r="7" spans="1:18">
      <c r="D7" t="s">
        <v>103</v>
      </c>
      <c r="E7">
        <v>10000</v>
      </c>
      <c r="F7">
        <v>3029</v>
      </c>
      <c r="G7" s="19">
        <f t="shared" ref="G7:R7" si="1">F7+580.9</f>
        <v>3609.9</v>
      </c>
      <c r="H7" s="19">
        <f t="shared" si="1"/>
        <v>4190.8</v>
      </c>
      <c r="I7" s="19">
        <f t="shared" si="1"/>
        <v>4771.7</v>
      </c>
      <c r="J7" s="19">
        <f t="shared" si="1"/>
        <v>5352.5999999999995</v>
      </c>
      <c r="K7" s="19">
        <f t="shared" si="1"/>
        <v>5933.4999999999991</v>
      </c>
      <c r="L7" s="19">
        <f t="shared" si="1"/>
        <v>6514.3999999999987</v>
      </c>
      <c r="M7" s="19">
        <f t="shared" si="1"/>
        <v>7095.2999999999984</v>
      </c>
      <c r="N7" s="19">
        <f t="shared" si="1"/>
        <v>7676.199999999998</v>
      </c>
      <c r="O7" s="19">
        <f t="shared" si="1"/>
        <v>8257.0999999999985</v>
      </c>
      <c r="P7" s="19">
        <f t="shared" si="1"/>
        <v>8837.9999999999982</v>
      </c>
      <c r="Q7" s="19">
        <f t="shared" si="1"/>
        <v>9418.8999999999978</v>
      </c>
      <c r="R7" s="19">
        <f t="shared" si="1"/>
        <v>9999.7999999999975</v>
      </c>
    </row>
    <row r="8" spans="1:18">
      <c r="D8" t="s">
        <v>104</v>
      </c>
      <c r="E8" s="19">
        <v>5000</v>
      </c>
      <c r="F8" s="19">
        <v>924</v>
      </c>
      <c r="G8" s="19">
        <f t="shared" ref="G8:R8" si="2">F8+339.7</f>
        <v>1263.7</v>
      </c>
      <c r="H8" s="19">
        <f t="shared" si="2"/>
        <v>1603.4</v>
      </c>
      <c r="I8" s="19">
        <f t="shared" si="2"/>
        <v>1943.1000000000001</v>
      </c>
      <c r="J8" s="21">
        <f t="shared" si="2"/>
        <v>2282.8000000000002</v>
      </c>
      <c r="K8" s="21">
        <f t="shared" si="2"/>
        <v>2622.5</v>
      </c>
      <c r="L8" s="21">
        <f t="shared" si="2"/>
        <v>2962.2</v>
      </c>
      <c r="M8" s="21">
        <f t="shared" si="2"/>
        <v>3301.8999999999996</v>
      </c>
      <c r="N8" s="21">
        <f t="shared" si="2"/>
        <v>3641.5999999999995</v>
      </c>
      <c r="O8" s="21">
        <f t="shared" si="2"/>
        <v>3981.2999999999993</v>
      </c>
      <c r="P8" s="21">
        <f t="shared" si="2"/>
        <v>4320.9999999999991</v>
      </c>
      <c r="Q8" s="21">
        <f t="shared" si="2"/>
        <v>4660.6999999999989</v>
      </c>
      <c r="R8" s="21">
        <f t="shared" si="2"/>
        <v>5000.3999999999987</v>
      </c>
    </row>
    <row r="9" spans="1:18">
      <c r="E9" s="20" t="s">
        <v>105</v>
      </c>
      <c r="H9" s="19"/>
      <c r="I9" s="19"/>
      <c r="J9" s="19"/>
      <c r="K9" s="19"/>
      <c r="L9" s="19"/>
      <c r="M9" s="19"/>
      <c r="N9" s="19"/>
      <c r="O9" s="19"/>
      <c r="P9" s="19"/>
    </row>
    <row r="10" spans="1:18">
      <c r="E10" t="s">
        <v>90</v>
      </c>
      <c r="F10" t="s">
        <v>91</v>
      </c>
    </row>
    <row r="11" spans="1:18">
      <c r="D11" t="s">
        <v>106</v>
      </c>
      <c r="E11">
        <v>1304</v>
      </c>
      <c r="F11">
        <v>230</v>
      </c>
    </row>
    <row r="13" spans="1:18">
      <c r="E13" t="s">
        <v>107</v>
      </c>
      <c r="G13" t="s">
        <v>108</v>
      </c>
    </row>
    <row r="14" spans="1:18">
      <c r="E14" t="s">
        <v>109</v>
      </c>
      <c r="F14">
        <v>12788</v>
      </c>
      <c r="G14">
        <v>3029</v>
      </c>
      <c r="H14">
        <v>924</v>
      </c>
    </row>
    <row r="15" spans="1:18">
      <c r="E15" t="s">
        <v>110</v>
      </c>
      <c r="F15">
        <v>25000</v>
      </c>
      <c r="G15">
        <v>10000</v>
      </c>
      <c r="H15">
        <v>5000</v>
      </c>
    </row>
    <row r="16" spans="1:18">
      <c r="E16" t="s">
        <v>111</v>
      </c>
      <c r="F16">
        <f>F15-F14</f>
        <v>12212</v>
      </c>
      <c r="G16">
        <f>G15-G14</f>
        <v>6971</v>
      </c>
      <c r="H16">
        <f>H15-H14</f>
        <v>4076</v>
      </c>
    </row>
    <row r="17" spans="4:8">
      <c r="E17" t="s">
        <v>112</v>
      </c>
      <c r="F17">
        <f>F16/12</f>
        <v>1017.6666666666666</v>
      </c>
      <c r="G17">
        <f>G16/12</f>
        <v>580.91666666666663</v>
      </c>
      <c r="H17">
        <f>H16/12</f>
        <v>339.66666666666669</v>
      </c>
    </row>
    <row r="20" spans="4:8">
      <c r="E20" s="20" t="s">
        <v>41</v>
      </c>
    </row>
    <row r="21" spans="4:8">
      <c r="E21" t="s">
        <v>90</v>
      </c>
      <c r="F21" t="s">
        <v>91</v>
      </c>
    </row>
    <row r="22" spans="4:8">
      <c r="D22" t="s">
        <v>113</v>
      </c>
      <c r="E22">
        <v>14092</v>
      </c>
      <c r="F22">
        <v>14322</v>
      </c>
    </row>
  </sheetData>
  <pageMargins left="0.7" right="0.7" top="0.75" bottom="0.75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274E-0A57-47E7-A2F6-31D9C3FF51AD}">
  <dimension ref="A1"/>
  <sheetViews>
    <sheetView workbookViewId="0">
      <selection activeCell="A2" sqref="A2"/>
    </sheetView>
  </sheetViews>
  <sheetFormatPr defaultRowHeight="15"/>
  <sheetData>
    <row r="1" spans="1:1">
      <c r="A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2022-10-26T09:42:57Z</dcterms:created>
  <dcterms:modified xsi:type="dcterms:W3CDTF">2024-01-09T09:53:48Z</dcterms:modified>
  <cp:category/>
  <cp:contentStatus/>
</cp:coreProperties>
</file>