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11a50edbd69fea/Documentos/Github Proyects/Credit-default-model/predictions/"/>
    </mc:Choice>
  </mc:AlternateContent>
  <xr:revisionPtr revIDLastSave="864" documentId="8_{F61F1D14-5F96-4CD4-82B2-3CCF8C5042FF}" xr6:coauthVersionLast="47" xr6:coauthVersionMax="47" xr10:uidLastSave="{021D7DC2-5CE1-4A72-98B9-0D59A6A964CE}"/>
  <bookViews>
    <workbookView xWindow="-108" yWindow="-108" windowWidth="23256" windowHeight="12456" xr2:uid="{E06815C3-D8EC-40BE-AF15-B3E61E3D0F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P3" i="1"/>
  <c r="P2" i="1"/>
  <c r="L3" i="1"/>
  <c r="D11" i="1"/>
  <c r="K2" i="1"/>
  <c r="K4" i="1" s="1"/>
  <c r="E4" i="1"/>
  <c r="E5" i="1" s="1"/>
  <c r="D10" i="1" s="1"/>
  <c r="D9" i="1" s="1"/>
  <c r="F10" i="1" l="1"/>
  <c r="L2" i="1"/>
  <c r="C10" i="1"/>
  <c r="B9" i="1"/>
  <c r="E10" i="1" l="1"/>
  <c r="G10" i="1" s="1"/>
  <c r="H10" i="1"/>
  <c r="J10" i="1" s="1"/>
  <c r="C9" i="1"/>
  <c r="C11" i="1" s="1"/>
  <c r="B10" i="1"/>
  <c r="B11" i="1" s="1"/>
  <c r="F9" i="1" l="1"/>
  <c r="I10" i="1"/>
  <c r="K10" i="1" s="1"/>
  <c r="L10" i="1" l="1"/>
  <c r="M10" i="1" s="1"/>
  <c r="H9" i="1"/>
  <c r="H11" i="1" s="1"/>
  <c r="F11" i="1"/>
  <c r="E9" i="1"/>
  <c r="N10" i="1"/>
  <c r="J9" i="1" l="1"/>
  <c r="J11" i="1" s="1"/>
  <c r="G9" i="1"/>
  <c r="E11" i="1"/>
  <c r="I9" i="1" l="1"/>
  <c r="I11" i="1" s="1"/>
  <c r="G11" i="1"/>
  <c r="L9" i="1" l="1"/>
  <c r="L11" i="1" s="1"/>
  <c r="K9" i="1"/>
  <c r="N9" i="1"/>
  <c r="N11" i="1" s="1"/>
  <c r="K11" i="1" l="1"/>
  <c r="M11" i="1" s="1"/>
  <c r="L15" i="1" s="1"/>
  <c r="M9" i="1"/>
</calcChain>
</file>

<file path=xl/sharedStrings.xml><?xml version="1.0" encoding="utf-8"?>
<sst xmlns="http://schemas.openxmlformats.org/spreadsheetml/2006/main" count="47" uniqueCount="42">
  <si>
    <t>Defaults</t>
  </si>
  <si>
    <t>Intense</t>
  </si>
  <si>
    <t>Total</t>
  </si>
  <si>
    <t>Cost std</t>
  </si>
  <si>
    <t>Cost Intense</t>
  </si>
  <si>
    <t>Prob. recover std</t>
  </si>
  <si>
    <t>Charged-off</t>
  </si>
  <si>
    <t>Total cost</t>
  </si>
  <si>
    <t>Total portfolio</t>
  </si>
  <si>
    <t>Alerts</t>
  </si>
  <si>
    <t>Real alerts</t>
  </si>
  <si>
    <t>Total defaults</t>
  </si>
  <si>
    <t>Assumptions</t>
  </si>
  <si>
    <t>Predictions</t>
  </si>
  <si>
    <t>Outcome</t>
  </si>
  <si>
    <t>Charged-off %</t>
  </si>
  <si>
    <t>Default resource allocation</t>
  </si>
  <si>
    <t>Not alerts</t>
  </si>
  <si>
    <t>Repaid</t>
  </si>
  <si>
    <t>Good</t>
  </si>
  <si>
    <t>Default</t>
  </si>
  <si>
    <t>Model</t>
  </si>
  <si>
    <t>Precision No Alerts</t>
  </si>
  <si>
    <t>Precision alerts</t>
  </si>
  <si>
    <t>Good-intense</t>
  </si>
  <si>
    <t>Default-std</t>
  </si>
  <si>
    <t>Std</t>
  </si>
  <si>
    <t>Not-alerts</t>
  </si>
  <si>
    <t>Random</t>
  </si>
  <si>
    <t>Allocation of resources</t>
  </si>
  <si>
    <t>Accounts</t>
  </si>
  <si>
    <t>Pct</t>
  </si>
  <si>
    <t>Prob. recover intense</t>
  </si>
  <si>
    <t>Success rate for defaults</t>
  </si>
  <si>
    <t xml:space="preserve">Not alerts </t>
  </si>
  <si>
    <t xml:space="preserve">Alerts </t>
  </si>
  <si>
    <t>Good-std*</t>
  </si>
  <si>
    <t>Default-intense*</t>
  </si>
  <si>
    <t>Optimal</t>
  </si>
  <si>
    <t>Scenario</t>
  </si>
  <si>
    <t>Even</t>
  </si>
  <si>
    <t>Intense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</si>
</sst>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8" formatCode="0.0%"/>
    <numFmt numFmtId="173" formatCode="&quot;$&quot;#,##0"/>
    <numFmt numFmtId="17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6" fontId="0" fillId="3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1" fontId="0" fillId="2" borderId="1" xfId="0" applyNumberFormat="1" applyFill="1" applyBorder="1"/>
    <xf numFmtId="9" fontId="0" fillId="2" borderId="1" xfId="0" applyNumberFormat="1" applyFill="1" applyBorder="1"/>
    <xf numFmtId="0" fontId="0" fillId="4" borderId="1" xfId="0" applyFill="1" applyBorder="1"/>
    <xf numFmtId="9" fontId="0" fillId="2" borderId="0" xfId="1" applyFont="1" applyFill="1"/>
    <xf numFmtId="168" fontId="0" fillId="2" borderId="0" xfId="1" applyNumberFormat="1" applyFont="1" applyFill="1"/>
    <xf numFmtId="0" fontId="0" fillId="5" borderId="1" xfId="0" applyFill="1" applyBorder="1" applyAlignment="1"/>
    <xf numFmtId="9" fontId="0" fillId="5" borderId="1" xfId="1" applyFont="1" applyFill="1" applyBorder="1" applyAlignment="1"/>
    <xf numFmtId="9" fontId="0" fillId="3" borderId="1" xfId="1" applyFont="1" applyFill="1" applyBorder="1"/>
    <xf numFmtId="0" fontId="2" fillId="4" borderId="1" xfId="0" applyFont="1" applyFill="1" applyBorder="1"/>
    <xf numFmtId="9" fontId="0" fillId="2" borderId="1" xfId="1" applyFont="1" applyFill="1" applyBorder="1"/>
    <xf numFmtId="1" fontId="2" fillId="2" borderId="1" xfId="0" applyNumberFormat="1" applyFont="1" applyFill="1" applyBorder="1"/>
    <xf numFmtId="173" fontId="0" fillId="2" borderId="1" xfId="0" applyNumberFormat="1" applyFill="1" applyBorder="1"/>
    <xf numFmtId="0" fontId="2" fillId="2" borderId="1" xfId="0" applyFont="1" applyFill="1" applyBorder="1" applyAlignment="1"/>
    <xf numFmtId="1" fontId="2" fillId="3" borderId="1" xfId="0" applyNumberFormat="1" applyFont="1" applyFill="1" applyBorder="1"/>
    <xf numFmtId="0" fontId="2" fillId="2" borderId="1" xfId="0" applyFont="1" applyFill="1" applyBorder="1"/>
    <xf numFmtId="9" fontId="2" fillId="5" borderId="1" xfId="1" applyFont="1" applyFill="1" applyBorder="1" applyAlignment="1"/>
    <xf numFmtId="10" fontId="0" fillId="2" borderId="1" xfId="1" applyNumberFormat="1" applyFont="1" applyFill="1" applyBorder="1"/>
    <xf numFmtId="10" fontId="2" fillId="2" borderId="1" xfId="1" applyNumberFormat="1" applyFont="1" applyFill="1" applyBorder="1"/>
    <xf numFmtId="174" fontId="0" fillId="2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Hoja1!$A$15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Hoja1!$B$14:$J$14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Hoja1!$B$15:$J$15</c:f>
              <c:numCache>
                <c:formatCode>0.00%</c:formatCode>
                <c:ptCount val="9"/>
                <c:pt idx="0">
                  <c:v>8.5427063339731268E-2</c:v>
                </c:pt>
                <c:pt idx="1">
                  <c:v>8.510316698656431E-2</c:v>
                </c:pt>
                <c:pt idx="2">
                  <c:v>8.4779270633397241E-2</c:v>
                </c:pt>
                <c:pt idx="3">
                  <c:v>8.4131477927063311E-2</c:v>
                </c:pt>
                <c:pt idx="4">
                  <c:v>8.3807581573896339E-2</c:v>
                </c:pt>
                <c:pt idx="5">
                  <c:v>8.3483685220729381E-2</c:v>
                </c:pt>
                <c:pt idx="6">
                  <c:v>8.283589251439534E-2</c:v>
                </c:pt>
                <c:pt idx="7">
                  <c:v>8.2511996161228368E-2</c:v>
                </c:pt>
                <c:pt idx="8">
                  <c:v>8.2259357005758149E-2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8-4EEC-83A3-9215D1C7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175260</xdr:rowOff>
    </xdr:from>
    <xdr:to>
      <xdr:col>8</xdr:col>
      <xdr:colOff>22860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5AB1D-EFE5-6FF7-CFB7-09D71F4A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F96B-987F-40D9-B5EC-FCC218D8C271}">
  <dimension ref="A1:R15"/>
  <sheetViews>
    <sheetView tabSelected="1" workbookViewId="0">
      <selection activeCell="M15" sqref="M15"/>
    </sheetView>
  </sheetViews>
  <sheetFormatPr baseColWidth="10" defaultRowHeight="14.4" x14ac:dyDescent="0.3"/>
  <cols>
    <col min="1" max="7" width="11.109375" style="1" customWidth="1"/>
    <col min="8" max="8" width="16.5546875" style="1" customWidth="1"/>
    <col min="9" max="9" width="11.109375" style="1" customWidth="1"/>
    <col min="10" max="10" width="12.21875" style="1" customWidth="1"/>
    <col min="11" max="16" width="11.109375" style="1" customWidth="1"/>
    <col min="17" max="16384" width="11.5546875" style="1"/>
  </cols>
  <sheetData>
    <row r="1" spans="1:18" x14ac:dyDescent="0.3">
      <c r="A1" s="2" t="s">
        <v>12</v>
      </c>
      <c r="B1" s="2"/>
      <c r="D1" s="2" t="s">
        <v>13</v>
      </c>
      <c r="E1" s="2"/>
      <c r="G1" s="2" t="s">
        <v>21</v>
      </c>
      <c r="H1" s="2"/>
      <c r="J1" s="19" t="s">
        <v>29</v>
      </c>
      <c r="K1" s="19" t="s">
        <v>31</v>
      </c>
      <c r="L1" s="19" t="s">
        <v>30</v>
      </c>
      <c r="N1" s="21" t="s">
        <v>33</v>
      </c>
      <c r="O1" s="21" t="s">
        <v>0</v>
      </c>
      <c r="P1" s="21" t="s">
        <v>19</v>
      </c>
    </row>
    <row r="2" spans="1:18" x14ac:dyDescent="0.3">
      <c r="A2" s="3" t="s">
        <v>3</v>
      </c>
      <c r="B2" s="4">
        <v>100</v>
      </c>
      <c r="D2" s="3" t="s">
        <v>8</v>
      </c>
      <c r="E2" s="6">
        <v>4168</v>
      </c>
      <c r="G2" s="3" t="s">
        <v>22</v>
      </c>
      <c r="H2" s="14">
        <v>0.9</v>
      </c>
      <c r="J2" s="3" t="s">
        <v>27</v>
      </c>
      <c r="K2" s="8">
        <f>1-K3</f>
        <v>0</v>
      </c>
      <c r="L2" s="3">
        <f>+L4*K2</f>
        <v>0</v>
      </c>
      <c r="N2" s="3" t="s">
        <v>17</v>
      </c>
      <c r="O2" s="14">
        <v>0.11</v>
      </c>
      <c r="P2" s="16">
        <f>1-O2</f>
        <v>0.89</v>
      </c>
    </row>
    <row r="3" spans="1:18" x14ac:dyDescent="0.3">
      <c r="A3" s="3" t="s">
        <v>5</v>
      </c>
      <c r="B3" s="5">
        <v>0.2</v>
      </c>
      <c r="D3" s="3" t="s">
        <v>9</v>
      </c>
      <c r="E3" s="6">
        <v>489</v>
      </c>
      <c r="G3" s="3" t="s">
        <v>23</v>
      </c>
      <c r="H3" s="14">
        <v>0.2</v>
      </c>
      <c r="J3" s="3" t="s">
        <v>9</v>
      </c>
      <c r="K3" s="5">
        <v>1</v>
      </c>
      <c r="L3" s="3">
        <f>+L4*K3</f>
        <v>500</v>
      </c>
      <c r="N3" s="3" t="s">
        <v>9</v>
      </c>
      <c r="O3" s="14">
        <v>0.2</v>
      </c>
      <c r="P3" s="16">
        <f>1-O3</f>
        <v>0.8</v>
      </c>
    </row>
    <row r="4" spans="1:18" x14ac:dyDescent="0.3">
      <c r="A4" s="3" t="s">
        <v>4</v>
      </c>
      <c r="B4" s="4">
        <v>300</v>
      </c>
      <c r="D4" s="3" t="s">
        <v>10</v>
      </c>
      <c r="E4" s="7">
        <f>+E3*0.2</f>
        <v>97.800000000000011</v>
      </c>
      <c r="J4" s="3" t="s">
        <v>41</v>
      </c>
      <c r="K4" s="8">
        <f>+K3+K2</f>
        <v>1</v>
      </c>
      <c r="L4" s="6">
        <v>500</v>
      </c>
    </row>
    <row r="5" spans="1:18" x14ac:dyDescent="0.3">
      <c r="A5" s="3" t="s">
        <v>32</v>
      </c>
      <c r="B5" s="5">
        <v>0.5</v>
      </c>
      <c r="D5" s="3" t="s">
        <v>11</v>
      </c>
      <c r="E5" s="3">
        <f>+E4/0.2</f>
        <v>489.00000000000006</v>
      </c>
    </row>
    <row r="8" spans="1:18" x14ac:dyDescent="0.3">
      <c r="A8" s="3"/>
      <c r="B8" s="9" t="s">
        <v>19</v>
      </c>
      <c r="C8" s="9" t="s">
        <v>20</v>
      </c>
      <c r="D8" s="15" t="s">
        <v>2</v>
      </c>
      <c r="E8" s="9" t="s">
        <v>26</v>
      </c>
      <c r="F8" s="9" t="s">
        <v>1</v>
      </c>
      <c r="G8" s="9" t="s">
        <v>36</v>
      </c>
      <c r="H8" s="9" t="s">
        <v>37</v>
      </c>
      <c r="I8" s="9" t="s">
        <v>24</v>
      </c>
      <c r="J8" s="9" t="s">
        <v>25</v>
      </c>
      <c r="K8" s="15" t="s">
        <v>2</v>
      </c>
      <c r="L8" s="9" t="s">
        <v>18</v>
      </c>
      <c r="M8" s="9" t="s">
        <v>6</v>
      </c>
      <c r="N8" s="9" t="s">
        <v>7</v>
      </c>
      <c r="R8" s="10"/>
    </row>
    <row r="9" spans="1:18" x14ac:dyDescent="0.3">
      <c r="A9" s="9" t="s">
        <v>34</v>
      </c>
      <c r="B9" s="7">
        <f>+D9*H2</f>
        <v>3311.1</v>
      </c>
      <c r="C9" s="7">
        <f>+D9-B9</f>
        <v>367.90000000000009</v>
      </c>
      <c r="D9" s="17">
        <f>+D11-D10</f>
        <v>3679</v>
      </c>
      <c r="E9" s="7">
        <f>+D9-F9</f>
        <v>3668</v>
      </c>
      <c r="F9" s="7">
        <f>+L2+IF(E10=0,L3-D10,0)</f>
        <v>10.999999999999943</v>
      </c>
      <c r="G9" s="7">
        <f>+E9*P2</f>
        <v>3264.52</v>
      </c>
      <c r="H9" s="7">
        <f>+F9*O2</f>
        <v>1.2099999999999937</v>
      </c>
      <c r="I9" s="7">
        <f>B9-G9</f>
        <v>46.579999999999927</v>
      </c>
      <c r="J9" s="7">
        <f>+C9-H9</f>
        <v>366.69000000000011</v>
      </c>
      <c r="K9" s="17">
        <f>+SUM(G9:J9)</f>
        <v>3679</v>
      </c>
      <c r="L9" s="7">
        <f>+G9+I9+H9*$B$5+J9*$B$3</f>
        <v>3385.0430000000001</v>
      </c>
      <c r="M9" s="7">
        <f>+K9-L9</f>
        <v>293.95699999999988</v>
      </c>
      <c r="N9" s="18">
        <f>+(G9+I9)*$B$2+(H9+J9)*$B$4</f>
        <v>441480</v>
      </c>
    </row>
    <row r="10" spans="1:18" x14ac:dyDescent="0.3">
      <c r="A10" s="9" t="s">
        <v>35</v>
      </c>
      <c r="B10" s="7">
        <f>+D10-C10</f>
        <v>391.20000000000005</v>
      </c>
      <c r="C10" s="7">
        <f>+D10*H3</f>
        <v>97.800000000000011</v>
      </c>
      <c r="D10" s="17">
        <f>+E5</f>
        <v>489.00000000000006</v>
      </c>
      <c r="E10" s="7">
        <f>+D10-F10</f>
        <v>0</v>
      </c>
      <c r="F10" s="7">
        <f>IF(L3&lt;=D10,L3,D10)</f>
        <v>489.00000000000006</v>
      </c>
      <c r="G10" s="7">
        <f>+E10*P3</f>
        <v>0</v>
      </c>
      <c r="H10" s="7">
        <f>+F10*O3</f>
        <v>97.800000000000011</v>
      </c>
      <c r="I10" s="7">
        <f>B10-G10</f>
        <v>391.20000000000005</v>
      </c>
      <c r="J10" s="7">
        <f>+C10-H10</f>
        <v>0</v>
      </c>
      <c r="K10" s="17">
        <f>+SUM(G10:J10)</f>
        <v>489.00000000000006</v>
      </c>
      <c r="L10" s="7">
        <f>+G10+I10+H10*$B$5+J10*$B$3</f>
        <v>440.1</v>
      </c>
      <c r="M10" s="7">
        <f>+K10-L10</f>
        <v>48.900000000000034</v>
      </c>
      <c r="N10" s="18">
        <f>+(G10+I10)*$B$2+(H10+J10)*$B$4</f>
        <v>68460.000000000015</v>
      </c>
    </row>
    <row r="11" spans="1:18" x14ac:dyDescent="0.3">
      <c r="A11" s="9" t="s">
        <v>2</v>
      </c>
      <c r="B11" s="7">
        <f>+B10+B9</f>
        <v>3702.3</v>
      </c>
      <c r="C11" s="7">
        <f>+C10+C9</f>
        <v>465.7000000000001</v>
      </c>
      <c r="D11" s="17">
        <f>+E2</f>
        <v>4168</v>
      </c>
      <c r="E11" s="7">
        <f>+E10+E9</f>
        <v>3668</v>
      </c>
      <c r="F11" s="7">
        <f>+F10+F9</f>
        <v>500</v>
      </c>
      <c r="G11" s="7">
        <f t="shared" ref="G11:J11" si="0">+G9+G10</f>
        <v>3264.52</v>
      </c>
      <c r="H11" s="7">
        <f>+H9+H10</f>
        <v>99.01</v>
      </c>
      <c r="I11" s="7">
        <f>+I9+I10</f>
        <v>437.78</v>
      </c>
      <c r="J11" s="7">
        <f>+J9+J10</f>
        <v>366.69000000000011</v>
      </c>
      <c r="K11" s="20">
        <f>+K9+K10</f>
        <v>4168</v>
      </c>
      <c r="L11" s="17">
        <f>+L10+L9</f>
        <v>3825.143</v>
      </c>
      <c r="M11" s="17">
        <f>+K11-L11</f>
        <v>342.85699999999997</v>
      </c>
      <c r="N11" s="18">
        <f>+N10+N9</f>
        <v>509940</v>
      </c>
    </row>
    <row r="13" spans="1:18" x14ac:dyDescent="0.3">
      <c r="A13" s="3" t="s">
        <v>39</v>
      </c>
      <c r="B13" s="3"/>
      <c r="C13" s="21" t="s">
        <v>28</v>
      </c>
      <c r="D13" s="3"/>
      <c r="E13" s="3"/>
      <c r="F13" s="21" t="s">
        <v>40</v>
      </c>
      <c r="G13" s="3"/>
      <c r="H13" s="3"/>
      <c r="I13" s="3"/>
      <c r="J13" s="21" t="s">
        <v>38</v>
      </c>
    </row>
    <row r="14" spans="1:18" x14ac:dyDescent="0.3">
      <c r="A14" s="12" t="s">
        <v>16</v>
      </c>
      <c r="B14" s="13">
        <v>0</v>
      </c>
      <c r="C14" s="22">
        <v>0.1</v>
      </c>
      <c r="D14" s="13">
        <v>0.2</v>
      </c>
      <c r="E14" s="13">
        <v>0.4</v>
      </c>
      <c r="F14" s="13">
        <v>0.5</v>
      </c>
      <c r="G14" s="13">
        <v>0.6</v>
      </c>
      <c r="H14" s="13">
        <v>0.8</v>
      </c>
      <c r="I14" s="13">
        <v>0.9</v>
      </c>
      <c r="J14" s="22">
        <v>1</v>
      </c>
      <c r="L14" s="12" t="s">
        <v>14</v>
      </c>
    </row>
    <row r="15" spans="1:18" x14ac:dyDescent="0.3">
      <c r="A15" s="3" t="s">
        <v>15</v>
      </c>
      <c r="B15" s="23">
        <v>8.5427063339731268E-2</v>
      </c>
      <c r="C15" s="24">
        <v>8.510316698656431E-2</v>
      </c>
      <c r="D15" s="23">
        <v>8.4779270633397241E-2</v>
      </c>
      <c r="E15" s="23">
        <v>8.4131477927063311E-2</v>
      </c>
      <c r="F15" s="23">
        <v>8.3807581573896339E-2</v>
      </c>
      <c r="G15" s="23">
        <v>8.3483685220729381E-2</v>
      </c>
      <c r="H15" s="23">
        <v>8.283589251439534E-2</v>
      </c>
      <c r="I15" s="23">
        <v>8.2511996161228368E-2</v>
      </c>
      <c r="J15" s="24">
        <v>8.2259357005758149E-2</v>
      </c>
      <c r="L15" s="25">
        <f>+M11/K11</f>
        <v>8.2259357005758149E-2</v>
      </c>
      <c r="M15" s="11">
        <f>+(J15-C15)/C15</f>
        <v>-3.3416029996335257E-2</v>
      </c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D11 M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figueroa arronte</dc:creator>
  <cp:lastModifiedBy>Kevin Figueroa</cp:lastModifiedBy>
  <dcterms:created xsi:type="dcterms:W3CDTF">2022-09-17T23:42:56Z</dcterms:created>
  <dcterms:modified xsi:type="dcterms:W3CDTF">2022-09-18T02:45:13Z</dcterms:modified>
</cp:coreProperties>
</file>