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/Desktop/Masters - Tufts/Capstone/Results/"/>
    </mc:Choice>
  </mc:AlternateContent>
  <xr:revisionPtr revIDLastSave="0" documentId="13_ncr:1_{7C9B4534-9DEC-0344-AF6B-BD44959DF99F}" xr6:coauthVersionLast="47" xr6:coauthVersionMax="47" xr10:uidLastSave="{00000000-0000-0000-0000-000000000000}"/>
  <bookViews>
    <workbookView xWindow="3120" yWindow="500" windowWidth="18940" windowHeight="16940" activeTab="2" xr2:uid="{AF2F2DA1-344E-EB46-B8F2-6F114FCB1B6C}"/>
  </bookViews>
  <sheets>
    <sheet name="Model 1" sheetId="1" r:id="rId1"/>
    <sheet name="Model 2" sheetId="3" r:id="rId2"/>
    <sheet name="Gen 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3" l="1"/>
  <c r="M31" i="3"/>
  <c r="S30" i="3"/>
  <c r="AA35" i="1"/>
  <c r="S29" i="3"/>
  <c r="P45" i="3"/>
  <c r="P44" i="3"/>
  <c r="P43" i="3"/>
  <c r="P42" i="3"/>
  <c r="P40" i="3"/>
  <c r="P39" i="3"/>
  <c r="P38" i="3"/>
  <c r="P37" i="3"/>
  <c r="P35" i="3"/>
  <c r="P34" i="3"/>
  <c r="P33" i="3"/>
  <c r="P32" i="3"/>
  <c r="P30" i="3"/>
  <c r="M30" i="3"/>
  <c r="P29" i="3"/>
  <c r="M29" i="3"/>
  <c r="S28" i="3"/>
  <c r="P28" i="3"/>
  <c r="M28" i="3"/>
  <c r="S27" i="3"/>
  <c r="P27" i="3"/>
  <c r="D31" i="3"/>
  <c r="D30" i="3"/>
  <c r="D29" i="3"/>
  <c r="D28" i="3"/>
  <c r="D27" i="3"/>
  <c r="U33" i="1"/>
  <c r="AA32" i="1"/>
  <c r="AA34" i="1"/>
  <c r="AA33" i="1"/>
  <c r="X32" i="1"/>
  <c r="X33" i="1"/>
  <c r="X37" i="1"/>
  <c r="X50" i="1" l="1"/>
  <c r="X49" i="1"/>
  <c r="X48" i="1"/>
  <c r="X47" i="1"/>
  <c r="X45" i="1"/>
  <c r="X44" i="1"/>
  <c r="X43" i="1"/>
  <c r="X42" i="1"/>
  <c r="X40" i="1"/>
  <c r="X39" i="1"/>
  <c r="X38" i="1"/>
  <c r="X35" i="1"/>
  <c r="X34" i="1"/>
  <c r="U34" i="1"/>
  <c r="N36" i="1"/>
  <c r="N35" i="1"/>
  <c r="N34" i="1"/>
  <c r="N33" i="1"/>
  <c r="N32" i="1"/>
  <c r="U36" i="1"/>
  <c r="U35" i="1"/>
  <c r="U32" i="1"/>
</calcChain>
</file>

<file path=xl/sharedStrings.xml><?xml version="1.0" encoding="utf-8"?>
<sst xmlns="http://schemas.openxmlformats.org/spreadsheetml/2006/main" count="148" uniqueCount="56">
  <si>
    <t>6 Tier</t>
  </si>
  <si>
    <t>4 Tier</t>
  </si>
  <si>
    <t>state space size:</t>
  </si>
  <si>
    <t>Tier 4</t>
  </si>
  <si>
    <t>Classifier Output</t>
  </si>
  <si>
    <t>Tier 1</t>
  </si>
  <si>
    <t>Tier 2</t>
  </si>
  <si>
    <t>Tier 3</t>
  </si>
  <si>
    <t>Ground</t>
  </si>
  <si>
    <t>Truth</t>
  </si>
  <si>
    <t>Confusion Matrix - Training Data</t>
  </si>
  <si>
    <t>Confusion Matrix - Test Data</t>
  </si>
  <si>
    <t>Classifier output</t>
  </si>
  <si>
    <t>Turth</t>
  </si>
  <si>
    <t>overall accuracy</t>
  </si>
  <si>
    <t>Tier 1 acc</t>
  </si>
  <si>
    <t>Tier 2 acc</t>
  </si>
  <si>
    <t>Tier 3 acc</t>
  </si>
  <si>
    <t>Tier 4 acc</t>
  </si>
  <si>
    <t>Predictive Value</t>
  </si>
  <si>
    <t>examples labeled Tier 1 are actually Tier 1</t>
  </si>
  <si>
    <t>examples labeled Tier 1 are actually Tier 2</t>
  </si>
  <si>
    <t>examples labeled Tier 2 are actually Tier 1</t>
  </si>
  <si>
    <t>examples labeled Tier 1 are actually Tier 3</t>
  </si>
  <si>
    <t>examples labeled Tier 1 are actually Tier 4</t>
  </si>
  <si>
    <t>examples labeled Tier 2 are actually Tier 2</t>
  </si>
  <si>
    <t>examples labeled Tier 2 are actually Tier 3</t>
  </si>
  <si>
    <t>examples labeled Tier 2 are actually Tier 4</t>
  </si>
  <si>
    <t>examples labeled Tier 3 are actually Tier 1</t>
  </si>
  <si>
    <t>examples labeled Tier 3 are actually Tier 2</t>
  </si>
  <si>
    <t>examples labeled Tier 3 are actually Tier 3</t>
  </si>
  <si>
    <t>examples labeled Tier 3 are actually Tier 4</t>
  </si>
  <si>
    <t>examples labeled Tier 4 are actually Tier 4</t>
  </si>
  <si>
    <t>examples labeled Tier 4 are actually Tier 1</t>
  </si>
  <si>
    <t>examples labeled Tier 4 are actually Tier 2</t>
  </si>
  <si>
    <t>examples labeled Tier 4 are actually Tier 3</t>
  </si>
  <si>
    <t>True Positive Rate</t>
  </si>
  <si>
    <t>Tier 1 accuracy</t>
  </si>
  <si>
    <t>Overall accuracy</t>
  </si>
  <si>
    <t>Tier 2 accuracy</t>
  </si>
  <si>
    <t>Tier 3 accuracy</t>
  </si>
  <si>
    <t>Tier 4 accuracy</t>
  </si>
  <si>
    <t>False Positive Rate</t>
  </si>
  <si>
    <t>Predictive Values</t>
  </si>
  <si>
    <t>Naïve Run</t>
  </si>
  <si>
    <t>Tier 1 [0]</t>
  </si>
  <si>
    <t>Tier 1 [0 - 4]</t>
  </si>
  <si>
    <t>Tier 4 [15]</t>
  </si>
  <si>
    <t>Tier 4 [15 - 19]</t>
  </si>
  <si>
    <t>Greedy runs</t>
  </si>
  <si>
    <t>PP_v1(7)</t>
  </si>
  <si>
    <t>PP_v3(7)</t>
  </si>
  <si>
    <t>PP_v6(7)</t>
  </si>
  <si>
    <t>PP_mixed_v1(7)</t>
  </si>
  <si>
    <t>PP_v7(7)</t>
  </si>
  <si>
    <t>False positive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</si>
</sst>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12700</xdr:rowOff>
    </xdr:from>
    <xdr:to>
      <xdr:col>8</xdr:col>
      <xdr:colOff>342900</xdr:colOff>
      <xdr:row>19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3CD40-ACCC-C224-1569-5D114A313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825500"/>
          <a:ext cx="6121400" cy="3086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12700</xdr:colOff>
      <xdr:row>4</xdr:row>
      <xdr:rowOff>12700</xdr:rowOff>
    </xdr:from>
    <xdr:to>
      <xdr:col>20</xdr:col>
      <xdr:colOff>146966</xdr:colOff>
      <xdr:row>19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8782AF-9E6C-7E58-236C-E73399AE4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18700" y="825500"/>
          <a:ext cx="7055766" cy="3200400"/>
        </a:xfrm>
        <a:prstGeom prst="rect">
          <a:avLst/>
        </a:prstGeom>
      </xdr:spPr>
    </xdr:pic>
    <xdr:clientData/>
  </xdr:twoCellAnchor>
  <xdr:twoCellAnchor editAs="oneCell">
    <xdr:from>
      <xdr:col>21</xdr:col>
      <xdr:colOff>112889</xdr:colOff>
      <xdr:row>5</xdr:row>
      <xdr:rowOff>50800</xdr:rowOff>
    </xdr:from>
    <xdr:to>
      <xdr:col>32</xdr:col>
      <xdr:colOff>12700</xdr:colOff>
      <xdr:row>19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9F502D-6DC8-2762-5E81-DC6685062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48389" y="1066800"/>
          <a:ext cx="8980311" cy="2844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215900</xdr:colOff>
      <xdr:row>2</xdr:row>
      <xdr:rowOff>25400</xdr:rowOff>
    </xdr:from>
    <xdr:to>
      <xdr:col>10</xdr:col>
      <xdr:colOff>88900</xdr:colOff>
      <xdr:row>13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ABB054-ACCC-76F0-7213-0486888A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900" y="431800"/>
          <a:ext cx="6477000" cy="2374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3</xdr:row>
      <xdr:rowOff>88900</xdr:rowOff>
    </xdr:from>
    <xdr:to>
      <xdr:col>9</xdr:col>
      <xdr:colOff>25400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A199C-88DD-9F94-B623-7F55ACEFF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698500"/>
          <a:ext cx="7035800" cy="4787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9A19-482C-FD46-A7B6-45303CB72F44}">
  <dimension ref="B3:AA50"/>
  <sheetViews>
    <sheetView topLeftCell="R13" workbookViewId="0">
      <selection activeCell="AA36" sqref="AA36"/>
    </sheetView>
  </sheetViews>
  <sheetFormatPr baseColWidth="10" defaultRowHeight="16" x14ac:dyDescent="0.2"/>
  <cols>
    <col min="20" max="20" width="15" customWidth="1"/>
  </cols>
  <sheetData>
    <row r="3" spans="2:13" x14ac:dyDescent="0.2">
      <c r="B3" t="s">
        <v>0</v>
      </c>
      <c r="M3" t="s">
        <v>1</v>
      </c>
    </row>
    <row r="22" spans="12:27" x14ac:dyDescent="0.2">
      <c r="N22" t="s">
        <v>10</v>
      </c>
      <c r="U22" t="s">
        <v>11</v>
      </c>
    </row>
    <row r="24" spans="12:27" x14ac:dyDescent="0.2">
      <c r="N24" t="s">
        <v>4</v>
      </c>
      <c r="U24" t="s">
        <v>12</v>
      </c>
    </row>
    <row r="25" spans="12:27" x14ac:dyDescent="0.2">
      <c r="N25" t="s">
        <v>5</v>
      </c>
      <c r="O25" t="s">
        <v>6</v>
      </c>
      <c r="P25" t="s">
        <v>7</v>
      </c>
      <c r="Q25" t="s">
        <v>3</v>
      </c>
      <c r="U25" t="s">
        <v>5</v>
      </c>
      <c r="V25" t="s">
        <v>6</v>
      </c>
      <c r="W25" t="s">
        <v>7</v>
      </c>
      <c r="X25" t="s">
        <v>3</v>
      </c>
    </row>
    <row r="26" spans="12:27" x14ac:dyDescent="0.2">
      <c r="M26" t="s">
        <v>5</v>
      </c>
      <c r="N26">
        <v>602392</v>
      </c>
      <c r="O26">
        <v>4283</v>
      </c>
      <c r="P26">
        <v>8</v>
      </c>
      <c r="Q26">
        <v>10</v>
      </c>
      <c r="T26" t="s">
        <v>5</v>
      </c>
      <c r="U26">
        <v>125016</v>
      </c>
      <c r="V26">
        <v>14435</v>
      </c>
      <c r="W26">
        <v>8454</v>
      </c>
      <c r="X26">
        <v>4000</v>
      </c>
    </row>
    <row r="27" spans="12:27" x14ac:dyDescent="0.2">
      <c r="L27" t="s">
        <v>8</v>
      </c>
      <c r="M27" t="s">
        <v>6</v>
      </c>
      <c r="N27">
        <v>4746</v>
      </c>
      <c r="O27">
        <v>483349</v>
      </c>
      <c r="P27">
        <v>7441</v>
      </c>
      <c r="Q27">
        <v>25</v>
      </c>
      <c r="S27" t="s">
        <v>8</v>
      </c>
      <c r="T27" t="s">
        <v>6</v>
      </c>
      <c r="U27">
        <v>28773</v>
      </c>
      <c r="V27">
        <v>54751</v>
      </c>
      <c r="W27">
        <v>33286</v>
      </c>
      <c r="X27">
        <v>6640</v>
      </c>
    </row>
    <row r="28" spans="12:27" x14ac:dyDescent="0.2">
      <c r="L28" t="s">
        <v>9</v>
      </c>
      <c r="M28" t="s">
        <v>7</v>
      </c>
      <c r="N28">
        <v>14</v>
      </c>
      <c r="O28">
        <v>4054</v>
      </c>
      <c r="P28">
        <v>1197308</v>
      </c>
      <c r="Q28">
        <v>9625</v>
      </c>
      <c r="S28" t="s">
        <v>13</v>
      </c>
      <c r="T28" t="s">
        <v>7</v>
      </c>
      <c r="U28">
        <v>11227</v>
      </c>
      <c r="V28">
        <v>15650</v>
      </c>
      <c r="W28">
        <v>214886</v>
      </c>
      <c r="X28">
        <v>60495</v>
      </c>
    </row>
    <row r="29" spans="12:27" x14ac:dyDescent="0.2">
      <c r="M29" t="s">
        <v>3</v>
      </c>
      <c r="N29">
        <v>12</v>
      </c>
      <c r="O29">
        <v>8</v>
      </c>
      <c r="P29">
        <v>5846</v>
      </c>
      <c r="Q29">
        <v>3673831</v>
      </c>
      <c r="T29" t="s">
        <v>3</v>
      </c>
      <c r="U29">
        <v>2987</v>
      </c>
      <c r="V29">
        <v>2408</v>
      </c>
      <c r="W29">
        <v>53943</v>
      </c>
      <c r="X29">
        <v>861287</v>
      </c>
    </row>
    <row r="31" spans="12:27" x14ac:dyDescent="0.2">
      <c r="T31" t="s">
        <v>36</v>
      </c>
      <c r="W31" t="s">
        <v>43</v>
      </c>
      <c r="Z31" t="s">
        <v>42</v>
      </c>
    </row>
    <row r="32" spans="12:27" x14ac:dyDescent="0.2">
      <c r="M32" t="s">
        <v>14</v>
      </c>
      <c r="N32">
        <f>SUM(N26,O27,P28,Q29) / SUM(N26:Q29)</f>
        <v>0.99398092959863515</v>
      </c>
      <c r="T32" t="s">
        <v>38</v>
      </c>
      <c r="U32">
        <f>SUM(U26,V27,W28,X29) / SUM(U26:X29)</f>
        <v>0.83827803059327022</v>
      </c>
      <c r="W32" t="s">
        <v>20</v>
      </c>
      <c r="X32">
        <f>U26 / SUM(U26:U29)</f>
        <v>0.74412956911483719</v>
      </c>
      <c r="Z32" t="s">
        <v>5</v>
      </c>
      <c r="AA32">
        <f>SUM(U27:U29) / (SUM(U27:U29) + SUM(V27,W28,X29))</f>
        <v>3.6618619299078038E-2</v>
      </c>
    </row>
    <row r="33" spans="13:27" x14ac:dyDescent="0.2">
      <c r="M33" t="s">
        <v>15</v>
      </c>
      <c r="N33">
        <f>N26 / SUM(N26:Q26)</f>
        <v>0.99291074728074991</v>
      </c>
      <c r="T33" t="s">
        <v>37</v>
      </c>
      <c r="U33">
        <f>U26/SUM(U26:X26)</f>
        <v>0.8229880517428656</v>
      </c>
      <c r="W33" t="s">
        <v>21</v>
      </c>
      <c r="X33">
        <f>U27 / SUM(U26:U29)</f>
        <v>0.17126479884287782</v>
      </c>
      <c r="Z33" t="s">
        <v>6</v>
      </c>
      <c r="AA33">
        <f>SUM(V28:V29,V26) / (SUM(V26,V28:V29) + SUM(U26,W28,X29))</f>
        <v>2.6338229786930505E-2</v>
      </c>
    </row>
    <row r="34" spans="13:27" x14ac:dyDescent="0.2">
      <c r="M34" t="s">
        <v>16</v>
      </c>
      <c r="N34">
        <f>O27 / SUM(N27:Q27)</f>
        <v>0.97535722141169301</v>
      </c>
      <c r="T34" t="s">
        <v>39</v>
      </c>
      <c r="U34">
        <f>V27/SUM(U27:X27)</f>
        <v>0.44350749291211017</v>
      </c>
      <c r="W34" t="s">
        <v>23</v>
      </c>
      <c r="X34">
        <f>U28 / SUM(U26:U29)</f>
        <v>6.6826187627601882E-2</v>
      </c>
      <c r="Z34" t="s">
        <v>7</v>
      </c>
      <c r="AA34">
        <f>SUM(W26:W27,W29) / (SUM(W26:W27,W29) + SUM(U26,V27,X29))</f>
        <v>8.4173383992955278E-2</v>
      </c>
    </row>
    <row r="35" spans="13:27" x14ac:dyDescent="0.2">
      <c r="M35" t="s">
        <v>17</v>
      </c>
      <c r="N35">
        <f>P28 / SUM(N28:Q28)</f>
        <v>0.98869282519172152</v>
      </c>
      <c r="T35" t="s">
        <v>40</v>
      </c>
      <c r="U35">
        <f>W28 / SUM(U28:X28)</f>
        <v>0.71093569070132134</v>
      </c>
      <c r="W35" t="s">
        <v>24</v>
      </c>
      <c r="X35">
        <f>U29 / SUM(U26:U29)</f>
        <v>1.7779444414683071E-2</v>
      </c>
      <c r="Z35" t="s">
        <v>3</v>
      </c>
      <c r="AA35">
        <f>SUM(X26:X28) / (SUM(X26:X28) + SUM(U26,V27,W28))</f>
        <v>0.15271969222049517</v>
      </c>
    </row>
    <row r="36" spans="13:27" x14ac:dyDescent="0.2">
      <c r="M36" t="s">
        <v>18</v>
      </c>
      <c r="N36">
        <f>Q29 / SUM(N29:Q29)</f>
        <v>0.99840584700316359</v>
      </c>
      <c r="T36" t="s">
        <v>41</v>
      </c>
      <c r="U36">
        <f>X29 / SUM(U29:X29)</f>
        <v>0.93554596062457573</v>
      </c>
    </row>
    <row r="37" spans="13:27" x14ac:dyDescent="0.2">
      <c r="W37" t="s">
        <v>22</v>
      </c>
      <c r="X37">
        <f>V26 / SUM(V26:V29)</f>
        <v>0.16545550410343404</v>
      </c>
    </row>
    <row r="38" spans="13:27" x14ac:dyDescent="0.2">
      <c r="W38" t="s">
        <v>25</v>
      </c>
      <c r="X38">
        <f>V27 / SUM(V26:V29)</f>
        <v>0.62756178075283109</v>
      </c>
    </row>
    <row r="39" spans="13:27" x14ac:dyDescent="0.2">
      <c r="W39" t="s">
        <v>26</v>
      </c>
      <c r="X39">
        <f>V28 / SUM(V26:V29)</f>
        <v>0.17938196322956307</v>
      </c>
    </row>
    <row r="40" spans="13:27" x14ac:dyDescent="0.2">
      <c r="W40" t="s">
        <v>27</v>
      </c>
      <c r="X40">
        <f>V29 / SUM(V26:V29)</f>
        <v>2.7600751914171748E-2</v>
      </c>
    </row>
    <row r="42" spans="13:27" x14ac:dyDescent="0.2">
      <c r="W42" t="s">
        <v>28</v>
      </c>
      <c r="X42">
        <f>W26 / SUM(W26:W29)</f>
        <v>2.7221004028090377E-2</v>
      </c>
    </row>
    <row r="43" spans="13:27" x14ac:dyDescent="0.2">
      <c r="W43" t="s">
        <v>29</v>
      </c>
      <c r="X43">
        <f>W27 / SUM(W26:W29)</f>
        <v>0.10717747102898229</v>
      </c>
    </row>
    <row r="44" spans="13:27" x14ac:dyDescent="0.2">
      <c r="W44" t="s">
        <v>30</v>
      </c>
      <c r="X44">
        <f>W28 / SUM(W26:W29)</f>
        <v>0.69191065431514409</v>
      </c>
    </row>
    <row r="45" spans="13:27" x14ac:dyDescent="0.2">
      <c r="W45" t="s">
        <v>31</v>
      </c>
      <c r="X45">
        <f>W29 / SUM(W26:W29)</f>
        <v>0.17369087062778321</v>
      </c>
    </row>
    <row r="47" spans="13:27" x14ac:dyDescent="0.2">
      <c r="W47" t="s">
        <v>33</v>
      </c>
      <c r="X47">
        <f>X26 / SUM(X26:X29)</f>
        <v>4.2899030696401412E-3</v>
      </c>
    </row>
    <row r="48" spans="13:27" x14ac:dyDescent="0.2">
      <c r="W48" t="s">
        <v>34</v>
      </c>
      <c r="X48">
        <f>X27 / SUM(X26:X29)</f>
        <v>7.1212390956026349E-3</v>
      </c>
    </row>
    <row r="49" spans="23:24" x14ac:dyDescent="0.2">
      <c r="W49" t="s">
        <v>35</v>
      </c>
      <c r="X49">
        <f>X28 / SUM(X26:X29)</f>
        <v>6.4879421549470087E-2</v>
      </c>
    </row>
    <row r="50" spans="23:24" x14ac:dyDescent="0.2">
      <c r="W50" t="s">
        <v>32</v>
      </c>
      <c r="X50">
        <f>X29 / SUM(X26:X29)</f>
        <v>0.92370943628528712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AA07-1FE9-D545-AFDF-8173AECE07CE}">
  <dimension ref="B3:S45"/>
  <sheetViews>
    <sheetView topLeftCell="D1" workbookViewId="0">
      <selection activeCell="L43" sqref="L43"/>
    </sheetView>
  </sheetViews>
  <sheetFormatPr baseColWidth="10" defaultRowHeight="16" x14ac:dyDescent="0.2"/>
  <sheetData>
    <row r="3" spans="2:2" x14ac:dyDescent="0.2">
      <c r="B3" t="s">
        <v>1</v>
      </c>
    </row>
    <row r="17" spans="2:19" x14ac:dyDescent="0.2">
      <c r="D17" t="s">
        <v>10</v>
      </c>
      <c r="M17" t="s">
        <v>11</v>
      </c>
    </row>
    <row r="19" spans="2:19" x14ac:dyDescent="0.2">
      <c r="D19" t="s">
        <v>4</v>
      </c>
      <c r="M19" t="s">
        <v>12</v>
      </c>
    </row>
    <row r="20" spans="2:19" x14ac:dyDescent="0.2">
      <c r="D20" t="s">
        <v>5</v>
      </c>
      <c r="E20" t="s">
        <v>6</v>
      </c>
      <c r="F20" t="s">
        <v>7</v>
      </c>
      <c r="G20" t="s">
        <v>3</v>
      </c>
      <c r="M20" t="s">
        <v>5</v>
      </c>
      <c r="N20" t="s">
        <v>6</v>
      </c>
      <c r="O20" t="s">
        <v>7</v>
      </c>
      <c r="P20" t="s">
        <v>3</v>
      </c>
    </row>
    <row r="21" spans="2:19" x14ac:dyDescent="0.2">
      <c r="C21" t="s">
        <v>5</v>
      </c>
      <c r="D21">
        <v>3673289</v>
      </c>
      <c r="E21">
        <v>6223</v>
      </c>
      <c r="F21">
        <v>102</v>
      </c>
      <c r="G21">
        <v>83</v>
      </c>
      <c r="L21" t="s">
        <v>5</v>
      </c>
      <c r="M21">
        <v>850577</v>
      </c>
      <c r="N21">
        <v>60622</v>
      </c>
      <c r="O21">
        <v>3470</v>
      </c>
      <c r="P21">
        <v>5956</v>
      </c>
    </row>
    <row r="22" spans="2:19" x14ac:dyDescent="0.2">
      <c r="B22" t="s">
        <v>8</v>
      </c>
      <c r="C22" t="s">
        <v>6</v>
      </c>
      <c r="D22">
        <v>10313</v>
      </c>
      <c r="E22">
        <v>1195915</v>
      </c>
      <c r="F22">
        <v>4613</v>
      </c>
      <c r="G22">
        <v>160</v>
      </c>
      <c r="K22" t="s">
        <v>8</v>
      </c>
      <c r="L22" t="s">
        <v>6</v>
      </c>
      <c r="M22">
        <v>98908</v>
      </c>
      <c r="N22">
        <v>172631</v>
      </c>
      <c r="O22">
        <v>13970</v>
      </c>
      <c r="P22">
        <v>16749</v>
      </c>
    </row>
    <row r="23" spans="2:19" x14ac:dyDescent="0.2">
      <c r="B23" t="s">
        <v>9</v>
      </c>
      <c r="C23" t="s">
        <v>7</v>
      </c>
      <c r="D23">
        <v>211</v>
      </c>
      <c r="E23">
        <v>7187</v>
      </c>
      <c r="F23">
        <v>482978</v>
      </c>
      <c r="G23">
        <v>5185</v>
      </c>
      <c r="K23" t="s">
        <v>13</v>
      </c>
      <c r="L23" t="s">
        <v>7</v>
      </c>
      <c r="M23">
        <v>17645</v>
      </c>
      <c r="N23">
        <v>37673</v>
      </c>
      <c r="O23">
        <v>42808</v>
      </c>
      <c r="P23">
        <v>25324</v>
      </c>
    </row>
    <row r="24" spans="2:19" x14ac:dyDescent="0.2">
      <c r="C24" t="s">
        <v>3</v>
      </c>
      <c r="D24">
        <v>101</v>
      </c>
      <c r="E24">
        <v>101</v>
      </c>
      <c r="F24">
        <v>4371</v>
      </c>
      <c r="G24">
        <v>602120</v>
      </c>
      <c r="L24" t="s">
        <v>3</v>
      </c>
      <c r="M24">
        <v>11057</v>
      </c>
      <c r="N24">
        <v>19371</v>
      </c>
      <c r="O24">
        <v>11479</v>
      </c>
      <c r="P24">
        <v>109998</v>
      </c>
    </row>
    <row r="26" spans="2:19" x14ac:dyDescent="0.2">
      <c r="L26" t="s">
        <v>36</v>
      </c>
      <c r="O26" t="s">
        <v>19</v>
      </c>
      <c r="R26" t="s">
        <v>55</v>
      </c>
    </row>
    <row r="27" spans="2:19" x14ac:dyDescent="0.2">
      <c r="C27" t="s">
        <v>14</v>
      </c>
      <c r="D27">
        <f>SUM(D21,E22,F23,G24) / SUM(D21:G24)</f>
        <v>0.99355075762328815</v>
      </c>
      <c r="L27" t="s">
        <v>14</v>
      </c>
      <c r="M27">
        <f>SUM(M21,N22,O23,P24) / SUM(M21:P24)</f>
        <v>0.78493136604464708</v>
      </c>
      <c r="O27" t="s">
        <v>20</v>
      </c>
      <c r="P27">
        <f>M21 / SUM(M21:M24)</f>
        <v>0.86954437137275387</v>
      </c>
      <c r="R27" t="s">
        <v>5</v>
      </c>
      <c r="S27">
        <f>SUM(M22:M24) / (SUM(M22:M24) + SUM(N22,O23,P24))</f>
        <v>0.28167055515211448</v>
      </c>
    </row>
    <row r="28" spans="2:19" x14ac:dyDescent="0.2">
      <c r="C28" t="s">
        <v>15</v>
      </c>
      <c r="D28">
        <f>D21 / SUM(D21:G21)</f>
        <v>0.9982585522666676</v>
      </c>
      <c r="L28" t="s">
        <v>15</v>
      </c>
      <c r="M28">
        <f>M21/SUM(M21:P21)</f>
        <v>0.92391255940257977</v>
      </c>
      <c r="O28" t="s">
        <v>21</v>
      </c>
      <c r="P28">
        <f>M22 / SUM(M21:M24)</f>
        <v>0.10111359075514191</v>
      </c>
      <c r="R28" t="s">
        <v>6</v>
      </c>
      <c r="S28">
        <f>SUM(N23:N24,N21) / (SUM(N21,N23:N24) + SUM(M21,O23,P24))</f>
        <v>0.10496062170342242</v>
      </c>
    </row>
    <row r="29" spans="2:19" x14ac:dyDescent="0.2">
      <c r="C29" t="s">
        <v>16</v>
      </c>
      <c r="D29">
        <f>E22 / SUM(D22:G22)</f>
        <v>0.98754253712424678</v>
      </c>
      <c r="L29" t="s">
        <v>16</v>
      </c>
      <c r="M29">
        <f>N22/SUM(M22:P22)</f>
        <v>0.57113790205718296</v>
      </c>
      <c r="O29" t="s">
        <v>23</v>
      </c>
      <c r="P29">
        <f>M23 / SUM(M21:M24)</f>
        <v>1.8038473216266421E-2</v>
      </c>
      <c r="R29" t="s">
        <v>7</v>
      </c>
      <c r="S29">
        <f>SUM(O21:O22,O24) / (SUM(O21:O22,O24) + SUM(M21,N22,P24))</f>
        <v>2.488458642572873E-2</v>
      </c>
    </row>
    <row r="30" spans="2:19" x14ac:dyDescent="0.2">
      <c r="C30" t="s">
        <v>17</v>
      </c>
      <c r="D30">
        <f>F23 / SUM(D23:G23)</f>
        <v>0.97460857492821262</v>
      </c>
      <c r="L30" t="s">
        <v>17</v>
      </c>
      <c r="M30">
        <f>O23 / SUM(M23:P23)</f>
        <v>0.34676387201296072</v>
      </c>
      <c r="O30" t="s">
        <v>24</v>
      </c>
      <c r="P30">
        <f>M24 / SUM(M21:M24)</f>
        <v>1.1303564655837789E-2</v>
      </c>
      <c r="R30" t="s">
        <v>3</v>
      </c>
      <c r="S30">
        <f>SUM(P21:P23) / (SUM(P21:P23) + SUM(M21,N22,O23))</f>
        <v>4.3112262071998884E-2</v>
      </c>
    </row>
    <row r="31" spans="2:19" x14ac:dyDescent="0.2">
      <c r="C31" t="s">
        <v>18</v>
      </c>
      <c r="D31">
        <f>G24 / SUM(D24:G24)</f>
        <v>0.99246241509297128</v>
      </c>
      <c r="L31" t="s">
        <v>18</v>
      </c>
      <c r="M31">
        <f>P24 / SUM(M24:P24)</f>
        <v>0.72412362990026657</v>
      </c>
    </row>
    <row r="32" spans="2:19" x14ac:dyDescent="0.2">
      <c r="O32" t="s">
        <v>22</v>
      </c>
      <c r="P32">
        <f>N21 / SUM(N21:N24)</f>
        <v>0.2088275111351478</v>
      </c>
    </row>
    <row r="33" spans="15:16" x14ac:dyDescent="0.2">
      <c r="O33" t="s">
        <v>25</v>
      </c>
      <c r="P33">
        <f>N22 / SUM(N21:N24)</f>
        <v>0.59467028594852855</v>
      </c>
    </row>
    <row r="34" spans="15:16" x14ac:dyDescent="0.2">
      <c r="O34" t="s">
        <v>26</v>
      </c>
      <c r="P34">
        <f>N23 / SUM(N21:N24)</f>
        <v>0.12977399008601537</v>
      </c>
    </row>
    <row r="35" spans="15:16" x14ac:dyDescent="0.2">
      <c r="O35" t="s">
        <v>27</v>
      </c>
      <c r="P35">
        <f>N24 / SUM(N21:N24)</f>
        <v>6.6728212830308276E-2</v>
      </c>
    </row>
    <row r="37" spans="15:16" x14ac:dyDescent="0.2">
      <c r="O37" t="s">
        <v>28</v>
      </c>
      <c r="P37">
        <f>O21 / SUM(O21:O24)</f>
        <v>4.8377877228937501E-2</v>
      </c>
    </row>
    <row r="38" spans="15:16" x14ac:dyDescent="0.2">
      <c r="O38" t="s">
        <v>29</v>
      </c>
      <c r="P38">
        <f>O22 / SUM(O21:O24)</f>
        <v>0.19476626653840257</v>
      </c>
    </row>
    <row r="39" spans="15:16" x14ac:dyDescent="0.2">
      <c r="O39" t="s">
        <v>30</v>
      </c>
      <c r="P39">
        <f>O23 / SUM(O21:O24)</f>
        <v>0.59681849233900763</v>
      </c>
    </row>
    <row r="40" spans="15:16" x14ac:dyDescent="0.2">
      <c r="O40" t="s">
        <v>31</v>
      </c>
      <c r="P40">
        <f>O24 / SUM(O21:O24)</f>
        <v>0.16003736389365231</v>
      </c>
    </row>
    <row r="42" spans="15:16" x14ac:dyDescent="0.2">
      <c r="O42" t="s">
        <v>33</v>
      </c>
      <c r="P42">
        <f>P21 / SUM(P21:P24)</f>
        <v>3.768976187613509E-2</v>
      </c>
    </row>
    <row r="43" spans="15:16" x14ac:dyDescent="0.2">
      <c r="O43" t="s">
        <v>34</v>
      </c>
      <c r="P43">
        <f>P22 / SUM(P21:P24)</f>
        <v>0.1059882172033893</v>
      </c>
    </row>
    <row r="44" spans="15:16" x14ac:dyDescent="0.2">
      <c r="O44" t="s">
        <v>35</v>
      </c>
      <c r="P44">
        <f>P23 / SUM(P21:P24)</f>
        <v>0.16025109633163953</v>
      </c>
    </row>
    <row r="45" spans="15:16" x14ac:dyDescent="0.2">
      <c r="O45" t="s">
        <v>32</v>
      </c>
      <c r="P45">
        <f>P24 / SUM(P21:P24)</f>
        <v>0.69607092458883613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CD73-25E9-9C45-8069-635B31EF18AA}">
  <dimension ref="L5:Q53"/>
  <sheetViews>
    <sheetView tabSelected="1" topLeftCell="J22" workbookViewId="0">
      <selection activeCell="U44" sqref="U44"/>
    </sheetView>
  </sheetViews>
  <sheetFormatPr baseColWidth="10" defaultRowHeight="16" x14ac:dyDescent="0.2"/>
  <cols>
    <col min="12" max="12" width="15.1640625" customWidth="1"/>
    <col min="13" max="13" width="12.1640625" bestFit="1" customWidth="1"/>
  </cols>
  <sheetData>
    <row r="5" spans="12:13" x14ac:dyDescent="0.2">
      <c r="L5" t="s">
        <v>2</v>
      </c>
      <c r="M5" s="1">
        <v>8.5527847228670795E+29</v>
      </c>
    </row>
    <row r="17" spans="12:17" x14ac:dyDescent="0.2">
      <c r="L17" t="s">
        <v>44</v>
      </c>
    </row>
    <row r="18" spans="12:17" x14ac:dyDescent="0.2">
      <c r="L18" t="s">
        <v>45</v>
      </c>
      <c r="M18" t="s">
        <v>46</v>
      </c>
      <c r="N18" t="s">
        <v>47</v>
      </c>
      <c r="O18" t="s">
        <v>48</v>
      </c>
    </row>
    <row r="19" spans="12:17" x14ac:dyDescent="0.2">
      <c r="L19">
        <v>-391</v>
      </c>
      <c r="M19">
        <v>-592</v>
      </c>
      <c r="N19">
        <v>-899</v>
      </c>
      <c r="O19">
        <v>-697</v>
      </c>
    </row>
    <row r="20" spans="12:17" x14ac:dyDescent="0.2">
      <c r="L20">
        <v>56</v>
      </c>
      <c r="M20">
        <v>-91</v>
      </c>
      <c r="N20">
        <v>-198</v>
      </c>
      <c r="O20">
        <v>-999</v>
      </c>
    </row>
    <row r="21" spans="12:17" x14ac:dyDescent="0.2">
      <c r="L21">
        <v>-1093</v>
      </c>
      <c r="M21">
        <v>-745</v>
      </c>
      <c r="N21">
        <v>-2599</v>
      </c>
      <c r="O21">
        <v>2151</v>
      </c>
    </row>
    <row r="22" spans="12:17" x14ac:dyDescent="0.2">
      <c r="L22">
        <v>558</v>
      </c>
      <c r="M22">
        <v>-236</v>
      </c>
      <c r="N22">
        <v>-98</v>
      </c>
      <c r="O22">
        <v>101</v>
      </c>
    </row>
    <row r="23" spans="12:17" x14ac:dyDescent="0.2">
      <c r="L23">
        <v>508</v>
      </c>
      <c r="M23">
        <v>-544</v>
      </c>
      <c r="N23">
        <v>-150</v>
      </c>
      <c r="O23">
        <v>1850</v>
      </c>
    </row>
    <row r="26" spans="12:17" x14ac:dyDescent="0.2">
      <c r="L26" t="s">
        <v>49</v>
      </c>
    </row>
    <row r="27" spans="12:17" x14ac:dyDescent="0.2">
      <c r="L27" t="s">
        <v>45</v>
      </c>
      <c r="M27" t="s">
        <v>50</v>
      </c>
      <c r="N27" t="s">
        <v>51</v>
      </c>
      <c r="O27" t="s">
        <v>52</v>
      </c>
      <c r="P27" t="s">
        <v>54</v>
      </c>
      <c r="Q27" t="s">
        <v>53</v>
      </c>
    </row>
    <row r="28" spans="12:17" x14ac:dyDescent="0.2">
      <c r="M28">
        <v>-690</v>
      </c>
      <c r="N28">
        <v>-390</v>
      </c>
      <c r="O28">
        <v>108</v>
      </c>
      <c r="Q28">
        <v>-292</v>
      </c>
    </row>
    <row r="29" spans="12:17" x14ac:dyDescent="0.2">
      <c r="M29">
        <v>-641</v>
      </c>
      <c r="N29">
        <v>-543</v>
      </c>
      <c r="O29">
        <v>2257</v>
      </c>
      <c r="Q29">
        <v>657</v>
      </c>
    </row>
    <row r="30" spans="12:17" x14ac:dyDescent="0.2">
      <c r="M30">
        <v>612</v>
      </c>
      <c r="N30">
        <v>-543</v>
      </c>
      <c r="O30">
        <v>1057</v>
      </c>
      <c r="Q30">
        <v>-144</v>
      </c>
    </row>
    <row r="31" spans="12:17" x14ac:dyDescent="0.2">
      <c r="M31">
        <v>113</v>
      </c>
      <c r="N31">
        <v>258</v>
      </c>
      <c r="O31">
        <v>2207</v>
      </c>
      <c r="Q31">
        <v>-292</v>
      </c>
    </row>
    <row r="32" spans="12:17" x14ac:dyDescent="0.2">
      <c r="M32">
        <v>-286</v>
      </c>
      <c r="N32">
        <v>-242</v>
      </c>
      <c r="O32">
        <v>1008</v>
      </c>
      <c r="Q32">
        <v>156</v>
      </c>
    </row>
    <row r="34" spans="12:17" x14ac:dyDescent="0.2">
      <c r="L34" t="s">
        <v>46</v>
      </c>
      <c r="M34" t="s">
        <v>50</v>
      </c>
      <c r="N34" t="s">
        <v>51</v>
      </c>
      <c r="O34" t="s">
        <v>52</v>
      </c>
      <c r="P34" t="s">
        <v>54</v>
      </c>
      <c r="Q34" t="s">
        <v>53</v>
      </c>
    </row>
    <row r="35" spans="12:17" x14ac:dyDescent="0.2">
      <c r="M35">
        <v>511</v>
      </c>
      <c r="N35">
        <v>-243</v>
      </c>
      <c r="O35">
        <v>1057</v>
      </c>
      <c r="Q35">
        <v>808</v>
      </c>
    </row>
    <row r="36" spans="12:17" x14ac:dyDescent="0.2">
      <c r="M36">
        <v>-395</v>
      </c>
      <c r="N36">
        <v>-488</v>
      </c>
      <c r="O36">
        <v>-647</v>
      </c>
      <c r="Q36">
        <v>405</v>
      </c>
    </row>
    <row r="37" spans="12:17" x14ac:dyDescent="0.2">
      <c r="M37">
        <v>-496</v>
      </c>
      <c r="N37">
        <v>906</v>
      </c>
      <c r="O37">
        <v>-639</v>
      </c>
      <c r="Q37">
        <v>109</v>
      </c>
    </row>
    <row r="38" spans="12:17" x14ac:dyDescent="0.2">
      <c r="M38">
        <v>2</v>
      </c>
      <c r="N38">
        <v>111</v>
      </c>
      <c r="O38">
        <v>-537</v>
      </c>
      <c r="Q38">
        <v>-892</v>
      </c>
    </row>
    <row r="39" spans="12:17" x14ac:dyDescent="0.2">
      <c r="M39">
        <v>14</v>
      </c>
      <c r="N39">
        <v>-438</v>
      </c>
      <c r="O39">
        <v>-641</v>
      </c>
      <c r="Q39">
        <v>2805</v>
      </c>
    </row>
    <row r="41" spans="12:17" x14ac:dyDescent="0.2">
      <c r="L41" t="s">
        <v>47</v>
      </c>
      <c r="M41" t="s">
        <v>50</v>
      </c>
      <c r="N41" t="s">
        <v>51</v>
      </c>
      <c r="O41" t="s">
        <v>52</v>
      </c>
      <c r="P41" t="s">
        <v>54</v>
      </c>
      <c r="Q41" t="s">
        <v>53</v>
      </c>
    </row>
    <row r="42" spans="12:17" x14ac:dyDescent="0.2">
      <c r="M42">
        <v>750</v>
      </c>
      <c r="N42">
        <v>3501</v>
      </c>
      <c r="O42">
        <v>3700</v>
      </c>
      <c r="P42">
        <v>3600</v>
      </c>
      <c r="Q42">
        <v>1551</v>
      </c>
    </row>
    <row r="43" spans="12:17" x14ac:dyDescent="0.2">
      <c r="M43">
        <v>1552</v>
      </c>
      <c r="N43">
        <v>1751</v>
      </c>
      <c r="O43">
        <v>2800</v>
      </c>
      <c r="P43">
        <v>3900</v>
      </c>
      <c r="Q43">
        <v>1802</v>
      </c>
    </row>
    <row r="44" spans="12:17" x14ac:dyDescent="0.2">
      <c r="M44">
        <v>1950</v>
      </c>
      <c r="N44">
        <v>1400</v>
      </c>
      <c r="O44">
        <v>2800</v>
      </c>
      <c r="P44">
        <v>3200</v>
      </c>
      <c r="Q44">
        <v>2503</v>
      </c>
    </row>
    <row r="45" spans="12:17" x14ac:dyDescent="0.2">
      <c r="M45">
        <v>1203</v>
      </c>
      <c r="N45">
        <v>2552</v>
      </c>
      <c r="O45">
        <v>2101</v>
      </c>
      <c r="P45">
        <v>4800</v>
      </c>
      <c r="Q45">
        <v>3</v>
      </c>
    </row>
    <row r="46" spans="12:17" x14ac:dyDescent="0.2">
      <c r="M46">
        <v>1151</v>
      </c>
      <c r="N46">
        <v>1301</v>
      </c>
      <c r="O46">
        <v>1251</v>
      </c>
      <c r="P46">
        <v>4252</v>
      </c>
      <c r="Q46">
        <v>1403</v>
      </c>
    </row>
    <row r="48" spans="12:17" x14ac:dyDescent="0.2">
      <c r="L48" t="s">
        <v>48</v>
      </c>
      <c r="M48" t="s">
        <v>50</v>
      </c>
      <c r="N48" t="s">
        <v>51</v>
      </c>
      <c r="O48" t="s">
        <v>52</v>
      </c>
      <c r="P48" t="s">
        <v>54</v>
      </c>
      <c r="Q48" t="s">
        <v>53</v>
      </c>
    </row>
    <row r="49" spans="13:17" x14ac:dyDescent="0.2">
      <c r="M49">
        <v>2501</v>
      </c>
      <c r="N49">
        <v>2100</v>
      </c>
      <c r="O49">
        <v>3150</v>
      </c>
      <c r="P49">
        <v>3001</v>
      </c>
      <c r="Q49">
        <v>-1049</v>
      </c>
    </row>
    <row r="50" spans="13:17" x14ac:dyDescent="0.2">
      <c r="M50">
        <v>-2548</v>
      </c>
      <c r="N50">
        <v>350</v>
      </c>
      <c r="O50">
        <v>-549</v>
      </c>
      <c r="P50">
        <v>-944</v>
      </c>
      <c r="Q50">
        <v>3152</v>
      </c>
    </row>
    <row r="51" spans="13:17" x14ac:dyDescent="0.2">
      <c r="M51">
        <v>3</v>
      </c>
      <c r="N51">
        <v>-2598</v>
      </c>
      <c r="O51">
        <v>-1149</v>
      </c>
      <c r="P51">
        <v>-2548</v>
      </c>
      <c r="Q51">
        <v>-150</v>
      </c>
    </row>
    <row r="52" spans="13:17" x14ac:dyDescent="0.2">
      <c r="M52">
        <v>-1400</v>
      </c>
      <c r="N52">
        <v>-748</v>
      </c>
      <c r="O52">
        <v>602</v>
      </c>
      <c r="P52">
        <v>-998</v>
      </c>
      <c r="Q52">
        <v>102</v>
      </c>
    </row>
    <row r="53" spans="13:17" x14ac:dyDescent="0.2">
      <c r="M53">
        <v>253</v>
      </c>
      <c r="N53">
        <v>3352</v>
      </c>
      <c r="O53">
        <v>1353</v>
      </c>
      <c r="P53">
        <v>-699</v>
      </c>
      <c r="Q53">
        <v>1451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1</vt:lpstr>
      <vt:lpstr>Model 2</vt:lpstr>
      <vt:lpstr>Gen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Kevin</dc:creator>
  <cp:lastModifiedBy>Kevin Ortiz</cp:lastModifiedBy>
  <dcterms:created xsi:type="dcterms:W3CDTF">2024-02-28T01:50:23Z</dcterms:created>
  <dcterms:modified xsi:type="dcterms:W3CDTF">2024-05-08T02:02:06Z</dcterms:modified>
</cp:coreProperties>
</file>