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04" windowHeight="9504"/>
  </bookViews>
  <sheets>
    <sheet name="1 WH Kend.1 (Bangun)" sheetId="2" r:id="rId1"/>
    <sheet name="1 WH Kend.1 (Sewa)" sheetId="7" r:id="rId2"/>
    <sheet name="1 WH Kend.2 (Bangun)" sheetId="6" r:id="rId3"/>
    <sheet name="1 WH Kend.2 (Sewa)" sheetId="8" r:id="rId4"/>
    <sheet name="2 WH Kend.1 (Bangun)" sheetId="4" r:id="rId5"/>
  </sheets>
  <definedNames>
    <definedName name="BBM">'1 WH Kend.1 (Bangun)'!$B$18:$C$18</definedName>
    <definedName name="bdepresiasi">'1 WH Kend.1 (Bangun)'!$L$19:$O$19</definedName>
    <definedName name="bkFix">'1 WH Kend.1 (Bangun)'!$B$19:$C$19</definedName>
    <definedName name="bsewa">'1 WH Kend.1 (Bangun)'!$L$20:$O$20</definedName>
    <definedName name="bsimpan">'1 WH Kend.1 (Bangun)'!$L$22:$O$22</definedName>
    <definedName name="Cap">'1 WH Kend.1 (Bangun)'!$L$18:$O$18</definedName>
    <definedName name="D">'1 WH Kend.1 (Bangun)'!$B$12:$E$12</definedName>
    <definedName name="F">'1 WH Kend.1 (Bangun)'!$G$17</definedName>
    <definedName name="fgVarT">'1 WH Kend.1 (Bangun)'!$L$21:$O$21</definedName>
    <definedName name="M">'1 WH Kend.1 (Bangun)'!$B$4:$E$7</definedName>
    <definedName name="Smax">'1 WH Kend.1 (Bangun)'!$G$16</definedName>
    <definedName name="T">'1 WH Kend.1 (Bangun)'!$B$17:$C$17</definedName>
    <definedName name="TypeL">'1 WH Kend.1 (Bangun)'!$L$23:$M$23</definedName>
  </definedNames>
  <calcPr calcId="144525"/>
</workbook>
</file>

<file path=xl/sharedStrings.xml><?xml version="1.0" encoding="utf-8"?>
<sst xmlns="http://schemas.openxmlformats.org/spreadsheetml/2006/main" count="1309" uniqueCount="81">
  <si>
    <t>Data jarak (km)</t>
  </si>
  <si>
    <t>Lokasi 1</t>
  </si>
  <si>
    <t>Lokasi 2</t>
  </si>
  <si>
    <t>Lokasi 3</t>
  </si>
  <si>
    <t>Lokasi 4</t>
  </si>
  <si>
    <t>Total jarak tempuh</t>
  </si>
  <si>
    <t>ada 1 lokasi yang tidak terlayani, karena jarak total melebihi jarak max yang ditentukan</t>
  </si>
  <si>
    <t>Data Demand (ton)</t>
  </si>
  <si>
    <t>TOTAL DEMAND</t>
  </si>
  <si>
    <t xml:space="preserve">Demand </t>
  </si>
  <si>
    <t>Data Kendaraan</t>
  </si>
  <si>
    <t>Kendaraan 1</t>
  </si>
  <si>
    <t>Kendaraan 2</t>
  </si>
  <si>
    <t>Jarak maks yang ditempuh</t>
  </si>
  <si>
    <t>km</t>
  </si>
  <si>
    <t>Kapasitas Angkut (Ton)</t>
  </si>
  <si>
    <t>F</t>
  </si>
  <si>
    <t>Biaya Bahan Bakar (Rp/km)</t>
  </si>
  <si>
    <t>Cap</t>
  </si>
  <si>
    <t>Fixed Cost (Rp)</t>
  </si>
  <si>
    <t xml:space="preserve"> </t>
  </si>
  <si>
    <t>bdepresiasi</t>
  </si>
  <si>
    <t>bsewa</t>
  </si>
  <si>
    <t>Data Gudang yang akan dibangun</t>
  </si>
  <si>
    <t>fgVarT</t>
  </si>
  <si>
    <t>bsimpan</t>
  </si>
  <si>
    <t>TypeL</t>
  </si>
  <si>
    <t>Bangun</t>
  </si>
  <si>
    <t>Sewa</t>
  </si>
  <si>
    <t>Kapasitas Fasilitas (Ton)</t>
  </si>
  <si>
    <t>Luas Gudang (m2)</t>
  </si>
  <si>
    <t>Biaya Bangun (utk 20 tahun)</t>
  </si>
  <si>
    <t>-</t>
  </si>
  <si>
    <t>Total demand</t>
  </si>
  <si>
    <t>Biaya Depresiasi (per tahun)</t>
  </si>
  <si>
    <t>Biaya Sewa (per tahun)</t>
  </si>
  <si>
    <t>Biaya Sewa (20 tahun)</t>
  </si>
  <si>
    <t>Biaya faslog var (Rp/ton)</t>
  </si>
  <si>
    <t xml:space="preserve">Biaya simpan I </t>
  </si>
  <si>
    <t>1 GUDANG</t>
  </si>
  <si>
    <t>Biaya transportasi</t>
  </si>
  <si>
    <t>Menggunakan kendaraan 1</t>
  </si>
  <si>
    <t>Pmax</t>
  </si>
  <si>
    <t>gudang</t>
  </si>
  <si>
    <t>Pmin</t>
  </si>
  <si>
    <t>Tk</t>
  </si>
  <si>
    <t>ton</t>
  </si>
  <si>
    <t>nk</t>
  </si>
  <si>
    <t>kendaraan</t>
  </si>
  <si>
    <t>Frekuensi pengiriman</t>
  </si>
  <si>
    <t>kali</t>
  </si>
  <si>
    <t>ditentukan</t>
  </si>
  <si>
    <t>Qij</t>
  </si>
  <si>
    <t>Biaya fasilitas logistik</t>
  </si>
  <si>
    <t>Tipe gudang (bangun sendiri)</t>
  </si>
  <si>
    <t>not feasible</t>
  </si>
  <si>
    <t>Biaya simpan</t>
  </si>
  <si>
    <t>TOTAL COST F=1</t>
  </si>
  <si>
    <t>TOTAL COST F=2</t>
  </si>
  <si>
    <t>TOTAL COST F=3</t>
  </si>
  <si>
    <t>TOTAL COST F=4</t>
  </si>
  <si>
    <t>Total Cost F=1</t>
  </si>
  <si>
    <t>Total Cost</t>
  </si>
  <si>
    <t>HASIL REKAPITULASI</t>
  </si>
  <si>
    <t>Total Cost F=2</t>
  </si>
  <si>
    <t>Total Cost F=3</t>
  </si>
  <si>
    <t>Total Cost F=4</t>
  </si>
  <si>
    <t>Tipe gudang (sewa)</t>
  </si>
  <si>
    <t>2 GUDANG (lokasi 1 dan 2 dibuka menjadi fasilitas)</t>
  </si>
  <si>
    <t>Total jarak</t>
  </si>
  <si>
    <t>1 melayani 1 dan 3</t>
  </si>
  <si>
    <t>1 melayani 1 dan 4</t>
  </si>
  <si>
    <t>2 melayani 2 dan 4</t>
  </si>
  <si>
    <t>2 melayani 2 dan 3</t>
  </si>
  <si>
    <t>TOTAL COST</t>
  </si>
  <si>
    <t>2 GUDANG (lokasi 1 dan 3 dibuka menjadi fasilitas)</t>
  </si>
  <si>
    <t>1 melayani 1 dan 2</t>
  </si>
  <si>
    <t>3 melayani 3 dan 4</t>
  </si>
  <si>
    <t>3 melayani 2 dan 3</t>
  </si>
  <si>
    <t>2 GUDANG (lokasi 1 dan 4 dibuka menjadi fasilitas)</t>
  </si>
  <si>
    <t>4 melayani 3 dan 4</t>
  </si>
</sst>
</file>

<file path=xl/styles.xml><?xml version="1.0" encoding="utf-8"?>
<styleSheet xmlns="http://schemas.openxmlformats.org/spreadsheetml/2006/main">
  <numFmts count="6">
    <numFmt numFmtId="176" formatCode="0.000"/>
    <numFmt numFmtId="177" formatCode="_ * #,##0_ ;_ * \-#,##0_ ;_ * &quot;-&quot;_ ;_ @_ "/>
    <numFmt numFmtId="178" formatCode="_ * #,##0.00_ ;_ * \-#,##0.00_ ;_ * &quot;-&quot;??_ ;_ @_ "/>
    <numFmt numFmtId="179" formatCode="_-&quot;Rp&quot;* #,##0_-;\-&quot;Rp&quot;* #,##0_-;_-&quot;Rp&quot;* &quot;-&quot;_-;_-@_-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0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18" borderId="19" applyNumberFormat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3" fillId="7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31" borderId="1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1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5" borderId="17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2" xfId="0" applyFont="1" applyFill="1" applyBorder="1"/>
    <xf numFmtId="0" fontId="0" fillId="3" borderId="1" xfId="0" applyFill="1" applyBorder="1"/>
    <xf numFmtId="0" fontId="1" fillId="0" borderId="0" xfId="0" applyFont="1" applyBorder="1" applyAlignment="1">
      <alignment horizontal="center"/>
    </xf>
    <xf numFmtId="0" fontId="0" fillId="4" borderId="1" xfId="0" applyFill="1" applyBorder="1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1" fillId="0" borderId="0" xfId="0" applyFont="1" applyAlignment="1">
      <alignment horizontal="center"/>
    </xf>
    <xf numFmtId="17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  <xf numFmtId="179" fontId="0" fillId="4" borderId="1" xfId="0" applyNumberFormat="1" applyFill="1" applyBorder="1" applyAlignment="1">
      <alignment horizontal="center"/>
    </xf>
    <xf numFmtId="0" fontId="0" fillId="0" borderId="3" xfId="0" applyFill="1" applyBorder="1"/>
    <xf numFmtId="179" fontId="0" fillId="4" borderId="3" xfId="0" applyNumberFormat="1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79" fontId="0" fillId="4" borderId="1" xfId="0" applyNumberFormat="1" applyFill="1" applyBorder="1"/>
    <xf numFmtId="179" fontId="0" fillId="0" borderId="1" xfId="0" applyNumberFormat="1" applyBorder="1"/>
    <xf numFmtId="179" fontId="0" fillId="3" borderId="1" xfId="0" applyNumberFormat="1" applyFill="1" applyBorder="1"/>
    <xf numFmtId="0" fontId="2" fillId="0" borderId="1" xfId="0" applyFont="1" applyFill="1" applyBorder="1"/>
    <xf numFmtId="176" fontId="0" fillId="0" borderId="0" xfId="0" applyNumberFormat="1"/>
    <xf numFmtId="176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0" fillId="6" borderId="1" xfId="0" applyFill="1" applyBorder="1"/>
    <xf numFmtId="179" fontId="0" fillId="6" borderId="1" xfId="0" applyNumberFormat="1" applyFill="1" applyBorder="1"/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7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9" fontId="0" fillId="0" borderId="0" xfId="0" applyNumberFormat="1" applyBorder="1"/>
    <xf numFmtId="179" fontId="0" fillId="0" borderId="10" xfId="0" applyNumberFormat="1" applyBorder="1"/>
    <xf numFmtId="0" fontId="0" fillId="0" borderId="11" xfId="0" applyBorder="1" applyAlignment="1"/>
    <xf numFmtId="0" fontId="0" fillId="0" borderId="12" xfId="0" applyBorder="1"/>
    <xf numFmtId="0" fontId="0" fillId="0" borderId="13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48576"/>
  <sheetViews>
    <sheetView tabSelected="1" zoomScale="77" zoomScaleNormal="77" workbookViewId="0">
      <selection activeCell="D87" sqref="D87"/>
    </sheetView>
  </sheetViews>
  <sheetFormatPr defaultColWidth="9" defaultRowHeight="14.4"/>
  <cols>
    <col min="1" max="1" width="24.7222222222222" customWidth="1"/>
    <col min="2" max="2" width="19.0925925925926" customWidth="1"/>
    <col min="3" max="3" width="15" customWidth="1"/>
    <col min="4" max="4" width="17.0925925925926" customWidth="1"/>
    <col min="5" max="5" width="14.4537037037037" customWidth="1"/>
    <col min="6" max="6" width="22.2685185185185" customWidth="1"/>
    <col min="7" max="7" width="19.3611111111111" customWidth="1"/>
    <col min="8" max="8" width="18.7222222222222" customWidth="1"/>
    <col min="9" max="9" width="15" customWidth="1"/>
    <col min="10" max="10" width="13.4537037037037" customWidth="1"/>
    <col min="11" max="11" width="16.7222222222222" customWidth="1"/>
    <col min="12" max="12" width="19.0925925925926" customWidth="1"/>
    <col min="13" max="13" width="18.2685185185185" customWidth="1"/>
    <col min="14" max="14" width="19.0925925925926" customWidth="1"/>
    <col min="15" max="15" width="12.7222222222222" customWidth="1"/>
    <col min="16" max="17" width="10.9074074074074" customWidth="1"/>
    <col min="19" max="19" width="21.4537037037037" customWidth="1"/>
    <col min="20" max="20" width="19.0925925925926" customWidth="1"/>
    <col min="21" max="23" width="10.9074074074074" customWidth="1"/>
  </cols>
  <sheetData>
    <row r="1" spans="1:1">
      <c r="A1" s="2" t="s">
        <v>0</v>
      </c>
    </row>
    <row r="2" spans="7:7">
      <c r="G2" s="3"/>
    </row>
    <row r="3" spans="1:6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 spans="1:6">
      <c r="A4" s="4" t="s">
        <v>1</v>
      </c>
      <c r="B4" s="6">
        <v>0</v>
      </c>
      <c r="C4" s="4">
        <v>3</v>
      </c>
      <c r="D4" s="4">
        <v>2</v>
      </c>
      <c r="E4" s="4">
        <v>4</v>
      </c>
      <c r="F4" s="7">
        <f>SUM(B4:E4)</f>
        <v>9</v>
      </c>
    </row>
    <row r="5" spans="1:7">
      <c r="A5" s="4" t="s">
        <v>2</v>
      </c>
      <c r="B5" s="4">
        <v>3</v>
      </c>
      <c r="C5" s="6">
        <v>0</v>
      </c>
      <c r="D5" s="4">
        <v>5</v>
      </c>
      <c r="E5" s="8">
        <v>3</v>
      </c>
      <c r="F5" s="7">
        <f>SUM(B5:E5)</f>
        <v>11</v>
      </c>
      <c r="G5" t="s">
        <v>6</v>
      </c>
    </row>
    <row r="6" spans="1:6">
      <c r="A6" s="4" t="s">
        <v>3</v>
      </c>
      <c r="B6" s="4">
        <v>2</v>
      </c>
      <c r="C6" s="4">
        <v>5</v>
      </c>
      <c r="D6" s="6">
        <v>0</v>
      </c>
      <c r="E6" s="4">
        <v>2</v>
      </c>
      <c r="F6" s="7">
        <f>SUM(B6:E6)</f>
        <v>9</v>
      </c>
    </row>
    <row r="7" spans="1:6">
      <c r="A7" s="4" t="s">
        <v>4</v>
      </c>
      <c r="B7" s="4">
        <v>4</v>
      </c>
      <c r="C7" s="4">
        <v>3</v>
      </c>
      <c r="D7" s="4">
        <v>3</v>
      </c>
      <c r="E7" s="6">
        <v>0</v>
      </c>
      <c r="F7" s="7">
        <f>SUM(B7:E7)</f>
        <v>10</v>
      </c>
    </row>
    <row r="8" spans="7:7">
      <c r="G8" s="3"/>
    </row>
    <row r="9" spans="1:1">
      <c r="A9" s="2" t="s">
        <v>7</v>
      </c>
    </row>
    <row r="11" spans="1:6">
      <c r="A11" s="4"/>
      <c r="B11" s="4" t="s">
        <v>1</v>
      </c>
      <c r="C11" s="4" t="s">
        <v>2</v>
      </c>
      <c r="D11" s="4" t="s">
        <v>3</v>
      </c>
      <c r="E11" s="4" t="s">
        <v>4</v>
      </c>
      <c r="F11" s="9" t="s">
        <v>8</v>
      </c>
    </row>
    <row r="12" spans="1:6">
      <c r="A12" s="4" t="s">
        <v>9</v>
      </c>
      <c r="B12" s="10">
        <v>10</v>
      </c>
      <c r="C12" s="10">
        <v>15</v>
      </c>
      <c r="D12" s="10">
        <v>11</v>
      </c>
      <c r="E12" s="10">
        <v>14</v>
      </c>
      <c r="F12" s="7">
        <f>SUM(B12:E12)</f>
        <v>50</v>
      </c>
    </row>
    <row r="14" spans="1:1">
      <c r="A14" s="2" t="s">
        <v>10</v>
      </c>
    </row>
    <row r="15" spans="5:8">
      <c r="E15" s="2"/>
      <c r="F15" s="2"/>
      <c r="G15" s="2"/>
      <c r="H15" s="2"/>
    </row>
    <row r="16" ht="15.15" spans="1:8">
      <c r="A16" s="11"/>
      <c r="B16" s="12" t="s">
        <v>11</v>
      </c>
      <c r="C16" s="12" t="s">
        <v>12</v>
      </c>
      <c r="E16" s="2" t="s">
        <v>13</v>
      </c>
      <c r="F16" s="2"/>
      <c r="G16" s="13">
        <v>10</v>
      </c>
      <c r="H16" s="2" t="s">
        <v>14</v>
      </c>
    </row>
    <row r="17" spans="1:15">
      <c r="A17" s="4" t="s">
        <v>15</v>
      </c>
      <c r="B17" s="10">
        <v>7</v>
      </c>
      <c r="C17" s="10">
        <v>9</v>
      </c>
      <c r="E17" t="s">
        <v>16</v>
      </c>
      <c r="G17" s="40">
        <v>1</v>
      </c>
      <c r="K17" s="43"/>
      <c r="L17" s="44" t="s">
        <v>1</v>
      </c>
      <c r="M17" s="44" t="s">
        <v>2</v>
      </c>
      <c r="N17" s="44" t="s">
        <v>3</v>
      </c>
      <c r="O17" s="45" t="s">
        <v>4</v>
      </c>
    </row>
    <row r="18" spans="1:15">
      <c r="A18" s="4" t="s">
        <v>17</v>
      </c>
      <c r="B18" s="14">
        <v>3000</v>
      </c>
      <c r="C18" s="14">
        <v>4000</v>
      </c>
      <c r="K18" s="46" t="s">
        <v>18</v>
      </c>
      <c r="L18" s="3">
        <f>B25</f>
        <v>60</v>
      </c>
      <c r="M18" s="3">
        <f>D25</f>
        <v>50</v>
      </c>
      <c r="N18" s="3">
        <f>F25</f>
        <v>55</v>
      </c>
      <c r="O18" s="47">
        <f>H25</f>
        <v>65</v>
      </c>
    </row>
    <row r="19" spans="1:15">
      <c r="A19" s="4" t="s">
        <v>19</v>
      </c>
      <c r="B19" s="14">
        <v>10000</v>
      </c>
      <c r="C19" s="14">
        <v>11000</v>
      </c>
      <c r="F19" t="s">
        <v>20</v>
      </c>
      <c r="K19" s="46" t="s">
        <v>21</v>
      </c>
      <c r="L19" s="48">
        <f>B28</f>
        <v>5000000</v>
      </c>
      <c r="M19" s="48">
        <f>D28</f>
        <v>4500000</v>
      </c>
      <c r="N19" s="48">
        <f>F28</f>
        <v>4750000</v>
      </c>
      <c r="O19" s="49">
        <f>H28</f>
        <v>5250000</v>
      </c>
    </row>
    <row r="20" spans="11:15">
      <c r="K20" s="46" t="s">
        <v>22</v>
      </c>
      <c r="L20" s="48">
        <f>C29</f>
        <v>6000000</v>
      </c>
      <c r="M20" s="48">
        <f>E29</f>
        <v>4750000</v>
      </c>
      <c r="N20" s="48">
        <f>G29</f>
        <v>5000000</v>
      </c>
      <c r="O20" s="49">
        <f>I29</f>
        <v>6500000</v>
      </c>
    </row>
    <row r="21" spans="1:15">
      <c r="A21" s="2" t="s">
        <v>23</v>
      </c>
      <c r="K21" s="46" t="s">
        <v>24</v>
      </c>
      <c r="L21" s="48">
        <f>B31</f>
        <v>5000</v>
      </c>
      <c r="M21" s="48">
        <f>D31</f>
        <v>3000</v>
      </c>
      <c r="N21" s="48">
        <f>F31</f>
        <v>3500</v>
      </c>
      <c r="O21" s="49">
        <f>H31</f>
        <v>6000</v>
      </c>
    </row>
    <row r="22" spans="4:15">
      <c r="D22">
        <v>20</v>
      </c>
      <c r="K22" s="46" t="s">
        <v>25</v>
      </c>
      <c r="L22" s="48">
        <f>B32</f>
        <v>10000</v>
      </c>
      <c r="M22" s="48">
        <f>D32</f>
        <v>7500</v>
      </c>
      <c r="N22" s="48">
        <f>F32</f>
        <v>8500</v>
      </c>
      <c r="O22" s="49">
        <f>H32</f>
        <v>10500</v>
      </c>
    </row>
    <row r="23" ht="15.15" spans="1:15">
      <c r="A23" s="10"/>
      <c r="B23" s="15" t="s">
        <v>1</v>
      </c>
      <c r="C23" s="16"/>
      <c r="D23" s="10" t="s">
        <v>2</v>
      </c>
      <c r="E23" s="10"/>
      <c r="F23" s="10" t="s">
        <v>3</v>
      </c>
      <c r="G23" s="10"/>
      <c r="H23" s="10" t="s">
        <v>4</v>
      </c>
      <c r="I23" s="10"/>
      <c r="J23" s="33"/>
      <c r="K23" s="50" t="s">
        <v>26</v>
      </c>
      <c r="L23" s="51">
        <v>0</v>
      </c>
      <c r="M23" s="51">
        <v>0</v>
      </c>
      <c r="N23" s="51"/>
      <c r="O23" s="52"/>
    </row>
    <row r="24" spans="1:9">
      <c r="A24" s="10"/>
      <c r="B24" s="10" t="s">
        <v>27</v>
      </c>
      <c r="C24" s="10" t="s">
        <v>28</v>
      </c>
      <c r="D24" s="10" t="s">
        <v>27</v>
      </c>
      <c r="E24" s="10" t="s">
        <v>28</v>
      </c>
      <c r="F24" s="10" t="s">
        <v>27</v>
      </c>
      <c r="G24" s="10" t="s">
        <v>28</v>
      </c>
      <c r="H24" s="10" t="s">
        <v>27</v>
      </c>
      <c r="I24" s="10" t="s">
        <v>28</v>
      </c>
    </row>
    <row r="25" spans="1:9">
      <c r="A25" s="4" t="s">
        <v>29</v>
      </c>
      <c r="B25" s="10">
        <v>60</v>
      </c>
      <c r="C25" s="10">
        <v>60</v>
      </c>
      <c r="D25" s="10">
        <v>50</v>
      </c>
      <c r="E25" s="10">
        <v>50</v>
      </c>
      <c r="F25" s="10">
        <v>55</v>
      </c>
      <c r="G25" s="10">
        <v>55</v>
      </c>
      <c r="H25" s="10">
        <v>65</v>
      </c>
      <c r="I25" s="10">
        <v>65</v>
      </c>
    </row>
    <row r="26" spans="1:11">
      <c r="A26" s="17" t="s">
        <v>30</v>
      </c>
      <c r="B26" s="10">
        <v>200</v>
      </c>
      <c r="C26" s="10"/>
      <c r="D26" s="10">
        <v>160</v>
      </c>
      <c r="E26" s="10"/>
      <c r="F26" s="10">
        <v>180</v>
      </c>
      <c r="G26" s="10"/>
      <c r="H26" s="10">
        <v>180</v>
      </c>
      <c r="I26" s="10"/>
      <c r="J26" s="33"/>
      <c r="K26" s="33"/>
    </row>
    <row r="27" spans="1:14">
      <c r="A27" s="17" t="s">
        <v>31</v>
      </c>
      <c r="B27" s="18">
        <v>100000000</v>
      </c>
      <c r="C27" s="10" t="s">
        <v>32</v>
      </c>
      <c r="D27" s="14">
        <v>90000000</v>
      </c>
      <c r="E27" s="10" t="s">
        <v>32</v>
      </c>
      <c r="F27" s="14">
        <v>95000000</v>
      </c>
      <c r="G27" s="10" t="s">
        <v>32</v>
      </c>
      <c r="H27" s="14">
        <v>105000000</v>
      </c>
      <c r="I27" s="10" t="s">
        <v>32</v>
      </c>
      <c r="M27" s="5" t="s">
        <v>5</v>
      </c>
      <c r="N27" s="5" t="s">
        <v>33</v>
      </c>
    </row>
    <row r="28" spans="1:14">
      <c r="A28" s="19" t="s">
        <v>34</v>
      </c>
      <c r="B28" s="20">
        <f>B27/20</f>
        <v>5000000</v>
      </c>
      <c r="C28" s="11" t="s">
        <v>32</v>
      </c>
      <c r="D28" s="21">
        <f>D27/D22</f>
        <v>4500000</v>
      </c>
      <c r="E28" s="11" t="s">
        <v>32</v>
      </c>
      <c r="F28" s="21">
        <f>F27/20</f>
        <v>4750000</v>
      </c>
      <c r="G28" s="11" t="s">
        <v>32</v>
      </c>
      <c r="H28" s="21">
        <f>H27/D22</f>
        <v>5250000</v>
      </c>
      <c r="I28" s="11" t="s">
        <v>32</v>
      </c>
      <c r="M28" s="7">
        <f>F4</f>
        <v>9</v>
      </c>
      <c r="N28" s="7">
        <f>F12</f>
        <v>50</v>
      </c>
    </row>
    <row r="29" spans="1:14">
      <c r="A29" s="17" t="s">
        <v>35</v>
      </c>
      <c r="B29" s="18" t="s">
        <v>32</v>
      </c>
      <c r="C29" s="14">
        <v>6000000</v>
      </c>
      <c r="D29" s="14" t="s">
        <v>32</v>
      </c>
      <c r="E29" s="14">
        <v>4750000</v>
      </c>
      <c r="F29" s="10" t="s">
        <v>32</v>
      </c>
      <c r="G29" s="14">
        <v>5000000</v>
      </c>
      <c r="H29" s="10" t="s">
        <v>32</v>
      </c>
      <c r="I29" s="14">
        <v>6500000</v>
      </c>
      <c r="M29" s="7">
        <f>F5</f>
        <v>11</v>
      </c>
      <c r="N29" s="2"/>
    </row>
    <row r="30" spans="1:14">
      <c r="A30" s="17" t="s">
        <v>36</v>
      </c>
      <c r="B30" s="18" t="s">
        <v>32</v>
      </c>
      <c r="C30" s="14">
        <f>C29*D22</f>
        <v>120000000</v>
      </c>
      <c r="D30" s="10" t="s">
        <v>32</v>
      </c>
      <c r="E30" s="14">
        <f>E29*D22</f>
        <v>95000000</v>
      </c>
      <c r="F30" s="10" t="s">
        <v>32</v>
      </c>
      <c r="G30" s="14">
        <f>G29*D22</f>
        <v>100000000</v>
      </c>
      <c r="H30" s="10" t="s">
        <v>32</v>
      </c>
      <c r="I30" s="14">
        <f>I29*D22</f>
        <v>130000000</v>
      </c>
      <c r="M30" s="7">
        <f>F6</f>
        <v>9</v>
      </c>
      <c r="N30" s="2"/>
    </row>
    <row r="31" spans="1:14">
      <c r="A31" s="17" t="s">
        <v>37</v>
      </c>
      <c r="B31" s="22">
        <v>5000</v>
      </c>
      <c r="C31" s="23">
        <v>5000</v>
      </c>
      <c r="D31" s="14">
        <v>3000</v>
      </c>
      <c r="E31" s="14">
        <v>3000</v>
      </c>
      <c r="F31" s="14">
        <v>3500</v>
      </c>
      <c r="G31" s="14">
        <v>3500</v>
      </c>
      <c r="H31" s="14">
        <v>6000</v>
      </c>
      <c r="I31" s="14">
        <v>6000</v>
      </c>
      <c r="M31" s="7">
        <f>F7</f>
        <v>10</v>
      </c>
      <c r="N31" s="2"/>
    </row>
    <row r="32" spans="1:9">
      <c r="A32" s="17" t="s">
        <v>38</v>
      </c>
      <c r="B32" s="23">
        <v>10000</v>
      </c>
      <c r="C32" s="23">
        <v>10000</v>
      </c>
      <c r="D32" s="14">
        <v>7500</v>
      </c>
      <c r="E32" s="14">
        <v>7500</v>
      </c>
      <c r="F32" s="14">
        <v>8500</v>
      </c>
      <c r="G32" s="14">
        <v>8500</v>
      </c>
      <c r="H32" s="14">
        <v>10500</v>
      </c>
      <c r="I32" s="14">
        <v>10500</v>
      </c>
    </row>
    <row r="33" spans="2:2">
      <c r="B33" s="42">
        <f>100000000/20</f>
        <v>5000000</v>
      </c>
    </row>
    <row r="34" spans="1:1">
      <c r="A34" s="2" t="s">
        <v>39</v>
      </c>
    </row>
    <row r="35" spans="1:19">
      <c r="A35" t="s">
        <v>40</v>
      </c>
      <c r="G35" t="s">
        <v>40</v>
      </c>
      <c r="M35" t="s">
        <v>40</v>
      </c>
      <c r="S35" t="s">
        <v>40</v>
      </c>
    </row>
    <row r="36" spans="1:23">
      <c r="A36" s="4"/>
      <c r="B36" s="4" t="s">
        <v>1</v>
      </c>
      <c r="C36" s="4" t="s">
        <v>2</v>
      </c>
      <c r="D36" s="4" t="s">
        <v>3</v>
      </c>
      <c r="E36" s="4" t="s">
        <v>4</v>
      </c>
      <c r="G36" s="4"/>
      <c r="H36" s="4" t="s">
        <v>1</v>
      </c>
      <c r="I36" s="4" t="s">
        <v>2</v>
      </c>
      <c r="J36" s="4" t="s">
        <v>3</v>
      </c>
      <c r="K36" s="4" t="s">
        <v>4</v>
      </c>
      <c r="M36" s="4"/>
      <c r="N36" s="4" t="s">
        <v>1</v>
      </c>
      <c r="O36" s="4" t="s">
        <v>2</v>
      </c>
      <c r="P36" s="4" t="s">
        <v>3</v>
      </c>
      <c r="Q36" s="4" t="s">
        <v>4</v>
      </c>
      <c r="S36" s="4"/>
      <c r="T36" s="4" t="s">
        <v>1</v>
      </c>
      <c r="U36" s="4" t="s">
        <v>2</v>
      </c>
      <c r="V36" s="4" t="s">
        <v>3</v>
      </c>
      <c r="W36" s="4" t="s">
        <v>4</v>
      </c>
    </row>
    <row r="37" spans="1:23">
      <c r="A37" s="4" t="s">
        <v>1</v>
      </c>
      <c r="B37" s="24">
        <f>($B4*$B$18*$D$47*$B$48)+($B$19*$D$47)</f>
        <v>80000</v>
      </c>
      <c r="C37" s="22">
        <f>($C4*$B$18*$D$47*$B$48)+($B$19*$D$47)</f>
        <v>152000</v>
      </c>
      <c r="D37" s="22">
        <f>($D4*$B$18*$D$47*$B$48)+($B$19*$D$47)</f>
        <v>128000</v>
      </c>
      <c r="E37" s="22">
        <f>($E4*$B$18*$D$47*$B$48)+($B$19*$D$47)</f>
        <v>176000</v>
      </c>
      <c r="G37" s="4" t="s">
        <v>1</v>
      </c>
      <c r="H37" s="24">
        <f>($B4*$B$18*$J$47*$H$48)+($B$19*$J$47)</f>
        <v>40000</v>
      </c>
      <c r="I37" s="22">
        <f>($C4*$B$18*$J$47*$H$48)+($B$19*$J$47)</f>
        <v>112000</v>
      </c>
      <c r="J37" s="22">
        <f>($D4*$B$18*$J$47*$H$48)+($B$19*$J$47)</f>
        <v>88000</v>
      </c>
      <c r="K37" s="22">
        <f>($E4*$B$18*$J$47*$H$48)+($B$19*$J$47)</f>
        <v>136000</v>
      </c>
      <c r="M37" s="4" t="s">
        <v>1</v>
      </c>
      <c r="N37" s="24">
        <f>($B4*$B$18*$P$47*$N$48)+($B$19*$P$47)</f>
        <v>30000</v>
      </c>
      <c r="O37" s="22">
        <f>($C4*$B$18*$P$47*$N$48)+($B$19*$P$47)</f>
        <v>111000</v>
      </c>
      <c r="P37" s="22">
        <f>($D4*$B$18*$P$47*$N$48)+($B$19*$P$47)</f>
        <v>84000</v>
      </c>
      <c r="Q37" s="22">
        <f>($E4*$B$18*$P$47*$N$48)+($B$19*$P$47)</f>
        <v>138000</v>
      </c>
      <c r="S37" s="4" t="s">
        <v>1</v>
      </c>
      <c r="T37" s="24">
        <f>($B4*$B$18*$V$47*$T$48)+($B$19*$V$47)</f>
        <v>20000</v>
      </c>
      <c r="U37" s="22">
        <f>($C4*$B$18*$V$47*$T$48)+($B$19*$V$47)</f>
        <v>92000</v>
      </c>
      <c r="V37" s="22">
        <f>($D4*$B$18*$V$47*$T$48)+($B$19*$V$47)</f>
        <v>68000</v>
      </c>
      <c r="W37" s="22">
        <f>($E4*$B$18*$V$47*$T$48)+($B$19*$V$47)</f>
        <v>116000</v>
      </c>
    </row>
    <row r="38" spans="1:23">
      <c r="A38" s="35" t="s">
        <v>2</v>
      </c>
      <c r="B38" s="36">
        <f t="shared" ref="B38:B40" si="0">($B5*$B$18*$D$47*$B$48)+($B$19*$D$47)</f>
        <v>152000</v>
      </c>
      <c r="C38" s="36">
        <f>($C5*$B$18*$D$47*$B$48)+($B$19*$D$47)</f>
        <v>80000</v>
      </c>
      <c r="D38" s="36">
        <f t="shared" ref="D38:D40" si="1">($D5*$B$18*$D$47*$B$48)+($B$19*$D$47)</f>
        <v>200000</v>
      </c>
      <c r="E38" s="36">
        <f t="shared" ref="E38:E40" si="2">($E5*$B$18*$D$47*$B$48)+($B$19*$D$47)</f>
        <v>152000</v>
      </c>
      <c r="G38" s="35" t="s">
        <v>2</v>
      </c>
      <c r="H38" s="36">
        <f t="shared" ref="H38:H40" si="3">($B5*$B$18*$J$47*$H$48)+($B$19*$J$47)</f>
        <v>112000</v>
      </c>
      <c r="I38" s="36">
        <f t="shared" ref="I38:I40" si="4">($C5*$B$18*$J$47*$H$48)+($B$19*$J$47)</f>
        <v>40000</v>
      </c>
      <c r="J38" s="36">
        <f t="shared" ref="J38:J40" si="5">($D5*$B$18*$J$47*$H$48)+($B$19*$J$47)</f>
        <v>160000</v>
      </c>
      <c r="K38" s="36">
        <f t="shared" ref="K38:K40" si="6">($E5*$B$18*$J$47*$H$48)+($B$19*$J$47)</f>
        <v>112000</v>
      </c>
      <c r="M38" s="35" t="s">
        <v>2</v>
      </c>
      <c r="N38" s="36">
        <f t="shared" ref="N38:N40" si="7">($B5*$B$18*$P$47*$N$48)+($B$19*$P$47)</f>
        <v>111000</v>
      </c>
      <c r="O38" s="36">
        <f t="shared" ref="O38:O40" si="8">($C5*$B$18*$P$47*$N$48)+($B$19*$P$47)</f>
        <v>30000</v>
      </c>
      <c r="P38" s="36">
        <f t="shared" ref="P38:P40" si="9">($D5*$B$18*$P$47*$N$48)+($B$19*$P$47)</f>
        <v>165000</v>
      </c>
      <c r="Q38" s="36">
        <f t="shared" ref="Q38:Q40" si="10">($E5*$B$18*$P$47*$N$48)+($B$19*$P$47)</f>
        <v>111000</v>
      </c>
      <c r="S38" s="35" t="s">
        <v>2</v>
      </c>
      <c r="T38" s="36">
        <f>($B5*$B$18*$V$47*$T$48)+($B$19*$V$47)</f>
        <v>92000</v>
      </c>
      <c r="U38" s="36">
        <f t="shared" ref="U38:U40" si="11">($C5*$B$18*$V$47*$T$48)+($B$19*$V$47)</f>
        <v>20000</v>
      </c>
      <c r="V38" s="36">
        <f t="shared" ref="V38:V40" si="12">($D5*$B$18*$V$47*$T$48)+($B$19*$V$47)</f>
        <v>140000</v>
      </c>
      <c r="W38" s="36">
        <f t="shared" ref="W38:W40" si="13">($E5*$B$18*$V$47*$T$48)+($B$19*$V$47)</f>
        <v>92000</v>
      </c>
    </row>
    <row r="39" spans="1:23">
      <c r="A39" s="4" t="s">
        <v>3</v>
      </c>
      <c r="B39" s="22">
        <f t="shared" si="0"/>
        <v>128000</v>
      </c>
      <c r="C39" s="22">
        <f t="shared" ref="C39:C40" si="14">($C6*$B$18*$D$47*$B$48)+($B$19*$D$47)</f>
        <v>200000</v>
      </c>
      <c r="D39" s="24">
        <f t="shared" si="1"/>
        <v>80000</v>
      </c>
      <c r="E39" s="22">
        <f t="shared" si="2"/>
        <v>128000</v>
      </c>
      <c r="G39" s="4" t="s">
        <v>3</v>
      </c>
      <c r="H39" s="22">
        <f t="shared" si="3"/>
        <v>88000</v>
      </c>
      <c r="I39" s="22">
        <f t="shared" si="4"/>
        <v>160000</v>
      </c>
      <c r="J39" s="24">
        <f t="shared" si="5"/>
        <v>40000</v>
      </c>
      <c r="K39" s="22">
        <f t="shared" si="6"/>
        <v>88000</v>
      </c>
      <c r="M39" s="4" t="s">
        <v>3</v>
      </c>
      <c r="N39" s="22">
        <f t="shared" si="7"/>
        <v>84000</v>
      </c>
      <c r="O39" s="22">
        <f t="shared" si="8"/>
        <v>165000</v>
      </c>
      <c r="P39" s="24">
        <f t="shared" si="9"/>
        <v>30000</v>
      </c>
      <c r="Q39" s="22">
        <f t="shared" si="10"/>
        <v>84000</v>
      </c>
      <c r="S39" s="4" t="s">
        <v>3</v>
      </c>
      <c r="T39" s="22">
        <f>($B6*$B$18*$V$47*$T$48)+($B$19*$V$47)</f>
        <v>68000</v>
      </c>
      <c r="U39" s="22">
        <f t="shared" si="11"/>
        <v>140000</v>
      </c>
      <c r="V39" s="24">
        <f t="shared" si="12"/>
        <v>20000</v>
      </c>
      <c r="W39" s="22">
        <f t="shared" si="13"/>
        <v>68000</v>
      </c>
    </row>
    <row r="40" spans="1:23">
      <c r="A40" s="4" t="s">
        <v>4</v>
      </c>
      <c r="B40" s="22">
        <f t="shared" si="0"/>
        <v>176000</v>
      </c>
      <c r="C40" s="22">
        <f t="shared" si="14"/>
        <v>152000</v>
      </c>
      <c r="D40" s="22">
        <f t="shared" si="1"/>
        <v>152000</v>
      </c>
      <c r="E40" s="24">
        <f t="shared" si="2"/>
        <v>80000</v>
      </c>
      <c r="G40" s="4" t="s">
        <v>4</v>
      </c>
      <c r="H40" s="22">
        <f t="shared" si="3"/>
        <v>136000</v>
      </c>
      <c r="I40" s="22">
        <f t="shared" si="4"/>
        <v>112000</v>
      </c>
      <c r="J40" s="22">
        <f t="shared" si="5"/>
        <v>112000</v>
      </c>
      <c r="K40" s="24">
        <f t="shared" si="6"/>
        <v>40000</v>
      </c>
      <c r="M40" s="4" t="s">
        <v>4</v>
      </c>
      <c r="N40" s="22">
        <f t="shared" si="7"/>
        <v>138000</v>
      </c>
      <c r="O40" s="22">
        <f t="shared" si="8"/>
        <v>111000</v>
      </c>
      <c r="P40" s="22">
        <f t="shared" si="9"/>
        <v>111000</v>
      </c>
      <c r="Q40" s="24">
        <f t="shared" si="10"/>
        <v>30000</v>
      </c>
      <c r="S40" s="4" t="s">
        <v>4</v>
      </c>
      <c r="T40" s="22">
        <f>($B7*$B$18*$V$47*$T$48)+($B$19*$V$47)</f>
        <v>116000</v>
      </c>
      <c r="U40" s="22">
        <f t="shared" si="11"/>
        <v>92000</v>
      </c>
      <c r="V40" s="22">
        <f t="shared" si="12"/>
        <v>92000</v>
      </c>
      <c r="W40" s="24">
        <f t="shared" si="13"/>
        <v>20000</v>
      </c>
    </row>
    <row r="42" spans="1:19">
      <c r="A42" t="s">
        <v>41</v>
      </c>
      <c r="G42" t="s">
        <v>41</v>
      </c>
      <c r="M42" t="s">
        <v>41</v>
      </c>
      <c r="S42" t="s">
        <v>41</v>
      </c>
    </row>
    <row r="44" spans="1:21">
      <c r="A44" s="10" t="s">
        <v>42</v>
      </c>
      <c r="B44" s="10">
        <v>2</v>
      </c>
      <c r="C44" s="4" t="s">
        <v>43</v>
      </c>
      <c r="G44" s="10" t="s">
        <v>42</v>
      </c>
      <c r="H44" s="10">
        <v>2</v>
      </c>
      <c r="I44" s="4" t="s">
        <v>43</v>
      </c>
      <c r="M44" s="10" t="s">
        <v>42</v>
      </c>
      <c r="N44" s="10">
        <v>2</v>
      </c>
      <c r="O44" s="4" t="s">
        <v>43</v>
      </c>
      <c r="S44" s="10" t="s">
        <v>42</v>
      </c>
      <c r="T44" s="10">
        <v>2</v>
      </c>
      <c r="U44" s="4" t="s">
        <v>43</v>
      </c>
    </row>
    <row r="45" spans="1:22">
      <c r="A45" s="10" t="s">
        <v>44</v>
      </c>
      <c r="B45" s="10">
        <v>1</v>
      </c>
      <c r="C45" s="4" t="s">
        <v>43</v>
      </c>
      <c r="D45" s="37">
        <f>N28/B48</f>
        <v>50</v>
      </c>
      <c r="E45" s="37"/>
      <c r="G45" s="10" t="s">
        <v>44</v>
      </c>
      <c r="H45" s="10">
        <v>1</v>
      </c>
      <c r="I45" s="4" t="s">
        <v>43</v>
      </c>
      <c r="J45" s="37">
        <f>N28/H48</f>
        <v>25</v>
      </c>
      <c r="K45" s="37"/>
      <c r="M45" s="10" t="s">
        <v>44</v>
      </c>
      <c r="N45" s="10">
        <v>1</v>
      </c>
      <c r="O45" s="4" t="s">
        <v>43</v>
      </c>
      <c r="P45" s="37">
        <f>N28/N48</f>
        <v>16.6666666666667</v>
      </c>
      <c r="S45" s="10" t="s">
        <v>44</v>
      </c>
      <c r="T45" s="10">
        <v>1</v>
      </c>
      <c r="U45" s="4" t="s">
        <v>43</v>
      </c>
      <c r="V45" s="37">
        <f>N28/T48</f>
        <v>12.5</v>
      </c>
    </row>
    <row r="46" spans="1:22">
      <c r="A46" s="10" t="s">
        <v>45</v>
      </c>
      <c r="B46" s="10">
        <f>B17</f>
        <v>7</v>
      </c>
      <c r="C46" s="4" t="s">
        <v>46</v>
      </c>
      <c r="D46" s="38">
        <f>D45/B46</f>
        <v>7.14285714285714</v>
      </c>
      <c r="E46" s="38"/>
      <c r="G46" s="10" t="s">
        <v>45</v>
      </c>
      <c r="H46" s="10">
        <f>B17</f>
        <v>7</v>
      </c>
      <c r="I46" s="4" t="s">
        <v>46</v>
      </c>
      <c r="J46" s="38">
        <f>J45/H46</f>
        <v>3.57142857142857</v>
      </c>
      <c r="K46" s="38"/>
      <c r="M46" s="10" t="s">
        <v>45</v>
      </c>
      <c r="N46" s="10">
        <f>B17</f>
        <v>7</v>
      </c>
      <c r="O46" s="4" t="s">
        <v>46</v>
      </c>
      <c r="P46" s="38">
        <f>P45/N46</f>
        <v>2.38095238095238</v>
      </c>
      <c r="S46" s="10" t="s">
        <v>45</v>
      </c>
      <c r="T46" s="10">
        <f>B17</f>
        <v>7</v>
      </c>
      <c r="U46" s="4" t="s">
        <v>46</v>
      </c>
      <c r="V46" s="38">
        <f>V45/T46</f>
        <v>1.78571428571429</v>
      </c>
    </row>
    <row r="47" spans="1:22">
      <c r="A47" s="10" t="s">
        <v>47</v>
      </c>
      <c r="B47" s="39">
        <f>B49/B46</f>
        <v>7.14285714285714</v>
      </c>
      <c r="C47" s="4" t="s">
        <v>48</v>
      </c>
      <c r="D47" s="40">
        <v>8</v>
      </c>
      <c r="E47" s="40"/>
      <c r="G47" s="10" t="s">
        <v>47</v>
      </c>
      <c r="H47" s="39">
        <f>H49/H46</f>
        <v>3.57142857142857</v>
      </c>
      <c r="I47" s="4" t="s">
        <v>48</v>
      </c>
      <c r="J47" s="40">
        <v>4</v>
      </c>
      <c r="K47" s="40"/>
      <c r="M47" s="10" t="s">
        <v>47</v>
      </c>
      <c r="N47" s="39">
        <f>N49/N46</f>
        <v>2.38095238095238</v>
      </c>
      <c r="O47" s="4" t="s">
        <v>48</v>
      </c>
      <c r="P47" s="40">
        <v>3</v>
      </c>
      <c r="S47" s="10" t="s">
        <v>47</v>
      </c>
      <c r="T47" s="39">
        <f>T49/T46</f>
        <v>1.78571428571429</v>
      </c>
      <c r="U47" s="4" t="s">
        <v>48</v>
      </c>
      <c r="V47" s="40">
        <v>2</v>
      </c>
    </row>
    <row r="48" spans="1:22">
      <c r="A48" s="29" t="s">
        <v>49</v>
      </c>
      <c r="B48" s="30">
        <v>1</v>
      </c>
      <c r="C48" s="31" t="s">
        <v>50</v>
      </c>
      <c r="D48" t="s">
        <v>51</v>
      </c>
      <c r="G48" s="29" t="s">
        <v>49</v>
      </c>
      <c r="H48" s="30">
        <v>2</v>
      </c>
      <c r="I48" s="31" t="s">
        <v>50</v>
      </c>
      <c r="J48" t="s">
        <v>51</v>
      </c>
      <c r="M48" s="29" t="s">
        <v>49</v>
      </c>
      <c r="N48" s="30">
        <v>3</v>
      </c>
      <c r="O48" s="31" t="s">
        <v>50</v>
      </c>
      <c r="P48" t="s">
        <v>51</v>
      </c>
      <c r="S48" s="29" t="s">
        <v>49</v>
      </c>
      <c r="T48" s="30">
        <v>4</v>
      </c>
      <c r="U48" s="31" t="s">
        <v>50</v>
      </c>
      <c r="V48" t="s">
        <v>51</v>
      </c>
    </row>
    <row r="49" spans="1:21">
      <c r="A49" s="10" t="s">
        <v>52</v>
      </c>
      <c r="B49" s="10">
        <f>N28/B48</f>
        <v>50</v>
      </c>
      <c r="C49" s="4" t="s">
        <v>46</v>
      </c>
      <c r="G49" s="10" t="s">
        <v>52</v>
      </c>
      <c r="H49" s="10">
        <f>N28/H48</f>
        <v>25</v>
      </c>
      <c r="I49" s="4" t="s">
        <v>46</v>
      </c>
      <c r="M49" s="10" t="s">
        <v>52</v>
      </c>
      <c r="N49" s="41">
        <f>N28/N48</f>
        <v>16.6666666666667</v>
      </c>
      <c r="O49" s="4" t="s">
        <v>46</v>
      </c>
      <c r="S49" s="10" t="s">
        <v>52</v>
      </c>
      <c r="T49" s="41">
        <f>N28/T48</f>
        <v>12.5</v>
      </c>
      <c r="U49" s="4" t="s">
        <v>46</v>
      </c>
    </row>
    <row r="50" spans="2:21">
      <c r="B50" s="3"/>
      <c r="C50" s="3"/>
      <c r="H50" s="3"/>
      <c r="I50" s="3"/>
      <c r="N50" s="3"/>
      <c r="O50" s="3"/>
      <c r="T50" s="3"/>
      <c r="U50" s="3"/>
    </row>
    <row r="51" spans="1:19">
      <c r="A51" s="32" t="s">
        <v>53</v>
      </c>
      <c r="G51" s="32" t="s">
        <v>53</v>
      </c>
      <c r="M51" s="32" t="s">
        <v>53</v>
      </c>
      <c r="S51" s="32" t="s">
        <v>53</v>
      </c>
    </row>
    <row r="52" spans="1:19">
      <c r="A52" t="s">
        <v>54</v>
      </c>
      <c r="G52" t="s">
        <v>54</v>
      </c>
      <c r="M52" t="s">
        <v>54</v>
      </c>
      <c r="S52" t="s">
        <v>54</v>
      </c>
    </row>
    <row r="53" spans="1:20">
      <c r="A53" s="4"/>
      <c r="B53" s="4" t="s">
        <v>53</v>
      </c>
      <c r="G53" s="4"/>
      <c r="H53" s="4" t="s">
        <v>53</v>
      </c>
      <c r="M53" s="4"/>
      <c r="N53" s="4" t="s">
        <v>53</v>
      </c>
      <c r="S53" s="4"/>
      <c r="T53" s="4" t="s">
        <v>53</v>
      </c>
    </row>
    <row r="54" spans="1:20">
      <c r="A54" s="4" t="s">
        <v>1</v>
      </c>
      <c r="B54" s="22">
        <f>(B31*B12)+(B28)</f>
        <v>5050000</v>
      </c>
      <c r="G54" s="4" t="s">
        <v>1</v>
      </c>
      <c r="H54" s="22">
        <f>(B31*B12)+(B28)</f>
        <v>5050000</v>
      </c>
      <c r="M54" s="4" t="s">
        <v>1</v>
      </c>
      <c r="N54" s="22">
        <f>(B31*B12)+(B28)</f>
        <v>5050000</v>
      </c>
      <c r="S54" s="4" t="s">
        <v>1</v>
      </c>
      <c r="T54" s="22">
        <f>N54</f>
        <v>5050000</v>
      </c>
    </row>
    <row r="55" spans="1:21">
      <c r="A55" s="35" t="s">
        <v>2</v>
      </c>
      <c r="B55" s="36">
        <f>(D31*C12)+(D28)</f>
        <v>4545000</v>
      </c>
      <c r="C55" t="s">
        <v>55</v>
      </c>
      <c r="G55" s="35" t="s">
        <v>2</v>
      </c>
      <c r="H55" s="36">
        <f>(D31*C12)+(D28)</f>
        <v>4545000</v>
      </c>
      <c r="I55" t="s">
        <v>55</v>
      </c>
      <c r="M55" s="35" t="s">
        <v>2</v>
      </c>
      <c r="N55" s="36">
        <f>H55</f>
        <v>4545000</v>
      </c>
      <c r="O55" t="s">
        <v>55</v>
      </c>
      <c r="S55" s="35" t="s">
        <v>2</v>
      </c>
      <c r="T55" s="36">
        <f>N55</f>
        <v>4545000</v>
      </c>
      <c r="U55" t="s">
        <v>55</v>
      </c>
    </row>
    <row r="56" spans="1:20">
      <c r="A56" s="4" t="s">
        <v>3</v>
      </c>
      <c r="B56" s="23">
        <f>(F31*D12)+(F28)</f>
        <v>4788500</v>
      </c>
      <c r="G56" s="4" t="s">
        <v>3</v>
      </c>
      <c r="H56" s="23">
        <f>(F31*D12)+(F28)</f>
        <v>4788500</v>
      </c>
      <c r="M56" s="4" t="s">
        <v>3</v>
      </c>
      <c r="N56" s="22">
        <f t="shared" ref="N56:N57" si="15">H56</f>
        <v>4788500</v>
      </c>
      <c r="S56" s="4" t="s">
        <v>3</v>
      </c>
      <c r="T56" s="22">
        <f>N56</f>
        <v>4788500</v>
      </c>
    </row>
    <row r="57" spans="1:20">
      <c r="A57" s="4" t="s">
        <v>4</v>
      </c>
      <c r="B57" s="23">
        <f>(H31*E12)+(H28)</f>
        <v>5334000</v>
      </c>
      <c r="G57" s="4" t="s">
        <v>4</v>
      </c>
      <c r="H57" s="23">
        <f>(H31*E12)+(H28)</f>
        <v>5334000</v>
      </c>
      <c r="M57" s="4" t="s">
        <v>4</v>
      </c>
      <c r="N57" s="22">
        <f t="shared" si="15"/>
        <v>5334000</v>
      </c>
      <c r="S57" s="4" t="s">
        <v>4</v>
      </c>
      <c r="T57" s="22">
        <f>N57</f>
        <v>5334000</v>
      </c>
    </row>
    <row r="59" spans="1:19">
      <c r="A59" t="s">
        <v>56</v>
      </c>
      <c r="G59" t="s">
        <v>56</v>
      </c>
      <c r="M59" t="s">
        <v>56</v>
      </c>
      <c r="S59" t="s">
        <v>56</v>
      </c>
    </row>
    <row r="60" spans="1:20">
      <c r="A60" s="4"/>
      <c r="B60" s="4" t="s">
        <v>56</v>
      </c>
      <c r="G60" s="4"/>
      <c r="H60" s="4" t="s">
        <v>56</v>
      </c>
      <c r="M60" s="4"/>
      <c r="N60" s="4" t="s">
        <v>56</v>
      </c>
      <c r="S60" s="4"/>
      <c r="T60" s="4" t="s">
        <v>56</v>
      </c>
    </row>
    <row r="61" spans="1:20">
      <c r="A61" s="4" t="s">
        <v>1</v>
      </c>
      <c r="B61" s="22">
        <f>(B49/2)*B32</f>
        <v>250000</v>
      </c>
      <c r="G61" s="4" t="s">
        <v>1</v>
      </c>
      <c r="H61" s="22">
        <f>($H$49/2)*B32</f>
        <v>125000</v>
      </c>
      <c r="M61" s="4" t="s">
        <v>1</v>
      </c>
      <c r="N61" s="22">
        <f>(N49/2)*B32</f>
        <v>83333.3333333333</v>
      </c>
      <c r="S61" s="4" t="s">
        <v>1</v>
      </c>
      <c r="T61" s="22">
        <f>(T49/2)*B32</f>
        <v>62500</v>
      </c>
    </row>
    <row r="62" spans="1:21">
      <c r="A62" s="35" t="s">
        <v>2</v>
      </c>
      <c r="B62" s="36">
        <f>(B49/2)*D32</f>
        <v>187500</v>
      </c>
      <c r="C62" t="s">
        <v>55</v>
      </c>
      <c r="G62" s="35" t="s">
        <v>2</v>
      </c>
      <c r="H62" s="36">
        <f>($H$49/2)*D32</f>
        <v>93750</v>
      </c>
      <c r="I62" t="s">
        <v>55</v>
      </c>
      <c r="M62" s="35" t="s">
        <v>2</v>
      </c>
      <c r="N62" s="36">
        <f>(N49/2)*D32</f>
        <v>62500</v>
      </c>
      <c r="O62" t="s">
        <v>55</v>
      </c>
      <c r="S62" s="35" t="s">
        <v>2</v>
      </c>
      <c r="T62" s="36">
        <f>(T49/2)*D32</f>
        <v>46875</v>
      </c>
      <c r="U62" t="s">
        <v>55</v>
      </c>
    </row>
    <row r="63" spans="1:20">
      <c r="A63" s="4" t="s">
        <v>3</v>
      </c>
      <c r="B63" s="23">
        <f>(B49/2)*F32</f>
        <v>212500</v>
      </c>
      <c r="G63" s="4" t="s">
        <v>3</v>
      </c>
      <c r="H63" s="22">
        <f>($H$49/2)*F32</f>
        <v>106250</v>
      </c>
      <c r="M63" s="4" t="s">
        <v>3</v>
      </c>
      <c r="N63" s="23">
        <f>(N49/2)*F32</f>
        <v>70833.3333333333</v>
      </c>
      <c r="S63" s="4" t="s">
        <v>3</v>
      </c>
      <c r="T63" s="23">
        <f>(T49/2)*F32</f>
        <v>53125</v>
      </c>
    </row>
    <row r="64" spans="1:20">
      <c r="A64" s="4" t="s">
        <v>4</v>
      </c>
      <c r="B64" s="23">
        <f>(B49/2)*H32</f>
        <v>262500</v>
      </c>
      <c r="G64" s="4" t="s">
        <v>4</v>
      </c>
      <c r="H64" s="22">
        <f>($H$49/2)*H32</f>
        <v>131250</v>
      </c>
      <c r="M64" s="4" t="s">
        <v>4</v>
      </c>
      <c r="N64" s="23">
        <f>(N49/2)*H32</f>
        <v>87500</v>
      </c>
      <c r="S64" s="4" t="s">
        <v>4</v>
      </c>
      <c r="T64" s="23">
        <f>(T49/2)*H32</f>
        <v>65625</v>
      </c>
    </row>
    <row r="67" spans="1:19">
      <c r="A67" t="s">
        <v>57</v>
      </c>
      <c r="G67" t="s">
        <v>58</v>
      </c>
      <c r="M67" t="s">
        <v>59</v>
      </c>
      <c r="S67" t="s">
        <v>60</v>
      </c>
    </row>
    <row r="68" spans="1:20">
      <c r="A68" s="4"/>
      <c r="B68" s="4" t="s">
        <v>61</v>
      </c>
      <c r="G68" s="4"/>
      <c r="H68" s="4" t="s">
        <v>62</v>
      </c>
      <c r="M68" s="4"/>
      <c r="N68" s="4" t="s">
        <v>62</v>
      </c>
      <c r="S68" s="4"/>
      <c r="T68" s="4" t="s">
        <v>62</v>
      </c>
    </row>
    <row r="69" spans="1:20">
      <c r="A69" s="4" t="s">
        <v>1</v>
      </c>
      <c r="B69" s="22">
        <f>SUM(B37:E37,B54,B61)</f>
        <v>5836000</v>
      </c>
      <c r="G69" s="4" t="s">
        <v>1</v>
      </c>
      <c r="H69" s="22">
        <f>SUM(H37:K37,H54,H61)</f>
        <v>5551000</v>
      </c>
      <c r="M69" s="4" t="s">
        <v>1</v>
      </c>
      <c r="N69" s="22">
        <f>SUM(L37:O37,N54,N61)</f>
        <v>5274333.33333333</v>
      </c>
      <c r="S69" s="4" t="s">
        <v>1</v>
      </c>
      <c r="T69" s="22">
        <f>SUM(T37:W37,T54,T61)</f>
        <v>5408500</v>
      </c>
    </row>
    <row r="70" spans="1:21">
      <c r="A70" s="35" t="s">
        <v>2</v>
      </c>
      <c r="B70" s="36">
        <f>SUM(B38:E38,B55,B62)</f>
        <v>5316500</v>
      </c>
      <c r="G70" s="35" t="s">
        <v>2</v>
      </c>
      <c r="H70" s="36">
        <f>SUM(H38:K38,H55,H62)</f>
        <v>5062750</v>
      </c>
      <c r="I70" t="s">
        <v>55</v>
      </c>
      <c r="M70" s="35" t="s">
        <v>2</v>
      </c>
      <c r="N70" s="36">
        <f>SUM(L38:O38,N55,N62)</f>
        <v>4748500</v>
      </c>
      <c r="O70" t="s">
        <v>55</v>
      </c>
      <c r="S70" s="35" t="s">
        <v>2</v>
      </c>
      <c r="T70" s="36">
        <f>SUM(T38:W38,T55,T62)</f>
        <v>4935875</v>
      </c>
      <c r="U70" t="s">
        <v>55</v>
      </c>
    </row>
    <row r="71" spans="1:20">
      <c r="A71" s="4" t="s">
        <v>3</v>
      </c>
      <c r="B71" s="23">
        <f>SUM(B39:E39,B56,B63)</f>
        <v>5537000</v>
      </c>
      <c r="G71" s="4" t="s">
        <v>3</v>
      </c>
      <c r="H71" s="23">
        <f>SUM(H39:K39,H56,H63)</f>
        <v>5270750</v>
      </c>
      <c r="M71" s="4" t="s">
        <v>3</v>
      </c>
      <c r="N71" s="23">
        <f>SUM(L39:O39,N56,N63)</f>
        <v>5108333.33333333</v>
      </c>
      <c r="S71" s="4" t="s">
        <v>3</v>
      </c>
      <c r="T71" s="23">
        <f>SUM(T39:W39,T56,T63)</f>
        <v>5137625</v>
      </c>
    </row>
    <row r="72" spans="1:20">
      <c r="A72" s="4" t="s">
        <v>4</v>
      </c>
      <c r="B72" s="23">
        <f>SUM(B40:E40,B57,B64)</f>
        <v>6156500</v>
      </c>
      <c r="G72" s="4" t="s">
        <v>4</v>
      </c>
      <c r="H72" s="23">
        <f>SUM(H40:K40,H57,H64)</f>
        <v>5865250</v>
      </c>
      <c r="M72" s="4" t="s">
        <v>4</v>
      </c>
      <c r="N72" s="23">
        <f>SUM(L40:O40,N57,N64)</f>
        <v>5670500</v>
      </c>
      <c r="S72" s="4" t="s">
        <v>4</v>
      </c>
      <c r="T72" s="23">
        <f>SUM(T40:W40,T57,T64)</f>
        <v>5719625</v>
      </c>
    </row>
    <row r="75" spans="1:1">
      <c r="A75" s="2" t="s">
        <v>63</v>
      </c>
    </row>
    <row r="77" spans="1:5">
      <c r="A77" s="4"/>
      <c r="B77" s="4" t="s">
        <v>1</v>
      </c>
      <c r="C77" s="35" t="s">
        <v>2</v>
      </c>
      <c r="D77" s="4" t="s">
        <v>3</v>
      </c>
      <c r="E77" s="4" t="s">
        <v>4</v>
      </c>
    </row>
    <row r="78" spans="1:5">
      <c r="A78" s="4" t="s">
        <v>61</v>
      </c>
      <c r="B78" s="23">
        <f>B69</f>
        <v>5836000</v>
      </c>
      <c r="C78" s="36">
        <f>B70</f>
        <v>5316500</v>
      </c>
      <c r="D78" s="23">
        <f>B71</f>
        <v>5537000</v>
      </c>
      <c r="E78" s="23">
        <f>B72</f>
        <v>6156500</v>
      </c>
    </row>
    <row r="79" spans="1:5">
      <c r="A79" s="4" t="s">
        <v>64</v>
      </c>
      <c r="B79" s="23">
        <f>H69</f>
        <v>5551000</v>
      </c>
      <c r="C79" s="36">
        <f>H70</f>
        <v>5062750</v>
      </c>
      <c r="D79" s="23">
        <f>H71</f>
        <v>5270750</v>
      </c>
      <c r="E79" s="23">
        <f>H72</f>
        <v>5865250</v>
      </c>
    </row>
    <row r="80" spans="1:5">
      <c r="A80" s="4" t="s">
        <v>65</v>
      </c>
      <c r="B80" s="23">
        <f>N69</f>
        <v>5274333.33333333</v>
      </c>
      <c r="C80" s="36">
        <f>N70</f>
        <v>4748500</v>
      </c>
      <c r="D80" s="23">
        <f>N71</f>
        <v>5108333.33333333</v>
      </c>
      <c r="E80" s="23">
        <f>N72</f>
        <v>5670500</v>
      </c>
    </row>
    <row r="81" spans="1:5">
      <c r="A81" s="4" t="s">
        <v>66</v>
      </c>
      <c r="B81" s="23">
        <f>T69</f>
        <v>5408500</v>
      </c>
      <c r="C81" s="36">
        <f>T70</f>
        <v>4935875</v>
      </c>
      <c r="D81" s="23">
        <f>T71</f>
        <v>5137625</v>
      </c>
      <c r="E81" s="23">
        <f>T72</f>
        <v>5719625</v>
      </c>
    </row>
    <row r="1048576" spans="1:1">
      <c r="A1048576" s="4"/>
    </row>
  </sheetData>
  <mergeCells count="9">
    <mergeCell ref="B23:C23"/>
    <mergeCell ref="D23:E23"/>
    <mergeCell ref="F23:G23"/>
    <mergeCell ref="H23:I23"/>
    <mergeCell ref="B26:C26"/>
    <mergeCell ref="D26:E26"/>
    <mergeCell ref="F26:G26"/>
    <mergeCell ref="H26:I26"/>
    <mergeCell ref="A23:A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48576"/>
  <sheetViews>
    <sheetView zoomScale="90" zoomScaleNormal="90" topLeftCell="A46" workbookViewId="0">
      <selection activeCell="P60" sqref="P60"/>
    </sheetView>
  </sheetViews>
  <sheetFormatPr defaultColWidth="9" defaultRowHeight="14.4"/>
  <cols>
    <col min="1" max="1" width="22.7222222222222" customWidth="1"/>
    <col min="2" max="2" width="19.0925925925926" customWidth="1"/>
    <col min="3" max="3" width="14.4537037037037" customWidth="1"/>
    <col min="4" max="4" width="13.4537037037037" customWidth="1"/>
    <col min="5" max="5" width="14.4537037037037" customWidth="1"/>
    <col min="6" max="6" width="22.2685185185185" customWidth="1"/>
    <col min="7" max="7" width="19.3611111111111" customWidth="1"/>
    <col min="8" max="8" width="13.4537037037037" customWidth="1"/>
    <col min="9" max="9" width="14.4537037037037" customWidth="1"/>
    <col min="10" max="10" width="13.4537037037037" customWidth="1"/>
    <col min="11" max="11" width="16.7222222222222" customWidth="1"/>
    <col min="12" max="12" width="19.0925925925926" customWidth="1"/>
    <col min="13" max="13" width="18.2685185185185" customWidth="1"/>
    <col min="14" max="14" width="19.0925925925926" customWidth="1"/>
    <col min="15" max="17" width="10.9074074074074" customWidth="1"/>
    <col min="19" max="19" width="21.4537037037037" customWidth="1"/>
    <col min="20" max="20" width="14.8148148148148" customWidth="1"/>
    <col min="21" max="23" width="10.9074074074074" customWidth="1"/>
  </cols>
  <sheetData>
    <row r="1" spans="1:1">
      <c r="A1" s="2" t="s">
        <v>0</v>
      </c>
    </row>
    <row r="2" spans="7:7">
      <c r="G2" s="3"/>
    </row>
    <row r="3" spans="1:6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 spans="1:6">
      <c r="A4" s="4" t="s">
        <v>1</v>
      </c>
      <c r="B4" s="6">
        <v>0</v>
      </c>
      <c r="C4" s="4">
        <v>3</v>
      </c>
      <c r="D4" s="4">
        <v>2</v>
      </c>
      <c r="E4" s="4">
        <v>4</v>
      </c>
      <c r="F4" s="7">
        <f>SUM(B4:E4)</f>
        <v>9</v>
      </c>
    </row>
    <row r="5" spans="1:7">
      <c r="A5" s="4" t="s">
        <v>2</v>
      </c>
      <c r="B5" s="4">
        <v>3</v>
      </c>
      <c r="C5" s="6">
        <v>0</v>
      </c>
      <c r="D5" s="4">
        <v>5</v>
      </c>
      <c r="E5" s="8">
        <v>3</v>
      </c>
      <c r="F5" s="7">
        <f>SUM(B5:E5)</f>
        <v>11</v>
      </c>
      <c r="G5" t="s">
        <v>6</v>
      </c>
    </row>
    <row r="6" spans="1:6">
      <c r="A6" s="4" t="s">
        <v>3</v>
      </c>
      <c r="B6" s="4">
        <v>2</v>
      </c>
      <c r="C6" s="4">
        <v>5</v>
      </c>
      <c r="D6" s="6">
        <v>0</v>
      </c>
      <c r="E6" s="4">
        <v>2</v>
      </c>
      <c r="F6" s="7">
        <f>SUM(B6:E6)</f>
        <v>9</v>
      </c>
    </row>
    <row r="7" spans="1:6">
      <c r="A7" s="4" t="s">
        <v>4</v>
      </c>
      <c r="B7" s="4">
        <v>4</v>
      </c>
      <c r="C7" s="4">
        <v>3</v>
      </c>
      <c r="D7" s="4">
        <v>3</v>
      </c>
      <c r="E7" s="6">
        <v>0</v>
      </c>
      <c r="F7" s="7">
        <f>SUM(B7:E7)</f>
        <v>10</v>
      </c>
    </row>
    <row r="8" spans="7:7">
      <c r="G8" s="3"/>
    </row>
    <row r="9" spans="1:1">
      <c r="A9" s="2" t="s">
        <v>7</v>
      </c>
    </row>
    <row r="11" spans="1:6">
      <c r="A11" s="4"/>
      <c r="B11" s="4" t="s">
        <v>1</v>
      </c>
      <c r="C11" s="4" t="s">
        <v>2</v>
      </c>
      <c r="D11" s="4" t="s">
        <v>3</v>
      </c>
      <c r="E11" s="4" t="s">
        <v>4</v>
      </c>
      <c r="F11" s="9" t="s">
        <v>8</v>
      </c>
    </row>
    <row r="12" spans="1:6">
      <c r="A12" s="4" t="s">
        <v>9</v>
      </c>
      <c r="B12" s="10">
        <v>10</v>
      </c>
      <c r="C12" s="10">
        <v>15</v>
      </c>
      <c r="D12" s="10">
        <v>11</v>
      </c>
      <c r="E12" s="10">
        <v>14</v>
      </c>
      <c r="F12" s="7">
        <f>SUM(B12:E12)</f>
        <v>50</v>
      </c>
    </row>
    <row r="14" spans="1:1">
      <c r="A14" s="2" t="s">
        <v>10</v>
      </c>
    </row>
    <row r="15" spans="5:8">
      <c r="E15" s="2"/>
      <c r="F15" s="2"/>
      <c r="G15" s="2"/>
      <c r="H15" s="2"/>
    </row>
    <row r="16" spans="1:8">
      <c r="A16" s="11"/>
      <c r="B16" s="12" t="s">
        <v>11</v>
      </c>
      <c r="C16" s="12" t="s">
        <v>12</v>
      </c>
      <c r="E16" s="2" t="s">
        <v>13</v>
      </c>
      <c r="F16" s="2"/>
      <c r="G16" s="13">
        <v>10</v>
      </c>
      <c r="H16" s="2" t="s">
        <v>14</v>
      </c>
    </row>
    <row r="17" spans="1:3">
      <c r="A17" s="4" t="s">
        <v>15</v>
      </c>
      <c r="B17" s="10">
        <v>7</v>
      </c>
      <c r="C17" s="10">
        <v>9</v>
      </c>
    </row>
    <row r="18" spans="1:3">
      <c r="A18" s="4" t="s">
        <v>17</v>
      </c>
      <c r="B18" s="14">
        <v>3000</v>
      </c>
      <c r="C18" s="14">
        <v>4000</v>
      </c>
    </row>
    <row r="19" spans="1:6">
      <c r="A19" s="4" t="s">
        <v>19</v>
      </c>
      <c r="B19" s="14">
        <v>10000</v>
      </c>
      <c r="C19" s="14">
        <v>11000</v>
      </c>
      <c r="F19" t="s">
        <v>20</v>
      </c>
    </row>
    <row r="21" spans="1:1">
      <c r="A21" s="2" t="s">
        <v>23</v>
      </c>
    </row>
    <row r="22" spans="4:4">
      <c r="D22">
        <v>20</v>
      </c>
    </row>
    <row r="23" spans="1:11">
      <c r="A23" s="10"/>
      <c r="B23" s="15" t="s">
        <v>1</v>
      </c>
      <c r="C23" s="16"/>
      <c r="D23" s="10" t="s">
        <v>2</v>
      </c>
      <c r="E23" s="10"/>
      <c r="F23" s="10" t="s">
        <v>3</v>
      </c>
      <c r="G23" s="10"/>
      <c r="H23" s="10" t="s">
        <v>4</v>
      </c>
      <c r="I23" s="10"/>
      <c r="J23" s="33"/>
      <c r="K23" s="33"/>
    </row>
    <row r="24" spans="1:9">
      <c r="A24" s="10"/>
      <c r="B24" s="10" t="s">
        <v>27</v>
      </c>
      <c r="C24" s="10" t="s">
        <v>28</v>
      </c>
      <c r="D24" s="10" t="s">
        <v>27</v>
      </c>
      <c r="E24" s="10" t="s">
        <v>28</v>
      </c>
      <c r="F24" s="10" t="s">
        <v>27</v>
      </c>
      <c r="G24" s="10" t="s">
        <v>28</v>
      </c>
      <c r="H24" s="10" t="s">
        <v>27</v>
      </c>
      <c r="I24" s="10" t="s">
        <v>28</v>
      </c>
    </row>
    <row r="25" spans="1:9">
      <c r="A25" s="4" t="s">
        <v>29</v>
      </c>
      <c r="B25" s="10">
        <v>60</v>
      </c>
      <c r="C25" s="10">
        <v>60</v>
      </c>
      <c r="D25" s="10">
        <v>50</v>
      </c>
      <c r="E25" s="10">
        <v>50</v>
      </c>
      <c r="F25" s="10">
        <v>55</v>
      </c>
      <c r="G25" s="10">
        <v>55</v>
      </c>
      <c r="H25" s="10">
        <v>65</v>
      </c>
      <c r="I25" s="10">
        <v>65</v>
      </c>
    </row>
    <row r="26" spans="1:11">
      <c r="A26" s="17" t="s">
        <v>30</v>
      </c>
      <c r="B26" s="10">
        <v>200</v>
      </c>
      <c r="C26" s="10"/>
      <c r="D26" s="10">
        <v>160</v>
      </c>
      <c r="E26" s="10"/>
      <c r="F26" s="10">
        <v>180</v>
      </c>
      <c r="G26" s="10"/>
      <c r="H26" s="10">
        <v>180</v>
      </c>
      <c r="I26" s="10"/>
      <c r="J26" s="33"/>
      <c r="K26" s="33"/>
    </row>
    <row r="27" spans="1:14">
      <c r="A27" s="17" t="s">
        <v>31</v>
      </c>
      <c r="B27" s="18">
        <v>100000000</v>
      </c>
      <c r="C27" s="10" t="s">
        <v>32</v>
      </c>
      <c r="D27" s="14">
        <v>90000000</v>
      </c>
      <c r="E27" s="10" t="s">
        <v>32</v>
      </c>
      <c r="F27" s="14">
        <v>95000000</v>
      </c>
      <c r="G27" s="10" t="s">
        <v>32</v>
      </c>
      <c r="H27" s="14">
        <v>105000000</v>
      </c>
      <c r="I27" s="10" t="s">
        <v>32</v>
      </c>
      <c r="M27" s="5" t="s">
        <v>5</v>
      </c>
      <c r="N27" s="5" t="s">
        <v>33</v>
      </c>
    </row>
    <row r="28" spans="1:14">
      <c r="A28" s="19" t="s">
        <v>34</v>
      </c>
      <c r="B28" s="20">
        <f>B27/20</f>
        <v>5000000</v>
      </c>
      <c r="C28" s="11" t="s">
        <v>32</v>
      </c>
      <c r="D28" s="21">
        <f>D27/D22</f>
        <v>4500000</v>
      </c>
      <c r="E28" s="11" t="s">
        <v>32</v>
      </c>
      <c r="F28" s="21">
        <f>F27/20</f>
        <v>4750000</v>
      </c>
      <c r="G28" s="11" t="s">
        <v>32</v>
      </c>
      <c r="H28" s="21">
        <f>H27/D22</f>
        <v>5250000</v>
      </c>
      <c r="I28" s="11" t="s">
        <v>32</v>
      </c>
      <c r="M28" s="7">
        <f>F4</f>
        <v>9</v>
      </c>
      <c r="N28" s="7">
        <f>F12</f>
        <v>50</v>
      </c>
    </row>
    <row r="29" spans="1:14">
      <c r="A29" s="17" t="s">
        <v>35</v>
      </c>
      <c r="B29" s="18" t="s">
        <v>32</v>
      </c>
      <c r="C29" s="14">
        <v>6000000</v>
      </c>
      <c r="D29" s="14" t="s">
        <v>32</v>
      </c>
      <c r="E29" s="14">
        <v>4750000</v>
      </c>
      <c r="F29" s="10" t="s">
        <v>32</v>
      </c>
      <c r="G29" s="14">
        <v>5000000</v>
      </c>
      <c r="H29" s="10" t="s">
        <v>32</v>
      </c>
      <c r="I29" s="14">
        <v>6500000</v>
      </c>
      <c r="M29" s="7">
        <f>F5</f>
        <v>11</v>
      </c>
      <c r="N29" s="2"/>
    </row>
    <row r="30" spans="1:14">
      <c r="A30" s="17" t="s">
        <v>36</v>
      </c>
      <c r="B30" s="18" t="s">
        <v>32</v>
      </c>
      <c r="C30" s="14">
        <f>C29*D22</f>
        <v>120000000</v>
      </c>
      <c r="D30" s="10" t="s">
        <v>32</v>
      </c>
      <c r="E30" s="14">
        <f>E29*D22</f>
        <v>95000000</v>
      </c>
      <c r="F30" s="10" t="s">
        <v>32</v>
      </c>
      <c r="G30" s="14">
        <f>G29*D22</f>
        <v>100000000</v>
      </c>
      <c r="H30" s="10" t="s">
        <v>32</v>
      </c>
      <c r="I30" s="14">
        <f>I29*D22</f>
        <v>130000000</v>
      </c>
      <c r="M30" s="7">
        <f>F6</f>
        <v>9</v>
      </c>
      <c r="N30" s="2"/>
    </row>
    <row r="31" spans="1:14">
      <c r="A31" s="17" t="s">
        <v>37</v>
      </c>
      <c r="B31" s="22">
        <v>5000</v>
      </c>
      <c r="C31" s="23">
        <v>5000</v>
      </c>
      <c r="D31" s="14">
        <v>3000</v>
      </c>
      <c r="E31" s="14">
        <v>3000</v>
      </c>
      <c r="F31" s="14">
        <v>3500</v>
      </c>
      <c r="G31" s="14">
        <v>3500</v>
      </c>
      <c r="H31" s="14">
        <v>6000</v>
      </c>
      <c r="I31" s="14">
        <v>6000</v>
      </c>
      <c r="M31" s="7">
        <f>F7</f>
        <v>10</v>
      </c>
      <c r="N31" s="2"/>
    </row>
    <row r="32" spans="1:9">
      <c r="A32" s="17" t="s">
        <v>38</v>
      </c>
      <c r="B32" s="23">
        <v>10000</v>
      </c>
      <c r="C32" s="23">
        <v>10000</v>
      </c>
      <c r="D32" s="14">
        <v>7500</v>
      </c>
      <c r="E32" s="14">
        <v>7500</v>
      </c>
      <c r="F32" s="14">
        <v>8500</v>
      </c>
      <c r="G32" s="14">
        <v>8500</v>
      </c>
      <c r="H32" s="14">
        <v>10500</v>
      </c>
      <c r="I32" s="14">
        <v>10500</v>
      </c>
    </row>
    <row r="34" spans="1:1">
      <c r="A34" s="2" t="s">
        <v>39</v>
      </c>
    </row>
    <row r="35" spans="1:19">
      <c r="A35" t="s">
        <v>40</v>
      </c>
      <c r="G35" t="s">
        <v>40</v>
      </c>
      <c r="M35" t="s">
        <v>40</v>
      </c>
      <c r="S35" t="s">
        <v>40</v>
      </c>
    </row>
    <row r="36" spans="1:23">
      <c r="A36" s="4"/>
      <c r="B36" s="4" t="s">
        <v>1</v>
      </c>
      <c r="C36" s="4" t="s">
        <v>2</v>
      </c>
      <c r="D36" s="4" t="s">
        <v>3</v>
      </c>
      <c r="E36" s="4" t="s">
        <v>4</v>
      </c>
      <c r="G36" s="4"/>
      <c r="H36" s="4" t="s">
        <v>1</v>
      </c>
      <c r="I36" s="4" t="s">
        <v>2</v>
      </c>
      <c r="J36" s="4" t="s">
        <v>3</v>
      </c>
      <c r="K36" s="4" t="s">
        <v>4</v>
      </c>
      <c r="M36" s="4"/>
      <c r="N36" s="4" t="s">
        <v>1</v>
      </c>
      <c r="O36" s="4" t="s">
        <v>2</v>
      </c>
      <c r="P36" s="4" t="s">
        <v>3</v>
      </c>
      <c r="Q36" s="4" t="s">
        <v>4</v>
      </c>
      <c r="S36" s="4"/>
      <c r="T36" s="4" t="s">
        <v>1</v>
      </c>
      <c r="U36" s="4" t="s">
        <v>2</v>
      </c>
      <c r="V36" s="4" t="s">
        <v>3</v>
      </c>
      <c r="W36" s="4" t="s">
        <v>4</v>
      </c>
    </row>
    <row r="37" spans="1:23">
      <c r="A37" s="4" t="s">
        <v>1</v>
      </c>
      <c r="B37" s="24">
        <f>($B4*$B$18*$D$47*$B$48)+($B$19*$D$47)</f>
        <v>80000</v>
      </c>
      <c r="C37" s="22">
        <f>($C4*$B$18*$D$47*$B$48)+($B$19*$D$47)</f>
        <v>152000</v>
      </c>
      <c r="D37" s="22">
        <f>($D4*$B$18*$D$47*$B$48)+($B$19*$D$47)</f>
        <v>128000</v>
      </c>
      <c r="E37" s="22">
        <f>($E4*$B$18*$D$47*$B$48)+($B$19*$D$47)</f>
        <v>176000</v>
      </c>
      <c r="G37" s="4" t="s">
        <v>1</v>
      </c>
      <c r="H37" s="24">
        <f>($B4*$B$18*$J$47*$H$48)+($B$19*$J$47)</f>
        <v>40000</v>
      </c>
      <c r="I37" s="22">
        <f>($C4*$B$18*$J$47*$H$48)+($B$19*$J$47)</f>
        <v>112000</v>
      </c>
      <c r="J37" s="22">
        <f>($D4*$B$18*$J$47*$H$48)+($B$19*$J$47)</f>
        <v>88000</v>
      </c>
      <c r="K37" s="22">
        <f>($E4*$B$18*$J$47*$H$48)+($B$19*$J$47)</f>
        <v>136000</v>
      </c>
      <c r="M37" s="4" t="s">
        <v>1</v>
      </c>
      <c r="N37" s="24">
        <f>($B4*$B$18*$P$47*$N$48)+($B$19*$P$47)</f>
        <v>30000</v>
      </c>
      <c r="O37" s="22">
        <f>($C4*$B$18*$P$47*$N$48)+($B$19*$P$47)</f>
        <v>111000</v>
      </c>
      <c r="P37" s="22">
        <f>($D4*$B$18*$P$47*$N$48)+($B$19*$P$47)</f>
        <v>84000</v>
      </c>
      <c r="Q37" s="22">
        <f>($E4*$B$18*$P$47*$N$48)+($B$19*$P$47)</f>
        <v>138000</v>
      </c>
      <c r="S37" s="4" t="s">
        <v>1</v>
      </c>
      <c r="T37" s="24">
        <f>($B4*$B$18*$V$47*$T$48)+($B$19*$V$47)</f>
        <v>20000</v>
      </c>
      <c r="U37" s="22">
        <f>($C4*$B$18*$V$47*$T$48)+($B$19*$V$47)</f>
        <v>92000</v>
      </c>
      <c r="V37" s="22">
        <f>($D4*$B$18*$V$47*$T$48)+($B$19*$V$47)</f>
        <v>68000</v>
      </c>
      <c r="W37" s="22">
        <f>($E4*$B$18*$V$47*$T$48)+($B$19*$V$47)</f>
        <v>116000</v>
      </c>
    </row>
    <row r="38" spans="1:23">
      <c r="A38" s="35" t="s">
        <v>2</v>
      </c>
      <c r="B38" s="36">
        <f t="shared" ref="B38:B40" si="0">($B5*$B$18*$D$47*$B$48)+($B$19*$D$47)</f>
        <v>152000</v>
      </c>
      <c r="C38" s="36">
        <f t="shared" ref="C38:C40" si="1">($C5*$B$18*$D$47*$B$48)+($B$19*$D$47)</f>
        <v>80000</v>
      </c>
      <c r="D38" s="36">
        <f t="shared" ref="D38:D40" si="2">($D5*$B$18*$D$47*$B$48)+($B$19*$D$47)</f>
        <v>200000</v>
      </c>
      <c r="E38" s="36">
        <f t="shared" ref="E38:E40" si="3">($E5*$B$18*$D$47*$B$48)+($B$19*$D$47)</f>
        <v>152000</v>
      </c>
      <c r="G38" s="35" t="s">
        <v>2</v>
      </c>
      <c r="H38" s="36">
        <f t="shared" ref="H38:H40" si="4">($B5*$B$18*$J$47*$H$48)+($B$19*$J$47)</f>
        <v>112000</v>
      </c>
      <c r="I38" s="36">
        <f t="shared" ref="I38:I40" si="5">($C5*$B$18*$J$47*$H$48)+($B$19*$J$47)</f>
        <v>40000</v>
      </c>
      <c r="J38" s="36">
        <f t="shared" ref="J38:J40" si="6">($D5*$B$18*$J$47*$H$48)+($B$19*$J$47)</f>
        <v>160000</v>
      </c>
      <c r="K38" s="36">
        <f t="shared" ref="K38:K40" si="7">($E5*$B$18*$J$47*$H$48)+($B$19*$J$47)</f>
        <v>112000</v>
      </c>
      <c r="M38" s="35" t="s">
        <v>2</v>
      </c>
      <c r="N38" s="36">
        <f t="shared" ref="N38:N40" si="8">($B5*$B$18*$P$47*$N$48)+($B$19*$P$47)</f>
        <v>111000</v>
      </c>
      <c r="O38" s="36">
        <f t="shared" ref="O38:O40" si="9">($C5*$B$18*$P$47*$N$48)+($B$19*$P$47)</f>
        <v>30000</v>
      </c>
      <c r="P38" s="36">
        <f t="shared" ref="P38:P40" si="10">($D5*$B$18*$P$47*$N$48)+($B$19*$P$47)</f>
        <v>165000</v>
      </c>
      <c r="Q38" s="36">
        <f t="shared" ref="Q38:Q40" si="11">($E5*$B$18*$P$47*$N$48)+($B$19*$P$47)</f>
        <v>111000</v>
      </c>
      <c r="S38" s="35" t="s">
        <v>2</v>
      </c>
      <c r="T38" s="36">
        <f>($B5*$B$18*$V$47*$T$48)+($B$19*$V$47)</f>
        <v>92000</v>
      </c>
      <c r="U38" s="36">
        <f t="shared" ref="U38:U40" si="12">($C5*$B$18*$V$47*$T$48)+($B$19*$V$47)</f>
        <v>20000</v>
      </c>
      <c r="V38" s="36">
        <f t="shared" ref="V38:V40" si="13">($D5*$B$18*$V$47*$T$48)+($B$19*$V$47)</f>
        <v>140000</v>
      </c>
      <c r="W38" s="36">
        <f t="shared" ref="W38:W40" si="14">($E5*$B$18*$V$47*$T$48)+($B$19*$V$47)</f>
        <v>92000</v>
      </c>
    </row>
    <row r="39" spans="1:23">
      <c r="A39" s="4" t="s">
        <v>3</v>
      </c>
      <c r="B39" s="22">
        <f t="shared" si="0"/>
        <v>128000</v>
      </c>
      <c r="C39" s="22">
        <f t="shared" si="1"/>
        <v>200000</v>
      </c>
      <c r="D39" s="24">
        <f t="shared" si="2"/>
        <v>80000</v>
      </c>
      <c r="E39" s="22">
        <f t="shared" si="3"/>
        <v>128000</v>
      </c>
      <c r="G39" s="4" t="s">
        <v>3</v>
      </c>
      <c r="H39" s="22">
        <f t="shared" si="4"/>
        <v>88000</v>
      </c>
      <c r="I39" s="22">
        <f t="shared" si="5"/>
        <v>160000</v>
      </c>
      <c r="J39" s="24">
        <f t="shared" si="6"/>
        <v>40000</v>
      </c>
      <c r="K39" s="22">
        <f t="shared" si="7"/>
        <v>88000</v>
      </c>
      <c r="M39" s="4" t="s">
        <v>3</v>
      </c>
      <c r="N39" s="22">
        <f t="shared" si="8"/>
        <v>84000</v>
      </c>
      <c r="O39" s="22">
        <f t="shared" si="9"/>
        <v>165000</v>
      </c>
      <c r="P39" s="24">
        <f t="shared" si="10"/>
        <v>30000</v>
      </c>
      <c r="Q39" s="22">
        <f t="shared" si="11"/>
        <v>84000</v>
      </c>
      <c r="S39" s="4" t="s">
        <v>3</v>
      </c>
      <c r="T39" s="22">
        <f>($B6*$B$18*$V$47*$T$48)+($B$19*$V$47)</f>
        <v>68000</v>
      </c>
      <c r="U39" s="22">
        <f t="shared" si="12"/>
        <v>140000</v>
      </c>
      <c r="V39" s="24">
        <f t="shared" si="13"/>
        <v>20000</v>
      </c>
      <c r="W39" s="22">
        <f t="shared" si="14"/>
        <v>68000</v>
      </c>
    </row>
    <row r="40" spans="1:23">
      <c r="A40" s="4" t="s">
        <v>4</v>
      </c>
      <c r="B40" s="22">
        <f t="shared" si="0"/>
        <v>176000</v>
      </c>
      <c r="C40" s="22">
        <f t="shared" si="1"/>
        <v>152000</v>
      </c>
      <c r="D40" s="22">
        <f t="shared" si="2"/>
        <v>152000</v>
      </c>
      <c r="E40" s="24">
        <f t="shared" si="3"/>
        <v>80000</v>
      </c>
      <c r="G40" s="4" t="s">
        <v>4</v>
      </c>
      <c r="H40" s="22">
        <f t="shared" si="4"/>
        <v>136000</v>
      </c>
      <c r="I40" s="22">
        <f t="shared" si="5"/>
        <v>112000</v>
      </c>
      <c r="J40" s="22">
        <f t="shared" si="6"/>
        <v>112000</v>
      </c>
      <c r="K40" s="24">
        <f t="shared" si="7"/>
        <v>40000</v>
      </c>
      <c r="M40" s="4" t="s">
        <v>4</v>
      </c>
      <c r="N40" s="22">
        <f t="shared" si="8"/>
        <v>138000</v>
      </c>
      <c r="O40" s="22">
        <f t="shared" si="9"/>
        <v>111000</v>
      </c>
      <c r="P40" s="22">
        <f t="shared" si="10"/>
        <v>111000</v>
      </c>
      <c r="Q40" s="24">
        <f t="shared" si="11"/>
        <v>30000</v>
      </c>
      <c r="S40" s="4" t="s">
        <v>4</v>
      </c>
      <c r="T40" s="22">
        <f>($B7*$B$18*$V$47*$T$48)+($B$19*$V$47)</f>
        <v>116000</v>
      </c>
      <c r="U40" s="22">
        <f t="shared" si="12"/>
        <v>92000</v>
      </c>
      <c r="V40" s="22">
        <f t="shared" si="13"/>
        <v>92000</v>
      </c>
      <c r="W40" s="24">
        <f t="shared" si="14"/>
        <v>20000</v>
      </c>
    </row>
    <row r="42" spans="1:19">
      <c r="A42" t="s">
        <v>41</v>
      </c>
      <c r="G42" t="s">
        <v>41</v>
      </c>
      <c r="M42" t="s">
        <v>41</v>
      </c>
      <c r="S42" t="s">
        <v>41</v>
      </c>
    </row>
    <row r="44" spans="1:21">
      <c r="A44" s="10" t="s">
        <v>42</v>
      </c>
      <c r="B44" s="10">
        <v>2</v>
      </c>
      <c r="C44" s="4" t="s">
        <v>43</v>
      </c>
      <c r="G44" s="10" t="s">
        <v>42</v>
      </c>
      <c r="H44" s="10">
        <v>2</v>
      </c>
      <c r="I44" s="4" t="s">
        <v>43</v>
      </c>
      <c r="M44" s="10" t="s">
        <v>42</v>
      </c>
      <c r="N44" s="10">
        <v>2</v>
      </c>
      <c r="O44" s="4" t="s">
        <v>43</v>
      </c>
      <c r="S44" s="10" t="s">
        <v>42</v>
      </c>
      <c r="T44" s="10">
        <v>2</v>
      </c>
      <c r="U44" s="4" t="s">
        <v>43</v>
      </c>
    </row>
    <row r="45" spans="1:22">
      <c r="A45" s="10" t="s">
        <v>44</v>
      </c>
      <c r="B45" s="10">
        <v>1</v>
      </c>
      <c r="C45" s="4" t="s">
        <v>43</v>
      </c>
      <c r="D45" s="37">
        <f>N28/B48</f>
        <v>50</v>
      </c>
      <c r="E45" s="37"/>
      <c r="G45" s="10" t="s">
        <v>44</v>
      </c>
      <c r="H45" s="10">
        <v>1</v>
      </c>
      <c r="I45" s="4" t="s">
        <v>43</v>
      </c>
      <c r="J45" s="37">
        <f>N28/H48</f>
        <v>25</v>
      </c>
      <c r="K45" s="37"/>
      <c r="M45" s="10" t="s">
        <v>44</v>
      </c>
      <c r="N45" s="10">
        <v>1</v>
      </c>
      <c r="O45" s="4" t="s">
        <v>43</v>
      </c>
      <c r="P45" s="37">
        <f>N28/N48</f>
        <v>16.6666666666667</v>
      </c>
      <c r="S45" s="10" t="s">
        <v>44</v>
      </c>
      <c r="T45" s="10">
        <v>1</v>
      </c>
      <c r="U45" s="4" t="s">
        <v>43</v>
      </c>
      <c r="V45" s="37">
        <f>N28/T48</f>
        <v>12.5</v>
      </c>
    </row>
    <row r="46" spans="1:22">
      <c r="A46" s="10" t="s">
        <v>45</v>
      </c>
      <c r="B46" s="10">
        <f>B17</f>
        <v>7</v>
      </c>
      <c r="C46" s="4" t="s">
        <v>46</v>
      </c>
      <c r="D46" s="38">
        <f>D45/B46</f>
        <v>7.14285714285714</v>
      </c>
      <c r="E46" s="38"/>
      <c r="G46" s="10" t="s">
        <v>45</v>
      </c>
      <c r="H46" s="10">
        <f>B17</f>
        <v>7</v>
      </c>
      <c r="I46" s="4" t="s">
        <v>46</v>
      </c>
      <c r="J46" s="38">
        <f>J45/H46</f>
        <v>3.57142857142857</v>
      </c>
      <c r="K46" s="38"/>
      <c r="M46" s="10" t="s">
        <v>45</v>
      </c>
      <c r="N46" s="10">
        <f>B17</f>
        <v>7</v>
      </c>
      <c r="O46" s="4" t="s">
        <v>46</v>
      </c>
      <c r="P46" s="38">
        <f>P45/N46</f>
        <v>2.38095238095238</v>
      </c>
      <c r="S46" s="10" t="s">
        <v>45</v>
      </c>
      <c r="T46" s="10">
        <f>B17</f>
        <v>7</v>
      </c>
      <c r="U46" s="4" t="s">
        <v>46</v>
      </c>
      <c r="V46" s="38">
        <f>V45/T46</f>
        <v>1.78571428571429</v>
      </c>
    </row>
    <row r="47" spans="1:22">
      <c r="A47" s="10" t="s">
        <v>47</v>
      </c>
      <c r="B47" s="39">
        <f>B49/B46</f>
        <v>7.14285714285714</v>
      </c>
      <c r="C47" s="4" t="s">
        <v>48</v>
      </c>
      <c r="D47" s="40">
        <v>8</v>
      </c>
      <c r="E47" s="40"/>
      <c r="G47" s="10" t="s">
        <v>47</v>
      </c>
      <c r="H47" s="39">
        <f>H49/H46</f>
        <v>3.57142857142857</v>
      </c>
      <c r="I47" s="4" t="s">
        <v>48</v>
      </c>
      <c r="J47" s="40">
        <v>4</v>
      </c>
      <c r="K47" s="40"/>
      <c r="M47" s="10" t="s">
        <v>47</v>
      </c>
      <c r="N47" s="39">
        <f>N49/N46</f>
        <v>2.38095238095238</v>
      </c>
      <c r="O47" s="4" t="s">
        <v>48</v>
      </c>
      <c r="P47" s="40">
        <v>3</v>
      </c>
      <c r="S47" s="10" t="s">
        <v>47</v>
      </c>
      <c r="T47" s="39">
        <f>T49/T46</f>
        <v>1.78571428571429</v>
      </c>
      <c r="U47" s="4" t="s">
        <v>48</v>
      </c>
      <c r="V47" s="40">
        <v>2</v>
      </c>
    </row>
    <row r="48" spans="1:22">
      <c r="A48" s="29" t="s">
        <v>49</v>
      </c>
      <c r="B48" s="30">
        <v>1</v>
      </c>
      <c r="C48" s="31" t="s">
        <v>50</v>
      </c>
      <c r="D48" t="s">
        <v>51</v>
      </c>
      <c r="G48" s="29" t="s">
        <v>49</v>
      </c>
      <c r="H48" s="30">
        <v>2</v>
      </c>
      <c r="I48" s="31" t="s">
        <v>50</v>
      </c>
      <c r="J48" t="s">
        <v>51</v>
      </c>
      <c r="M48" s="29" t="s">
        <v>49</v>
      </c>
      <c r="N48" s="30">
        <v>3</v>
      </c>
      <c r="O48" s="31" t="s">
        <v>50</v>
      </c>
      <c r="P48" t="s">
        <v>51</v>
      </c>
      <c r="S48" s="29" t="s">
        <v>49</v>
      </c>
      <c r="T48" s="30">
        <v>4</v>
      </c>
      <c r="U48" s="31" t="s">
        <v>50</v>
      </c>
      <c r="V48" t="s">
        <v>51</v>
      </c>
    </row>
    <row r="49" spans="1:21">
      <c r="A49" s="10" t="s">
        <v>52</v>
      </c>
      <c r="B49" s="10">
        <f>N28/B48</f>
        <v>50</v>
      </c>
      <c r="C49" s="4" t="s">
        <v>46</v>
      </c>
      <c r="G49" s="10" t="s">
        <v>52</v>
      </c>
      <c r="H49" s="10">
        <f>N28/H48</f>
        <v>25</v>
      </c>
      <c r="I49" s="4" t="s">
        <v>46</v>
      </c>
      <c r="M49" s="10" t="s">
        <v>52</v>
      </c>
      <c r="N49" s="41">
        <f>N28/N48</f>
        <v>16.6666666666667</v>
      </c>
      <c r="O49" s="4" t="s">
        <v>46</v>
      </c>
      <c r="S49" s="10" t="s">
        <v>52</v>
      </c>
      <c r="T49" s="41">
        <f>N28/T48</f>
        <v>12.5</v>
      </c>
      <c r="U49" s="4" t="s">
        <v>46</v>
      </c>
    </row>
    <row r="50" spans="2:21">
      <c r="B50" s="3"/>
      <c r="C50" s="3"/>
      <c r="H50" s="3"/>
      <c r="I50" s="3"/>
      <c r="N50" s="3"/>
      <c r="O50" s="3"/>
      <c r="T50" s="3"/>
      <c r="U50" s="3"/>
    </row>
    <row r="51" spans="1:19">
      <c r="A51" s="32" t="s">
        <v>53</v>
      </c>
      <c r="G51" s="32" t="s">
        <v>53</v>
      </c>
      <c r="M51" s="32" t="s">
        <v>53</v>
      </c>
      <c r="S51" s="32" t="s">
        <v>53</v>
      </c>
    </row>
    <row r="52" spans="1:19">
      <c r="A52" t="s">
        <v>67</v>
      </c>
      <c r="G52" t="s">
        <v>67</v>
      </c>
      <c r="M52" t="s">
        <v>67</v>
      </c>
      <c r="S52" t="s">
        <v>67</v>
      </c>
    </row>
    <row r="53" spans="1:20">
      <c r="A53" s="4"/>
      <c r="B53" s="4" t="s">
        <v>53</v>
      </c>
      <c r="G53" s="4"/>
      <c r="H53" s="4" t="s">
        <v>53</v>
      </c>
      <c r="M53" s="4"/>
      <c r="N53" s="4" t="s">
        <v>53</v>
      </c>
      <c r="S53" s="4"/>
      <c r="T53" s="4" t="s">
        <v>53</v>
      </c>
    </row>
    <row r="54" spans="1:20">
      <c r="A54" s="4" t="s">
        <v>1</v>
      </c>
      <c r="B54" s="22">
        <f>(C31*B12)+(C29)</f>
        <v>6050000</v>
      </c>
      <c r="G54" s="4" t="s">
        <v>1</v>
      </c>
      <c r="H54" s="22">
        <f>B54</f>
        <v>6050000</v>
      </c>
      <c r="M54" s="4" t="s">
        <v>1</v>
      </c>
      <c r="N54" s="22">
        <f>H54</f>
        <v>6050000</v>
      </c>
      <c r="S54" s="4" t="s">
        <v>1</v>
      </c>
      <c r="T54" s="22">
        <f>N54</f>
        <v>6050000</v>
      </c>
    </row>
    <row r="55" spans="1:21">
      <c r="A55" s="35" t="s">
        <v>2</v>
      </c>
      <c r="B55" s="36">
        <f>(E31*C12)+(E29)</f>
        <v>4795000</v>
      </c>
      <c r="C55" t="s">
        <v>55</v>
      </c>
      <c r="G55" s="35" t="s">
        <v>2</v>
      </c>
      <c r="H55" s="36">
        <f t="shared" ref="H55:H57" si="15">B55</f>
        <v>4795000</v>
      </c>
      <c r="I55" t="s">
        <v>55</v>
      </c>
      <c r="M55" s="35" t="s">
        <v>2</v>
      </c>
      <c r="N55" s="36">
        <f t="shared" ref="N55:N57" si="16">H55</f>
        <v>4795000</v>
      </c>
      <c r="O55" t="s">
        <v>55</v>
      </c>
      <c r="S55" s="35" t="s">
        <v>2</v>
      </c>
      <c r="T55" s="36">
        <f>N55</f>
        <v>4795000</v>
      </c>
      <c r="U55" t="s">
        <v>55</v>
      </c>
    </row>
    <row r="56" spans="1:20">
      <c r="A56" s="4" t="s">
        <v>3</v>
      </c>
      <c r="B56" s="23">
        <f>(G31*D12)+(G29)</f>
        <v>5038500</v>
      </c>
      <c r="G56" s="4" t="s">
        <v>3</v>
      </c>
      <c r="H56" s="22">
        <f t="shared" si="15"/>
        <v>5038500</v>
      </c>
      <c r="M56" s="4" t="s">
        <v>3</v>
      </c>
      <c r="N56" s="22">
        <f t="shared" si="16"/>
        <v>5038500</v>
      </c>
      <c r="S56" s="4" t="s">
        <v>3</v>
      </c>
      <c r="T56" s="22">
        <f>N56</f>
        <v>5038500</v>
      </c>
    </row>
    <row r="57" spans="1:20">
      <c r="A57" s="4" t="s">
        <v>4</v>
      </c>
      <c r="B57" s="23">
        <f>(I31*E12)+(I29)</f>
        <v>6584000</v>
      </c>
      <c r="G57" s="4" t="s">
        <v>4</v>
      </c>
      <c r="H57" s="22">
        <f t="shared" si="15"/>
        <v>6584000</v>
      </c>
      <c r="M57" s="4" t="s">
        <v>4</v>
      </c>
      <c r="N57" s="22">
        <f t="shared" si="16"/>
        <v>6584000</v>
      </c>
      <c r="S57" s="4" t="s">
        <v>4</v>
      </c>
      <c r="T57" s="22">
        <f>N57</f>
        <v>6584000</v>
      </c>
    </row>
    <row r="59" spans="1:19">
      <c r="A59" t="s">
        <v>56</v>
      </c>
      <c r="G59" t="s">
        <v>56</v>
      </c>
      <c r="M59" t="s">
        <v>56</v>
      </c>
      <c r="S59" t="s">
        <v>56</v>
      </c>
    </row>
    <row r="60" spans="1:20">
      <c r="A60" s="4"/>
      <c r="B60" s="4" t="s">
        <v>53</v>
      </c>
      <c r="G60" s="4"/>
      <c r="H60" s="4" t="s">
        <v>53</v>
      </c>
      <c r="M60" s="4"/>
      <c r="N60" s="4" t="s">
        <v>53</v>
      </c>
      <c r="S60" s="4"/>
      <c r="T60" s="4" t="s">
        <v>53</v>
      </c>
    </row>
    <row r="61" spans="1:20">
      <c r="A61" s="4" t="s">
        <v>1</v>
      </c>
      <c r="B61" s="22">
        <f>(B49/2)*C32</f>
        <v>250000</v>
      </c>
      <c r="G61" s="4" t="s">
        <v>1</v>
      </c>
      <c r="H61" s="22">
        <f>($H$49/2)*B32</f>
        <v>125000</v>
      </c>
      <c r="M61" s="4" t="s">
        <v>1</v>
      </c>
      <c r="N61" s="22">
        <f>(N49/2)*B32</f>
        <v>83333.3333333333</v>
      </c>
      <c r="S61" s="4" t="s">
        <v>1</v>
      </c>
      <c r="T61" s="22">
        <f>(T49/2)*B32</f>
        <v>62500</v>
      </c>
    </row>
    <row r="62" spans="1:21">
      <c r="A62" s="35" t="s">
        <v>2</v>
      </c>
      <c r="B62" s="36">
        <f>(B49/2)*E32</f>
        <v>187500</v>
      </c>
      <c r="C62" t="s">
        <v>55</v>
      </c>
      <c r="G62" s="35" t="s">
        <v>2</v>
      </c>
      <c r="H62" s="36">
        <f>($H$49/2)*D32</f>
        <v>93750</v>
      </c>
      <c r="I62" t="s">
        <v>55</v>
      </c>
      <c r="M62" s="35" t="s">
        <v>2</v>
      </c>
      <c r="N62" s="36">
        <f>(N49/2)*D32</f>
        <v>62500</v>
      </c>
      <c r="O62" t="s">
        <v>55</v>
      </c>
      <c r="S62" s="35" t="s">
        <v>2</v>
      </c>
      <c r="T62" s="36">
        <f>(T49/2)*D32</f>
        <v>46875</v>
      </c>
      <c r="U62" t="s">
        <v>55</v>
      </c>
    </row>
    <row r="63" spans="1:20">
      <c r="A63" s="4" t="s">
        <v>3</v>
      </c>
      <c r="B63" s="23">
        <f>(B49/2)*G32</f>
        <v>212500</v>
      </c>
      <c r="G63" s="4" t="s">
        <v>3</v>
      </c>
      <c r="H63" s="22">
        <f>($H$49/2)*F32</f>
        <v>106250</v>
      </c>
      <c r="M63" s="4" t="s">
        <v>3</v>
      </c>
      <c r="N63" s="23">
        <f>(N49/2)*F32</f>
        <v>70833.3333333333</v>
      </c>
      <c r="S63" s="4" t="s">
        <v>3</v>
      </c>
      <c r="T63" s="23">
        <f>(T49/2)*F32</f>
        <v>53125</v>
      </c>
    </row>
    <row r="64" spans="1:20">
      <c r="A64" s="4" t="s">
        <v>4</v>
      </c>
      <c r="B64" s="23">
        <f>(B49/2)*I32</f>
        <v>262500</v>
      </c>
      <c r="G64" s="4" t="s">
        <v>4</v>
      </c>
      <c r="H64" s="22">
        <f>($H$49/2)*H32</f>
        <v>131250</v>
      </c>
      <c r="M64" s="4" t="s">
        <v>4</v>
      </c>
      <c r="N64" s="23">
        <f>(N49/2)*H32</f>
        <v>87500</v>
      </c>
      <c r="S64" s="4" t="s">
        <v>4</v>
      </c>
      <c r="T64" s="23">
        <f>(T49/2)*H32</f>
        <v>65625</v>
      </c>
    </row>
    <row r="67" spans="1:19">
      <c r="A67" t="s">
        <v>57</v>
      </c>
      <c r="G67" t="s">
        <v>58</v>
      </c>
      <c r="M67" t="s">
        <v>59</v>
      </c>
      <c r="S67" t="s">
        <v>60</v>
      </c>
    </row>
    <row r="68" spans="1:20">
      <c r="A68" s="4"/>
      <c r="B68" s="4" t="s">
        <v>61</v>
      </c>
      <c r="G68" s="4"/>
      <c r="H68" s="4" t="s">
        <v>62</v>
      </c>
      <c r="M68" s="4"/>
      <c r="N68" s="4" t="s">
        <v>62</v>
      </c>
      <c r="S68" s="4"/>
      <c r="T68" s="4" t="s">
        <v>62</v>
      </c>
    </row>
    <row r="69" spans="1:20">
      <c r="A69" s="4" t="s">
        <v>1</v>
      </c>
      <c r="B69" s="22">
        <f>SUM(B37:E37,B54,B61)</f>
        <v>6836000</v>
      </c>
      <c r="G69" s="4" t="s">
        <v>1</v>
      </c>
      <c r="H69" s="22">
        <f>SUM(H37:K37,H54,H61)</f>
        <v>6551000</v>
      </c>
      <c r="M69" s="4" t="s">
        <v>1</v>
      </c>
      <c r="N69" s="22">
        <f>SUM(L37:O37,N54,N61)</f>
        <v>6274333.33333333</v>
      </c>
      <c r="S69" s="4" t="s">
        <v>1</v>
      </c>
      <c r="T69" s="22">
        <f>SUM(T37:W37,T54,T61)</f>
        <v>6408500</v>
      </c>
    </row>
    <row r="70" spans="1:21">
      <c r="A70" s="35" t="s">
        <v>2</v>
      </c>
      <c r="B70" s="36">
        <f>SUM(B38:E38,B55,B62)</f>
        <v>5566500</v>
      </c>
      <c r="G70" s="35" t="s">
        <v>2</v>
      </c>
      <c r="H70" s="36">
        <f>SUM(H38:K38,H55,H62)</f>
        <v>5312750</v>
      </c>
      <c r="I70" t="s">
        <v>55</v>
      </c>
      <c r="M70" s="35" t="s">
        <v>2</v>
      </c>
      <c r="N70" s="36">
        <f>SUM(L38:O38,N55,N62)</f>
        <v>4998500</v>
      </c>
      <c r="O70" t="s">
        <v>55</v>
      </c>
      <c r="S70" s="35" t="s">
        <v>2</v>
      </c>
      <c r="T70" s="36">
        <f>SUM(T38:W38,T55,T62)</f>
        <v>5185875</v>
      </c>
      <c r="U70" t="s">
        <v>55</v>
      </c>
    </row>
    <row r="71" spans="1:20">
      <c r="A71" s="4" t="s">
        <v>3</v>
      </c>
      <c r="B71" s="23">
        <f>SUM(B39:E39,B56,B63)</f>
        <v>5787000</v>
      </c>
      <c r="G71" s="4" t="s">
        <v>3</v>
      </c>
      <c r="H71" s="23">
        <f>SUM(H39:K39,H56,H63)</f>
        <v>5520750</v>
      </c>
      <c r="M71" s="4" t="s">
        <v>3</v>
      </c>
      <c r="N71" s="23">
        <f>SUM(L39:O39,N56,N63)</f>
        <v>5358333.33333333</v>
      </c>
      <c r="S71" s="4" t="s">
        <v>3</v>
      </c>
      <c r="T71" s="23">
        <f>SUM(T39:W39,T56,T63)</f>
        <v>5387625</v>
      </c>
    </row>
    <row r="72" spans="1:20">
      <c r="A72" s="4" t="s">
        <v>4</v>
      </c>
      <c r="B72" s="23">
        <f>SUM(B40:E40,B57,B64)</f>
        <v>7406500</v>
      </c>
      <c r="G72" s="4" t="s">
        <v>4</v>
      </c>
      <c r="H72" s="23">
        <f>SUM(H40:K40,H57,H64)</f>
        <v>7115250</v>
      </c>
      <c r="M72" s="4" t="s">
        <v>4</v>
      </c>
      <c r="N72" s="23">
        <f>SUM(L40:O40,N57,N64)</f>
        <v>6920500</v>
      </c>
      <c r="S72" s="4" t="s">
        <v>4</v>
      </c>
      <c r="T72" s="23">
        <f>SUM(T40:W40,T57,T64)</f>
        <v>6969625</v>
      </c>
    </row>
    <row r="75" spans="1:1">
      <c r="A75" s="2" t="s">
        <v>63</v>
      </c>
    </row>
    <row r="77" spans="1:5">
      <c r="A77" s="4"/>
      <c r="B77" s="4" t="s">
        <v>1</v>
      </c>
      <c r="C77" s="35" t="s">
        <v>2</v>
      </c>
      <c r="D77" s="4" t="s">
        <v>3</v>
      </c>
      <c r="E77" s="4" t="s">
        <v>4</v>
      </c>
    </row>
    <row r="78" spans="1:5">
      <c r="A78" s="4" t="s">
        <v>61</v>
      </c>
      <c r="B78" s="23">
        <f>B69</f>
        <v>6836000</v>
      </c>
      <c r="C78" s="36">
        <f>B70</f>
        <v>5566500</v>
      </c>
      <c r="D78" s="23">
        <f>B71</f>
        <v>5787000</v>
      </c>
      <c r="E78" s="23">
        <f>B72</f>
        <v>7406500</v>
      </c>
    </row>
    <row r="79" spans="1:5">
      <c r="A79" s="4" t="s">
        <v>64</v>
      </c>
      <c r="B79" s="23">
        <f>H69</f>
        <v>6551000</v>
      </c>
      <c r="C79" s="36">
        <f>H70</f>
        <v>5312750</v>
      </c>
      <c r="D79" s="23">
        <f>H71</f>
        <v>5520750</v>
      </c>
      <c r="E79" s="23">
        <f>H72</f>
        <v>7115250</v>
      </c>
    </row>
    <row r="80" spans="1:5">
      <c r="A80" s="4" t="s">
        <v>65</v>
      </c>
      <c r="B80" s="23">
        <f>N69</f>
        <v>6274333.33333333</v>
      </c>
      <c r="C80" s="36">
        <f>N70</f>
        <v>4998500</v>
      </c>
      <c r="D80" s="23">
        <f>N71</f>
        <v>5358333.33333333</v>
      </c>
      <c r="E80" s="23">
        <f>N72</f>
        <v>6920500</v>
      </c>
    </row>
    <row r="81" spans="1:5">
      <c r="A81" s="4" t="s">
        <v>66</v>
      </c>
      <c r="B81" s="23">
        <f>T69</f>
        <v>6408500</v>
      </c>
      <c r="C81" s="36">
        <f>T70</f>
        <v>5185875</v>
      </c>
      <c r="D81" s="23">
        <f>T71</f>
        <v>5387625</v>
      </c>
      <c r="E81" s="23">
        <f>T72</f>
        <v>6969625</v>
      </c>
    </row>
    <row r="1048576" spans="1:1">
      <c r="A1048576" s="4"/>
    </row>
  </sheetData>
  <mergeCells count="9">
    <mergeCell ref="B23:C23"/>
    <mergeCell ref="D23:E23"/>
    <mergeCell ref="F23:G23"/>
    <mergeCell ref="H23:I23"/>
    <mergeCell ref="B26:C26"/>
    <mergeCell ref="D26:E26"/>
    <mergeCell ref="F26:G26"/>
    <mergeCell ref="H26:I26"/>
    <mergeCell ref="A23:A2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48576"/>
  <sheetViews>
    <sheetView zoomScale="81" zoomScaleNormal="81" topLeftCell="A65" workbookViewId="0">
      <selection activeCell="L57" sqref="L56:L57"/>
    </sheetView>
  </sheetViews>
  <sheetFormatPr defaultColWidth="9" defaultRowHeight="14.4"/>
  <cols>
    <col min="1" max="1" width="22.7222222222222" customWidth="1"/>
    <col min="2" max="2" width="19.0925925925926" customWidth="1"/>
    <col min="3" max="3" width="14.4537037037037" customWidth="1"/>
    <col min="4" max="4" width="13.4537037037037" customWidth="1"/>
    <col min="5" max="5" width="14.4537037037037" customWidth="1"/>
    <col min="6" max="6" width="22.2685185185185" customWidth="1"/>
    <col min="7" max="7" width="19.3611111111111" customWidth="1"/>
    <col min="8" max="8" width="19.0925925925926" customWidth="1"/>
    <col min="9" max="9" width="14.4537037037037" customWidth="1"/>
    <col min="10" max="10" width="13.4537037037037" customWidth="1"/>
    <col min="11" max="11" width="16.7222222222222" customWidth="1"/>
    <col min="12" max="12" width="19.0925925925926" customWidth="1"/>
    <col min="13" max="13" width="18.2685185185185" customWidth="1"/>
    <col min="14" max="14" width="19.0925925925926" customWidth="1"/>
    <col min="15" max="17" width="10.9074074074074" customWidth="1"/>
    <col min="19" max="19" width="21.4537037037037" customWidth="1"/>
    <col min="20" max="20" width="14.8148148148148" customWidth="1"/>
    <col min="21" max="23" width="10.9074074074074" customWidth="1"/>
  </cols>
  <sheetData>
    <row r="1" spans="1:1">
      <c r="A1" s="2" t="s">
        <v>0</v>
      </c>
    </row>
    <row r="2" spans="7:7">
      <c r="G2" s="3"/>
    </row>
    <row r="3" spans="1:6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 spans="1:6">
      <c r="A4" s="4" t="s">
        <v>1</v>
      </c>
      <c r="B4" s="6">
        <v>0</v>
      </c>
      <c r="C4" s="4">
        <v>3</v>
      </c>
      <c r="D4" s="4">
        <v>2</v>
      </c>
      <c r="E4" s="4">
        <v>4</v>
      </c>
      <c r="F4" s="7">
        <f>SUM(B4:E4)</f>
        <v>9</v>
      </c>
    </row>
    <row r="5" spans="1:7">
      <c r="A5" s="4" t="s">
        <v>2</v>
      </c>
      <c r="B5" s="4">
        <v>3</v>
      </c>
      <c r="C5" s="6">
        <v>0</v>
      </c>
      <c r="D5" s="4">
        <v>5</v>
      </c>
      <c r="E5" s="8">
        <v>3</v>
      </c>
      <c r="F5" s="7">
        <f>SUM(B5:E5)</f>
        <v>11</v>
      </c>
      <c r="G5" t="s">
        <v>6</v>
      </c>
    </row>
    <row r="6" spans="1:6">
      <c r="A6" s="4" t="s">
        <v>3</v>
      </c>
      <c r="B6" s="4">
        <v>2</v>
      </c>
      <c r="C6" s="4">
        <v>5</v>
      </c>
      <c r="D6" s="6">
        <v>0</v>
      </c>
      <c r="E6" s="4">
        <v>2</v>
      </c>
      <c r="F6" s="7">
        <f>SUM(B6:E6)</f>
        <v>9</v>
      </c>
    </row>
    <row r="7" spans="1:6">
      <c r="A7" s="4" t="s">
        <v>4</v>
      </c>
      <c r="B7" s="4">
        <v>4</v>
      </c>
      <c r="C7" s="4">
        <v>3</v>
      </c>
      <c r="D7" s="4">
        <v>3</v>
      </c>
      <c r="E7" s="6">
        <v>0</v>
      </c>
      <c r="F7" s="7">
        <f>SUM(B7:E7)</f>
        <v>10</v>
      </c>
    </row>
    <row r="8" spans="7:7">
      <c r="G8" s="3"/>
    </row>
    <row r="9" spans="1:1">
      <c r="A9" s="2" t="s">
        <v>7</v>
      </c>
    </row>
    <row r="11" spans="1:6">
      <c r="A11" s="4"/>
      <c r="B11" s="4" t="s">
        <v>1</v>
      </c>
      <c r="C11" s="4" t="s">
        <v>2</v>
      </c>
      <c r="D11" s="4" t="s">
        <v>3</v>
      </c>
      <c r="E11" s="4" t="s">
        <v>4</v>
      </c>
      <c r="F11" s="9" t="s">
        <v>8</v>
      </c>
    </row>
    <row r="12" spans="1:6">
      <c r="A12" s="4" t="s">
        <v>9</v>
      </c>
      <c r="B12" s="10">
        <v>10</v>
      </c>
      <c r="C12" s="10">
        <v>15</v>
      </c>
      <c r="D12" s="10">
        <v>11</v>
      </c>
      <c r="E12" s="10">
        <v>14</v>
      </c>
      <c r="F12" s="7">
        <f>SUM(B12:E12)</f>
        <v>50</v>
      </c>
    </row>
    <row r="14" spans="1:1">
      <c r="A14" s="2" t="s">
        <v>10</v>
      </c>
    </row>
    <row r="15" spans="5:8">
      <c r="E15" s="2"/>
      <c r="F15" s="2"/>
      <c r="G15" s="2"/>
      <c r="H15" s="2"/>
    </row>
    <row r="16" spans="1:8">
      <c r="A16" s="11"/>
      <c r="B16" s="12" t="s">
        <v>11</v>
      </c>
      <c r="C16" s="12" t="s">
        <v>12</v>
      </c>
      <c r="E16" s="2" t="s">
        <v>13</v>
      </c>
      <c r="F16" s="2"/>
      <c r="G16" s="13">
        <v>10</v>
      </c>
      <c r="H16" s="2" t="s">
        <v>14</v>
      </c>
    </row>
    <row r="17" spans="1:3">
      <c r="A17" s="4" t="s">
        <v>15</v>
      </c>
      <c r="B17" s="10">
        <v>7</v>
      </c>
      <c r="C17" s="10">
        <v>9</v>
      </c>
    </row>
    <row r="18" spans="1:3">
      <c r="A18" s="4" t="s">
        <v>17</v>
      </c>
      <c r="B18" s="14">
        <v>3000</v>
      </c>
      <c r="C18" s="14">
        <v>4000</v>
      </c>
    </row>
    <row r="19" spans="1:6">
      <c r="A19" s="4" t="s">
        <v>19</v>
      </c>
      <c r="B19" s="14">
        <v>10000</v>
      </c>
      <c r="C19" s="14">
        <v>11000</v>
      </c>
      <c r="F19" t="s">
        <v>20</v>
      </c>
    </row>
    <row r="21" spans="1:1">
      <c r="A21" s="2" t="s">
        <v>23</v>
      </c>
    </row>
    <row r="22" spans="4:4">
      <c r="D22">
        <v>20</v>
      </c>
    </row>
    <row r="23" spans="1:11">
      <c r="A23" s="10"/>
      <c r="B23" s="15" t="s">
        <v>1</v>
      </c>
      <c r="C23" s="16"/>
      <c r="D23" s="10" t="s">
        <v>2</v>
      </c>
      <c r="E23" s="10"/>
      <c r="F23" s="10" t="s">
        <v>3</v>
      </c>
      <c r="G23" s="10"/>
      <c r="H23" s="10" t="s">
        <v>4</v>
      </c>
      <c r="I23" s="10"/>
      <c r="J23" s="33"/>
      <c r="K23" s="33"/>
    </row>
    <row r="24" spans="1:9">
      <c r="A24" s="10"/>
      <c r="B24" s="10" t="s">
        <v>27</v>
      </c>
      <c r="C24" s="10" t="s">
        <v>28</v>
      </c>
      <c r="D24" s="10" t="s">
        <v>27</v>
      </c>
      <c r="E24" s="10" t="s">
        <v>28</v>
      </c>
      <c r="F24" s="10" t="s">
        <v>27</v>
      </c>
      <c r="G24" s="10" t="s">
        <v>28</v>
      </c>
      <c r="H24" s="10" t="s">
        <v>27</v>
      </c>
      <c r="I24" s="10" t="s">
        <v>28</v>
      </c>
    </row>
    <row r="25" spans="1:9">
      <c r="A25" s="4" t="s">
        <v>29</v>
      </c>
      <c r="B25" s="10">
        <v>60</v>
      </c>
      <c r="C25" s="10">
        <v>60</v>
      </c>
      <c r="D25" s="10">
        <v>50</v>
      </c>
      <c r="E25" s="10">
        <v>50</v>
      </c>
      <c r="F25" s="10">
        <v>55</v>
      </c>
      <c r="G25" s="10">
        <v>55</v>
      </c>
      <c r="H25" s="10">
        <v>65</v>
      </c>
      <c r="I25" s="10">
        <v>65</v>
      </c>
    </row>
    <row r="26" spans="1:11">
      <c r="A26" s="17" t="s">
        <v>30</v>
      </c>
      <c r="B26" s="10">
        <v>200</v>
      </c>
      <c r="C26" s="10"/>
      <c r="D26" s="10">
        <v>160</v>
      </c>
      <c r="E26" s="10"/>
      <c r="F26" s="10">
        <v>180</v>
      </c>
      <c r="G26" s="10"/>
      <c r="H26" s="10">
        <v>180</v>
      </c>
      <c r="I26" s="10"/>
      <c r="J26" s="33"/>
      <c r="K26" s="33"/>
    </row>
    <row r="27" spans="1:14">
      <c r="A27" s="17" t="s">
        <v>31</v>
      </c>
      <c r="B27" s="18">
        <v>100000000</v>
      </c>
      <c r="C27" s="10" t="s">
        <v>32</v>
      </c>
      <c r="D27" s="14">
        <v>90000000</v>
      </c>
      <c r="E27" s="10" t="s">
        <v>32</v>
      </c>
      <c r="F27" s="14">
        <v>95000000</v>
      </c>
      <c r="G27" s="10" t="s">
        <v>32</v>
      </c>
      <c r="H27" s="14">
        <v>105000000</v>
      </c>
      <c r="I27" s="10" t="s">
        <v>32</v>
      </c>
      <c r="M27" s="5" t="s">
        <v>5</v>
      </c>
      <c r="N27" s="5" t="s">
        <v>33</v>
      </c>
    </row>
    <row r="28" spans="1:14">
      <c r="A28" s="19" t="s">
        <v>34</v>
      </c>
      <c r="B28" s="20">
        <f>B27/20</f>
        <v>5000000</v>
      </c>
      <c r="C28" s="11" t="s">
        <v>32</v>
      </c>
      <c r="D28" s="21">
        <f>D27/D22</f>
        <v>4500000</v>
      </c>
      <c r="E28" s="11" t="s">
        <v>32</v>
      </c>
      <c r="F28" s="21">
        <f>F27/20</f>
        <v>4750000</v>
      </c>
      <c r="G28" s="11" t="s">
        <v>32</v>
      </c>
      <c r="H28" s="21">
        <f>H27/D22</f>
        <v>5250000</v>
      </c>
      <c r="I28" s="11" t="s">
        <v>32</v>
      </c>
      <c r="M28" s="7">
        <f>F4</f>
        <v>9</v>
      </c>
      <c r="N28" s="7">
        <f>F12</f>
        <v>50</v>
      </c>
    </row>
    <row r="29" spans="1:14">
      <c r="A29" s="17" t="s">
        <v>35</v>
      </c>
      <c r="B29" s="18" t="s">
        <v>32</v>
      </c>
      <c r="C29" s="14">
        <v>6000000</v>
      </c>
      <c r="D29" s="14" t="s">
        <v>32</v>
      </c>
      <c r="E29" s="14">
        <v>4750000</v>
      </c>
      <c r="F29" s="10" t="s">
        <v>32</v>
      </c>
      <c r="G29" s="14">
        <v>5000000</v>
      </c>
      <c r="H29" s="10" t="s">
        <v>32</v>
      </c>
      <c r="I29" s="14">
        <v>6500000</v>
      </c>
      <c r="M29" s="7">
        <f>F5</f>
        <v>11</v>
      </c>
      <c r="N29" s="2"/>
    </row>
    <row r="30" spans="1:14">
      <c r="A30" s="17" t="s">
        <v>36</v>
      </c>
      <c r="B30" s="18" t="s">
        <v>32</v>
      </c>
      <c r="C30" s="14">
        <f>C29*D22</f>
        <v>120000000</v>
      </c>
      <c r="D30" s="10" t="s">
        <v>32</v>
      </c>
      <c r="E30" s="14">
        <f>E29*D22</f>
        <v>95000000</v>
      </c>
      <c r="F30" s="10" t="s">
        <v>32</v>
      </c>
      <c r="G30" s="14">
        <f>G29*D22</f>
        <v>100000000</v>
      </c>
      <c r="H30" s="10" t="s">
        <v>32</v>
      </c>
      <c r="I30" s="14">
        <f>I29*D22</f>
        <v>130000000</v>
      </c>
      <c r="M30" s="7">
        <f>F6</f>
        <v>9</v>
      </c>
      <c r="N30" s="2"/>
    </row>
    <row r="31" spans="1:14">
      <c r="A31" s="17" t="s">
        <v>37</v>
      </c>
      <c r="B31" s="22">
        <v>5000</v>
      </c>
      <c r="C31" s="23">
        <v>5000</v>
      </c>
      <c r="D31" s="14">
        <v>3000</v>
      </c>
      <c r="E31" s="14">
        <v>3000</v>
      </c>
      <c r="F31" s="14">
        <v>3500</v>
      </c>
      <c r="G31" s="14">
        <v>3500</v>
      </c>
      <c r="H31" s="14">
        <v>6000</v>
      </c>
      <c r="I31" s="14">
        <v>6000</v>
      </c>
      <c r="M31" s="7">
        <f>F7</f>
        <v>10</v>
      </c>
      <c r="N31" s="2"/>
    </row>
    <row r="32" spans="1:9">
      <c r="A32" s="17" t="s">
        <v>38</v>
      </c>
      <c r="B32" s="23">
        <v>10000</v>
      </c>
      <c r="C32" s="23">
        <v>10000</v>
      </c>
      <c r="D32" s="14">
        <v>7500</v>
      </c>
      <c r="E32" s="14">
        <v>7500</v>
      </c>
      <c r="F32" s="14">
        <v>8500</v>
      </c>
      <c r="G32" s="14">
        <v>8500</v>
      </c>
      <c r="H32" s="14">
        <v>10500</v>
      </c>
      <c r="I32" s="14">
        <v>10500</v>
      </c>
    </row>
    <row r="34" spans="1:1">
      <c r="A34" s="2" t="s">
        <v>39</v>
      </c>
    </row>
    <row r="35" spans="1:19">
      <c r="A35" t="s">
        <v>40</v>
      </c>
      <c r="G35" t="s">
        <v>40</v>
      </c>
      <c r="M35" t="s">
        <v>40</v>
      </c>
      <c r="S35" t="s">
        <v>40</v>
      </c>
    </row>
    <row r="36" spans="1:23">
      <c r="A36" s="4"/>
      <c r="B36" s="4" t="s">
        <v>1</v>
      </c>
      <c r="C36" s="4" t="s">
        <v>2</v>
      </c>
      <c r="D36" s="4" t="s">
        <v>3</v>
      </c>
      <c r="E36" s="4" t="s">
        <v>4</v>
      </c>
      <c r="G36" s="4"/>
      <c r="H36" s="4" t="s">
        <v>1</v>
      </c>
      <c r="I36" s="4" t="s">
        <v>2</v>
      </c>
      <c r="J36" s="4" t="s">
        <v>3</v>
      </c>
      <c r="K36" s="4" t="s">
        <v>4</v>
      </c>
      <c r="M36" s="4"/>
      <c r="N36" s="4" t="s">
        <v>1</v>
      </c>
      <c r="O36" s="4" t="s">
        <v>2</v>
      </c>
      <c r="P36" s="4" t="s">
        <v>3</v>
      </c>
      <c r="Q36" s="4" t="s">
        <v>4</v>
      </c>
      <c r="S36" s="4"/>
      <c r="T36" s="4" t="s">
        <v>1</v>
      </c>
      <c r="U36" s="4" t="s">
        <v>2</v>
      </c>
      <c r="V36" s="4" t="s">
        <v>3</v>
      </c>
      <c r="W36" s="4" t="s">
        <v>4</v>
      </c>
    </row>
    <row r="37" spans="1:23">
      <c r="A37" s="4" t="s">
        <v>1</v>
      </c>
      <c r="B37" s="24">
        <f>($B4*$C$18*$D$47*$B$48)+($C$19*$D$47)</f>
        <v>66000</v>
      </c>
      <c r="C37" s="22">
        <f>($C4*$C$18*$D$47*$B$48)+($C$19*$D$47)</f>
        <v>138000</v>
      </c>
      <c r="D37" s="22">
        <f>($D4*$C$18*$D$47*$B$48)+($C$19*$D$47)</f>
        <v>114000</v>
      </c>
      <c r="E37" s="22">
        <f>($E4*$C$18*$D$47*$B$48)+($C$19*$D$47)</f>
        <v>162000</v>
      </c>
      <c r="G37" s="4" t="s">
        <v>1</v>
      </c>
      <c r="H37" s="24">
        <f>($B4*$C$18*$J$47*$H$48)+($C$19*$J$47)</f>
        <v>33000</v>
      </c>
      <c r="I37" s="22">
        <f>($C4*$C$18*$J$47*$H$48)+($C$19*$J$47)</f>
        <v>105000</v>
      </c>
      <c r="J37" s="22">
        <f>($D4*$C$18*$J$47*$H$48)+($C$19*$J$47)</f>
        <v>81000</v>
      </c>
      <c r="K37" s="22">
        <f>($E4*$C$18*$J$47*$H$48)+($C$19*$J$47)</f>
        <v>129000</v>
      </c>
      <c r="M37" s="4" t="s">
        <v>1</v>
      </c>
      <c r="N37" s="24">
        <f>($B4*$C$18*$P$47*$N$48)+($C$19*$P$47)</f>
        <v>22000</v>
      </c>
      <c r="O37" s="22">
        <f>($C4*$C$18*$P$47*$N$48)+($C$19*$P$47)</f>
        <v>94000</v>
      </c>
      <c r="P37" s="22">
        <f>($D4*$C$18*$P$47*$N$48)+($C$19*$P$47)</f>
        <v>70000</v>
      </c>
      <c r="Q37" s="22">
        <f>($E4*$C$18*$P$47*$N$48)+($C$19*$P$47)</f>
        <v>118000</v>
      </c>
      <c r="S37" s="4" t="s">
        <v>1</v>
      </c>
      <c r="T37" s="24">
        <f>($B4*$C$18*$V$47*$T$48)+($C$19*$V$47)</f>
        <v>22000</v>
      </c>
      <c r="U37" s="22">
        <f>($C4*$C$18*$V$47*$T$48)+($C$19*$V$47)</f>
        <v>118000</v>
      </c>
      <c r="V37" s="22">
        <f>($D4*$C$18*$V$47*$T$48)+($C$19*$V$47)</f>
        <v>86000</v>
      </c>
      <c r="W37" s="22">
        <f>($E4*$C$18*$V$47*$T$48)+($C$19*$V$47)</f>
        <v>150000</v>
      </c>
    </row>
    <row r="38" spans="1:23">
      <c r="A38" s="35" t="s">
        <v>2</v>
      </c>
      <c r="B38" s="36">
        <f t="shared" ref="B38:B40" si="0">($B5*$C$18*$D$47*$B$48)+($C$19*$D$47)</f>
        <v>138000</v>
      </c>
      <c r="C38" s="36">
        <f t="shared" ref="C38:C40" si="1">($C5*$C$18*$D$47*$B$48)+($C$19*$D$47)</f>
        <v>66000</v>
      </c>
      <c r="D38" s="36">
        <f t="shared" ref="D38:D40" si="2">($D5*$C$18*$D$47*$B$48)+($C$19*$D$47)</f>
        <v>186000</v>
      </c>
      <c r="E38" s="36">
        <f t="shared" ref="E38:E40" si="3">($E5*$C$18*$D$47*$B$48)+($C$19*$D$47)</f>
        <v>138000</v>
      </c>
      <c r="G38" s="35" t="s">
        <v>2</v>
      </c>
      <c r="H38" s="36">
        <f t="shared" ref="H38:H40" si="4">($B5*$C$18*$J$47*$H$48)+($C$19*$J$47)</f>
        <v>105000</v>
      </c>
      <c r="I38" s="36">
        <f t="shared" ref="I38:I40" si="5">($C5*$C$18*$J$47*$H$48)+($C$19*$J$47)</f>
        <v>33000</v>
      </c>
      <c r="J38" s="36">
        <f t="shared" ref="J38:J40" si="6">($D5*$C$18*$J$47*$H$48)+($C$19*$J$47)</f>
        <v>153000</v>
      </c>
      <c r="K38" s="36">
        <f t="shared" ref="K38:K40" si="7">($E5*$C$18*$J$47*$H$48)+($C$19*$J$47)</f>
        <v>105000</v>
      </c>
      <c r="M38" s="35" t="s">
        <v>2</v>
      </c>
      <c r="N38" s="36">
        <f t="shared" ref="N38:N40" si="8">($B5*$C$18*$P$47*$N$48)+($C$19*$P$47)</f>
        <v>94000</v>
      </c>
      <c r="O38" s="36">
        <f t="shared" ref="O38:O40" si="9">($C5*$C$18*$P$47*$N$48)+($C$19*$P$47)</f>
        <v>22000</v>
      </c>
      <c r="P38" s="36">
        <f t="shared" ref="P38:P40" si="10">($D5*$C$18*$P$47*$N$48)+($C$19*$P$47)</f>
        <v>142000</v>
      </c>
      <c r="Q38" s="36">
        <f t="shared" ref="Q38:Q40" si="11">($E5*$C$18*$P$47*$N$48)+($C$19*$P$47)</f>
        <v>94000</v>
      </c>
      <c r="S38" s="35" t="s">
        <v>2</v>
      </c>
      <c r="T38" s="36">
        <f t="shared" ref="T38:T40" si="12">($B5*$C$18*$V$47*$T$48)+($C$19*$V$47)</f>
        <v>118000</v>
      </c>
      <c r="U38" s="36">
        <f t="shared" ref="U38:U40" si="13">($C5*$C$18*$V$47*$T$48)+($C$19*$V$47)</f>
        <v>22000</v>
      </c>
      <c r="V38" s="36">
        <f t="shared" ref="V38:V40" si="14">($D5*$C$18*$V$47*$T$48)+($C$19*$V$47)</f>
        <v>182000</v>
      </c>
      <c r="W38" s="36">
        <f t="shared" ref="W38:W40" si="15">($E5*$C$18*$V$47*$T$48)+($C$19*$V$47)</f>
        <v>118000</v>
      </c>
    </row>
    <row r="39" spans="1:23">
      <c r="A39" s="4" t="s">
        <v>3</v>
      </c>
      <c r="B39" s="22">
        <f t="shared" si="0"/>
        <v>114000</v>
      </c>
      <c r="C39" s="22">
        <f t="shared" si="1"/>
        <v>186000</v>
      </c>
      <c r="D39" s="24">
        <f t="shared" si="2"/>
        <v>66000</v>
      </c>
      <c r="E39" s="22">
        <f t="shared" si="3"/>
        <v>114000</v>
      </c>
      <c r="G39" s="4" t="s">
        <v>3</v>
      </c>
      <c r="H39" s="22">
        <f t="shared" si="4"/>
        <v>81000</v>
      </c>
      <c r="I39" s="22">
        <f t="shared" si="5"/>
        <v>153000</v>
      </c>
      <c r="J39" s="24">
        <f t="shared" si="6"/>
        <v>33000</v>
      </c>
      <c r="K39" s="22">
        <f t="shared" si="7"/>
        <v>81000</v>
      </c>
      <c r="M39" s="4" t="s">
        <v>3</v>
      </c>
      <c r="N39" s="22">
        <f t="shared" si="8"/>
        <v>70000</v>
      </c>
      <c r="O39" s="22">
        <f t="shared" si="9"/>
        <v>142000</v>
      </c>
      <c r="P39" s="24">
        <f t="shared" si="10"/>
        <v>22000</v>
      </c>
      <c r="Q39" s="22">
        <f t="shared" si="11"/>
        <v>70000</v>
      </c>
      <c r="S39" s="4" t="s">
        <v>3</v>
      </c>
      <c r="T39" s="22">
        <f t="shared" si="12"/>
        <v>86000</v>
      </c>
      <c r="U39" s="22">
        <f t="shared" si="13"/>
        <v>182000</v>
      </c>
      <c r="V39" s="24">
        <f t="shared" si="14"/>
        <v>22000</v>
      </c>
      <c r="W39" s="22">
        <f t="shared" si="15"/>
        <v>86000</v>
      </c>
    </row>
    <row r="40" spans="1:23">
      <c r="A40" s="4" t="s">
        <v>4</v>
      </c>
      <c r="B40" s="22">
        <f t="shared" si="0"/>
        <v>162000</v>
      </c>
      <c r="C40" s="22">
        <f t="shared" si="1"/>
        <v>138000</v>
      </c>
      <c r="D40" s="22">
        <f t="shared" si="2"/>
        <v>138000</v>
      </c>
      <c r="E40" s="24">
        <f t="shared" si="3"/>
        <v>66000</v>
      </c>
      <c r="G40" s="4" t="s">
        <v>4</v>
      </c>
      <c r="H40" s="22">
        <f t="shared" si="4"/>
        <v>129000</v>
      </c>
      <c r="I40" s="22">
        <f t="shared" si="5"/>
        <v>105000</v>
      </c>
      <c r="J40" s="22">
        <f t="shared" si="6"/>
        <v>105000</v>
      </c>
      <c r="K40" s="24">
        <f t="shared" si="7"/>
        <v>33000</v>
      </c>
      <c r="M40" s="4" t="s">
        <v>4</v>
      </c>
      <c r="N40" s="22">
        <f t="shared" si="8"/>
        <v>118000</v>
      </c>
      <c r="O40" s="22">
        <f t="shared" si="9"/>
        <v>94000</v>
      </c>
      <c r="P40" s="22">
        <f t="shared" si="10"/>
        <v>94000</v>
      </c>
      <c r="Q40" s="24">
        <f t="shared" si="11"/>
        <v>22000</v>
      </c>
      <c r="S40" s="4" t="s">
        <v>4</v>
      </c>
      <c r="T40" s="22">
        <f t="shared" si="12"/>
        <v>150000</v>
      </c>
      <c r="U40" s="22">
        <f t="shared" si="13"/>
        <v>118000</v>
      </c>
      <c r="V40" s="22">
        <f t="shared" si="14"/>
        <v>118000</v>
      </c>
      <c r="W40" s="24">
        <f t="shared" si="15"/>
        <v>22000</v>
      </c>
    </row>
    <row r="42" spans="1:19">
      <c r="A42" t="s">
        <v>41</v>
      </c>
      <c r="G42" t="s">
        <v>41</v>
      </c>
      <c r="M42" t="s">
        <v>41</v>
      </c>
      <c r="S42" t="s">
        <v>41</v>
      </c>
    </row>
    <row r="44" spans="1:21">
      <c r="A44" s="10" t="s">
        <v>42</v>
      </c>
      <c r="B44" s="10">
        <v>2</v>
      </c>
      <c r="C44" s="4" t="s">
        <v>43</v>
      </c>
      <c r="G44" s="10" t="s">
        <v>42</v>
      </c>
      <c r="H44" s="10">
        <v>2</v>
      </c>
      <c r="I44" s="4" t="s">
        <v>43</v>
      </c>
      <c r="M44" s="10" t="s">
        <v>42</v>
      </c>
      <c r="N44" s="10">
        <v>2</v>
      </c>
      <c r="O44" s="4" t="s">
        <v>43</v>
      </c>
      <c r="S44" s="10" t="s">
        <v>42</v>
      </c>
      <c r="T44" s="10">
        <v>2</v>
      </c>
      <c r="U44" s="4" t="s">
        <v>43</v>
      </c>
    </row>
    <row r="45" spans="1:22">
      <c r="A45" s="10" t="s">
        <v>44</v>
      </c>
      <c r="B45" s="10">
        <v>1</v>
      </c>
      <c r="C45" s="4" t="s">
        <v>43</v>
      </c>
      <c r="D45" s="37">
        <f>N28/B48</f>
        <v>50</v>
      </c>
      <c r="E45" s="37"/>
      <c r="G45" s="10" t="s">
        <v>44</v>
      </c>
      <c r="H45" s="10">
        <v>1</v>
      </c>
      <c r="I45" s="4" t="s">
        <v>43</v>
      </c>
      <c r="J45" s="37">
        <f>N28/H48</f>
        <v>25</v>
      </c>
      <c r="K45" s="37"/>
      <c r="M45" s="10" t="s">
        <v>44</v>
      </c>
      <c r="N45" s="10">
        <v>1</v>
      </c>
      <c r="O45" s="4" t="s">
        <v>43</v>
      </c>
      <c r="P45" s="37">
        <f>N28/N48</f>
        <v>16.6666666666667</v>
      </c>
      <c r="S45" s="10" t="s">
        <v>44</v>
      </c>
      <c r="T45" s="10">
        <v>1</v>
      </c>
      <c r="U45" s="4" t="s">
        <v>43</v>
      </c>
      <c r="V45" s="37">
        <f>N28/T48</f>
        <v>12.5</v>
      </c>
    </row>
    <row r="46" spans="1:22">
      <c r="A46" s="10" t="s">
        <v>45</v>
      </c>
      <c r="B46" s="10">
        <f>C17</f>
        <v>9</v>
      </c>
      <c r="C46" s="4" t="s">
        <v>46</v>
      </c>
      <c r="D46" s="38">
        <f>D45/B46</f>
        <v>5.55555555555556</v>
      </c>
      <c r="E46" s="38"/>
      <c r="G46" s="10" t="s">
        <v>45</v>
      </c>
      <c r="H46" s="10">
        <f>C17</f>
        <v>9</v>
      </c>
      <c r="I46" s="4" t="s">
        <v>46</v>
      </c>
      <c r="J46" s="38">
        <f>J45/H46</f>
        <v>2.77777777777778</v>
      </c>
      <c r="K46" s="38"/>
      <c r="M46" s="10" t="s">
        <v>45</v>
      </c>
      <c r="N46" s="10">
        <f>C17</f>
        <v>9</v>
      </c>
      <c r="O46" s="4" t="s">
        <v>46</v>
      </c>
      <c r="P46" s="38">
        <f>P45/N46</f>
        <v>1.85185185185185</v>
      </c>
      <c r="S46" s="10" t="s">
        <v>45</v>
      </c>
      <c r="T46" s="10">
        <f>C17</f>
        <v>9</v>
      </c>
      <c r="U46" s="4" t="s">
        <v>46</v>
      </c>
      <c r="V46" s="38">
        <f>V45/T46</f>
        <v>1.38888888888889</v>
      </c>
    </row>
    <row r="47" spans="1:22">
      <c r="A47" s="10" t="s">
        <v>47</v>
      </c>
      <c r="B47" s="39">
        <f>B49/B46</f>
        <v>5.55555555555556</v>
      </c>
      <c r="C47" s="4" t="s">
        <v>48</v>
      </c>
      <c r="D47" s="40">
        <v>6</v>
      </c>
      <c r="E47" s="40"/>
      <c r="G47" s="10" t="s">
        <v>47</v>
      </c>
      <c r="H47" s="39">
        <f>H49/H46</f>
        <v>2.77777777777778</v>
      </c>
      <c r="I47" s="4" t="s">
        <v>48</v>
      </c>
      <c r="J47" s="40">
        <v>3</v>
      </c>
      <c r="K47" s="40"/>
      <c r="M47" s="10" t="s">
        <v>47</v>
      </c>
      <c r="N47" s="39">
        <f>N49/N46</f>
        <v>1.85185185185185</v>
      </c>
      <c r="O47" s="4" t="s">
        <v>48</v>
      </c>
      <c r="P47" s="40">
        <v>2</v>
      </c>
      <c r="S47" s="10" t="s">
        <v>47</v>
      </c>
      <c r="T47" s="39">
        <f>T49/T46</f>
        <v>1.38888888888889</v>
      </c>
      <c r="U47" s="4" t="s">
        <v>48</v>
      </c>
      <c r="V47" s="40">
        <v>2</v>
      </c>
    </row>
    <row r="48" spans="1:22">
      <c r="A48" s="29" t="s">
        <v>49</v>
      </c>
      <c r="B48" s="30">
        <v>1</v>
      </c>
      <c r="C48" s="31" t="s">
        <v>50</v>
      </c>
      <c r="D48" t="s">
        <v>51</v>
      </c>
      <c r="G48" s="29" t="s">
        <v>49</v>
      </c>
      <c r="H48" s="30">
        <v>2</v>
      </c>
      <c r="I48" s="31" t="s">
        <v>50</v>
      </c>
      <c r="J48" t="s">
        <v>51</v>
      </c>
      <c r="M48" s="29" t="s">
        <v>49</v>
      </c>
      <c r="N48" s="30">
        <v>3</v>
      </c>
      <c r="O48" s="31" t="s">
        <v>50</v>
      </c>
      <c r="P48" t="s">
        <v>51</v>
      </c>
      <c r="S48" s="29" t="s">
        <v>49</v>
      </c>
      <c r="T48" s="30">
        <v>4</v>
      </c>
      <c r="U48" s="31" t="s">
        <v>50</v>
      </c>
      <c r="V48" t="s">
        <v>51</v>
      </c>
    </row>
    <row r="49" spans="1:21">
      <c r="A49" s="10" t="s">
        <v>52</v>
      </c>
      <c r="B49" s="10">
        <f>N28/B48</f>
        <v>50</v>
      </c>
      <c r="C49" s="4" t="s">
        <v>46</v>
      </c>
      <c r="G49" s="10" t="s">
        <v>52</v>
      </c>
      <c r="H49" s="10">
        <f>N28/H48</f>
        <v>25</v>
      </c>
      <c r="I49" s="4" t="s">
        <v>46</v>
      </c>
      <c r="M49" s="10" t="s">
        <v>52</v>
      </c>
      <c r="N49" s="41">
        <f>N28/N48</f>
        <v>16.6666666666667</v>
      </c>
      <c r="O49" s="4" t="s">
        <v>46</v>
      </c>
      <c r="S49" s="10" t="s">
        <v>52</v>
      </c>
      <c r="T49" s="41">
        <f>N28/T48</f>
        <v>12.5</v>
      </c>
      <c r="U49" s="4" t="s">
        <v>46</v>
      </c>
    </row>
    <row r="50" spans="2:21">
      <c r="B50" s="3"/>
      <c r="C50" s="3"/>
      <c r="H50" s="3"/>
      <c r="I50" s="3"/>
      <c r="N50" s="3"/>
      <c r="O50" s="3"/>
      <c r="T50" s="3"/>
      <c r="U50" s="3"/>
    </row>
    <row r="51" spans="1:19">
      <c r="A51" s="32" t="s">
        <v>53</v>
      </c>
      <c r="G51" s="32" t="s">
        <v>53</v>
      </c>
      <c r="M51" s="32" t="s">
        <v>53</v>
      </c>
      <c r="S51" s="32" t="s">
        <v>53</v>
      </c>
    </row>
    <row r="52" spans="1:19">
      <c r="A52" t="s">
        <v>54</v>
      </c>
      <c r="G52" t="s">
        <v>54</v>
      </c>
      <c r="M52" t="s">
        <v>54</v>
      </c>
      <c r="S52" t="s">
        <v>54</v>
      </c>
    </row>
    <row r="53" spans="1:20">
      <c r="A53" s="4"/>
      <c r="B53" s="4" t="s">
        <v>53</v>
      </c>
      <c r="G53" s="4"/>
      <c r="H53" s="4" t="s">
        <v>53</v>
      </c>
      <c r="M53" s="4"/>
      <c r="N53" s="4" t="s">
        <v>53</v>
      </c>
      <c r="S53" s="4"/>
      <c r="T53" s="4" t="s">
        <v>53</v>
      </c>
    </row>
    <row r="54" spans="1:20">
      <c r="A54" s="4" t="s">
        <v>1</v>
      </c>
      <c r="B54" s="22">
        <f>(B31*B12)+(B28)</f>
        <v>5050000</v>
      </c>
      <c r="G54" s="4" t="s">
        <v>1</v>
      </c>
      <c r="H54" s="22">
        <f>(B31*B12)+(B28)</f>
        <v>5050000</v>
      </c>
      <c r="M54" s="4" t="s">
        <v>1</v>
      </c>
      <c r="N54" s="22">
        <f>(B31*B12)+(B28)</f>
        <v>5050000</v>
      </c>
      <c r="S54" s="4" t="s">
        <v>1</v>
      </c>
      <c r="T54" s="22">
        <f>N54</f>
        <v>5050000</v>
      </c>
    </row>
    <row r="55" spans="1:21">
      <c r="A55" s="35" t="s">
        <v>2</v>
      </c>
      <c r="B55" s="36">
        <f>(D31*C12)+(D28)</f>
        <v>4545000</v>
      </c>
      <c r="C55" t="s">
        <v>55</v>
      </c>
      <c r="G55" s="35" t="s">
        <v>2</v>
      </c>
      <c r="H55" s="36">
        <f>(D31*C12)+(D28)</f>
        <v>4545000</v>
      </c>
      <c r="I55" t="s">
        <v>55</v>
      </c>
      <c r="M55" s="35" t="s">
        <v>2</v>
      </c>
      <c r="N55" s="36">
        <f>H55</f>
        <v>4545000</v>
      </c>
      <c r="O55" t="s">
        <v>55</v>
      </c>
      <c r="S55" s="35" t="s">
        <v>2</v>
      </c>
      <c r="T55" s="36">
        <f>N55</f>
        <v>4545000</v>
      </c>
      <c r="U55" t="s">
        <v>55</v>
      </c>
    </row>
    <row r="56" spans="1:20">
      <c r="A56" s="4" t="s">
        <v>3</v>
      </c>
      <c r="B56" s="23">
        <f>(F31*D12)+(F28)</f>
        <v>4788500</v>
      </c>
      <c r="G56" s="4" t="s">
        <v>3</v>
      </c>
      <c r="H56" s="23">
        <f>(F31*D12)+(F28)</f>
        <v>4788500</v>
      </c>
      <c r="M56" s="4" t="s">
        <v>3</v>
      </c>
      <c r="N56" s="22">
        <f t="shared" ref="N56:N57" si="16">H56</f>
        <v>4788500</v>
      </c>
      <c r="S56" s="4" t="s">
        <v>3</v>
      </c>
      <c r="T56" s="22">
        <f>N56</f>
        <v>4788500</v>
      </c>
    </row>
    <row r="57" spans="1:20">
      <c r="A57" s="4" t="s">
        <v>4</v>
      </c>
      <c r="B57" s="23">
        <f>(H31*E12)+(H28)</f>
        <v>5334000</v>
      </c>
      <c r="G57" s="4" t="s">
        <v>4</v>
      </c>
      <c r="H57" s="23">
        <f>(H31*E12)+(H28)</f>
        <v>5334000</v>
      </c>
      <c r="M57" s="4" t="s">
        <v>4</v>
      </c>
      <c r="N57" s="22">
        <f t="shared" si="16"/>
        <v>5334000</v>
      </c>
      <c r="S57" s="4" t="s">
        <v>4</v>
      </c>
      <c r="T57" s="22">
        <f>N57</f>
        <v>5334000</v>
      </c>
    </row>
    <row r="59" spans="1:19">
      <c r="A59" t="s">
        <v>56</v>
      </c>
      <c r="G59" t="s">
        <v>56</v>
      </c>
      <c r="M59" t="s">
        <v>56</v>
      </c>
      <c r="S59" t="s">
        <v>56</v>
      </c>
    </row>
    <row r="60" spans="1:20">
      <c r="A60" s="4"/>
      <c r="B60" s="4" t="s">
        <v>53</v>
      </c>
      <c r="G60" s="4"/>
      <c r="H60" s="4" t="s">
        <v>53</v>
      </c>
      <c r="M60" s="4"/>
      <c r="N60" s="4" t="s">
        <v>53</v>
      </c>
      <c r="S60" s="4"/>
      <c r="T60" s="4" t="s">
        <v>53</v>
      </c>
    </row>
    <row r="61" spans="1:20">
      <c r="A61" s="4" t="s">
        <v>1</v>
      </c>
      <c r="B61" s="22">
        <f>(B49/2)*B32</f>
        <v>250000</v>
      </c>
      <c r="G61" s="4" t="s">
        <v>1</v>
      </c>
      <c r="H61" s="22">
        <f>($H$49/2)*B32</f>
        <v>125000</v>
      </c>
      <c r="M61" s="4" t="s">
        <v>1</v>
      </c>
      <c r="N61" s="22">
        <f>(N49/2)*B32</f>
        <v>83333.3333333333</v>
      </c>
      <c r="S61" s="4" t="s">
        <v>1</v>
      </c>
      <c r="T61" s="22">
        <f>(T49/2)*B32</f>
        <v>62500</v>
      </c>
    </row>
    <row r="62" spans="1:21">
      <c r="A62" s="35" t="s">
        <v>2</v>
      </c>
      <c r="B62" s="36">
        <f>(B49/2)*D32</f>
        <v>187500</v>
      </c>
      <c r="C62" t="s">
        <v>55</v>
      </c>
      <c r="G62" s="35" t="s">
        <v>2</v>
      </c>
      <c r="H62" s="36">
        <f>($H$49/2)*D32</f>
        <v>93750</v>
      </c>
      <c r="I62" t="s">
        <v>55</v>
      </c>
      <c r="M62" s="35" t="s">
        <v>2</v>
      </c>
      <c r="N62" s="36">
        <f>(N49/2)*D32</f>
        <v>62500</v>
      </c>
      <c r="O62" t="s">
        <v>55</v>
      </c>
      <c r="S62" s="35" t="s">
        <v>2</v>
      </c>
      <c r="T62" s="36">
        <f>(T49/2)*D32</f>
        <v>46875</v>
      </c>
      <c r="U62" t="s">
        <v>55</v>
      </c>
    </row>
    <row r="63" spans="1:20">
      <c r="A63" s="4" t="s">
        <v>3</v>
      </c>
      <c r="B63" s="23">
        <f>(B49/2)*F32</f>
        <v>212500</v>
      </c>
      <c r="G63" s="4" t="s">
        <v>3</v>
      </c>
      <c r="H63" s="22">
        <f>($H$49/2)*F32</f>
        <v>106250</v>
      </c>
      <c r="M63" s="4" t="s">
        <v>3</v>
      </c>
      <c r="N63" s="23">
        <f>(N49/2)*F32</f>
        <v>70833.3333333333</v>
      </c>
      <c r="S63" s="4" t="s">
        <v>3</v>
      </c>
      <c r="T63" s="23">
        <f>(T49/2)*F32</f>
        <v>53125</v>
      </c>
    </row>
    <row r="64" spans="1:20">
      <c r="A64" s="4" t="s">
        <v>4</v>
      </c>
      <c r="B64" s="23">
        <f>(B49/2)*H32</f>
        <v>262500</v>
      </c>
      <c r="G64" s="4" t="s">
        <v>4</v>
      </c>
      <c r="H64" s="22">
        <f>($H$49/2)*H32</f>
        <v>131250</v>
      </c>
      <c r="M64" s="4" t="s">
        <v>4</v>
      </c>
      <c r="N64" s="23">
        <f>(N49/2)*H32</f>
        <v>87500</v>
      </c>
      <c r="S64" s="4" t="s">
        <v>4</v>
      </c>
      <c r="T64" s="23">
        <f>(T49/2)*H32</f>
        <v>65625</v>
      </c>
    </row>
    <row r="67" spans="1:19">
      <c r="A67" t="s">
        <v>57</v>
      </c>
      <c r="G67" t="s">
        <v>58</v>
      </c>
      <c r="M67" t="s">
        <v>59</v>
      </c>
      <c r="S67" t="s">
        <v>60</v>
      </c>
    </row>
    <row r="68" spans="1:20">
      <c r="A68" s="4"/>
      <c r="B68" s="4" t="s">
        <v>61</v>
      </c>
      <c r="G68" s="4"/>
      <c r="H68" s="4" t="s">
        <v>62</v>
      </c>
      <c r="M68" s="4"/>
      <c r="N68" s="4" t="s">
        <v>62</v>
      </c>
      <c r="S68" s="4"/>
      <c r="T68" s="4" t="s">
        <v>62</v>
      </c>
    </row>
    <row r="69" spans="1:20">
      <c r="A69" s="4" t="s">
        <v>1</v>
      </c>
      <c r="B69" s="22">
        <f>SUM(B37:E37,B54,B61)</f>
        <v>5780000</v>
      </c>
      <c r="G69" s="4" t="s">
        <v>1</v>
      </c>
      <c r="H69" s="22">
        <f>SUM(H37:K37,H54,H61)</f>
        <v>5523000</v>
      </c>
      <c r="M69" s="4" t="s">
        <v>1</v>
      </c>
      <c r="N69" s="22">
        <f>SUM(L37:O37,N54,N61)</f>
        <v>5249333.33333333</v>
      </c>
      <c r="S69" s="4" t="s">
        <v>1</v>
      </c>
      <c r="T69" s="22">
        <f>SUM(T37:W37,T54,T61)</f>
        <v>5488500</v>
      </c>
    </row>
    <row r="70" spans="1:21">
      <c r="A70" s="35" t="s">
        <v>2</v>
      </c>
      <c r="B70" s="36">
        <f>SUM(B38:E38,B55,B62)</f>
        <v>5260500</v>
      </c>
      <c r="G70" s="35" t="s">
        <v>2</v>
      </c>
      <c r="H70" s="36">
        <f>SUM(H38:K38,H55,H62)</f>
        <v>5034750</v>
      </c>
      <c r="I70" t="s">
        <v>55</v>
      </c>
      <c r="M70" s="35" t="s">
        <v>2</v>
      </c>
      <c r="N70" s="36">
        <f>SUM(L38:O38,N55,N62)</f>
        <v>4723500</v>
      </c>
      <c r="O70" t="s">
        <v>55</v>
      </c>
      <c r="S70" s="35" t="s">
        <v>2</v>
      </c>
      <c r="T70" s="36">
        <f>SUM(T38:W38,T55,T62)</f>
        <v>5031875</v>
      </c>
      <c r="U70" t="s">
        <v>55</v>
      </c>
    </row>
    <row r="71" spans="1:20">
      <c r="A71" s="4" t="s">
        <v>3</v>
      </c>
      <c r="B71" s="23">
        <f>SUM(B39:E39,B56,B63)</f>
        <v>5481000</v>
      </c>
      <c r="G71" s="4" t="s">
        <v>3</v>
      </c>
      <c r="H71" s="23">
        <f>SUM(H39:K39,H56,H63)</f>
        <v>5242750</v>
      </c>
      <c r="M71" s="4" t="s">
        <v>3</v>
      </c>
      <c r="N71" s="23">
        <f>SUM(L39:O39,N56,N63)</f>
        <v>5071333.33333333</v>
      </c>
      <c r="S71" s="4" t="s">
        <v>3</v>
      </c>
      <c r="T71" s="23">
        <f>SUM(T39:W39,T56,T63)</f>
        <v>5217625</v>
      </c>
    </row>
    <row r="72" spans="1:20">
      <c r="A72" s="4" t="s">
        <v>4</v>
      </c>
      <c r="B72" s="23">
        <f>SUM(B40:E40,B57,B64)</f>
        <v>6100500</v>
      </c>
      <c r="G72" s="4" t="s">
        <v>4</v>
      </c>
      <c r="H72" s="23">
        <f>SUM(H40:K40,H57,H64)</f>
        <v>5837250</v>
      </c>
      <c r="M72" s="4" t="s">
        <v>4</v>
      </c>
      <c r="N72" s="23">
        <f>SUM(L40:O40,N57,N64)</f>
        <v>5633500</v>
      </c>
      <c r="S72" s="4" t="s">
        <v>4</v>
      </c>
      <c r="T72" s="23">
        <f>SUM(T40:W40,T57,T64)</f>
        <v>5807625</v>
      </c>
    </row>
    <row r="75" spans="1:1">
      <c r="A75" s="2" t="s">
        <v>63</v>
      </c>
    </row>
    <row r="77" spans="1:5">
      <c r="A77" s="4"/>
      <c r="B77" s="4" t="s">
        <v>1</v>
      </c>
      <c r="C77" s="35" t="s">
        <v>2</v>
      </c>
      <c r="D77" s="4" t="s">
        <v>3</v>
      </c>
      <c r="E77" s="4" t="s">
        <v>4</v>
      </c>
    </row>
    <row r="78" spans="1:5">
      <c r="A78" s="4" t="s">
        <v>61</v>
      </c>
      <c r="B78" s="23">
        <f>B69</f>
        <v>5780000</v>
      </c>
      <c r="C78" s="36">
        <f>B70</f>
        <v>5260500</v>
      </c>
      <c r="D78" s="23">
        <f>B71</f>
        <v>5481000</v>
      </c>
      <c r="E78" s="23">
        <f>B72</f>
        <v>6100500</v>
      </c>
    </row>
    <row r="79" spans="1:5">
      <c r="A79" s="4" t="s">
        <v>64</v>
      </c>
      <c r="B79" s="23">
        <f>H69</f>
        <v>5523000</v>
      </c>
      <c r="C79" s="36">
        <f>H70</f>
        <v>5034750</v>
      </c>
      <c r="D79" s="23">
        <f>H71</f>
        <v>5242750</v>
      </c>
      <c r="E79" s="23">
        <f>H72</f>
        <v>5837250</v>
      </c>
    </row>
    <row r="80" spans="1:5">
      <c r="A80" s="4" t="s">
        <v>65</v>
      </c>
      <c r="B80" s="23">
        <f>N69</f>
        <v>5249333.33333333</v>
      </c>
      <c r="C80" s="36">
        <f>N70</f>
        <v>4723500</v>
      </c>
      <c r="D80" s="23">
        <f>T71</f>
        <v>5217625</v>
      </c>
      <c r="E80" s="23">
        <f>N72</f>
        <v>5633500</v>
      </c>
    </row>
    <row r="81" spans="1:5">
      <c r="A81" s="4" t="s">
        <v>66</v>
      </c>
      <c r="B81" s="23">
        <f>T69</f>
        <v>5488500</v>
      </c>
      <c r="C81" s="36">
        <f>T70</f>
        <v>5031875</v>
      </c>
      <c r="D81" s="23">
        <f>T71</f>
        <v>5217625</v>
      </c>
      <c r="E81" s="23">
        <f>T72</f>
        <v>5807625</v>
      </c>
    </row>
    <row r="1048576" spans="1:1">
      <c r="A1048576" s="4"/>
    </row>
  </sheetData>
  <mergeCells count="9">
    <mergeCell ref="B23:C23"/>
    <mergeCell ref="D23:E23"/>
    <mergeCell ref="F23:G23"/>
    <mergeCell ref="H23:I23"/>
    <mergeCell ref="B26:C26"/>
    <mergeCell ref="D26:E26"/>
    <mergeCell ref="F26:G26"/>
    <mergeCell ref="H26:I26"/>
    <mergeCell ref="A23:A2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48576"/>
  <sheetViews>
    <sheetView zoomScale="75" zoomScaleNormal="75" topLeftCell="A55" workbookViewId="0">
      <selection activeCell="D46" sqref="D46"/>
    </sheetView>
  </sheetViews>
  <sheetFormatPr defaultColWidth="9" defaultRowHeight="14.4"/>
  <cols>
    <col min="1" max="1" width="22.7222222222222" customWidth="1"/>
    <col min="2" max="2" width="19.0925925925926" customWidth="1"/>
    <col min="3" max="4" width="15.3611111111111" customWidth="1"/>
    <col min="5" max="5" width="24.0925925925926" customWidth="1"/>
    <col min="6" max="6" width="22.2685185185185" customWidth="1"/>
    <col min="7" max="7" width="19.3611111111111" customWidth="1"/>
    <col min="8" max="8" width="19.0925925925926" customWidth="1"/>
    <col min="9" max="9" width="14.4537037037037" customWidth="1"/>
    <col min="10" max="10" width="13.4537037037037" customWidth="1"/>
    <col min="11" max="11" width="16.7222222222222" customWidth="1"/>
    <col min="12" max="12" width="19.0925925925926" customWidth="1"/>
    <col min="13" max="13" width="18.2685185185185" customWidth="1"/>
    <col min="14" max="14" width="19.0925925925926" customWidth="1"/>
    <col min="15" max="17" width="10.9074074074074" customWidth="1"/>
    <col min="19" max="19" width="21.4537037037037" customWidth="1"/>
    <col min="20" max="20" width="14.8148148148148" customWidth="1"/>
    <col min="21" max="23" width="10.9074074074074" customWidth="1"/>
  </cols>
  <sheetData>
    <row r="1" spans="1:1">
      <c r="A1" s="2" t="s">
        <v>0</v>
      </c>
    </row>
    <row r="2" spans="7:7">
      <c r="G2" s="3"/>
    </row>
    <row r="3" spans="1:6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 spans="1:6">
      <c r="A4" s="4" t="s">
        <v>1</v>
      </c>
      <c r="B4" s="6">
        <v>0</v>
      </c>
      <c r="C4" s="4">
        <v>3</v>
      </c>
      <c r="D4" s="4">
        <v>2</v>
      </c>
      <c r="E4" s="4">
        <v>4</v>
      </c>
      <c r="F4" s="7">
        <f>SUM(B4:E4)</f>
        <v>9</v>
      </c>
    </row>
    <row r="5" spans="1:7">
      <c r="A5" s="4" t="s">
        <v>2</v>
      </c>
      <c r="B5" s="4">
        <v>3</v>
      </c>
      <c r="C5" s="6">
        <v>0</v>
      </c>
      <c r="D5" s="4">
        <v>5</v>
      </c>
      <c r="E5" s="8">
        <v>3</v>
      </c>
      <c r="F5" s="7">
        <f>SUM(B5:E5)</f>
        <v>11</v>
      </c>
      <c r="G5" t="s">
        <v>6</v>
      </c>
    </row>
    <row r="6" spans="1:6">
      <c r="A6" s="4" t="s">
        <v>3</v>
      </c>
      <c r="B6" s="4">
        <v>2</v>
      </c>
      <c r="C6" s="4">
        <v>5</v>
      </c>
      <c r="D6" s="6">
        <v>0</v>
      </c>
      <c r="E6" s="4">
        <v>2</v>
      </c>
      <c r="F6" s="7">
        <f>SUM(B6:E6)</f>
        <v>9</v>
      </c>
    </row>
    <row r="7" spans="1:6">
      <c r="A7" s="4" t="s">
        <v>4</v>
      </c>
      <c r="B7" s="4">
        <v>4</v>
      </c>
      <c r="C7" s="4">
        <v>3</v>
      </c>
      <c r="D7" s="4">
        <v>3</v>
      </c>
      <c r="E7" s="6">
        <v>0</v>
      </c>
      <c r="F7" s="7">
        <f>SUM(B7:E7)</f>
        <v>10</v>
      </c>
    </row>
    <row r="8" spans="7:7">
      <c r="G8" s="3"/>
    </row>
    <row r="9" spans="1:1">
      <c r="A9" s="2" t="s">
        <v>7</v>
      </c>
    </row>
    <row r="11" spans="1:6">
      <c r="A11" s="4"/>
      <c r="B11" s="4" t="s">
        <v>1</v>
      </c>
      <c r="C11" s="4" t="s">
        <v>2</v>
      </c>
      <c r="D11" s="4" t="s">
        <v>3</v>
      </c>
      <c r="E11" s="4" t="s">
        <v>4</v>
      </c>
      <c r="F11" s="9" t="s">
        <v>8</v>
      </c>
    </row>
    <row r="12" spans="1:6">
      <c r="A12" s="4" t="s">
        <v>9</v>
      </c>
      <c r="B12" s="10">
        <v>10</v>
      </c>
      <c r="C12" s="10">
        <v>15</v>
      </c>
      <c r="D12" s="10">
        <v>11</v>
      </c>
      <c r="E12" s="10">
        <v>14</v>
      </c>
      <c r="F12" s="7">
        <f>SUM(B12:E12)</f>
        <v>50</v>
      </c>
    </row>
    <row r="14" spans="1:1">
      <c r="A14" s="2" t="s">
        <v>10</v>
      </c>
    </row>
    <row r="15" spans="5:8">
      <c r="E15" s="2"/>
      <c r="F15" s="2"/>
      <c r="G15" s="2"/>
      <c r="H15" s="2"/>
    </row>
    <row r="16" spans="1:8">
      <c r="A16" s="11"/>
      <c r="B16" s="12" t="s">
        <v>11</v>
      </c>
      <c r="C16" s="12" t="s">
        <v>12</v>
      </c>
      <c r="E16" s="2" t="s">
        <v>13</v>
      </c>
      <c r="F16" s="2"/>
      <c r="G16" s="13">
        <v>10</v>
      </c>
      <c r="H16" s="2" t="s">
        <v>14</v>
      </c>
    </row>
    <row r="17" spans="1:3">
      <c r="A17" s="4" t="s">
        <v>15</v>
      </c>
      <c r="B17" s="10">
        <v>7</v>
      </c>
      <c r="C17" s="10">
        <v>9</v>
      </c>
    </row>
    <row r="18" spans="1:3">
      <c r="A18" s="4" t="s">
        <v>17</v>
      </c>
      <c r="B18" s="14">
        <v>3000</v>
      </c>
      <c r="C18" s="14">
        <v>4000</v>
      </c>
    </row>
    <row r="19" spans="1:6">
      <c r="A19" s="4" t="s">
        <v>19</v>
      </c>
      <c r="B19" s="14">
        <v>10000</v>
      </c>
      <c r="C19" s="14">
        <v>11000</v>
      </c>
      <c r="F19" t="s">
        <v>20</v>
      </c>
    </row>
    <row r="21" spans="1:1">
      <c r="A21" s="2" t="s">
        <v>23</v>
      </c>
    </row>
    <row r="22" spans="4:4">
      <c r="D22">
        <v>20</v>
      </c>
    </row>
    <row r="23" spans="1:11">
      <c r="A23" s="10"/>
      <c r="B23" s="15" t="s">
        <v>1</v>
      </c>
      <c r="C23" s="16"/>
      <c r="D23" s="10" t="s">
        <v>2</v>
      </c>
      <c r="E23" s="10"/>
      <c r="F23" s="10" t="s">
        <v>3</v>
      </c>
      <c r="G23" s="10"/>
      <c r="H23" s="10" t="s">
        <v>4</v>
      </c>
      <c r="I23" s="10"/>
      <c r="J23" s="33"/>
      <c r="K23" s="33"/>
    </row>
    <row r="24" spans="1:9">
      <c r="A24" s="10"/>
      <c r="B24" s="10" t="s">
        <v>27</v>
      </c>
      <c r="C24" s="10" t="s">
        <v>28</v>
      </c>
      <c r="D24" s="10" t="s">
        <v>27</v>
      </c>
      <c r="E24" s="10" t="s">
        <v>28</v>
      </c>
      <c r="F24" s="10" t="s">
        <v>27</v>
      </c>
      <c r="G24" s="10" t="s">
        <v>28</v>
      </c>
      <c r="H24" s="10" t="s">
        <v>27</v>
      </c>
      <c r="I24" s="10" t="s">
        <v>28</v>
      </c>
    </row>
    <row r="25" spans="1:9">
      <c r="A25" s="4" t="s">
        <v>29</v>
      </c>
      <c r="B25" s="10">
        <v>60</v>
      </c>
      <c r="C25" s="10">
        <v>60</v>
      </c>
      <c r="D25" s="10">
        <v>50</v>
      </c>
      <c r="E25" s="10">
        <v>50</v>
      </c>
      <c r="F25" s="10">
        <v>55</v>
      </c>
      <c r="G25" s="10">
        <v>55</v>
      </c>
      <c r="H25" s="10">
        <v>65</v>
      </c>
      <c r="I25" s="10">
        <v>65</v>
      </c>
    </row>
    <row r="26" spans="1:11">
      <c r="A26" s="17" t="s">
        <v>30</v>
      </c>
      <c r="B26" s="10">
        <v>200</v>
      </c>
      <c r="C26" s="10"/>
      <c r="D26" s="10">
        <v>160</v>
      </c>
      <c r="E26" s="10"/>
      <c r="F26" s="10">
        <v>180</v>
      </c>
      <c r="G26" s="10"/>
      <c r="H26" s="10">
        <v>180</v>
      </c>
      <c r="I26" s="10"/>
      <c r="J26" s="33"/>
      <c r="K26" s="33"/>
    </row>
    <row r="27" spans="1:14">
      <c r="A27" s="17" t="s">
        <v>31</v>
      </c>
      <c r="B27" s="18">
        <v>100000000</v>
      </c>
      <c r="C27" s="10" t="s">
        <v>32</v>
      </c>
      <c r="D27" s="14">
        <v>90000000</v>
      </c>
      <c r="E27" s="10" t="s">
        <v>32</v>
      </c>
      <c r="F27" s="14">
        <v>95000000</v>
      </c>
      <c r="G27" s="10" t="s">
        <v>32</v>
      </c>
      <c r="H27" s="14">
        <v>105000000</v>
      </c>
      <c r="I27" s="10" t="s">
        <v>32</v>
      </c>
      <c r="M27" s="5" t="s">
        <v>5</v>
      </c>
      <c r="N27" s="5" t="s">
        <v>33</v>
      </c>
    </row>
    <row r="28" spans="1:14">
      <c r="A28" s="19" t="s">
        <v>34</v>
      </c>
      <c r="B28" s="20">
        <f>B27/20</f>
        <v>5000000</v>
      </c>
      <c r="C28" s="11" t="s">
        <v>32</v>
      </c>
      <c r="D28" s="21">
        <f>D27/D22</f>
        <v>4500000</v>
      </c>
      <c r="E28" s="11" t="s">
        <v>32</v>
      </c>
      <c r="F28" s="21">
        <f>F27/20</f>
        <v>4750000</v>
      </c>
      <c r="G28" s="11" t="s">
        <v>32</v>
      </c>
      <c r="H28" s="21">
        <f>H27/D22</f>
        <v>5250000</v>
      </c>
      <c r="I28" s="11" t="s">
        <v>32</v>
      </c>
      <c r="M28" s="7">
        <f>F4</f>
        <v>9</v>
      </c>
      <c r="N28" s="7">
        <f>F12</f>
        <v>50</v>
      </c>
    </row>
    <row r="29" spans="1:14">
      <c r="A29" s="17" t="s">
        <v>35</v>
      </c>
      <c r="B29" s="18" t="s">
        <v>32</v>
      </c>
      <c r="C29" s="14">
        <v>6000000</v>
      </c>
      <c r="D29" s="14" t="s">
        <v>32</v>
      </c>
      <c r="E29" s="14">
        <v>4750000</v>
      </c>
      <c r="F29" s="10" t="s">
        <v>32</v>
      </c>
      <c r="G29" s="14">
        <v>5000000</v>
      </c>
      <c r="H29" s="10" t="s">
        <v>32</v>
      </c>
      <c r="I29" s="14">
        <v>6500000</v>
      </c>
      <c r="M29" s="7">
        <f>F5</f>
        <v>11</v>
      </c>
      <c r="N29" s="2"/>
    </row>
    <row r="30" spans="1:14">
      <c r="A30" s="17" t="s">
        <v>36</v>
      </c>
      <c r="B30" s="18" t="s">
        <v>32</v>
      </c>
      <c r="C30" s="14">
        <f>C29*D22</f>
        <v>120000000</v>
      </c>
      <c r="D30" s="10" t="s">
        <v>32</v>
      </c>
      <c r="E30" s="14">
        <f>E29*D22</f>
        <v>95000000</v>
      </c>
      <c r="F30" s="10" t="s">
        <v>32</v>
      </c>
      <c r="G30" s="14">
        <f>G29*D22</f>
        <v>100000000</v>
      </c>
      <c r="H30" s="10" t="s">
        <v>32</v>
      </c>
      <c r="I30" s="14">
        <f>I29*D22</f>
        <v>130000000</v>
      </c>
      <c r="M30" s="7">
        <f>F6</f>
        <v>9</v>
      </c>
      <c r="N30" s="2"/>
    </row>
    <row r="31" spans="1:14">
      <c r="A31" s="17" t="s">
        <v>37</v>
      </c>
      <c r="B31" s="22">
        <v>5000</v>
      </c>
      <c r="C31" s="23">
        <v>5000</v>
      </c>
      <c r="D31" s="14">
        <v>3000</v>
      </c>
      <c r="E31" s="14">
        <v>3000</v>
      </c>
      <c r="F31" s="14">
        <v>3500</v>
      </c>
      <c r="G31" s="14">
        <v>3500</v>
      </c>
      <c r="H31" s="14">
        <v>6000</v>
      </c>
      <c r="I31" s="14">
        <v>6000</v>
      </c>
      <c r="M31" s="7">
        <f>F7</f>
        <v>10</v>
      </c>
      <c r="N31" s="2"/>
    </row>
    <row r="32" spans="1:9">
      <c r="A32" s="17" t="s">
        <v>38</v>
      </c>
      <c r="B32" s="23">
        <v>10000</v>
      </c>
      <c r="C32" s="23">
        <v>10000</v>
      </c>
      <c r="D32" s="14">
        <v>7500</v>
      </c>
      <c r="E32" s="14">
        <v>7500</v>
      </c>
      <c r="F32" s="14">
        <v>8500</v>
      </c>
      <c r="G32" s="14">
        <v>8500</v>
      </c>
      <c r="H32" s="14">
        <v>10500</v>
      </c>
      <c r="I32" s="14">
        <v>10500</v>
      </c>
    </row>
    <row r="34" spans="1:1">
      <c r="A34" s="2" t="s">
        <v>39</v>
      </c>
    </row>
    <row r="35" spans="1:19">
      <c r="A35" t="s">
        <v>40</v>
      </c>
      <c r="G35" t="s">
        <v>40</v>
      </c>
      <c r="M35" t="s">
        <v>40</v>
      </c>
      <c r="S35" t="s">
        <v>40</v>
      </c>
    </row>
    <row r="36" spans="1:23">
      <c r="A36" s="4"/>
      <c r="B36" s="4" t="s">
        <v>1</v>
      </c>
      <c r="C36" s="4" t="s">
        <v>2</v>
      </c>
      <c r="D36" s="4" t="s">
        <v>3</v>
      </c>
      <c r="E36" s="4" t="s">
        <v>4</v>
      </c>
      <c r="G36" s="4"/>
      <c r="H36" s="4" t="s">
        <v>1</v>
      </c>
      <c r="I36" s="4" t="s">
        <v>2</v>
      </c>
      <c r="J36" s="4" t="s">
        <v>3</v>
      </c>
      <c r="K36" s="4" t="s">
        <v>4</v>
      </c>
      <c r="M36" s="4"/>
      <c r="N36" s="4" t="s">
        <v>1</v>
      </c>
      <c r="O36" s="4" t="s">
        <v>2</v>
      </c>
      <c r="P36" s="4" t="s">
        <v>3</v>
      </c>
      <c r="Q36" s="4" t="s">
        <v>4</v>
      </c>
      <c r="S36" s="4"/>
      <c r="T36" s="4" t="s">
        <v>1</v>
      </c>
      <c r="U36" s="4" t="s">
        <v>2</v>
      </c>
      <c r="V36" s="4" t="s">
        <v>3</v>
      </c>
      <c r="W36" s="4" t="s">
        <v>4</v>
      </c>
    </row>
    <row r="37" spans="1:23">
      <c r="A37" s="4" t="s">
        <v>1</v>
      </c>
      <c r="B37" s="24">
        <f>($B4*$C$18*$D$47*$B$48)+($C$19*$D$47)</f>
        <v>66000</v>
      </c>
      <c r="C37" s="22">
        <f>($C4*$C$18*$D$47*$B$48)+($C$19*$D$47)</f>
        <v>138000</v>
      </c>
      <c r="D37" s="22">
        <f>($D4*$C$18*$D$47*$B$48)+($C$19*$D$47)</f>
        <v>114000</v>
      </c>
      <c r="E37" s="22">
        <f>($E4*$C$18*$D$47*$B$48)+($C$19*$D$47)</f>
        <v>162000</v>
      </c>
      <c r="G37" s="4" t="s">
        <v>1</v>
      </c>
      <c r="H37" s="24">
        <f>($B4*$C$18*$J$47*$H$48)+($C$19*$J$47)</f>
        <v>33000</v>
      </c>
      <c r="I37" s="22">
        <f>($C4*$C$18*$J$47*$H$48)+($C$19*$J$47)</f>
        <v>105000</v>
      </c>
      <c r="J37" s="22">
        <f>($D4*$C$18*$J$47*$H$48)+($C$19*$J$47)</f>
        <v>81000</v>
      </c>
      <c r="K37" s="22">
        <f>($E4*$C$18*$J$47*$H$48)+($C$19*$J$47)</f>
        <v>129000</v>
      </c>
      <c r="M37" s="4" t="s">
        <v>1</v>
      </c>
      <c r="N37" s="24">
        <f>($B4*$C$18*$P$47*$N$48)+($C$19*$P$47)</f>
        <v>22000</v>
      </c>
      <c r="O37" s="22">
        <f>($C4*$C$18*$P$47*$N$48)+($C$19*$P$47)</f>
        <v>94000</v>
      </c>
      <c r="P37" s="22">
        <f>($D4*$C$18*$P$47*$N$48)+($C$19*$P$47)</f>
        <v>70000</v>
      </c>
      <c r="Q37" s="22">
        <f>($E4*$C$18*$P$47*$N$48)+($C$19*$P$47)</f>
        <v>118000</v>
      </c>
      <c r="S37" s="4" t="s">
        <v>1</v>
      </c>
      <c r="T37" s="24">
        <f>($B4*$C$18*$V$47*$T$48)+($C$19*$V$47)</f>
        <v>22000</v>
      </c>
      <c r="U37" s="22">
        <f>($C4*$C$18*$V$47*$T$48)+($C$19*$V$47)</f>
        <v>118000</v>
      </c>
      <c r="V37" s="22">
        <f>($D4*$C$18*$V$47*$T$48)+($C$19*$V$47)</f>
        <v>86000</v>
      </c>
      <c r="W37" s="22">
        <f>($E4*$C$18*$V$47*$T$48)+($C$19*$V$47)</f>
        <v>150000</v>
      </c>
    </row>
    <row r="38" spans="1:23">
      <c r="A38" s="35" t="s">
        <v>2</v>
      </c>
      <c r="B38" s="36">
        <f t="shared" ref="B38:B40" si="0">($B5*$C$18*$D$47*$B$48)+($C$19*$D$47)</f>
        <v>138000</v>
      </c>
      <c r="C38" s="36">
        <f t="shared" ref="C38:C40" si="1">($C5*$C$18*$D$47*$B$48)+($C$19*$D$47)</f>
        <v>66000</v>
      </c>
      <c r="D38" s="36">
        <f t="shared" ref="D38:D40" si="2">($D5*$C$18*$D$47*$B$48)+($C$19*$D$47)</f>
        <v>186000</v>
      </c>
      <c r="E38" s="36">
        <f t="shared" ref="E38:E40" si="3">($E5*$C$18*$D$47*$B$48)+($C$19*$D$47)</f>
        <v>138000</v>
      </c>
      <c r="G38" s="35" t="s">
        <v>2</v>
      </c>
      <c r="H38" s="36">
        <f t="shared" ref="H38:H40" si="4">($B5*$C$18*$J$47*$H$48)+($C$19*$J$47)</f>
        <v>105000</v>
      </c>
      <c r="I38" s="36">
        <f t="shared" ref="I38:I40" si="5">($C5*$C$18*$J$47*$H$48)+($C$19*$J$47)</f>
        <v>33000</v>
      </c>
      <c r="J38" s="36">
        <f t="shared" ref="J38:J40" si="6">($D5*$C$18*$J$47*$H$48)+($C$19*$J$47)</f>
        <v>153000</v>
      </c>
      <c r="K38" s="36">
        <f t="shared" ref="K38:K40" si="7">($E5*$C$18*$J$47*$H$48)+($C$19*$J$47)</f>
        <v>105000</v>
      </c>
      <c r="M38" s="35" t="s">
        <v>2</v>
      </c>
      <c r="N38" s="36">
        <f t="shared" ref="N38:N40" si="8">($B5*$C$18*$P$47*$N$48)+($C$19*$P$47)</f>
        <v>94000</v>
      </c>
      <c r="O38" s="36">
        <f t="shared" ref="O38:O40" si="9">($C5*$C$18*$P$47*$N$48)+($C$19*$P$47)</f>
        <v>22000</v>
      </c>
      <c r="P38" s="36">
        <f t="shared" ref="P38:P40" si="10">($D5*$C$18*$P$47*$N$48)+($C$19*$P$47)</f>
        <v>142000</v>
      </c>
      <c r="Q38" s="36">
        <f t="shared" ref="Q38:Q40" si="11">($E5*$C$18*$P$47*$N$48)+($C$19*$P$47)</f>
        <v>94000</v>
      </c>
      <c r="S38" s="35" t="s">
        <v>2</v>
      </c>
      <c r="T38" s="36">
        <f t="shared" ref="T38:T40" si="12">($B5*$C$18*$V$47*$T$48)+($C$19*$V$47)</f>
        <v>118000</v>
      </c>
      <c r="U38" s="36">
        <f t="shared" ref="U38:U40" si="13">($C5*$C$18*$V$47*$T$48)+($C$19*$V$47)</f>
        <v>22000</v>
      </c>
      <c r="V38" s="36">
        <f t="shared" ref="V38:V40" si="14">($D5*$C$18*$V$47*$T$48)+($C$19*$V$47)</f>
        <v>182000</v>
      </c>
      <c r="W38" s="36">
        <f t="shared" ref="W38:W40" si="15">($E5*$C$18*$V$47*$T$48)+($C$19*$V$47)</f>
        <v>118000</v>
      </c>
    </row>
    <row r="39" spans="1:23">
      <c r="A39" s="4" t="s">
        <v>3</v>
      </c>
      <c r="B39" s="22">
        <f t="shared" si="0"/>
        <v>114000</v>
      </c>
      <c r="C39" s="22">
        <f t="shared" si="1"/>
        <v>186000</v>
      </c>
      <c r="D39" s="24">
        <f t="shared" si="2"/>
        <v>66000</v>
      </c>
      <c r="E39" s="22">
        <f t="shared" si="3"/>
        <v>114000</v>
      </c>
      <c r="G39" s="4" t="s">
        <v>3</v>
      </c>
      <c r="H39" s="22">
        <f t="shared" si="4"/>
        <v>81000</v>
      </c>
      <c r="I39" s="22">
        <f t="shared" si="5"/>
        <v>153000</v>
      </c>
      <c r="J39" s="24">
        <f t="shared" si="6"/>
        <v>33000</v>
      </c>
      <c r="K39" s="22">
        <f t="shared" si="7"/>
        <v>81000</v>
      </c>
      <c r="M39" s="4" t="s">
        <v>3</v>
      </c>
      <c r="N39" s="22">
        <f t="shared" si="8"/>
        <v>70000</v>
      </c>
      <c r="O39" s="22">
        <f t="shared" si="9"/>
        <v>142000</v>
      </c>
      <c r="P39" s="24">
        <f t="shared" si="10"/>
        <v>22000</v>
      </c>
      <c r="Q39" s="22">
        <f t="shared" si="11"/>
        <v>70000</v>
      </c>
      <c r="S39" s="4" t="s">
        <v>3</v>
      </c>
      <c r="T39" s="22">
        <f t="shared" si="12"/>
        <v>86000</v>
      </c>
      <c r="U39" s="22">
        <f t="shared" si="13"/>
        <v>182000</v>
      </c>
      <c r="V39" s="24">
        <f t="shared" si="14"/>
        <v>22000</v>
      </c>
      <c r="W39" s="22">
        <f t="shared" si="15"/>
        <v>86000</v>
      </c>
    </row>
    <row r="40" spans="1:23">
      <c r="A40" s="4" t="s">
        <v>4</v>
      </c>
      <c r="B40" s="22">
        <f t="shared" si="0"/>
        <v>162000</v>
      </c>
      <c r="C40" s="22">
        <f t="shared" si="1"/>
        <v>138000</v>
      </c>
      <c r="D40" s="22">
        <f t="shared" si="2"/>
        <v>138000</v>
      </c>
      <c r="E40" s="24">
        <f t="shared" si="3"/>
        <v>66000</v>
      </c>
      <c r="G40" s="4" t="s">
        <v>4</v>
      </c>
      <c r="H40" s="22">
        <f t="shared" si="4"/>
        <v>129000</v>
      </c>
      <c r="I40" s="22">
        <f t="shared" si="5"/>
        <v>105000</v>
      </c>
      <c r="J40" s="22">
        <f t="shared" si="6"/>
        <v>105000</v>
      </c>
      <c r="K40" s="24">
        <f t="shared" si="7"/>
        <v>33000</v>
      </c>
      <c r="M40" s="4" t="s">
        <v>4</v>
      </c>
      <c r="N40" s="22">
        <f t="shared" si="8"/>
        <v>118000</v>
      </c>
      <c r="O40" s="22">
        <f t="shared" si="9"/>
        <v>94000</v>
      </c>
      <c r="P40" s="22">
        <f t="shared" si="10"/>
        <v>94000</v>
      </c>
      <c r="Q40" s="24">
        <f t="shared" si="11"/>
        <v>22000</v>
      </c>
      <c r="S40" s="4" t="s">
        <v>4</v>
      </c>
      <c r="T40" s="22">
        <f t="shared" si="12"/>
        <v>150000</v>
      </c>
      <c r="U40" s="22">
        <f t="shared" si="13"/>
        <v>118000</v>
      </c>
      <c r="V40" s="22">
        <f t="shared" si="14"/>
        <v>118000</v>
      </c>
      <c r="W40" s="24">
        <f t="shared" si="15"/>
        <v>22000</v>
      </c>
    </row>
    <row r="42" spans="1:19">
      <c r="A42" t="s">
        <v>41</v>
      </c>
      <c r="G42" t="s">
        <v>41</v>
      </c>
      <c r="M42" t="s">
        <v>41</v>
      </c>
      <c r="S42" t="s">
        <v>41</v>
      </c>
    </row>
    <row r="44" spans="1:21">
      <c r="A44" s="10" t="s">
        <v>42</v>
      </c>
      <c r="B44" s="10">
        <v>2</v>
      </c>
      <c r="C44" s="4" t="s">
        <v>43</v>
      </c>
      <c r="G44" s="10" t="s">
        <v>42</v>
      </c>
      <c r="H44" s="10">
        <v>2</v>
      </c>
      <c r="I44" s="4" t="s">
        <v>43</v>
      </c>
      <c r="M44" s="10" t="s">
        <v>42</v>
      </c>
      <c r="N44" s="10">
        <v>2</v>
      </c>
      <c r="O44" s="4" t="s">
        <v>43</v>
      </c>
      <c r="S44" s="10" t="s">
        <v>42</v>
      </c>
      <c r="T44" s="10">
        <v>2</v>
      </c>
      <c r="U44" s="4" t="s">
        <v>43</v>
      </c>
    </row>
    <row r="45" spans="1:22">
      <c r="A45" s="10" t="s">
        <v>44</v>
      </c>
      <c r="B45" s="10">
        <v>1</v>
      </c>
      <c r="C45" s="4" t="s">
        <v>43</v>
      </c>
      <c r="D45" s="37">
        <f>N28/B48</f>
        <v>50</v>
      </c>
      <c r="E45" s="37"/>
      <c r="G45" s="10" t="s">
        <v>44</v>
      </c>
      <c r="H45" s="10">
        <v>1</v>
      </c>
      <c r="I45" s="4" t="s">
        <v>43</v>
      </c>
      <c r="J45" s="37">
        <f>N28/H48</f>
        <v>25</v>
      </c>
      <c r="K45" s="37"/>
      <c r="M45" s="10" t="s">
        <v>44</v>
      </c>
      <c r="N45" s="10">
        <v>1</v>
      </c>
      <c r="O45" s="4" t="s">
        <v>43</v>
      </c>
      <c r="P45" s="37">
        <f>N28/N48</f>
        <v>16.6666666666667</v>
      </c>
      <c r="S45" s="10" t="s">
        <v>44</v>
      </c>
      <c r="T45" s="10">
        <v>1</v>
      </c>
      <c r="U45" s="4" t="s">
        <v>43</v>
      </c>
      <c r="V45" s="37">
        <f>N28/T48</f>
        <v>12.5</v>
      </c>
    </row>
    <row r="46" spans="1:22">
      <c r="A46" s="10" t="s">
        <v>45</v>
      </c>
      <c r="B46" s="10">
        <f>C17</f>
        <v>9</v>
      </c>
      <c r="C46" s="4" t="s">
        <v>46</v>
      </c>
      <c r="D46" s="38">
        <f>D45/B46</f>
        <v>5.55555555555556</v>
      </c>
      <c r="E46" s="38"/>
      <c r="G46" s="10" t="s">
        <v>45</v>
      </c>
      <c r="H46" s="10">
        <f>C17</f>
        <v>9</v>
      </c>
      <c r="I46" s="4" t="s">
        <v>46</v>
      </c>
      <c r="J46" s="38">
        <f>J45/H46</f>
        <v>2.77777777777778</v>
      </c>
      <c r="K46" s="38"/>
      <c r="M46" s="10" t="s">
        <v>45</v>
      </c>
      <c r="N46" s="10">
        <f>C17</f>
        <v>9</v>
      </c>
      <c r="O46" s="4" t="s">
        <v>46</v>
      </c>
      <c r="P46" s="38">
        <f>P45/N46</f>
        <v>1.85185185185185</v>
      </c>
      <c r="S46" s="10" t="s">
        <v>45</v>
      </c>
      <c r="T46" s="10">
        <f>C17</f>
        <v>9</v>
      </c>
      <c r="U46" s="4" t="s">
        <v>46</v>
      </c>
      <c r="V46" s="38">
        <f>V45/T46</f>
        <v>1.38888888888889</v>
      </c>
    </row>
    <row r="47" spans="1:22">
      <c r="A47" s="10" t="s">
        <v>47</v>
      </c>
      <c r="B47" s="39">
        <f>B49/B46</f>
        <v>5.55555555555556</v>
      </c>
      <c r="C47" s="4" t="s">
        <v>48</v>
      </c>
      <c r="D47" s="40">
        <v>6</v>
      </c>
      <c r="E47" s="40"/>
      <c r="G47" s="10" t="s">
        <v>47</v>
      </c>
      <c r="H47" s="39">
        <f>H49/H46</f>
        <v>2.77777777777778</v>
      </c>
      <c r="I47" s="4" t="s">
        <v>48</v>
      </c>
      <c r="J47" s="40">
        <v>3</v>
      </c>
      <c r="K47" s="40"/>
      <c r="M47" s="10" t="s">
        <v>47</v>
      </c>
      <c r="N47" s="39">
        <f>N49/N46</f>
        <v>1.85185185185185</v>
      </c>
      <c r="O47" s="4" t="s">
        <v>48</v>
      </c>
      <c r="P47" s="40">
        <v>2</v>
      </c>
      <c r="S47" s="10" t="s">
        <v>47</v>
      </c>
      <c r="T47" s="39">
        <f>T49/T46</f>
        <v>1.38888888888889</v>
      </c>
      <c r="U47" s="4" t="s">
        <v>48</v>
      </c>
      <c r="V47" s="40">
        <v>2</v>
      </c>
    </row>
    <row r="48" spans="1:22">
      <c r="A48" s="29" t="s">
        <v>49</v>
      </c>
      <c r="B48" s="30">
        <v>1</v>
      </c>
      <c r="C48" s="31" t="s">
        <v>50</v>
      </c>
      <c r="D48" t="s">
        <v>51</v>
      </c>
      <c r="G48" s="29" t="s">
        <v>49</v>
      </c>
      <c r="H48" s="30">
        <v>2</v>
      </c>
      <c r="I48" s="31" t="s">
        <v>50</v>
      </c>
      <c r="J48" t="s">
        <v>51</v>
      </c>
      <c r="M48" s="29" t="s">
        <v>49</v>
      </c>
      <c r="N48" s="30">
        <v>3</v>
      </c>
      <c r="O48" s="31" t="s">
        <v>50</v>
      </c>
      <c r="P48" t="s">
        <v>51</v>
      </c>
      <c r="S48" s="29" t="s">
        <v>49</v>
      </c>
      <c r="T48" s="30">
        <v>4</v>
      </c>
      <c r="U48" s="31" t="s">
        <v>50</v>
      </c>
      <c r="V48" t="s">
        <v>51</v>
      </c>
    </row>
    <row r="49" spans="1:21">
      <c r="A49" s="10" t="s">
        <v>52</v>
      </c>
      <c r="B49" s="10">
        <f>N28/B48</f>
        <v>50</v>
      </c>
      <c r="C49" s="4" t="s">
        <v>46</v>
      </c>
      <c r="G49" s="10" t="s">
        <v>52</v>
      </c>
      <c r="H49" s="10">
        <f>N28/H48</f>
        <v>25</v>
      </c>
      <c r="I49" s="4" t="s">
        <v>46</v>
      </c>
      <c r="M49" s="10" t="s">
        <v>52</v>
      </c>
      <c r="N49" s="41">
        <f>N28/N48</f>
        <v>16.6666666666667</v>
      </c>
      <c r="O49" s="4" t="s">
        <v>46</v>
      </c>
      <c r="S49" s="10" t="s">
        <v>52</v>
      </c>
      <c r="T49" s="41">
        <f>N28/T48</f>
        <v>12.5</v>
      </c>
      <c r="U49" s="4" t="s">
        <v>46</v>
      </c>
    </row>
    <row r="50" spans="2:21">
      <c r="B50" s="3"/>
      <c r="C50" s="3"/>
      <c r="H50" s="3"/>
      <c r="I50" s="3"/>
      <c r="N50" s="3"/>
      <c r="O50" s="3"/>
      <c r="T50" s="3"/>
      <c r="U50" s="3"/>
    </row>
    <row r="51" spans="1:19">
      <c r="A51" s="32" t="s">
        <v>53</v>
      </c>
      <c r="G51" s="32" t="s">
        <v>53</v>
      </c>
      <c r="M51" s="32" t="s">
        <v>53</v>
      </c>
      <c r="S51" s="32" t="s">
        <v>53</v>
      </c>
    </row>
    <row r="52" spans="1:19">
      <c r="A52" t="s">
        <v>67</v>
      </c>
      <c r="G52" t="s">
        <v>67</v>
      </c>
      <c r="M52" t="s">
        <v>67</v>
      </c>
      <c r="S52" t="s">
        <v>67</v>
      </c>
    </row>
    <row r="53" spans="1:20">
      <c r="A53" s="4"/>
      <c r="B53" s="4" t="s">
        <v>53</v>
      </c>
      <c r="G53" s="4"/>
      <c r="H53" s="4" t="s">
        <v>53</v>
      </c>
      <c r="M53" s="4"/>
      <c r="N53" s="4" t="s">
        <v>53</v>
      </c>
      <c r="S53" s="4"/>
      <c r="T53" s="4" t="s">
        <v>53</v>
      </c>
    </row>
    <row r="54" spans="1:20">
      <c r="A54" s="4" t="s">
        <v>1</v>
      </c>
      <c r="B54" s="22">
        <f>(C31*B12)+(C30)</f>
        <v>120050000</v>
      </c>
      <c r="G54" s="4" t="s">
        <v>1</v>
      </c>
      <c r="H54" s="22">
        <f>B54</f>
        <v>120050000</v>
      </c>
      <c r="M54" s="4" t="s">
        <v>1</v>
      </c>
      <c r="N54" s="22">
        <f>H54</f>
        <v>120050000</v>
      </c>
      <c r="S54" s="4" t="s">
        <v>1</v>
      </c>
      <c r="T54" s="22">
        <f>N54</f>
        <v>120050000</v>
      </c>
    </row>
    <row r="55" spans="1:21">
      <c r="A55" s="35" t="s">
        <v>2</v>
      </c>
      <c r="B55" s="36">
        <f>(E31*C12)+(E30)</f>
        <v>95045000</v>
      </c>
      <c r="C55" t="s">
        <v>55</v>
      </c>
      <c r="G55" s="35" t="s">
        <v>2</v>
      </c>
      <c r="H55" s="36">
        <f t="shared" ref="H55:H57" si="16">B55</f>
        <v>95045000</v>
      </c>
      <c r="I55" t="s">
        <v>55</v>
      </c>
      <c r="M55" s="35" t="s">
        <v>2</v>
      </c>
      <c r="N55" s="36">
        <f t="shared" ref="N55:N57" si="17">H55</f>
        <v>95045000</v>
      </c>
      <c r="O55" t="s">
        <v>55</v>
      </c>
      <c r="S55" s="35" t="s">
        <v>2</v>
      </c>
      <c r="T55" s="36">
        <f>N55</f>
        <v>95045000</v>
      </c>
      <c r="U55" t="s">
        <v>55</v>
      </c>
    </row>
    <row r="56" spans="1:20">
      <c r="A56" s="4" t="s">
        <v>3</v>
      </c>
      <c r="B56" s="23">
        <f>(G31*D12)+(G30)</f>
        <v>100038500</v>
      </c>
      <c r="G56" s="4" t="s">
        <v>3</v>
      </c>
      <c r="H56" s="22">
        <f t="shared" si="16"/>
        <v>100038500</v>
      </c>
      <c r="M56" s="4" t="s">
        <v>3</v>
      </c>
      <c r="N56" s="22">
        <f t="shared" si="17"/>
        <v>100038500</v>
      </c>
      <c r="S56" s="4" t="s">
        <v>3</v>
      </c>
      <c r="T56" s="22">
        <f>N56</f>
        <v>100038500</v>
      </c>
    </row>
    <row r="57" spans="1:20">
      <c r="A57" s="4" t="s">
        <v>4</v>
      </c>
      <c r="B57" s="23">
        <f>(I31*E12)+(I30)</f>
        <v>130084000</v>
      </c>
      <c r="G57" s="4" t="s">
        <v>4</v>
      </c>
      <c r="H57" s="22">
        <f t="shared" si="16"/>
        <v>130084000</v>
      </c>
      <c r="M57" s="4" t="s">
        <v>4</v>
      </c>
      <c r="N57" s="22">
        <f t="shared" si="17"/>
        <v>130084000</v>
      </c>
      <c r="S57" s="4" t="s">
        <v>4</v>
      </c>
      <c r="T57" s="22">
        <f>N57</f>
        <v>130084000</v>
      </c>
    </row>
    <row r="59" spans="1:19">
      <c r="A59" t="s">
        <v>56</v>
      </c>
      <c r="G59" t="s">
        <v>56</v>
      </c>
      <c r="M59" t="s">
        <v>56</v>
      </c>
      <c r="S59" t="s">
        <v>56</v>
      </c>
    </row>
    <row r="60" spans="1:20">
      <c r="A60" s="4"/>
      <c r="B60" s="4" t="s">
        <v>53</v>
      </c>
      <c r="G60" s="4"/>
      <c r="H60" s="4" t="s">
        <v>53</v>
      </c>
      <c r="M60" s="4"/>
      <c r="N60" s="4" t="s">
        <v>53</v>
      </c>
      <c r="S60" s="4"/>
      <c r="T60" s="4" t="s">
        <v>53</v>
      </c>
    </row>
    <row r="61" spans="1:20">
      <c r="A61" s="4" t="s">
        <v>1</v>
      </c>
      <c r="B61" s="22">
        <f>(B49/2)*B32</f>
        <v>250000</v>
      </c>
      <c r="G61" s="4" t="s">
        <v>1</v>
      </c>
      <c r="H61" s="22">
        <f>($H$49/2)*B32</f>
        <v>125000</v>
      </c>
      <c r="M61" s="4" t="s">
        <v>1</v>
      </c>
      <c r="N61" s="22">
        <f>(N49/2)*B32</f>
        <v>83333.3333333333</v>
      </c>
      <c r="S61" s="4" t="s">
        <v>1</v>
      </c>
      <c r="T61" s="22">
        <f>(T49/2)*B32</f>
        <v>62500</v>
      </c>
    </row>
    <row r="62" spans="1:21">
      <c r="A62" s="35" t="s">
        <v>2</v>
      </c>
      <c r="B62" s="36">
        <f>(B49/2)*D32</f>
        <v>187500</v>
      </c>
      <c r="C62" t="s">
        <v>55</v>
      </c>
      <c r="G62" s="35" t="s">
        <v>2</v>
      </c>
      <c r="H62" s="36">
        <f>($H$49/2)*D32</f>
        <v>93750</v>
      </c>
      <c r="I62" t="s">
        <v>55</v>
      </c>
      <c r="M62" s="35" t="s">
        <v>2</v>
      </c>
      <c r="N62" s="36">
        <f>(N49/2)*D32</f>
        <v>62500</v>
      </c>
      <c r="O62" t="s">
        <v>55</v>
      </c>
      <c r="S62" s="35" t="s">
        <v>2</v>
      </c>
      <c r="T62" s="36">
        <f>(T49/2)*D32</f>
        <v>46875</v>
      </c>
      <c r="U62" t="s">
        <v>55</v>
      </c>
    </row>
    <row r="63" spans="1:20">
      <c r="A63" s="4" t="s">
        <v>3</v>
      </c>
      <c r="B63" s="23">
        <f>(B49/2)*F32</f>
        <v>212500</v>
      </c>
      <c r="G63" s="4" t="s">
        <v>3</v>
      </c>
      <c r="H63" s="22">
        <f>($H$49/2)*F32</f>
        <v>106250</v>
      </c>
      <c r="M63" s="4" t="s">
        <v>3</v>
      </c>
      <c r="N63" s="23">
        <f>(N49/2)*F32</f>
        <v>70833.3333333333</v>
      </c>
      <c r="S63" s="4" t="s">
        <v>3</v>
      </c>
      <c r="T63" s="23">
        <f>(T49/2)*F32</f>
        <v>53125</v>
      </c>
    </row>
    <row r="64" spans="1:20">
      <c r="A64" s="4" t="s">
        <v>4</v>
      </c>
      <c r="B64" s="23">
        <f>(B49/2)*H32</f>
        <v>262500</v>
      </c>
      <c r="G64" s="4" t="s">
        <v>4</v>
      </c>
      <c r="H64" s="22">
        <f>($H$49/2)*H32</f>
        <v>131250</v>
      </c>
      <c r="M64" s="4" t="s">
        <v>4</v>
      </c>
      <c r="N64" s="23">
        <f>(N49/2)*H32</f>
        <v>87500</v>
      </c>
      <c r="S64" s="4" t="s">
        <v>4</v>
      </c>
      <c r="T64" s="23">
        <f>(T49/2)*H32</f>
        <v>65625</v>
      </c>
    </row>
    <row r="67" spans="1:19">
      <c r="A67" t="s">
        <v>57</v>
      </c>
      <c r="G67" t="s">
        <v>58</v>
      </c>
      <c r="M67" t="s">
        <v>59</v>
      </c>
      <c r="S67" t="s">
        <v>60</v>
      </c>
    </row>
    <row r="68" spans="1:20">
      <c r="A68" s="4"/>
      <c r="B68" s="4" t="s">
        <v>61</v>
      </c>
      <c r="G68" s="4"/>
      <c r="H68" s="4" t="s">
        <v>62</v>
      </c>
      <c r="M68" s="4"/>
      <c r="N68" s="4" t="s">
        <v>62</v>
      </c>
      <c r="S68" s="4"/>
      <c r="T68" s="4" t="s">
        <v>62</v>
      </c>
    </row>
    <row r="69" spans="1:20">
      <c r="A69" s="4" t="s">
        <v>1</v>
      </c>
      <c r="B69" s="22">
        <f>SUM(B37:E37,B54,B61)</f>
        <v>120780000</v>
      </c>
      <c r="G69" s="4" t="s">
        <v>1</v>
      </c>
      <c r="H69" s="22">
        <f>SUM(H37:K37,H54,H61)</f>
        <v>120523000</v>
      </c>
      <c r="M69" s="4" t="s">
        <v>1</v>
      </c>
      <c r="N69" s="22">
        <f>SUM(L37:O37,N54,N61)</f>
        <v>120249333.333333</v>
      </c>
      <c r="S69" s="4" t="s">
        <v>1</v>
      </c>
      <c r="T69" s="22">
        <f>SUM(T37:W37,T54,T61)</f>
        <v>120488500</v>
      </c>
    </row>
    <row r="70" spans="1:21">
      <c r="A70" s="35" t="s">
        <v>2</v>
      </c>
      <c r="B70" s="36">
        <f>SUM(B38:E38,B55,B62)</f>
        <v>95760500</v>
      </c>
      <c r="G70" s="35" t="s">
        <v>2</v>
      </c>
      <c r="H70" s="36">
        <f>SUM(H38:K38,H55,H62)</f>
        <v>95534750</v>
      </c>
      <c r="I70" t="s">
        <v>55</v>
      </c>
      <c r="M70" s="35" t="s">
        <v>2</v>
      </c>
      <c r="N70" s="36">
        <f>SUM(L38:O38,N55,N62)</f>
        <v>95223500</v>
      </c>
      <c r="O70" t="s">
        <v>55</v>
      </c>
      <c r="S70" s="35" t="s">
        <v>2</v>
      </c>
      <c r="T70" s="36">
        <f>SUM(T38:W38,T55,T62)</f>
        <v>95531875</v>
      </c>
      <c r="U70" t="s">
        <v>55</v>
      </c>
    </row>
    <row r="71" spans="1:20">
      <c r="A71" s="4" t="s">
        <v>3</v>
      </c>
      <c r="B71" s="23">
        <f>SUM(B39:E39,B56,B63)</f>
        <v>100731000</v>
      </c>
      <c r="G71" s="4" t="s">
        <v>3</v>
      </c>
      <c r="H71" s="23">
        <f>SUM(H39:K39,H56,H63)</f>
        <v>100492750</v>
      </c>
      <c r="M71" s="4" t="s">
        <v>3</v>
      </c>
      <c r="N71" s="23">
        <f>SUM(L39:O39,N56,N63)</f>
        <v>100321333.333333</v>
      </c>
      <c r="S71" s="4" t="s">
        <v>3</v>
      </c>
      <c r="T71" s="23">
        <f>SUM(T39:W39,T56,T63)</f>
        <v>100467625</v>
      </c>
    </row>
    <row r="72" spans="1:20">
      <c r="A72" s="4" t="s">
        <v>4</v>
      </c>
      <c r="B72" s="23">
        <f>SUM(B40:E40,B57,B64)</f>
        <v>130850500</v>
      </c>
      <c r="G72" s="4" t="s">
        <v>4</v>
      </c>
      <c r="H72" s="23">
        <f>SUM(H40:K40,H57,H64)</f>
        <v>130587250</v>
      </c>
      <c r="M72" s="4" t="s">
        <v>4</v>
      </c>
      <c r="N72" s="23">
        <f>SUM(L40:O40,N57,N64)</f>
        <v>130383500</v>
      </c>
      <c r="S72" s="4" t="s">
        <v>4</v>
      </c>
      <c r="T72" s="23">
        <f>SUM(T40:W40,T57,T64)</f>
        <v>130557625</v>
      </c>
    </row>
    <row r="75" spans="1:1">
      <c r="A75" s="2" t="s">
        <v>63</v>
      </c>
    </row>
    <row r="77" spans="1:5">
      <c r="A77" s="4"/>
      <c r="B77" s="4" t="s">
        <v>1</v>
      </c>
      <c r="C77" s="35" t="s">
        <v>2</v>
      </c>
      <c r="D77" s="4" t="s">
        <v>3</v>
      </c>
      <c r="E77" s="4" t="s">
        <v>4</v>
      </c>
    </row>
    <row r="78" spans="1:5">
      <c r="A78" s="4" t="s">
        <v>61</v>
      </c>
      <c r="B78" s="23">
        <f>B69</f>
        <v>120780000</v>
      </c>
      <c r="C78" s="36">
        <f>B70</f>
        <v>95760500</v>
      </c>
      <c r="D78" s="23">
        <f>B71</f>
        <v>100731000</v>
      </c>
      <c r="E78" s="23">
        <f>B72</f>
        <v>130850500</v>
      </c>
    </row>
    <row r="79" spans="1:5">
      <c r="A79" s="4" t="s">
        <v>64</v>
      </c>
      <c r="B79" s="23">
        <f>H69</f>
        <v>120523000</v>
      </c>
      <c r="C79" s="36">
        <f>H70</f>
        <v>95534750</v>
      </c>
      <c r="D79" s="23">
        <f>H71</f>
        <v>100492750</v>
      </c>
      <c r="E79" s="23">
        <f>H72</f>
        <v>130587250</v>
      </c>
    </row>
    <row r="80" spans="1:5">
      <c r="A80" s="4" t="s">
        <v>65</v>
      </c>
      <c r="B80" s="23">
        <f>N69</f>
        <v>120249333.333333</v>
      </c>
      <c r="C80" s="36">
        <f>N70</f>
        <v>95223500</v>
      </c>
      <c r="D80" s="23">
        <f>T71</f>
        <v>100467625</v>
      </c>
      <c r="E80" s="23">
        <f>N72</f>
        <v>130383500</v>
      </c>
    </row>
    <row r="81" spans="1:5">
      <c r="A81" s="4" t="s">
        <v>66</v>
      </c>
      <c r="B81" s="23">
        <f>T69</f>
        <v>120488500</v>
      </c>
      <c r="C81" s="36">
        <f>T70</f>
        <v>95531875</v>
      </c>
      <c r="D81" s="23">
        <f>T71</f>
        <v>100467625</v>
      </c>
      <c r="E81" s="23">
        <f>T72</f>
        <v>130557625</v>
      </c>
    </row>
    <row r="1048576" spans="1:1">
      <c r="A1048576" s="4"/>
    </row>
  </sheetData>
  <mergeCells count="9">
    <mergeCell ref="B23:C23"/>
    <mergeCell ref="D23:E23"/>
    <mergeCell ref="F23:G23"/>
    <mergeCell ref="H23:I23"/>
    <mergeCell ref="B26:C26"/>
    <mergeCell ref="D26:E26"/>
    <mergeCell ref="F26:G26"/>
    <mergeCell ref="H26:I26"/>
    <mergeCell ref="A23:A2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7"/>
  <sheetViews>
    <sheetView zoomScale="90" zoomScaleNormal="90" topLeftCell="A14" workbookViewId="0">
      <selection activeCell="A22" sqref="A22:I32"/>
    </sheetView>
  </sheetViews>
  <sheetFormatPr defaultColWidth="9" defaultRowHeight="14.4"/>
  <cols>
    <col min="1" max="1" width="22.7222222222222" customWidth="1"/>
    <col min="2" max="2" width="19.0925925925926" customWidth="1"/>
    <col min="3" max="3" width="14.4537037037037" customWidth="1"/>
    <col min="4" max="4" width="13.4537037037037" customWidth="1"/>
    <col min="5" max="5" width="14.4537037037037" customWidth="1"/>
    <col min="6" max="6" width="17.2685185185185" customWidth="1"/>
    <col min="7" max="7" width="21.5462962962963" customWidth="1"/>
    <col min="8" max="8" width="13.4537037037037" customWidth="1"/>
    <col min="9" max="9" width="14.4537037037037" customWidth="1"/>
    <col min="10" max="10" width="13.4537037037037" customWidth="1"/>
    <col min="11" max="11" width="14.4537037037037" customWidth="1"/>
  </cols>
  <sheetData>
    <row r="1" spans="1:1">
      <c r="A1" s="2" t="s">
        <v>0</v>
      </c>
    </row>
    <row r="2" spans="7:7">
      <c r="G2" s="3"/>
    </row>
    <row r="3" spans="1:6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 spans="1:6">
      <c r="A4" s="4" t="s">
        <v>1</v>
      </c>
      <c r="B4" s="6">
        <v>0</v>
      </c>
      <c r="C4" s="4">
        <v>3</v>
      </c>
      <c r="D4" s="4">
        <v>2</v>
      </c>
      <c r="E4" s="4">
        <v>4</v>
      </c>
      <c r="F4" s="7">
        <f ca="1">SUM(B4:F4)</f>
        <v>9</v>
      </c>
    </row>
    <row r="5" spans="1:6">
      <c r="A5" s="4" t="s">
        <v>2</v>
      </c>
      <c r="B5" s="4">
        <v>3</v>
      </c>
      <c r="C5" s="6">
        <v>0</v>
      </c>
      <c r="D5" s="4">
        <v>5</v>
      </c>
      <c r="E5" s="8">
        <v>3</v>
      </c>
      <c r="F5" s="7">
        <f ca="1">SUM(B5:F5)</f>
        <v>11</v>
      </c>
    </row>
    <row r="6" spans="1:6">
      <c r="A6" s="4" t="s">
        <v>3</v>
      </c>
      <c r="B6" s="4">
        <v>2</v>
      </c>
      <c r="C6" s="4">
        <v>5</v>
      </c>
      <c r="D6" s="6">
        <v>0</v>
      </c>
      <c r="E6" s="4">
        <v>2</v>
      </c>
      <c r="F6" s="7">
        <f ca="1">SUM(B6:F6)</f>
        <v>9</v>
      </c>
    </row>
    <row r="7" spans="1:6">
      <c r="A7" s="4" t="s">
        <v>4</v>
      </c>
      <c r="B7" s="4">
        <v>4</v>
      </c>
      <c r="C7" s="4">
        <v>3</v>
      </c>
      <c r="D7" s="4">
        <v>3</v>
      </c>
      <c r="E7" s="6">
        <v>0</v>
      </c>
      <c r="F7" s="7">
        <f ca="1">SUM(B7:F7)</f>
        <v>10</v>
      </c>
    </row>
    <row r="8" spans="7:7">
      <c r="G8" s="3"/>
    </row>
    <row r="9" spans="1:1">
      <c r="A9" s="2" t="s">
        <v>7</v>
      </c>
    </row>
    <row r="11" spans="1:6">
      <c r="A11" s="4"/>
      <c r="B11" s="4" t="s">
        <v>1</v>
      </c>
      <c r="C11" s="4" t="s">
        <v>2</v>
      </c>
      <c r="D11" s="4" t="s">
        <v>3</v>
      </c>
      <c r="E11" s="4" t="s">
        <v>4</v>
      </c>
      <c r="F11" s="9" t="s">
        <v>8</v>
      </c>
    </row>
    <row r="12" spans="1:6">
      <c r="A12" s="4" t="s">
        <v>9</v>
      </c>
      <c r="B12" s="10">
        <v>10</v>
      </c>
      <c r="C12" s="10">
        <v>15</v>
      </c>
      <c r="D12" s="10">
        <v>11</v>
      </c>
      <c r="E12" s="10">
        <v>14</v>
      </c>
      <c r="F12" s="7">
        <f>SUM(B12:E12)</f>
        <v>50</v>
      </c>
    </row>
    <row r="14" spans="1:1">
      <c r="A14" s="2" t="s">
        <v>10</v>
      </c>
    </row>
    <row r="16" spans="1:8">
      <c r="A16" s="11"/>
      <c r="B16" s="12" t="s">
        <v>11</v>
      </c>
      <c r="C16" s="12" t="s">
        <v>12</v>
      </c>
      <c r="E16" s="2" t="s">
        <v>13</v>
      </c>
      <c r="F16" s="2"/>
      <c r="G16" s="13">
        <v>10</v>
      </c>
      <c r="H16" s="2" t="s">
        <v>14</v>
      </c>
    </row>
    <row r="17" spans="1:3">
      <c r="A17" s="4" t="s">
        <v>15</v>
      </c>
      <c r="B17" s="10">
        <v>7</v>
      </c>
      <c r="C17" s="10">
        <v>9</v>
      </c>
    </row>
    <row r="18" spans="1:3">
      <c r="A18" s="4" t="s">
        <v>17</v>
      </c>
      <c r="B18" s="14">
        <v>3000</v>
      </c>
      <c r="C18" s="14">
        <v>4000</v>
      </c>
    </row>
    <row r="19" spans="1:6">
      <c r="A19" s="4" t="s">
        <v>19</v>
      </c>
      <c r="B19" s="14">
        <v>10000</v>
      </c>
      <c r="C19" s="14">
        <v>11000</v>
      </c>
      <c r="F19" t="s">
        <v>20</v>
      </c>
    </row>
    <row r="21" spans="1:1">
      <c r="A21" s="2" t="s">
        <v>23</v>
      </c>
    </row>
    <row r="22" spans="4:4">
      <c r="D22">
        <v>20</v>
      </c>
    </row>
    <row r="23" spans="1:11">
      <c r="A23" s="10"/>
      <c r="B23" s="15" t="s">
        <v>1</v>
      </c>
      <c r="C23" s="16"/>
      <c r="D23" s="10" t="s">
        <v>2</v>
      </c>
      <c r="E23" s="10"/>
      <c r="F23" s="10" t="s">
        <v>3</v>
      </c>
      <c r="G23" s="10"/>
      <c r="H23" s="10" t="s">
        <v>4</v>
      </c>
      <c r="I23" s="10"/>
      <c r="J23" s="33"/>
      <c r="K23" s="33"/>
    </row>
    <row r="24" spans="1:9">
      <c r="A24" s="10"/>
      <c r="B24" s="10" t="s">
        <v>27</v>
      </c>
      <c r="C24" s="10" t="s">
        <v>28</v>
      </c>
      <c r="D24" s="10" t="s">
        <v>27</v>
      </c>
      <c r="E24" s="10" t="s">
        <v>28</v>
      </c>
      <c r="F24" s="10" t="s">
        <v>27</v>
      </c>
      <c r="G24" s="10" t="s">
        <v>28</v>
      </c>
      <c r="H24" s="10" t="s">
        <v>27</v>
      </c>
      <c r="I24" s="10" t="s">
        <v>28</v>
      </c>
    </row>
    <row r="25" spans="1:9">
      <c r="A25" s="4" t="s">
        <v>29</v>
      </c>
      <c r="B25" s="10">
        <v>60</v>
      </c>
      <c r="C25" s="10">
        <v>60</v>
      </c>
      <c r="D25" s="10">
        <v>50</v>
      </c>
      <c r="E25" s="10">
        <v>50</v>
      </c>
      <c r="F25" s="10">
        <v>55</v>
      </c>
      <c r="G25" s="10">
        <v>55</v>
      </c>
      <c r="H25" s="10">
        <v>65</v>
      </c>
      <c r="I25" s="10">
        <v>65</v>
      </c>
    </row>
    <row r="26" spans="1:11">
      <c r="A26" s="17" t="s">
        <v>30</v>
      </c>
      <c r="B26" s="10">
        <v>200</v>
      </c>
      <c r="C26" s="10"/>
      <c r="D26" s="10">
        <v>160</v>
      </c>
      <c r="E26" s="10"/>
      <c r="F26" s="10">
        <v>180</v>
      </c>
      <c r="G26" s="10"/>
      <c r="H26" s="10">
        <v>180</v>
      </c>
      <c r="I26" s="10"/>
      <c r="J26" s="33"/>
      <c r="K26" s="33"/>
    </row>
    <row r="27" spans="1:9">
      <c r="A27" s="17" t="s">
        <v>31</v>
      </c>
      <c r="B27" s="18">
        <v>100000000</v>
      </c>
      <c r="C27" s="10" t="s">
        <v>32</v>
      </c>
      <c r="D27" s="14">
        <v>90000000</v>
      </c>
      <c r="E27" s="10" t="s">
        <v>32</v>
      </c>
      <c r="F27" s="14">
        <v>95000000</v>
      </c>
      <c r="G27" s="10" t="s">
        <v>32</v>
      </c>
      <c r="H27" s="14">
        <v>105000000</v>
      </c>
      <c r="I27" s="10" t="s">
        <v>32</v>
      </c>
    </row>
    <row r="28" spans="1:9">
      <c r="A28" s="19" t="s">
        <v>34</v>
      </c>
      <c r="B28" s="20">
        <f>B27/20</f>
        <v>5000000</v>
      </c>
      <c r="C28" s="11" t="s">
        <v>32</v>
      </c>
      <c r="D28" s="21">
        <f>D27/D22</f>
        <v>4500000</v>
      </c>
      <c r="E28" s="11" t="s">
        <v>32</v>
      </c>
      <c r="F28" s="21">
        <f>F27/20</f>
        <v>4750000</v>
      </c>
      <c r="G28" s="11" t="s">
        <v>32</v>
      </c>
      <c r="H28" s="21">
        <f>H27/D22</f>
        <v>5250000</v>
      </c>
      <c r="I28" s="11" t="s">
        <v>32</v>
      </c>
    </row>
    <row r="29" spans="1:9">
      <c r="A29" s="17" t="s">
        <v>35</v>
      </c>
      <c r="B29" s="18" t="s">
        <v>32</v>
      </c>
      <c r="C29" s="14">
        <v>6000000</v>
      </c>
      <c r="D29" s="14" t="s">
        <v>32</v>
      </c>
      <c r="E29" s="14">
        <v>4750000</v>
      </c>
      <c r="F29" s="10" t="s">
        <v>32</v>
      </c>
      <c r="G29" s="14">
        <v>5000000</v>
      </c>
      <c r="H29" s="10" t="s">
        <v>32</v>
      </c>
      <c r="I29" s="14">
        <v>6500000</v>
      </c>
    </row>
    <row r="30" spans="1:9">
      <c r="A30" s="17" t="s">
        <v>36</v>
      </c>
      <c r="B30" s="18" t="s">
        <v>32</v>
      </c>
      <c r="C30" s="14">
        <f>C29*D22</f>
        <v>120000000</v>
      </c>
      <c r="D30" s="10" t="s">
        <v>32</v>
      </c>
      <c r="E30" s="14">
        <f>E29*D22</f>
        <v>95000000</v>
      </c>
      <c r="F30" s="10" t="s">
        <v>32</v>
      </c>
      <c r="G30" s="14">
        <f>G29*D22</f>
        <v>100000000</v>
      </c>
      <c r="H30" s="10" t="s">
        <v>32</v>
      </c>
      <c r="I30" s="14">
        <f>I29*D22</f>
        <v>130000000</v>
      </c>
    </row>
    <row r="31" spans="1:9">
      <c r="A31" s="17" t="s">
        <v>37</v>
      </c>
      <c r="B31" s="22">
        <v>5000</v>
      </c>
      <c r="C31" s="23">
        <v>5000</v>
      </c>
      <c r="D31" s="14">
        <v>3000</v>
      </c>
      <c r="E31" s="14">
        <v>3000</v>
      </c>
      <c r="F31" s="14">
        <v>3500</v>
      </c>
      <c r="G31" s="14">
        <v>3500</v>
      </c>
      <c r="H31" s="14">
        <v>6000</v>
      </c>
      <c r="I31" s="14">
        <v>6000</v>
      </c>
    </row>
    <row r="32" spans="1:9">
      <c r="A32" s="17" t="s">
        <v>38</v>
      </c>
      <c r="B32" s="23">
        <v>10000</v>
      </c>
      <c r="C32" s="23">
        <v>10000</v>
      </c>
      <c r="D32" s="14">
        <v>7500</v>
      </c>
      <c r="E32" s="14">
        <v>7500</v>
      </c>
      <c r="F32" s="14">
        <v>8500</v>
      </c>
      <c r="G32" s="14">
        <v>8500</v>
      </c>
      <c r="H32" s="14">
        <v>10500</v>
      </c>
      <c r="I32" s="14">
        <v>10500</v>
      </c>
    </row>
    <row r="33" s="1" customFormat="1"/>
    <row r="34" spans="1:7">
      <c r="A34" s="2" t="s">
        <v>68</v>
      </c>
      <c r="G34" s="2" t="s">
        <v>68</v>
      </c>
    </row>
    <row r="35" spans="1:7">
      <c r="A35" t="s">
        <v>40</v>
      </c>
      <c r="G35" t="s">
        <v>40</v>
      </c>
    </row>
    <row r="36" spans="1:11">
      <c r="A36" s="4"/>
      <c r="B36" s="4" t="s">
        <v>1</v>
      </c>
      <c r="C36" s="4" t="s">
        <v>2</v>
      </c>
      <c r="D36" s="4" t="s">
        <v>3</v>
      </c>
      <c r="E36" s="4" t="s">
        <v>4</v>
      </c>
      <c r="G36" s="4"/>
      <c r="H36" s="4" t="s">
        <v>1</v>
      </c>
      <c r="I36" s="4" t="s">
        <v>2</v>
      </c>
      <c r="J36" s="4" t="s">
        <v>3</v>
      </c>
      <c r="K36" s="4" t="s">
        <v>4</v>
      </c>
    </row>
    <row r="37" spans="1:11">
      <c r="A37" s="4" t="s">
        <v>1</v>
      </c>
      <c r="B37" s="24">
        <f>($B4*$B$18*$D$49*$B$50)+($B$19*$D$49)</f>
        <v>80000</v>
      </c>
      <c r="C37" s="22" t="s">
        <v>32</v>
      </c>
      <c r="D37" s="22">
        <f>(D$4*$B$18*$D$49*$B$50)+($B$19*$D$49)</f>
        <v>128000</v>
      </c>
      <c r="E37" s="22" t="s">
        <v>32</v>
      </c>
      <c r="G37" s="4" t="s">
        <v>1</v>
      </c>
      <c r="H37" s="24">
        <f>($B4*$B$18*$D$49*$B$50)+($B$19*$D$49)</f>
        <v>80000</v>
      </c>
      <c r="I37" s="22" t="s">
        <v>32</v>
      </c>
      <c r="J37" s="22">
        <f>($D4*$B$18*$D$49*$B$50)+($B$19*$D$49)</f>
        <v>128000</v>
      </c>
      <c r="K37" s="22" t="s">
        <v>32</v>
      </c>
    </row>
    <row r="38" spans="1:11">
      <c r="A38" s="8" t="s">
        <v>2</v>
      </c>
      <c r="B38" s="22" t="s">
        <v>32</v>
      </c>
      <c r="C38" s="24">
        <f>($C5*$B$18*$D$49*$B$50)+($B$19*$D$49)</f>
        <v>80000</v>
      </c>
      <c r="D38" s="22" t="s">
        <v>32</v>
      </c>
      <c r="E38" s="22">
        <f>(E$5*$B$18*$D$49*$B$50)+($B$19*$D$49)</f>
        <v>152000</v>
      </c>
      <c r="G38" s="8" t="s">
        <v>2</v>
      </c>
      <c r="H38" s="22" t="s">
        <v>32</v>
      </c>
      <c r="I38" s="24">
        <f>($C5*$B$18*$D$49*$B$50)+($B$19*$D$49)</f>
        <v>80000</v>
      </c>
      <c r="J38" s="22" t="s">
        <v>32</v>
      </c>
      <c r="K38" s="22">
        <f>(E$5*$B$18*$D$49*$B$50)+($B$19*$D$49)</f>
        <v>152000</v>
      </c>
    </row>
    <row r="40" spans="1:9">
      <c r="A40" s="4"/>
      <c r="B40" s="10" t="s">
        <v>69</v>
      </c>
      <c r="C40" s="10" t="s">
        <v>33</v>
      </c>
      <c r="G40" s="4"/>
      <c r="H40" s="10" t="s">
        <v>69</v>
      </c>
      <c r="I40" s="10" t="s">
        <v>33</v>
      </c>
    </row>
    <row r="41" spans="1:9">
      <c r="A41" s="25" t="s">
        <v>70</v>
      </c>
      <c r="B41" s="10">
        <f>B4+D4</f>
        <v>2</v>
      </c>
      <c r="C41" s="10">
        <f>B12+D12</f>
        <v>21</v>
      </c>
      <c r="G41" s="25" t="s">
        <v>71</v>
      </c>
      <c r="H41" s="10">
        <f>B4+E4</f>
        <v>4</v>
      </c>
      <c r="I41" s="10">
        <f>B12+E12</f>
        <v>24</v>
      </c>
    </row>
    <row r="42" spans="1:9">
      <c r="A42" s="25" t="s">
        <v>72</v>
      </c>
      <c r="B42" s="10">
        <f>C5+E5</f>
        <v>3</v>
      </c>
      <c r="C42" s="10">
        <f>C12+E12</f>
        <v>29</v>
      </c>
      <c r="G42" s="25" t="s">
        <v>73</v>
      </c>
      <c r="H42" s="10">
        <f>C5+D5</f>
        <v>5</v>
      </c>
      <c r="I42" s="10">
        <f>C12+D12</f>
        <v>26</v>
      </c>
    </row>
    <row r="44" spans="1:7">
      <c r="A44" s="2" t="s">
        <v>41</v>
      </c>
      <c r="G44" s="2" t="s">
        <v>41</v>
      </c>
    </row>
    <row r="46" spans="1:9">
      <c r="A46" s="10" t="s">
        <v>42</v>
      </c>
      <c r="B46" s="10">
        <v>2</v>
      </c>
      <c r="C46" s="4" t="s">
        <v>43</v>
      </c>
      <c r="G46" s="10" t="s">
        <v>42</v>
      </c>
      <c r="H46" s="10">
        <v>2</v>
      </c>
      <c r="I46" s="4" t="s">
        <v>43</v>
      </c>
    </row>
    <row r="47" spans="1:10">
      <c r="A47" s="10" t="s">
        <v>44</v>
      </c>
      <c r="B47" s="10">
        <v>1</v>
      </c>
      <c r="C47" s="4" t="s">
        <v>43</v>
      </c>
      <c r="D47">
        <f>F12/B50</f>
        <v>50</v>
      </c>
      <c r="G47" s="10" t="s">
        <v>44</v>
      </c>
      <c r="H47" s="10">
        <v>1</v>
      </c>
      <c r="I47" s="4" t="s">
        <v>43</v>
      </c>
      <c r="J47">
        <f>F12/H50</f>
        <v>50</v>
      </c>
    </row>
    <row r="48" spans="1:10">
      <c r="A48" s="10" t="s">
        <v>45</v>
      </c>
      <c r="B48" s="10">
        <f>B17</f>
        <v>7</v>
      </c>
      <c r="C48" s="4" t="s">
        <v>46</v>
      </c>
      <c r="D48" s="26">
        <f>D47/B48</f>
        <v>7.14285714285714</v>
      </c>
      <c r="G48" s="10" t="s">
        <v>45</v>
      </c>
      <c r="H48" s="10">
        <f>B17</f>
        <v>7</v>
      </c>
      <c r="I48" s="4" t="s">
        <v>46</v>
      </c>
      <c r="J48" s="26">
        <f>J47/H48</f>
        <v>7.14285714285714</v>
      </c>
    </row>
    <row r="49" spans="1:10">
      <c r="A49" s="10" t="s">
        <v>47</v>
      </c>
      <c r="B49" s="27">
        <f>B51/B48</f>
        <v>7.14285714285714</v>
      </c>
      <c r="C49" s="4" t="s">
        <v>48</v>
      </c>
      <c r="D49" s="28">
        <v>8</v>
      </c>
      <c r="G49" s="10" t="s">
        <v>47</v>
      </c>
      <c r="H49" s="27">
        <f>H51/H48</f>
        <v>7.14285714285714</v>
      </c>
      <c r="I49" s="4" t="s">
        <v>48</v>
      </c>
      <c r="J49" s="28">
        <v>8</v>
      </c>
    </row>
    <row r="50" spans="1:10">
      <c r="A50" s="29" t="s">
        <v>49</v>
      </c>
      <c r="B50" s="30">
        <v>1</v>
      </c>
      <c r="C50" s="31" t="s">
        <v>50</v>
      </c>
      <c r="D50" t="s">
        <v>51</v>
      </c>
      <c r="G50" s="29" t="s">
        <v>49</v>
      </c>
      <c r="H50" s="30">
        <v>1</v>
      </c>
      <c r="I50" s="31" t="s">
        <v>50</v>
      </c>
      <c r="J50" t="s">
        <v>51</v>
      </c>
    </row>
    <row r="51" spans="1:9">
      <c r="A51" s="10" t="s">
        <v>52</v>
      </c>
      <c r="B51" s="10">
        <f>F12/B50</f>
        <v>50</v>
      </c>
      <c r="C51" s="4" t="s">
        <v>46</v>
      </c>
      <c r="G51" s="10" t="s">
        <v>52</v>
      </c>
      <c r="H51" s="10">
        <f>F12/H50</f>
        <v>50</v>
      </c>
      <c r="I51" s="4" t="s">
        <v>46</v>
      </c>
    </row>
    <row r="52" spans="2:9">
      <c r="B52" s="3"/>
      <c r="C52" s="3"/>
      <c r="H52" s="3"/>
      <c r="I52" s="3"/>
    </row>
    <row r="53" spans="1:7">
      <c r="A53" s="32" t="s">
        <v>53</v>
      </c>
      <c r="G53" s="32" t="s">
        <v>53</v>
      </c>
    </row>
    <row r="54" spans="1:7">
      <c r="A54" t="s">
        <v>54</v>
      </c>
      <c r="G54" t="s">
        <v>54</v>
      </c>
    </row>
    <row r="55" spans="1:8">
      <c r="A55" s="8"/>
      <c r="B55" s="8" t="s">
        <v>53</v>
      </c>
      <c r="G55" s="8"/>
      <c r="H55" s="8" t="s">
        <v>53</v>
      </c>
    </row>
    <row r="56" spans="1:8">
      <c r="A56" s="8" t="s">
        <v>1</v>
      </c>
      <c r="B56" s="22">
        <f>(B31*C41)+(B27+B28)</f>
        <v>105105000</v>
      </c>
      <c r="G56" s="8" t="s">
        <v>1</v>
      </c>
      <c r="H56" s="22">
        <f>(B31*I41)+(B27+B28)</f>
        <v>105120000</v>
      </c>
    </row>
    <row r="57" spans="1:8">
      <c r="A57" s="8" t="s">
        <v>2</v>
      </c>
      <c r="B57" s="22">
        <f>(D31*C42)+(D27+D28)</f>
        <v>94587000</v>
      </c>
      <c r="G57" s="8" t="s">
        <v>2</v>
      </c>
      <c r="H57" s="22">
        <f>(D31*I42)+(D27+D28)</f>
        <v>94578000</v>
      </c>
    </row>
    <row r="59" spans="1:7">
      <c r="A59" t="s">
        <v>56</v>
      </c>
      <c r="G59" t="s">
        <v>56</v>
      </c>
    </row>
    <row r="60" spans="1:8">
      <c r="A60" s="8"/>
      <c r="B60" s="8" t="s">
        <v>53</v>
      </c>
      <c r="G60" s="8"/>
      <c r="H60" s="8" t="s">
        <v>53</v>
      </c>
    </row>
    <row r="61" spans="1:8">
      <c r="A61" s="8" t="s">
        <v>1</v>
      </c>
      <c r="B61" s="22">
        <f>(B51/2)*B32</f>
        <v>250000</v>
      </c>
      <c r="G61" s="8" t="s">
        <v>1</v>
      </c>
      <c r="H61" s="22">
        <f>(H51/2)*B32</f>
        <v>250000</v>
      </c>
    </row>
    <row r="62" spans="1:8">
      <c r="A62" s="8" t="s">
        <v>2</v>
      </c>
      <c r="B62" s="22">
        <f>(B51/2)*D32</f>
        <v>187500</v>
      </c>
      <c r="G62" s="8" t="s">
        <v>2</v>
      </c>
      <c r="H62" s="22">
        <f>(H51/2)*D32</f>
        <v>187500</v>
      </c>
    </row>
    <row r="64" spans="1:7">
      <c r="A64" t="s">
        <v>74</v>
      </c>
      <c r="G64" t="s">
        <v>74</v>
      </c>
    </row>
    <row r="65" spans="1:8">
      <c r="A65" s="4"/>
      <c r="B65" s="4" t="s">
        <v>62</v>
      </c>
      <c r="G65" s="4"/>
      <c r="H65" s="4" t="s">
        <v>62</v>
      </c>
    </row>
    <row r="66" spans="1:8">
      <c r="A66" s="8" t="s">
        <v>1</v>
      </c>
      <c r="B66" s="22">
        <f>SUM(B37:E37,B56,B61)</f>
        <v>105563000</v>
      </c>
      <c r="G66" s="8" t="s">
        <v>1</v>
      </c>
      <c r="H66" s="22">
        <f>SUM(H37:K37,H56,H61)</f>
        <v>105578000</v>
      </c>
    </row>
    <row r="67" spans="1:8">
      <c r="A67" s="8" t="s">
        <v>2</v>
      </c>
      <c r="B67" s="22">
        <f>SUM(B38:E38,B57,B62)</f>
        <v>95006500</v>
      </c>
      <c r="G67" s="8" t="s">
        <v>2</v>
      </c>
      <c r="H67" s="22">
        <f>SUM(H38:K38,H57,H62)</f>
        <v>94997500</v>
      </c>
    </row>
    <row r="68" s="1" customFormat="1"/>
    <row r="69" spans="1:7">
      <c r="A69" s="2" t="s">
        <v>75</v>
      </c>
      <c r="G69" s="2" t="s">
        <v>75</v>
      </c>
    </row>
    <row r="70" spans="1:7">
      <c r="A70" t="s">
        <v>40</v>
      </c>
      <c r="G70" t="s">
        <v>40</v>
      </c>
    </row>
    <row r="71" spans="1:11">
      <c r="A71" s="4"/>
      <c r="B71" s="4" t="s">
        <v>1</v>
      </c>
      <c r="C71" s="4" t="s">
        <v>2</v>
      </c>
      <c r="D71" s="4" t="s">
        <v>3</v>
      </c>
      <c r="E71" s="4" t="s">
        <v>4</v>
      </c>
      <c r="G71" s="4"/>
      <c r="H71" s="4" t="s">
        <v>1</v>
      </c>
      <c r="I71" s="4" t="s">
        <v>2</v>
      </c>
      <c r="J71" s="4" t="s">
        <v>3</v>
      </c>
      <c r="K71" s="4" t="s">
        <v>4</v>
      </c>
    </row>
    <row r="72" spans="1:11">
      <c r="A72" s="4" t="s">
        <v>1</v>
      </c>
      <c r="B72" s="24">
        <f>(B$4*$B$18*$D$49*$B$50)+($B$19*$D$49)</f>
        <v>80000</v>
      </c>
      <c r="C72" s="22">
        <f>(C$4*$B$18*$D$49*$B$50)+($B$19*$D$49)</f>
        <v>152000</v>
      </c>
      <c r="D72" s="22" t="s">
        <v>32</v>
      </c>
      <c r="E72" s="22" t="s">
        <v>32</v>
      </c>
      <c r="G72" s="4" t="s">
        <v>1</v>
      </c>
      <c r="H72" s="24">
        <f>($B$4*$B$18*$D$49*$B$50)+($B$19*$D$49)</f>
        <v>80000</v>
      </c>
      <c r="I72" s="22" t="s">
        <v>32</v>
      </c>
      <c r="J72" s="22" t="s">
        <v>32</v>
      </c>
      <c r="K72" s="22">
        <f>($E$4*$B$18*$D$49*$B$50)+($B$19*$D$49)</f>
        <v>176000</v>
      </c>
    </row>
    <row r="73" spans="1:11">
      <c r="A73" s="8" t="s">
        <v>3</v>
      </c>
      <c r="B73" s="22" t="s">
        <v>32</v>
      </c>
      <c r="C73" s="22" t="s">
        <v>32</v>
      </c>
      <c r="D73" s="24">
        <f>(D$6*$B$18*$D$49*$B$50)+($B$19*$D$49)</f>
        <v>80000</v>
      </c>
      <c r="E73" s="22">
        <f>(E$6*$B$18*$D$49*$B$50)+($B$19*$D$49)</f>
        <v>128000</v>
      </c>
      <c r="G73" s="8" t="s">
        <v>3</v>
      </c>
      <c r="H73" s="22" t="s">
        <v>32</v>
      </c>
      <c r="I73" s="22">
        <f>($C$6*$B$18*$D$49*$B$50)+($B$19*$D$49)</f>
        <v>200000</v>
      </c>
      <c r="J73" s="24">
        <f>($D$6*$B$18*$D$49*$B$50)+($B$19*$D$49)</f>
        <v>80000</v>
      </c>
      <c r="K73" s="22" t="s">
        <v>32</v>
      </c>
    </row>
    <row r="75" spans="1:9">
      <c r="A75" s="4"/>
      <c r="B75" s="10" t="s">
        <v>69</v>
      </c>
      <c r="C75" s="10" t="s">
        <v>33</v>
      </c>
      <c r="G75" s="4"/>
      <c r="H75" s="10" t="s">
        <v>69</v>
      </c>
      <c r="I75" s="10" t="s">
        <v>33</v>
      </c>
    </row>
    <row r="76" spans="1:9">
      <c r="A76" s="25" t="s">
        <v>76</v>
      </c>
      <c r="B76" s="10">
        <f>B4+C4</f>
        <v>3</v>
      </c>
      <c r="C76" s="10">
        <f>B12+C12</f>
        <v>25</v>
      </c>
      <c r="G76" s="25" t="s">
        <v>71</v>
      </c>
      <c r="H76" s="10">
        <f>B4+E4</f>
        <v>4</v>
      </c>
      <c r="I76" s="10">
        <f>B12+E12</f>
        <v>24</v>
      </c>
    </row>
    <row r="77" spans="1:9">
      <c r="A77" s="25" t="s">
        <v>77</v>
      </c>
      <c r="B77" s="10">
        <f>D6+E6</f>
        <v>2</v>
      </c>
      <c r="C77" s="10">
        <f>D12+E12</f>
        <v>25</v>
      </c>
      <c r="G77" s="25" t="s">
        <v>78</v>
      </c>
      <c r="H77" s="10">
        <f>C6+D6</f>
        <v>5</v>
      </c>
      <c r="I77" s="10">
        <f>C12+D12</f>
        <v>26</v>
      </c>
    </row>
    <row r="79" spans="1:7">
      <c r="A79" s="2" t="s">
        <v>41</v>
      </c>
      <c r="G79" s="2" t="s">
        <v>41</v>
      </c>
    </row>
    <row r="81" spans="1:9">
      <c r="A81" s="10" t="s">
        <v>42</v>
      </c>
      <c r="B81" s="10">
        <v>2</v>
      </c>
      <c r="C81" s="4" t="s">
        <v>43</v>
      </c>
      <c r="G81" s="10" t="s">
        <v>42</v>
      </c>
      <c r="H81" s="10">
        <v>2</v>
      </c>
      <c r="I81" s="4" t="s">
        <v>43</v>
      </c>
    </row>
    <row r="82" spans="1:10">
      <c r="A82" s="10" t="s">
        <v>44</v>
      </c>
      <c r="B82" s="10">
        <v>1</v>
      </c>
      <c r="C82" s="4" t="s">
        <v>43</v>
      </c>
      <c r="D82">
        <f>F12/B85</f>
        <v>50</v>
      </c>
      <c r="G82" s="10" t="s">
        <v>44</v>
      </c>
      <c r="H82" s="10">
        <v>1</v>
      </c>
      <c r="I82" s="4" t="s">
        <v>43</v>
      </c>
      <c r="J82">
        <f>F12/H85</f>
        <v>50</v>
      </c>
    </row>
    <row r="83" spans="1:10">
      <c r="A83" s="10" t="s">
        <v>45</v>
      </c>
      <c r="B83" s="10">
        <f>$B$17</f>
        <v>7</v>
      </c>
      <c r="C83" s="4" t="s">
        <v>46</v>
      </c>
      <c r="D83" s="26">
        <f>D82/B83</f>
        <v>7.14285714285714</v>
      </c>
      <c r="G83" s="10" t="s">
        <v>45</v>
      </c>
      <c r="H83" s="10">
        <f>$B$17</f>
        <v>7</v>
      </c>
      <c r="I83" s="4" t="s">
        <v>46</v>
      </c>
      <c r="J83" s="26">
        <f>J82/H83</f>
        <v>7.14285714285714</v>
      </c>
    </row>
    <row r="84" spans="1:10">
      <c r="A84" s="10" t="s">
        <v>47</v>
      </c>
      <c r="B84" s="27">
        <f>B86/B83</f>
        <v>7.14285714285714</v>
      </c>
      <c r="C84" s="4" t="s">
        <v>48</v>
      </c>
      <c r="D84" s="28">
        <v>8</v>
      </c>
      <c r="G84" s="10" t="s">
        <v>47</v>
      </c>
      <c r="H84" s="27">
        <f>H86/H83</f>
        <v>7.14285714285714</v>
      </c>
      <c r="I84" s="4" t="s">
        <v>48</v>
      </c>
      <c r="J84" s="28">
        <v>8</v>
      </c>
    </row>
    <row r="85" spans="1:10">
      <c r="A85" s="29" t="s">
        <v>49</v>
      </c>
      <c r="B85" s="30">
        <v>1</v>
      </c>
      <c r="C85" s="31" t="s">
        <v>50</v>
      </c>
      <c r="D85" t="s">
        <v>51</v>
      </c>
      <c r="G85" s="29" t="s">
        <v>49</v>
      </c>
      <c r="H85" s="30">
        <v>1</v>
      </c>
      <c r="I85" s="31" t="s">
        <v>50</v>
      </c>
      <c r="J85" t="s">
        <v>51</v>
      </c>
    </row>
    <row r="86" spans="1:9">
      <c r="A86" s="10" t="s">
        <v>52</v>
      </c>
      <c r="B86" s="10">
        <f>F12/B85</f>
        <v>50</v>
      </c>
      <c r="C86" s="4" t="s">
        <v>46</v>
      </c>
      <c r="G86" s="10" t="s">
        <v>52</v>
      </c>
      <c r="H86" s="10">
        <f>F12/H85</f>
        <v>50</v>
      </c>
      <c r="I86" s="4" t="s">
        <v>46</v>
      </c>
    </row>
    <row r="87" spans="2:9">
      <c r="B87" s="3"/>
      <c r="C87" s="3"/>
      <c r="H87" s="3"/>
      <c r="I87" s="3"/>
    </row>
    <row r="88" spans="1:7">
      <c r="A88" s="34" t="s">
        <v>53</v>
      </c>
      <c r="G88" s="34" t="s">
        <v>53</v>
      </c>
    </row>
    <row r="89" spans="1:7">
      <c r="A89" t="s">
        <v>54</v>
      </c>
      <c r="G89" t="s">
        <v>54</v>
      </c>
    </row>
    <row r="90" spans="1:8">
      <c r="A90" s="8"/>
      <c r="B90" s="8" t="s">
        <v>53</v>
      </c>
      <c r="G90" s="8"/>
      <c r="H90" s="8" t="s">
        <v>53</v>
      </c>
    </row>
    <row r="91" spans="1:8">
      <c r="A91" s="8" t="s">
        <v>1</v>
      </c>
      <c r="B91" s="22">
        <f>(B31*C76)+(B27+B28)</f>
        <v>105125000</v>
      </c>
      <c r="G91" s="8" t="s">
        <v>1</v>
      </c>
      <c r="H91" s="22">
        <f>(B31*I76)+(B27+B28)</f>
        <v>105120000</v>
      </c>
    </row>
    <row r="92" spans="1:8">
      <c r="A92" s="8" t="s">
        <v>3</v>
      </c>
      <c r="B92" s="22">
        <f>(F31*C77)+(F27+F28)</f>
        <v>99837500</v>
      </c>
      <c r="G92" s="8" t="s">
        <v>3</v>
      </c>
      <c r="H92" s="22">
        <f>(F31*I77)+(F27+F28)</f>
        <v>99841000</v>
      </c>
    </row>
    <row r="94" spans="1:7">
      <c r="A94" s="2" t="s">
        <v>56</v>
      </c>
      <c r="G94" s="2" t="s">
        <v>56</v>
      </c>
    </row>
    <row r="95" spans="1:8">
      <c r="A95" s="8"/>
      <c r="B95" s="8" t="s">
        <v>53</v>
      </c>
      <c r="G95" s="8"/>
      <c r="H95" s="8" t="s">
        <v>53</v>
      </c>
    </row>
    <row r="96" spans="1:8">
      <c r="A96" s="8" t="s">
        <v>1</v>
      </c>
      <c r="B96" s="22">
        <f>(B86/2)*B32</f>
        <v>250000</v>
      </c>
      <c r="G96" s="8" t="s">
        <v>1</v>
      </c>
      <c r="H96" s="22">
        <f>(H86/2)*B32</f>
        <v>250000</v>
      </c>
    </row>
    <row r="97" spans="1:8">
      <c r="A97" s="8" t="s">
        <v>3</v>
      </c>
      <c r="B97" s="22">
        <f>(B86/2)*F32</f>
        <v>212500</v>
      </c>
      <c r="G97" s="8" t="s">
        <v>3</v>
      </c>
      <c r="H97" s="22">
        <f>(H86/2)*F32</f>
        <v>212500</v>
      </c>
    </row>
    <row r="99" spans="1:7">
      <c r="A99" s="2" t="s">
        <v>74</v>
      </c>
      <c r="G99" s="2" t="s">
        <v>74</v>
      </c>
    </row>
    <row r="100" spans="1:8">
      <c r="A100" s="4"/>
      <c r="B100" s="4" t="s">
        <v>62</v>
      </c>
      <c r="G100" s="4"/>
      <c r="H100" s="4" t="s">
        <v>62</v>
      </c>
    </row>
    <row r="101" spans="1:8">
      <c r="A101" s="8" t="s">
        <v>1</v>
      </c>
      <c r="B101" s="22">
        <f>SUM(B72:E72,B91,B96)</f>
        <v>105607000</v>
      </c>
      <c r="G101" s="8" t="s">
        <v>1</v>
      </c>
      <c r="H101" s="22">
        <f>SUM(H72:K72,H91,H96)</f>
        <v>105626000</v>
      </c>
    </row>
    <row r="102" spans="1:8">
      <c r="A102" s="8" t="s">
        <v>3</v>
      </c>
      <c r="B102" s="22">
        <f>SUM(B73:E73,B92,B97)</f>
        <v>100258000</v>
      </c>
      <c r="G102" s="8" t="s">
        <v>3</v>
      </c>
      <c r="H102" s="22">
        <f>SUM(H73:K73,H92,H97)</f>
        <v>100333500</v>
      </c>
    </row>
    <row r="103" s="1" customFormat="1"/>
    <row r="104" spans="1:1">
      <c r="A104" s="2" t="s">
        <v>79</v>
      </c>
    </row>
    <row r="105" spans="1:1">
      <c r="A105" t="s">
        <v>40</v>
      </c>
    </row>
    <row r="106" spans="1:5">
      <c r="A106" s="4"/>
      <c r="B106" s="4" t="s">
        <v>1</v>
      </c>
      <c r="C106" s="4" t="s">
        <v>2</v>
      </c>
      <c r="D106" s="4" t="s">
        <v>3</v>
      </c>
      <c r="E106" s="4" t="s">
        <v>4</v>
      </c>
    </row>
    <row r="107" spans="1:5">
      <c r="A107" s="4" t="s">
        <v>1</v>
      </c>
      <c r="B107" s="24">
        <f>($B$4*$B$18*$D$49*$B$50)+($B$19*$D$49)</f>
        <v>80000</v>
      </c>
      <c r="C107" s="22">
        <f>(C4*$B$18*$D$49*$B$50)+($B$19*$D$49)</f>
        <v>152000</v>
      </c>
      <c r="D107" s="22" t="s">
        <v>32</v>
      </c>
      <c r="E107" s="22" t="s">
        <v>32</v>
      </c>
    </row>
    <row r="108" spans="1:5">
      <c r="A108" s="8" t="s">
        <v>4</v>
      </c>
      <c r="B108" s="22" t="s">
        <v>32</v>
      </c>
      <c r="C108" s="22" t="s">
        <v>32</v>
      </c>
      <c r="D108" s="22">
        <f>(D7*$B$18*$D$49*$B$50)+($B$19*$D$49)</f>
        <v>152000</v>
      </c>
      <c r="E108" s="24">
        <f>(E7*$B$18*$D$49*$B$50)+($B$19*$D$49)</f>
        <v>80000</v>
      </c>
    </row>
    <row r="110" spans="1:3">
      <c r="A110" s="4"/>
      <c r="B110" s="10" t="s">
        <v>69</v>
      </c>
      <c r="C110" s="10" t="s">
        <v>33</v>
      </c>
    </row>
    <row r="111" spans="1:3">
      <c r="A111" s="25" t="s">
        <v>76</v>
      </c>
      <c r="B111" s="10">
        <f>B4+C4</f>
        <v>3</v>
      </c>
      <c r="C111" s="10">
        <f>B12+C12</f>
        <v>25</v>
      </c>
    </row>
    <row r="112" spans="1:3">
      <c r="A112" s="25" t="s">
        <v>80</v>
      </c>
      <c r="B112" s="10">
        <f>D7+E7</f>
        <v>3</v>
      </c>
      <c r="C112" s="10">
        <f>D12+E12</f>
        <v>25</v>
      </c>
    </row>
    <row r="114" spans="1:1">
      <c r="A114" s="2" t="s">
        <v>41</v>
      </c>
    </row>
    <row r="116" spans="1:3">
      <c r="A116" s="10" t="s">
        <v>42</v>
      </c>
      <c r="B116" s="10">
        <v>2</v>
      </c>
      <c r="C116" s="4" t="s">
        <v>43</v>
      </c>
    </row>
    <row r="117" spans="1:4">
      <c r="A117" s="10" t="s">
        <v>44</v>
      </c>
      <c r="B117" s="10">
        <v>1</v>
      </c>
      <c r="C117" s="4" t="s">
        <v>43</v>
      </c>
      <c r="D117">
        <f>F12/B120</f>
        <v>50</v>
      </c>
    </row>
    <row r="118" spans="1:4">
      <c r="A118" s="10" t="s">
        <v>45</v>
      </c>
      <c r="B118" s="10">
        <f>$B$17</f>
        <v>7</v>
      </c>
      <c r="C118" s="4" t="s">
        <v>46</v>
      </c>
      <c r="D118" s="26">
        <f>D117/B118</f>
        <v>7.14285714285714</v>
      </c>
    </row>
    <row r="119" spans="1:4">
      <c r="A119" s="10" t="s">
        <v>47</v>
      </c>
      <c r="B119" s="27">
        <f>B121/B118</f>
        <v>7.14285714285714</v>
      </c>
      <c r="C119" s="4" t="s">
        <v>48</v>
      </c>
      <c r="D119" s="28">
        <v>8</v>
      </c>
    </row>
    <row r="120" spans="1:4">
      <c r="A120" s="29" t="s">
        <v>49</v>
      </c>
      <c r="B120" s="30">
        <v>1</v>
      </c>
      <c r="C120" s="31" t="s">
        <v>50</v>
      </c>
      <c r="D120" t="s">
        <v>51</v>
      </c>
    </row>
    <row r="121" spans="1:3">
      <c r="A121" s="10" t="s">
        <v>52</v>
      </c>
      <c r="B121" s="10">
        <f>F12/B120</f>
        <v>50</v>
      </c>
      <c r="C121" s="4" t="s">
        <v>46</v>
      </c>
    </row>
    <row r="122" spans="2:3">
      <c r="B122" s="3"/>
      <c r="C122" s="3"/>
    </row>
    <row r="123" spans="1:1">
      <c r="A123" s="34" t="s">
        <v>53</v>
      </c>
    </row>
    <row r="124" spans="1:1">
      <c r="A124" t="s">
        <v>54</v>
      </c>
    </row>
    <row r="125" spans="1:2">
      <c r="A125" s="8"/>
      <c r="B125" s="8" t="s">
        <v>53</v>
      </c>
    </row>
    <row r="126" spans="1:2">
      <c r="A126" s="8" t="s">
        <v>1</v>
      </c>
      <c r="B126" s="22">
        <f>(B31*C111)+(B27+B28)</f>
        <v>105125000</v>
      </c>
    </row>
    <row r="127" spans="1:2">
      <c r="A127" s="8" t="s">
        <v>4</v>
      </c>
      <c r="B127" s="22">
        <f>(I31*C112)+(H27+H28)</f>
        <v>110400000</v>
      </c>
    </row>
    <row r="129" spans="1:1">
      <c r="A129" s="2" t="s">
        <v>56</v>
      </c>
    </row>
    <row r="130" spans="1:2">
      <c r="A130" s="8"/>
      <c r="B130" s="8" t="s">
        <v>53</v>
      </c>
    </row>
    <row r="131" spans="1:2">
      <c r="A131" s="8" t="s">
        <v>1</v>
      </c>
      <c r="B131" s="22">
        <f>(B121/2)*B32</f>
        <v>250000</v>
      </c>
    </row>
    <row r="132" spans="1:2">
      <c r="A132" s="8" t="s">
        <v>4</v>
      </c>
      <c r="B132" s="22">
        <f>(B121/2)*H32</f>
        <v>262500</v>
      </c>
    </row>
    <row r="134" spans="1:1">
      <c r="A134" s="2" t="s">
        <v>74</v>
      </c>
    </row>
    <row r="135" spans="1:2">
      <c r="A135" s="4"/>
      <c r="B135" s="4" t="s">
        <v>62</v>
      </c>
    </row>
    <row r="136" spans="1:2">
      <c r="A136" s="8" t="s">
        <v>1</v>
      </c>
      <c r="B136" s="22">
        <f>SUM(B107:E107,B126,B131)</f>
        <v>105607000</v>
      </c>
    </row>
    <row r="137" spans="1:2">
      <c r="A137" s="8" t="s">
        <v>4</v>
      </c>
      <c r="B137" s="22">
        <f>SUM(B108:E108,B127,B132)</f>
        <v>110894500</v>
      </c>
    </row>
  </sheetData>
  <mergeCells count="9">
    <mergeCell ref="B23:C23"/>
    <mergeCell ref="D23:E23"/>
    <mergeCell ref="F23:G23"/>
    <mergeCell ref="H23:I23"/>
    <mergeCell ref="B26:C26"/>
    <mergeCell ref="D26:E26"/>
    <mergeCell ref="F26:G26"/>
    <mergeCell ref="H26:I26"/>
    <mergeCell ref="A23:A2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 WH Kend.1 (Bangun)</vt:lpstr>
      <vt:lpstr>1 WH Kend.1 (Sewa)</vt:lpstr>
      <vt:lpstr>1 WH Kend.2 (Bangun)</vt:lpstr>
      <vt:lpstr>1 WH Kend.2 (Sewa)</vt:lpstr>
      <vt:lpstr>2 WH Kend.1 (Bangun)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google1585580673</cp:lastModifiedBy>
  <dcterms:created xsi:type="dcterms:W3CDTF">2020-02-28T09:36:00Z</dcterms:created>
  <dcterms:modified xsi:type="dcterms:W3CDTF">2020-03-30T15:51:20Z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