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kprd20_bath_ac_uk/Documents/Lectures/MN50750 - Optimisation and Spreadsheet Modeling/CW/"/>
    </mc:Choice>
  </mc:AlternateContent>
  <xr:revisionPtr revIDLastSave="21189" documentId="11_F25DC773A252ABDACC104855099E4E1C5BDE58E9" xr6:coauthVersionLast="47" xr6:coauthVersionMax="47" xr10:uidLastSave="{CFA1694C-9328-4124-8296-219660A567CB}"/>
  <bookViews>
    <workbookView xWindow="-100" yWindow="-100" windowWidth="21467" windowHeight="11576" activeTab="2" xr2:uid="{00000000-000D-0000-FFFF-FFFF00000000}"/>
  </bookViews>
  <sheets>
    <sheet name="Sheet1" sheetId="1" r:id="rId1"/>
    <sheet name="LP1" sheetId="8" r:id="rId2"/>
    <sheet name="LP2" sheetId="9" r:id="rId3"/>
  </sheets>
  <definedNames>
    <definedName name="solver_adj" localSheetId="1" hidden="1">'LP1'!$I$5:$N$5</definedName>
    <definedName name="solver_adj" localSheetId="2" hidden="1">'LP2'!$R$3:$R$12,'LP2'!$T$38</definedName>
    <definedName name="solver_adj" localSheetId="0" hidden="1">Sheet1!$B$13:$E$23,Sheet1!$G$13:$H$23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'LP1'!$C$35</definedName>
    <definedName name="solver_lhs1" localSheetId="2" hidden="1">'LP2'!$L$38:$O$38</definedName>
    <definedName name="solver_lhs1" localSheetId="0" hidden="1">Sheet1!$B$24:$E$24</definedName>
    <definedName name="solver_lhs2" localSheetId="1" hidden="1">'LP1'!$D$33:$D$42</definedName>
    <definedName name="solver_lhs2" localSheetId="2" hidden="1">'LP2'!$P$38:$Q$38</definedName>
    <definedName name="solver_lhs2" localSheetId="0" hidden="1">Sheet1!$K$17:$N$17</definedName>
    <definedName name="solver_lhs3" localSheetId="1" hidden="1">'LP1'!$F$33</definedName>
    <definedName name="solver_lhs3" localSheetId="0" hidden="1">Sheet1!$K$17:$N$17</definedName>
    <definedName name="solver_lhs4" localSheetId="0" hidden="1">Sheet1!$K$17:$N$17</definedName>
    <definedName name="solver_lhs5" localSheetId="0" hidden="1">Sheet1!$H$14:$H$24</definedName>
    <definedName name="solver_lhs6" localSheetId="0" hidden="1">Sheet1!$H$14:$H$24</definedName>
    <definedName name="solver_lhs7" localSheetId="0" hidden="1">Sheet1!$H$14:$H$24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3</definedName>
    <definedName name="solver_num" localSheetId="2" hidden="1">2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'LP1'!$F$33</definedName>
    <definedName name="solver_opt" localSheetId="2" hidden="1">'LP2'!$T$38</definedName>
    <definedName name="solver_opt" localSheetId="0" hidden="1">Sheet1!$B$27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1</definedName>
    <definedName name="solver_rbv" localSheetId="0" hidden="1">1</definedName>
    <definedName name="solver_rel1" localSheetId="1" hidden="1">2</definedName>
    <definedName name="solver_rel1" localSheetId="2" hidden="1">1</definedName>
    <definedName name="solver_rel1" localSheetId="0" hidden="1">2</definedName>
    <definedName name="solver_rel2" localSheetId="1" hidden="1">1</definedName>
    <definedName name="solver_rel2" localSheetId="2" hidden="1">3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1" hidden="1">1</definedName>
    <definedName name="solver_rhs1" localSheetId="2" hidden="1">'LP2'!$L$39:$O$39</definedName>
    <definedName name="solver_rhs1" localSheetId="0" hidden="1">1</definedName>
    <definedName name="solver_rhs2" localSheetId="1" hidden="1">0</definedName>
    <definedName name="solver_rhs2" localSheetId="2" hidden="1">'LP2'!$P$39:$Q$39</definedName>
    <definedName name="solver_rhs2" localSheetId="0" hidden="1">0</definedName>
    <definedName name="solver_rhs3" localSheetId="1" hidden="1">'LP1'!$P$1</definedName>
    <definedName name="solver_rhs3" localSheetId="0" hidden="1">0</definedName>
    <definedName name="solver_rhs4" localSheetId="0" hidden="1">0</definedName>
    <definedName name="solver_rhs5" localSheetId="0" hidden="1">Sheet1!$H$2:$H$11</definedName>
    <definedName name="solver_rhs6" localSheetId="0" hidden="1">Sheet1!$H$2:$H$11</definedName>
    <definedName name="solver_rhs7" localSheetId="0" hidden="1">Sheet1!$H$2:$H$11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2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9" l="1"/>
  <c r="T11" i="9"/>
  <c r="T10" i="9"/>
  <c r="T9" i="9"/>
  <c r="T8" i="9"/>
  <c r="T7" i="9"/>
  <c r="T6" i="9"/>
  <c r="T5" i="9"/>
  <c r="T4" i="9"/>
  <c r="T3" i="9"/>
  <c r="C33" i="9"/>
  <c r="D33" i="9"/>
  <c r="E33" i="9"/>
  <c r="F33" i="9"/>
  <c r="G33" i="9"/>
  <c r="B33" i="9"/>
  <c r="C24" i="9"/>
  <c r="D24" i="9"/>
  <c r="E24" i="9"/>
  <c r="B24" i="9"/>
  <c r="M39" i="9"/>
  <c r="N39" i="9"/>
  <c r="O39" i="9"/>
  <c r="L39" i="9"/>
  <c r="M38" i="9"/>
  <c r="N38" i="9"/>
  <c r="O38" i="9"/>
  <c r="P38" i="9"/>
  <c r="Q38" i="9"/>
  <c r="L38" i="9"/>
  <c r="C39" i="9"/>
  <c r="D39" i="9"/>
  <c r="E39" i="9"/>
  <c r="B39" i="9"/>
  <c r="C38" i="9"/>
  <c r="D38" i="9"/>
  <c r="E38" i="9"/>
  <c r="F38" i="9"/>
  <c r="G38" i="9"/>
  <c r="B38" i="9"/>
  <c r="M34" i="9"/>
  <c r="N34" i="9"/>
  <c r="O34" i="9"/>
  <c r="L34" i="9"/>
  <c r="M33" i="9"/>
  <c r="N33" i="9"/>
  <c r="O33" i="9"/>
  <c r="P33" i="9"/>
  <c r="Q33" i="9"/>
  <c r="L33" i="9"/>
  <c r="C34" i="9"/>
  <c r="D34" i="9"/>
  <c r="E34" i="9"/>
  <c r="B34" i="9"/>
  <c r="M29" i="9"/>
  <c r="N29" i="9"/>
  <c r="O29" i="9"/>
  <c r="L29" i="9"/>
  <c r="M28" i="9"/>
  <c r="N28" i="9"/>
  <c r="O28" i="9"/>
  <c r="P28" i="9"/>
  <c r="Q28" i="9"/>
  <c r="L28" i="9"/>
  <c r="C29" i="9"/>
  <c r="D29" i="9"/>
  <c r="E29" i="9"/>
  <c r="B29" i="9"/>
  <c r="C28" i="9"/>
  <c r="D28" i="9"/>
  <c r="E28" i="9"/>
  <c r="F28" i="9"/>
  <c r="G28" i="9"/>
  <c r="B28" i="9"/>
  <c r="M24" i="9"/>
  <c r="N24" i="9"/>
  <c r="O24" i="9"/>
  <c r="L24" i="9"/>
  <c r="Q23" i="9"/>
  <c r="M23" i="9"/>
  <c r="N23" i="9"/>
  <c r="O23" i="9"/>
  <c r="P23" i="9"/>
  <c r="L23" i="9"/>
  <c r="C23" i="9"/>
  <c r="D23" i="9"/>
  <c r="E23" i="9"/>
  <c r="F23" i="9"/>
  <c r="G23" i="9"/>
  <c r="B23" i="9"/>
  <c r="Q39" i="9"/>
  <c r="P39" i="9"/>
  <c r="G39" i="9"/>
  <c r="F39" i="9"/>
  <c r="Q34" i="9"/>
  <c r="P34" i="9"/>
  <c r="G34" i="9"/>
  <c r="F34" i="9"/>
  <c r="Q29" i="9"/>
  <c r="P29" i="9"/>
  <c r="G29" i="9"/>
  <c r="F29" i="9"/>
  <c r="Q24" i="9"/>
  <c r="P24" i="9"/>
  <c r="G24" i="9"/>
  <c r="F24" i="9"/>
  <c r="Q19" i="9"/>
  <c r="P19" i="9"/>
  <c r="M19" i="9"/>
  <c r="N19" i="9"/>
  <c r="O19" i="9"/>
  <c r="L19" i="9"/>
  <c r="P18" i="9"/>
  <c r="Q18" i="9"/>
  <c r="M18" i="9"/>
  <c r="N18" i="9"/>
  <c r="O18" i="9"/>
  <c r="L18" i="9"/>
  <c r="C19" i="9"/>
  <c r="D19" i="9"/>
  <c r="E19" i="9"/>
  <c r="B19" i="9"/>
  <c r="G19" i="9"/>
  <c r="F19" i="9"/>
  <c r="F18" i="9"/>
  <c r="G18" i="9"/>
  <c r="C18" i="9"/>
  <c r="D18" i="9"/>
  <c r="E18" i="9"/>
  <c r="B18" i="9"/>
  <c r="F19" i="8"/>
  <c r="P3" i="8" s="1"/>
  <c r="K84" i="8"/>
  <c r="K75" i="8"/>
  <c r="J76" i="8"/>
  <c r="J77" i="8"/>
  <c r="J78" i="8"/>
  <c r="J79" i="8"/>
  <c r="J80" i="8"/>
  <c r="J81" i="8"/>
  <c r="J82" i="8"/>
  <c r="J83" i="8"/>
  <c r="J84" i="8"/>
  <c r="J75" i="8"/>
  <c r="I76" i="8"/>
  <c r="I77" i="8"/>
  <c r="I78" i="8"/>
  <c r="I79" i="8"/>
  <c r="I80" i="8"/>
  <c r="I81" i="8"/>
  <c r="I82" i="8"/>
  <c r="I83" i="8"/>
  <c r="I84" i="8"/>
  <c r="I75" i="8"/>
  <c r="M75" i="8"/>
  <c r="P12" i="8" s="1"/>
  <c r="C76" i="8"/>
  <c r="C77" i="8"/>
  <c r="C78" i="8"/>
  <c r="C79" i="8"/>
  <c r="C80" i="8"/>
  <c r="C81" i="8"/>
  <c r="C82" i="8"/>
  <c r="C83" i="8"/>
  <c r="C84" i="8"/>
  <c r="C75" i="8"/>
  <c r="B76" i="8"/>
  <c r="B77" i="8"/>
  <c r="B78" i="8"/>
  <c r="B79" i="8"/>
  <c r="B80" i="8"/>
  <c r="B81" i="8"/>
  <c r="B82" i="8"/>
  <c r="B83" i="8"/>
  <c r="B84" i="8"/>
  <c r="B75" i="8"/>
  <c r="F75" i="8"/>
  <c r="P11" i="8" s="1"/>
  <c r="J62" i="8"/>
  <c r="J63" i="8"/>
  <c r="J64" i="8"/>
  <c r="J65" i="8"/>
  <c r="J66" i="8"/>
  <c r="J67" i="8"/>
  <c r="J68" i="8"/>
  <c r="J69" i="8"/>
  <c r="J70" i="8"/>
  <c r="J61" i="8"/>
  <c r="I62" i="8"/>
  <c r="I63" i="8"/>
  <c r="I64" i="8"/>
  <c r="I65" i="8"/>
  <c r="I66" i="8"/>
  <c r="I67" i="8"/>
  <c r="I68" i="8"/>
  <c r="I69" i="8"/>
  <c r="I70" i="8"/>
  <c r="I61" i="8"/>
  <c r="M61" i="8"/>
  <c r="P10" i="8" s="1"/>
  <c r="C62" i="8"/>
  <c r="C63" i="8"/>
  <c r="C64" i="8"/>
  <c r="C65" i="8"/>
  <c r="C66" i="8"/>
  <c r="C67" i="8"/>
  <c r="C68" i="8"/>
  <c r="C69" i="8"/>
  <c r="C70" i="8"/>
  <c r="C61" i="8"/>
  <c r="B62" i="8"/>
  <c r="B63" i="8"/>
  <c r="B64" i="8"/>
  <c r="B65" i="8"/>
  <c r="B66" i="8"/>
  <c r="B67" i="8"/>
  <c r="B68" i="8"/>
  <c r="D68" i="8" s="1"/>
  <c r="B69" i="8"/>
  <c r="D69" i="8" s="1"/>
  <c r="B70" i="8"/>
  <c r="B61" i="8"/>
  <c r="F61" i="8"/>
  <c r="P9" i="8" s="1"/>
  <c r="J48" i="8"/>
  <c r="J49" i="8"/>
  <c r="J50" i="8"/>
  <c r="J51" i="8"/>
  <c r="J52" i="8"/>
  <c r="J53" i="8"/>
  <c r="J54" i="8"/>
  <c r="J55" i="8"/>
  <c r="J56" i="8"/>
  <c r="J47" i="8"/>
  <c r="I48" i="8"/>
  <c r="I49" i="8"/>
  <c r="I50" i="8"/>
  <c r="I51" i="8"/>
  <c r="I52" i="8"/>
  <c r="I53" i="8"/>
  <c r="I54" i="8"/>
  <c r="I55" i="8"/>
  <c r="I56" i="8"/>
  <c r="I47" i="8"/>
  <c r="M47" i="8"/>
  <c r="P8" i="8" s="1"/>
  <c r="C48" i="8"/>
  <c r="C49" i="8"/>
  <c r="C50" i="8"/>
  <c r="C51" i="8"/>
  <c r="C52" i="8"/>
  <c r="C53" i="8"/>
  <c r="C54" i="8"/>
  <c r="C55" i="8"/>
  <c r="C56" i="8"/>
  <c r="C47" i="8"/>
  <c r="B48" i="8"/>
  <c r="B49" i="8"/>
  <c r="B50" i="8"/>
  <c r="B51" i="8"/>
  <c r="B52" i="8"/>
  <c r="B53" i="8"/>
  <c r="B54" i="8"/>
  <c r="B55" i="8"/>
  <c r="B56" i="8"/>
  <c r="B47" i="8"/>
  <c r="F47" i="8"/>
  <c r="P7" i="8" s="1"/>
  <c r="P6" i="8"/>
  <c r="J34" i="8"/>
  <c r="J35" i="8"/>
  <c r="J36" i="8"/>
  <c r="J37" i="8"/>
  <c r="J38" i="8"/>
  <c r="J39" i="8"/>
  <c r="J40" i="8"/>
  <c r="K40" i="8" s="1"/>
  <c r="J41" i="8"/>
  <c r="J42" i="8"/>
  <c r="K42" i="8" s="1"/>
  <c r="J33" i="8"/>
  <c r="I34" i="8"/>
  <c r="I35" i="8"/>
  <c r="I36" i="8"/>
  <c r="I37" i="8"/>
  <c r="I38" i="8"/>
  <c r="I39" i="8"/>
  <c r="I40" i="8"/>
  <c r="I41" i="8"/>
  <c r="I42" i="8"/>
  <c r="I33" i="8"/>
  <c r="C34" i="8"/>
  <c r="C35" i="8"/>
  <c r="C36" i="8"/>
  <c r="C37" i="8"/>
  <c r="C38" i="8"/>
  <c r="C39" i="8"/>
  <c r="C40" i="8"/>
  <c r="C41" i="8"/>
  <c r="C42" i="8"/>
  <c r="C33" i="8"/>
  <c r="B34" i="8"/>
  <c r="B35" i="8"/>
  <c r="B36" i="8"/>
  <c r="B37" i="8"/>
  <c r="B38" i="8"/>
  <c r="B39" i="8"/>
  <c r="B40" i="8"/>
  <c r="B41" i="8"/>
  <c r="B42" i="8"/>
  <c r="B33" i="8"/>
  <c r="F33" i="8"/>
  <c r="P5" i="8" s="1"/>
  <c r="M19" i="8"/>
  <c r="P4" i="8" s="1"/>
  <c r="I20" i="8"/>
  <c r="I21" i="8"/>
  <c r="I22" i="8"/>
  <c r="I23" i="8"/>
  <c r="I24" i="8"/>
  <c r="I25" i="8"/>
  <c r="I26" i="8"/>
  <c r="I27" i="8"/>
  <c r="I28" i="8"/>
  <c r="I19" i="8"/>
  <c r="B20" i="8"/>
  <c r="B21" i="8"/>
  <c r="B22" i="8"/>
  <c r="B23" i="8"/>
  <c r="B24" i="8"/>
  <c r="B25" i="8"/>
  <c r="B26" i="8"/>
  <c r="B27" i="8"/>
  <c r="B28" i="8"/>
  <c r="B19" i="8"/>
  <c r="M33" i="8"/>
  <c r="J20" i="8"/>
  <c r="J21" i="8"/>
  <c r="J22" i="8"/>
  <c r="J23" i="8"/>
  <c r="J24" i="8"/>
  <c r="J25" i="8"/>
  <c r="J26" i="8"/>
  <c r="J27" i="8"/>
  <c r="J28" i="8"/>
  <c r="J19" i="8"/>
  <c r="C20" i="8"/>
  <c r="C21" i="8"/>
  <c r="C22" i="8"/>
  <c r="C23" i="8"/>
  <c r="C24" i="8"/>
  <c r="C25" i="8"/>
  <c r="C26" i="8"/>
  <c r="C27" i="8"/>
  <c r="C28" i="8"/>
  <c r="C19" i="8"/>
  <c r="K83" i="8" l="1"/>
  <c r="K82" i="8"/>
  <c r="K81" i="8"/>
  <c r="K78" i="8"/>
  <c r="K80" i="8"/>
  <c r="K79" i="8"/>
  <c r="K77" i="8"/>
  <c r="K76" i="8"/>
  <c r="D84" i="8"/>
  <c r="D77" i="8"/>
  <c r="D76" i="8"/>
  <c r="D79" i="8"/>
  <c r="D78" i="8"/>
  <c r="D75" i="8"/>
  <c r="D83" i="8"/>
  <c r="D82" i="8"/>
  <c r="D81" i="8"/>
  <c r="D80" i="8"/>
  <c r="K70" i="8"/>
  <c r="K69" i="8"/>
  <c r="K68" i="8"/>
  <c r="K67" i="8"/>
  <c r="K66" i="8"/>
  <c r="K65" i="8"/>
  <c r="K64" i="8"/>
  <c r="K63" i="8"/>
  <c r="K62" i="8"/>
  <c r="K61" i="8"/>
  <c r="D67" i="8"/>
  <c r="D66" i="8"/>
  <c r="D65" i="8"/>
  <c r="D64" i="8"/>
  <c r="D63" i="8"/>
  <c r="D62" i="8"/>
  <c r="D61" i="8"/>
  <c r="D70" i="8"/>
  <c r="K54" i="8"/>
  <c r="K53" i="8"/>
  <c r="K52" i="8"/>
  <c r="K51" i="8"/>
  <c r="K50" i="8"/>
  <c r="K49" i="8"/>
  <c r="K48" i="8"/>
  <c r="K47" i="8"/>
  <c r="K56" i="8"/>
  <c r="K55" i="8"/>
  <c r="D54" i="8"/>
  <c r="D53" i="8"/>
  <c r="D52" i="8"/>
  <c r="D51" i="8"/>
  <c r="D50" i="8"/>
  <c r="D48" i="8"/>
  <c r="D55" i="8"/>
  <c r="D49" i="8"/>
  <c r="D47" i="8"/>
  <c r="D56" i="8"/>
  <c r="K33" i="8"/>
  <c r="K41" i="8"/>
  <c r="K39" i="8"/>
  <c r="K38" i="8"/>
  <c r="K37" i="8"/>
  <c r="K36" i="8"/>
  <c r="K35" i="8"/>
  <c r="K34" i="8"/>
  <c r="D41" i="8"/>
  <c r="D40" i="8"/>
  <c r="D39" i="8"/>
  <c r="D38" i="8"/>
  <c r="D36" i="8"/>
  <c r="D37" i="8"/>
  <c r="D34" i="8"/>
  <c r="D35" i="8"/>
  <c r="D33" i="8"/>
  <c r="D42" i="8"/>
  <c r="K24" i="8"/>
  <c r="K21" i="8"/>
  <c r="K28" i="8"/>
  <c r="K23" i="8"/>
  <c r="K26" i="8"/>
  <c r="K25" i="8"/>
  <c r="K20" i="8"/>
  <c r="K27" i="8"/>
  <c r="K22" i="8"/>
  <c r="K19" i="8"/>
  <c r="D21" i="8"/>
  <c r="D26" i="8"/>
  <c r="D23" i="8"/>
  <c r="D25" i="8"/>
  <c r="D22" i="8"/>
  <c r="D20" i="8"/>
  <c r="D24" i="8"/>
  <c r="D19" i="8"/>
  <c r="D28" i="8"/>
  <c r="D27" i="8"/>
</calcChain>
</file>

<file path=xl/sharedStrings.xml><?xml version="1.0" encoding="utf-8"?>
<sst xmlns="http://schemas.openxmlformats.org/spreadsheetml/2006/main" count="357" uniqueCount="63">
  <si>
    <t>Number of Employees</t>
  </si>
  <si>
    <t>Store Size (square meters)</t>
  </si>
  <si>
    <t>Location (1-5)</t>
  </si>
  <si>
    <r>
      <t>Operational Costs (</t>
    </r>
    <r>
      <rPr>
        <b/>
        <sz val="11"/>
        <color theme="1"/>
        <rFont val="Calibri"/>
        <family val="2"/>
      </rPr>
      <t>£</t>
    </r>
    <r>
      <rPr>
        <b/>
        <sz val="11"/>
        <color theme="1"/>
        <rFont val="Calibri"/>
        <family val="2"/>
        <scheme val="minor"/>
      </rPr>
      <t>)</t>
    </r>
  </si>
  <si>
    <t>Sales(£)</t>
  </si>
  <si>
    <t>Customer Satisfaction (1-10)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</si>
  <si>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</si>
  <si>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</si>
  <si>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</si>
  <si>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</si>
  <si>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</si>
  <si>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</si>
  <si>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</si>
  <si>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</si>
  <si>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</si>
  <si>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</si>
  <si>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Efficiency</t>
  </si>
  <si>
    <t>Y1</t>
  </si>
  <si>
    <t>Y2</t>
  </si>
  <si>
    <t>X1</t>
  </si>
  <si>
    <t>X2</t>
  </si>
  <si>
    <t>X3</t>
  </si>
  <si>
    <t>X4</t>
  </si>
  <si>
    <t>Constraints</t>
  </si>
  <si>
    <t>Weights - (Model 5-9)</t>
  </si>
  <si>
    <t>Input 1 Weights
(X1)</t>
  </si>
  <si>
    <t>Input 2 Weights
(X2)</t>
  </si>
  <si>
    <t>Input 3 Weights
(X3)</t>
  </si>
  <si>
    <t>Input 4 Weights
(X4)</t>
  </si>
  <si>
    <t>Output 1 Weights
(Y1)</t>
  </si>
  <si>
    <t>Output 2 Weights
(Y2)</t>
  </si>
  <si>
    <t>Output 2</t>
  </si>
  <si>
    <t>Inputs</t>
  </si>
  <si>
    <t>Wt.O/P - Wt. I/P</t>
  </si>
  <si>
    <t>Obj Func (Theta)</t>
  </si>
  <si>
    <t>Efficiency
(Theta)</t>
  </si>
  <si>
    <t>Output</t>
  </si>
  <si>
    <t>Outputs</t>
  </si>
  <si>
    <t>Efficiency Reference Set</t>
  </si>
  <si>
    <t>Input 1</t>
  </si>
  <si>
    <t>Input 2</t>
  </si>
  <si>
    <t>Input 3</t>
  </si>
  <si>
    <t>Input 4</t>
  </si>
  <si>
    <t>Output 1</t>
  </si>
  <si>
    <t>Obj Func</t>
  </si>
  <si>
    <t>Lambda Values</t>
  </si>
  <si>
    <t>Explanation -</t>
  </si>
  <si>
    <t>Sales
(£)</t>
  </si>
  <si>
    <t>Customer Satisfaction
(1-10)</t>
  </si>
  <si>
    <t>Efficiency 
Reference Set</t>
  </si>
  <si>
    <t>As a part of the business report, this workbook contains two models to explain the models (LP1) (LP2) used to obtain the i) Efficiency and ii) Efficiency Reference Set for each store.</t>
  </si>
  <si>
    <t>The report is built upon on the dual-linearly programmed model (LP2) and includes the Efficiency Reference Set for easier and quicker decision making.</t>
  </si>
  <si>
    <t>Cells highlighted indicate data that has been provided or computed based upon the decision variables.</t>
  </si>
  <si>
    <t>Cells highlighted indicate decision variables. In this report, the weights assigned to the inputs and outputs of the model are the decision variables.</t>
  </si>
  <si>
    <t>Cells highlighted indicate the objective function (i.e., maximization - LP1 &amp; minimization LP2) and ultimately provide the efficiency rating.</t>
  </si>
  <si>
    <t>Store 8 (0.7504)</t>
  </si>
  <si>
    <t>Store 2 (0.20), Store 3 (1.0537), Store 8 (0.1440)</t>
  </si>
  <si>
    <t>Store 2 (0.277), Store 3 (0.4296), Store 8 (0.4609)</t>
  </si>
  <si>
    <t>Store 3 (1.2076), Store 8 (0.0313)</t>
  </si>
  <si>
    <t>Store 1 (0.0019), Store 2 (0.8368)</t>
  </si>
  <si>
    <t>LP1</t>
  </si>
  <si>
    <t>Cells highlighted indicate the constraints as mentioned in the models.</t>
  </si>
  <si>
    <t>Wt.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</si>
</sst>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5" borderId="0" xfId="0" applyFill="1"/>
    <xf numFmtId="0" fontId="0" fillId="6" borderId="0" xfId="0" applyFill="1" applyBorder="1"/>
    <xf numFmtId="0" fontId="0" fillId="6" borderId="1" xfId="0" applyFill="1" applyBorder="1"/>
    <xf numFmtId="0" fontId="1" fillId="6" borderId="0" xfId="0" applyFont="1" applyFill="1" applyBorder="1" applyAlignment="1">
      <alignment horizontal="center" vertical="center"/>
    </xf>
    <xf numFmtId="0" fontId="0" fillId="3" borderId="2" xfId="0" applyFill="1" applyBorder="1"/>
    <xf numFmtId="0" fontId="1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0" fillId="4" borderId="2" xfId="0" applyFill="1" applyBorder="1"/>
    <xf numFmtId="0" fontId="1" fillId="6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5" borderId="0" xfId="0" applyFill="1" applyBorder="1"/>
    <xf numFmtId="0" fontId="1" fillId="0" borderId="0" xfId="0" applyFont="1" applyAlignment="1">
      <alignment horizontal="center" vertical="center"/>
    </xf>
    <xf numFmtId="0" fontId="0" fillId="6" borderId="0" xfId="0" applyFill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2" borderId="0" xfId="0" applyFill="1" applyBorder="1" applyAlignment="1">
      <alignment horizontal="center" vertical="center"/>
    </xf>
    <xf numFmtId="0" fontId="0" fillId="2" borderId="2" xfId="0" applyFill="1" applyBorder="1"/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wrapText="1" shrinkToFit="1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 shrinkToFit="1"/>
    </xf>
    <xf numFmtId="11" fontId="0" fillId="3" borderId="2" xfId="0" applyNumberFormat="1" applyFill="1" applyBorder="1"/>
    <xf numFmtId="0" fontId="5" fillId="5" borderId="2" xfId="0" applyFont="1" applyFill="1" applyBorder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15631</xdr:colOff>
      <xdr:row>23</xdr:row>
      <xdr:rowOff>39077</xdr:rowOff>
    </xdr:from>
    <xdr:to>
      <xdr:col>7</xdr:col>
      <xdr:colOff>312643</xdr:colOff>
      <xdr:row>44</xdr:row>
      <xdr:rowOff>8093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FF080-1D2F-9FD4-3FCB-08332A83A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262" y="4181230"/>
          <a:ext cx="5439534" cy="3743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385121</xdr:colOff>
      <xdr:row>0</xdr:row>
      <xdr:rowOff>22579</xdr:rowOff>
    </xdr:from>
    <xdr:ext cx="1760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4FE7712-EC94-8C6A-2230-6D56207389EB}"/>
                </a:ext>
              </a:extLst>
            </xdr:cNvPr>
            <xdr:cNvSpPr txBox="1"/>
          </xdr:nvSpPr>
          <xdr:spPr>
            <a:xfrm>
              <a:off x="7700321" y="22579"/>
              <a:ext cx="1760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4FE7712-EC94-8C6A-2230-6D56207389EB}"/>
                </a:ext>
              </a:extLst>
            </xdr:cNvPr>
            <xdr:cNvSpPr txBox="1"/>
          </xdr:nvSpPr>
          <xdr:spPr>
            <a:xfrm>
              <a:off x="7700321" y="22579"/>
              <a:ext cx="1760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𝜆_𝑘</a:t>
              </a:r>
              <a:endParaRPr lang="en-GB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3"/>
  <sheetViews>
    <sheetView zoomScale="90" zoomScaleNormal="90" workbookViewId="0">
      <selection activeCell="B21" sqref="B21"/>
    </sheetView>
  </sheetViews>
  <sheetFormatPr defaultRowHeight="14.4" x14ac:dyDescent="0.3"/>
  <cols>
    <col min="1" max="1" width="18.69921875" style="13" customWidth="1"/>
    <col min="2" max="2" width="17.69921875" style="13" customWidth="1"/>
    <col min="3" max="3" width="14.19921875" style="13" customWidth="1"/>
    <col min="4" max="4" width="8.796875" style="13"/>
    <col min="5" max="5" width="17.5" style="13" customWidth="1"/>
    <col min="6" max="6" width="9.09765625" style="13" customWidth="1"/>
    <col min="7" max="7" width="23.3984375" style="13" customWidth="1"/>
    <col min="8" max="8" width="8.796875" style="13" customWidth="1"/>
    <col min="9" max="9" width="8.796875" style="13"/>
    <col min="10" max="10" width="44.296875" style="13" customWidth="1"/>
    <col min="11" max="12" width="8.796875" style="13"/>
    <col min="13" max="13" width="16.69921875" style="13" customWidth="1"/>
    <col min="14" max="14" width="8.796875" style="13"/>
    <col min="15" max="15" width="13.09765625" style="13" customWidth="1"/>
    <col min="16" max="16" width="19.59765625" style="13" customWidth="1"/>
    <col min="17" max="17" width="17.796875" style="13" customWidth="1"/>
    <col min="18" max="18" width="14.59765625" style="13" customWidth="1"/>
    <col min="19" max="16384" width="8.796875" style="13"/>
  </cols>
  <sheetData>
    <row r="1" spans="1:19" ht="28.8" x14ac:dyDescent="0.3">
      <c r="A1" s="31"/>
      <c r="B1" s="32" t="s">
        <v>0</v>
      </c>
      <c r="C1" s="32" t="s">
        <v>1</v>
      </c>
      <c r="D1" s="33" t="s">
        <v>2</v>
      </c>
      <c r="E1" s="32" t="s">
        <v>3</v>
      </c>
      <c r="F1" s="32" t="s">
        <v>47</v>
      </c>
      <c r="G1" s="33" t="s">
        <v>48</v>
      </c>
      <c r="H1" s="2"/>
      <c r="I1" s="6" t="s">
        <v>16</v>
      </c>
      <c r="J1" s="9" t="s">
        <v>49</v>
      </c>
      <c r="K1" s="27"/>
      <c r="L1" s="28"/>
      <c r="M1" s="2"/>
      <c r="N1" s="27"/>
      <c r="O1" s="29"/>
      <c r="P1" s="28"/>
      <c r="Q1" s="29"/>
      <c r="R1" s="29"/>
      <c r="S1" s="2"/>
    </row>
    <row r="2" spans="1:19" x14ac:dyDescent="0.3">
      <c r="A2" s="10" t="s">
        <v>6</v>
      </c>
      <c r="B2" s="17">
        <v>5</v>
      </c>
      <c r="C2" s="17">
        <v>212</v>
      </c>
      <c r="D2" s="17">
        <v>2</v>
      </c>
      <c r="E2" s="17">
        <v>36319</v>
      </c>
      <c r="F2" s="17">
        <v>37956</v>
      </c>
      <c r="G2" s="17">
        <v>7</v>
      </c>
      <c r="H2" s="7"/>
      <c r="I2" s="35">
        <v>0.99999999999999978</v>
      </c>
      <c r="J2" s="40"/>
      <c r="K2" s="30"/>
      <c r="L2" s="30"/>
      <c r="M2" s="2"/>
      <c r="N2" s="27"/>
      <c r="O2" s="30"/>
      <c r="P2" s="30"/>
      <c r="Q2" s="30"/>
      <c r="R2" s="30"/>
      <c r="S2" s="2"/>
    </row>
    <row r="3" spans="1:19" x14ac:dyDescent="0.3">
      <c r="A3" s="10" t="s">
        <v>7</v>
      </c>
      <c r="B3" s="17">
        <v>14</v>
      </c>
      <c r="C3" s="17">
        <v>198</v>
      </c>
      <c r="D3" s="17">
        <v>3</v>
      </c>
      <c r="E3" s="17">
        <v>15321</v>
      </c>
      <c r="F3" s="17">
        <v>43604</v>
      </c>
      <c r="G3" s="17">
        <v>9</v>
      </c>
      <c r="H3" s="7"/>
      <c r="I3" s="35">
        <v>1</v>
      </c>
      <c r="J3" s="40"/>
      <c r="K3" s="30"/>
      <c r="L3" s="30"/>
      <c r="M3" s="2"/>
      <c r="N3" s="27"/>
      <c r="O3" s="30"/>
      <c r="P3" s="30"/>
      <c r="Q3" s="30"/>
      <c r="R3" s="30"/>
      <c r="S3" s="2"/>
    </row>
    <row r="4" spans="1:19" x14ac:dyDescent="0.3">
      <c r="A4" s="10" t="s">
        <v>8</v>
      </c>
      <c r="B4" s="17">
        <v>6</v>
      </c>
      <c r="C4" s="17">
        <v>254</v>
      </c>
      <c r="D4" s="17">
        <v>1</v>
      </c>
      <c r="E4" s="17">
        <v>23515</v>
      </c>
      <c r="F4" s="17">
        <v>39288</v>
      </c>
      <c r="G4" s="17">
        <v>8</v>
      </c>
      <c r="H4" s="7"/>
      <c r="I4" s="35">
        <v>1.0000000000000002</v>
      </c>
      <c r="J4" s="40"/>
      <c r="K4" s="30"/>
      <c r="L4" s="30"/>
      <c r="M4" s="2"/>
      <c r="N4" s="27"/>
      <c r="O4" s="30"/>
      <c r="P4" s="30"/>
      <c r="Q4" s="30"/>
      <c r="R4" s="30"/>
      <c r="S4" s="2"/>
    </row>
    <row r="5" spans="1:19" x14ac:dyDescent="0.3">
      <c r="A5" s="10" t="s">
        <v>9</v>
      </c>
      <c r="B5" s="17">
        <v>14</v>
      </c>
      <c r="C5" s="17">
        <v>487</v>
      </c>
      <c r="D5" s="17">
        <v>5</v>
      </c>
      <c r="E5" s="17">
        <v>15472</v>
      </c>
      <c r="F5" s="17">
        <v>44237</v>
      </c>
      <c r="G5" s="17">
        <v>1</v>
      </c>
      <c r="H5" s="7"/>
      <c r="I5" s="35">
        <v>0.88437332532550883</v>
      </c>
      <c r="J5" s="40" t="s">
        <v>55</v>
      </c>
      <c r="K5" s="30"/>
      <c r="L5" s="30"/>
      <c r="M5" s="2"/>
      <c r="N5" s="27"/>
      <c r="O5" s="30"/>
      <c r="P5" s="30"/>
      <c r="Q5" s="30"/>
      <c r="R5" s="30"/>
      <c r="S5" s="2"/>
    </row>
    <row r="6" spans="1:19" x14ac:dyDescent="0.3">
      <c r="A6" s="10" t="s">
        <v>10</v>
      </c>
      <c r="B6" s="17">
        <v>12</v>
      </c>
      <c r="C6" s="17">
        <v>394</v>
      </c>
      <c r="D6" s="17">
        <v>4</v>
      </c>
      <c r="E6" s="17">
        <v>32403</v>
      </c>
      <c r="F6" s="17">
        <v>58614</v>
      </c>
      <c r="G6" s="17">
        <v>8</v>
      </c>
      <c r="H6" s="7"/>
      <c r="I6" s="35">
        <v>0.9403473018691122</v>
      </c>
      <c r="J6" s="40" t="s">
        <v>56</v>
      </c>
      <c r="K6" s="30"/>
      <c r="L6" s="30"/>
      <c r="M6" s="2"/>
      <c r="N6" s="27"/>
      <c r="O6" s="30"/>
      <c r="P6" s="30"/>
      <c r="Q6" s="30"/>
      <c r="R6" s="30"/>
      <c r="S6" s="2"/>
    </row>
    <row r="7" spans="1:19" x14ac:dyDescent="0.3">
      <c r="A7" s="10" t="s">
        <v>11</v>
      </c>
      <c r="B7" s="17">
        <v>15</v>
      </c>
      <c r="C7" s="17">
        <v>413</v>
      </c>
      <c r="D7" s="17">
        <v>4</v>
      </c>
      <c r="E7" s="17">
        <v>25525</v>
      </c>
      <c r="F7" s="17">
        <v>56126</v>
      </c>
      <c r="G7" s="17">
        <v>1</v>
      </c>
      <c r="H7" s="7"/>
      <c r="I7" s="35">
        <v>0.89128394919122111</v>
      </c>
      <c r="J7" s="40" t="s">
        <v>57</v>
      </c>
      <c r="K7" s="30"/>
      <c r="L7" s="30"/>
      <c r="M7" s="2"/>
      <c r="N7" s="27"/>
      <c r="O7" s="30"/>
      <c r="P7" s="30"/>
      <c r="Q7" s="30"/>
      <c r="R7" s="30"/>
      <c r="S7" s="2"/>
    </row>
    <row r="8" spans="1:19" x14ac:dyDescent="0.3">
      <c r="A8" s="10" t="s">
        <v>12</v>
      </c>
      <c r="B8" s="17">
        <v>9</v>
      </c>
      <c r="C8" s="17">
        <v>455</v>
      </c>
      <c r="D8" s="17">
        <v>2</v>
      </c>
      <c r="E8" s="17">
        <v>33790</v>
      </c>
      <c r="F8" s="17">
        <v>49292</v>
      </c>
      <c r="G8" s="17">
        <v>8</v>
      </c>
      <c r="H8" s="7"/>
      <c r="I8" s="35">
        <v>0.85730665107709458</v>
      </c>
      <c r="J8" s="40" t="s">
        <v>58</v>
      </c>
      <c r="K8" s="30"/>
      <c r="L8" s="30"/>
      <c r="M8" s="2"/>
      <c r="N8" s="27"/>
      <c r="O8" s="30"/>
      <c r="P8" s="30"/>
      <c r="Q8" s="30"/>
      <c r="R8" s="30"/>
      <c r="S8" s="2"/>
    </row>
    <row r="9" spans="1:19" x14ac:dyDescent="0.3">
      <c r="A9" s="10" t="s">
        <v>13</v>
      </c>
      <c r="B9" s="17">
        <v>15</v>
      </c>
      <c r="C9" s="17">
        <v>439</v>
      </c>
      <c r="D9" s="17">
        <v>5</v>
      </c>
      <c r="E9" s="17">
        <v>18233</v>
      </c>
      <c r="F9" s="17">
        <v>58947</v>
      </c>
      <c r="G9" s="17">
        <v>9</v>
      </c>
      <c r="H9" s="7"/>
      <c r="I9" s="35">
        <v>0.99999999999999989</v>
      </c>
      <c r="J9" s="40"/>
      <c r="K9" s="30"/>
      <c r="L9" s="30"/>
      <c r="M9" s="2"/>
      <c r="N9" s="27"/>
      <c r="O9" s="30"/>
      <c r="P9" s="30"/>
      <c r="Q9" s="30"/>
      <c r="R9" s="30"/>
      <c r="S9" s="2"/>
    </row>
    <row r="10" spans="1:19" x14ac:dyDescent="0.3">
      <c r="A10" s="10" t="s">
        <v>14</v>
      </c>
      <c r="B10" s="17">
        <v>12</v>
      </c>
      <c r="C10" s="17">
        <v>170</v>
      </c>
      <c r="D10" s="17">
        <v>3</v>
      </c>
      <c r="E10" s="17">
        <v>30200</v>
      </c>
      <c r="F10" s="17">
        <v>36566</v>
      </c>
      <c r="G10" s="17">
        <v>6</v>
      </c>
      <c r="H10" s="7"/>
      <c r="I10" s="35">
        <v>0.97717481119202332</v>
      </c>
      <c r="J10" s="40" t="s">
        <v>59</v>
      </c>
      <c r="K10" s="30"/>
      <c r="L10" s="30"/>
      <c r="M10" s="2"/>
      <c r="N10" s="27"/>
      <c r="O10" s="30"/>
      <c r="P10" s="30"/>
      <c r="Q10" s="30"/>
      <c r="R10" s="30"/>
      <c r="S10" s="2"/>
    </row>
    <row r="11" spans="1:19" x14ac:dyDescent="0.3">
      <c r="A11" s="10" t="s">
        <v>15</v>
      </c>
      <c r="B11" s="17">
        <v>5</v>
      </c>
      <c r="C11" s="17">
        <v>280</v>
      </c>
      <c r="D11" s="17">
        <v>1</v>
      </c>
      <c r="E11" s="17">
        <v>19556</v>
      </c>
      <c r="F11" s="17">
        <v>29328</v>
      </c>
      <c r="G11" s="17">
        <v>10</v>
      </c>
      <c r="H11" s="7"/>
      <c r="I11" s="35">
        <v>1</v>
      </c>
      <c r="J11" s="40"/>
      <c r="K11" s="30"/>
      <c r="L11" s="30"/>
      <c r="M11" s="2"/>
      <c r="N11" s="27"/>
      <c r="O11" s="30"/>
      <c r="P11" s="30"/>
      <c r="Q11" s="30"/>
      <c r="R11" s="30"/>
      <c r="S11" s="2"/>
    </row>
    <row r="12" spans="1:19" x14ac:dyDescent="0.3"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x14ac:dyDescent="0.3">
      <c r="A13" s="2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9" x14ac:dyDescent="0.3">
      <c r="A14" s="25" t="s">
        <v>46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9" x14ac:dyDescent="0.3">
      <c r="A15" s="2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9" x14ac:dyDescent="0.3">
      <c r="A16" s="25" t="s">
        <v>50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25" t="s">
        <v>51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2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37"/>
      <c r="B19" s="36" t="s">
        <v>52</v>
      </c>
    </row>
    <row r="20" spans="1:18" x14ac:dyDescent="0.3">
      <c r="A20" s="42"/>
      <c r="B20" s="36" t="s">
        <v>61</v>
      </c>
    </row>
    <row r="21" spans="1:18" x14ac:dyDescent="0.3">
      <c r="A21" s="38"/>
      <c r="B21" s="13" t="s">
        <v>53</v>
      </c>
    </row>
    <row r="22" spans="1:18" x14ac:dyDescent="0.3">
      <c r="A22" s="39"/>
      <c r="B22" s="13" t="s">
        <v>54</v>
      </c>
    </row>
    <row r="23" spans="1:18" x14ac:dyDescent="0.3">
      <c r="A23" s="2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D9B0-949D-4794-AC77-38AB34E9EAB0}">
  <sheetPr codeName="Sheet2"/>
  <dimension ref="A1:AL84"/>
  <sheetViews>
    <sheetView zoomScale="90" zoomScaleNormal="90" workbookViewId="0">
      <selection activeCell="A15" sqref="A15"/>
    </sheetView>
  </sheetViews>
  <sheetFormatPr defaultRowHeight="14.4" x14ac:dyDescent="0.3"/>
  <cols>
    <col min="1" max="1" width="12.296875" style="2" customWidth="1"/>
    <col min="2" max="2" width="13" style="2" customWidth="1"/>
    <col min="3" max="3" width="14.09765625" style="2" customWidth="1"/>
    <col min="4" max="4" width="8" style="2" bestFit="1" customWidth="1"/>
    <col min="5" max="5" width="14.796875" style="2" customWidth="1"/>
    <col min="6" max="6" width="7.296875" style="2" bestFit="1" customWidth="1"/>
    <col min="7" max="7" width="17" style="2" customWidth="1"/>
    <col min="8" max="8" width="8.796875" style="2" customWidth="1"/>
    <col min="9" max="12" width="14.296875" style="2" bestFit="1" customWidth="1"/>
    <col min="13" max="14" width="15.8984375" style="2" bestFit="1" customWidth="1"/>
    <col min="15" max="15" width="8.796875" style="2"/>
    <col min="16" max="16" width="11" style="2" customWidth="1"/>
    <col min="17" max="16384" width="8.796875" style="2"/>
  </cols>
  <sheetData>
    <row r="1" spans="1:38" ht="33.25" customHeight="1" x14ac:dyDescent="0.3">
      <c r="A1"/>
      <c r="B1" s="12" t="s">
        <v>19</v>
      </c>
      <c r="C1" s="12" t="s">
        <v>20</v>
      </c>
      <c r="D1" s="12" t="s">
        <v>21</v>
      </c>
      <c r="E1" s="12" t="s">
        <v>22</v>
      </c>
      <c r="F1" s="12" t="s">
        <v>17</v>
      </c>
      <c r="G1" s="12" t="s">
        <v>18</v>
      </c>
      <c r="I1" s="18" t="s">
        <v>24</v>
      </c>
      <c r="O1" s="4" t="s">
        <v>16</v>
      </c>
      <c r="P1" s="21">
        <v>1</v>
      </c>
    </row>
    <row r="2" spans="1:38" ht="41.55" customHeight="1" x14ac:dyDescent="0.3">
      <c r="A2" s="10"/>
      <c r="B2" s="14" t="s">
        <v>0</v>
      </c>
      <c r="C2" s="14" t="s">
        <v>1</v>
      </c>
      <c r="D2" s="15" t="s">
        <v>2</v>
      </c>
      <c r="E2" s="14" t="s">
        <v>3</v>
      </c>
      <c r="F2" s="16" t="s">
        <v>4</v>
      </c>
      <c r="G2" s="15" t="s">
        <v>5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P2" s="19" t="s">
        <v>35</v>
      </c>
    </row>
    <row r="3" spans="1:38" x14ac:dyDescent="0.3">
      <c r="A3" s="10" t="s">
        <v>6</v>
      </c>
      <c r="B3" s="17">
        <v>5</v>
      </c>
      <c r="C3" s="17">
        <v>212</v>
      </c>
      <c r="D3" s="17">
        <v>2</v>
      </c>
      <c r="E3" s="17">
        <v>36319</v>
      </c>
      <c r="F3" s="17">
        <v>37956</v>
      </c>
      <c r="G3" s="17">
        <v>7</v>
      </c>
      <c r="I3" s="5">
        <v>3.9312937681317023E-2</v>
      </c>
      <c r="J3" s="5">
        <v>2.3901649894212213E-3</v>
      </c>
      <c r="K3" s="5">
        <v>0</v>
      </c>
      <c r="L3" s="34">
        <v>8.1698376562161894E-6</v>
      </c>
      <c r="M3" s="5">
        <v>2.6346295710823051E-5</v>
      </c>
      <c r="N3" s="5">
        <v>0</v>
      </c>
      <c r="P3" s="20">
        <f>F19</f>
        <v>0.99999999999999978</v>
      </c>
    </row>
    <row r="4" spans="1:38" x14ac:dyDescent="0.3">
      <c r="A4" s="10" t="s">
        <v>7</v>
      </c>
      <c r="B4" s="17">
        <v>14</v>
      </c>
      <c r="C4" s="17">
        <v>198</v>
      </c>
      <c r="D4" s="17">
        <v>3</v>
      </c>
      <c r="E4" s="17">
        <v>15321</v>
      </c>
      <c r="F4" s="17">
        <v>43604</v>
      </c>
      <c r="G4" s="17">
        <v>9</v>
      </c>
      <c r="I4" s="5">
        <v>0</v>
      </c>
      <c r="J4" s="5">
        <v>7.9563305386013111E-4</v>
      </c>
      <c r="K4" s="5">
        <v>0</v>
      </c>
      <c r="L4" s="5">
        <v>5.4987576224508457E-5</v>
      </c>
      <c r="M4" s="5">
        <v>2.2933675809558758E-5</v>
      </c>
      <c r="N4" s="5">
        <v>0</v>
      </c>
      <c r="P4" s="20">
        <f>M19</f>
        <v>1</v>
      </c>
    </row>
    <row r="5" spans="1:38" x14ac:dyDescent="0.3">
      <c r="A5" s="10" t="s">
        <v>8</v>
      </c>
      <c r="B5" s="17">
        <v>6</v>
      </c>
      <c r="C5" s="17">
        <v>254</v>
      </c>
      <c r="D5" s="17">
        <v>1</v>
      </c>
      <c r="E5" s="17">
        <v>23515</v>
      </c>
      <c r="F5" s="17">
        <v>39288</v>
      </c>
      <c r="G5" s="17">
        <v>8</v>
      </c>
      <c r="I5" s="5">
        <v>4.1482934120143124E-2</v>
      </c>
      <c r="J5" s="5">
        <v>1.2218338965967932E-3</v>
      </c>
      <c r="K5" s="5">
        <v>0</v>
      </c>
      <c r="L5" s="5">
        <v>1.8743635362260501E-5</v>
      </c>
      <c r="M5" s="5">
        <v>2.5453064548971699E-5</v>
      </c>
      <c r="N5" s="5">
        <v>0</v>
      </c>
      <c r="P5" s="20">
        <f>F33</f>
        <v>1.0000000000000002</v>
      </c>
    </row>
    <row r="6" spans="1:38" x14ac:dyDescent="0.3">
      <c r="A6" s="10" t="s">
        <v>9</v>
      </c>
      <c r="B6" s="17">
        <v>14</v>
      </c>
      <c r="C6" s="17">
        <v>487</v>
      </c>
      <c r="D6" s="17">
        <v>5</v>
      </c>
      <c r="E6" s="17">
        <v>15472</v>
      </c>
      <c r="F6" s="17">
        <v>44237</v>
      </c>
      <c r="G6" s="17">
        <v>1</v>
      </c>
      <c r="I6" s="5">
        <v>0</v>
      </c>
      <c r="J6" s="5">
        <v>0</v>
      </c>
      <c r="K6" s="5">
        <v>0</v>
      </c>
      <c r="L6" s="5">
        <v>6.4632885211995868E-5</v>
      </c>
      <c r="M6" s="5">
        <v>1.9991711131530366E-5</v>
      </c>
      <c r="N6" s="5">
        <v>0</v>
      </c>
      <c r="P6" s="20">
        <f>M33</f>
        <v>0.88437332532550883</v>
      </c>
    </row>
    <row r="7" spans="1:38" x14ac:dyDescent="0.3">
      <c r="A7" s="10" t="s">
        <v>10</v>
      </c>
      <c r="B7" s="17">
        <v>12</v>
      </c>
      <c r="C7" s="17">
        <v>394</v>
      </c>
      <c r="D7" s="17">
        <v>4</v>
      </c>
      <c r="E7" s="17">
        <v>32403</v>
      </c>
      <c r="F7" s="17">
        <v>58614</v>
      </c>
      <c r="G7" s="17">
        <v>8</v>
      </c>
      <c r="I7" s="5">
        <v>2.6146665488383378E-2</v>
      </c>
      <c r="J7" s="5">
        <v>7.7012108362825972E-4</v>
      </c>
      <c r="K7" s="5">
        <v>0</v>
      </c>
      <c r="L7" s="5">
        <v>1.1814100768134589E-5</v>
      </c>
      <c r="M7" s="5">
        <v>1.60430494740013E-5</v>
      </c>
      <c r="N7" s="5">
        <v>0</v>
      </c>
      <c r="P7" s="20">
        <f>F47</f>
        <v>0.9403473018691122</v>
      </c>
    </row>
    <row r="8" spans="1:38" x14ac:dyDescent="0.3">
      <c r="A8" s="10" t="s">
        <v>11</v>
      </c>
      <c r="B8" s="17">
        <v>15</v>
      </c>
      <c r="C8" s="17">
        <v>413</v>
      </c>
      <c r="D8" s="17">
        <v>4</v>
      </c>
      <c r="E8" s="17">
        <v>25525</v>
      </c>
      <c r="F8" s="17">
        <v>56126</v>
      </c>
      <c r="G8" s="17">
        <v>1</v>
      </c>
      <c r="I8" s="5">
        <v>7.9503629071337595E-3</v>
      </c>
      <c r="J8" s="5">
        <v>0</v>
      </c>
      <c r="K8" s="5">
        <v>8.7595701879533028E-2</v>
      </c>
      <c r="L8" s="5">
        <v>2.0778129240934828E-5</v>
      </c>
      <c r="M8" s="5">
        <v>1.5880054683947211E-5</v>
      </c>
      <c r="N8" s="5">
        <v>0</v>
      </c>
      <c r="P8" s="20">
        <f>M47</f>
        <v>0.89128394919122111</v>
      </c>
    </row>
    <row r="9" spans="1:38" x14ac:dyDescent="0.3">
      <c r="A9" s="10" t="s">
        <v>12</v>
      </c>
      <c r="B9" s="17">
        <v>9</v>
      </c>
      <c r="C9" s="17">
        <v>455</v>
      </c>
      <c r="D9" s="17">
        <v>2</v>
      </c>
      <c r="E9" s="17">
        <v>33790</v>
      </c>
      <c r="F9" s="17">
        <v>49292</v>
      </c>
      <c r="G9" s="17">
        <v>8</v>
      </c>
      <c r="I9" s="5">
        <v>4.7875683188289872E-2</v>
      </c>
      <c r="J9" s="5">
        <v>0</v>
      </c>
      <c r="K9" s="5">
        <v>0</v>
      </c>
      <c r="L9" s="5">
        <v>1.6842818919958303E-5</v>
      </c>
      <c r="M9" s="5">
        <v>1.7392409540637316E-5</v>
      </c>
      <c r="N9" s="5">
        <v>0</v>
      </c>
      <c r="P9" s="20">
        <f>F61</f>
        <v>0.85730665107709458</v>
      </c>
    </row>
    <row r="10" spans="1:38" x14ac:dyDescent="0.3">
      <c r="A10" s="10" t="s">
        <v>13</v>
      </c>
      <c r="B10" s="17">
        <v>15</v>
      </c>
      <c r="C10" s="17">
        <v>439</v>
      </c>
      <c r="D10" s="17">
        <v>5</v>
      </c>
      <c r="E10" s="17">
        <v>18233</v>
      </c>
      <c r="F10" s="17">
        <v>58947</v>
      </c>
      <c r="G10" s="17">
        <v>9</v>
      </c>
      <c r="I10" s="5">
        <v>0</v>
      </c>
      <c r="J10" s="5">
        <v>0</v>
      </c>
      <c r="K10" s="5">
        <v>0</v>
      </c>
      <c r="L10" s="5">
        <v>5.4845609608950804E-5</v>
      </c>
      <c r="M10" s="5">
        <v>1.6964391741734099E-5</v>
      </c>
      <c r="N10" s="5">
        <v>0</v>
      </c>
      <c r="P10" s="20">
        <f>M61</f>
        <v>0.99999999999999989</v>
      </c>
    </row>
    <row r="11" spans="1:38" x14ac:dyDescent="0.3">
      <c r="A11" s="10" t="s">
        <v>14</v>
      </c>
      <c r="B11" s="17">
        <v>12</v>
      </c>
      <c r="C11" s="17">
        <v>170</v>
      </c>
      <c r="D11" s="17">
        <v>3</v>
      </c>
      <c r="E11" s="17">
        <v>30200</v>
      </c>
      <c r="F11" s="17">
        <v>36566</v>
      </c>
      <c r="G11" s="17">
        <v>6</v>
      </c>
      <c r="I11" s="5">
        <v>2.3356255995244324E-2</v>
      </c>
      <c r="J11" s="5">
        <v>4.2336760473945193E-3</v>
      </c>
      <c r="K11" s="5">
        <v>0</v>
      </c>
      <c r="L11" s="5">
        <v>0</v>
      </c>
      <c r="M11" s="5">
        <v>2.6723590526500666E-5</v>
      </c>
      <c r="N11" s="5">
        <v>0</v>
      </c>
      <c r="P11" s="20">
        <f>F75</f>
        <v>0.97717481119202332</v>
      </c>
    </row>
    <row r="12" spans="1:38" s="3" customFormat="1" x14ac:dyDescent="0.3">
      <c r="A12" s="10" t="s">
        <v>15</v>
      </c>
      <c r="B12" s="17">
        <v>5</v>
      </c>
      <c r="C12" s="17">
        <v>280</v>
      </c>
      <c r="D12" s="17">
        <v>1</v>
      </c>
      <c r="E12" s="17">
        <v>19556</v>
      </c>
      <c r="F12" s="17">
        <v>29328</v>
      </c>
      <c r="G12" s="17">
        <v>10</v>
      </c>
      <c r="H12" s="2"/>
      <c r="I12" s="5">
        <v>4.9349393016224999E-2</v>
      </c>
      <c r="J12" s="5">
        <v>8.1609658244276664E-4</v>
      </c>
      <c r="K12" s="5">
        <v>0</v>
      </c>
      <c r="L12" s="5">
        <v>2.6832992014466164E-5</v>
      </c>
      <c r="M12" s="5">
        <v>2.1127963379460156E-5</v>
      </c>
      <c r="N12" s="5">
        <v>3.8035909000719258E-2</v>
      </c>
      <c r="O12" s="2"/>
      <c r="P12" s="20">
        <f>M75</f>
        <v>1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5" spans="1:38" x14ac:dyDescent="0.3">
      <c r="A15" s="2" t="s">
        <v>60</v>
      </c>
    </row>
    <row r="17" spans="1:13" x14ac:dyDescent="0.3">
      <c r="A17" s="18" t="s">
        <v>23</v>
      </c>
      <c r="B17" s="18" t="s">
        <v>6</v>
      </c>
      <c r="I17" s="18" t="s">
        <v>23</v>
      </c>
      <c r="J17" s="18" t="s">
        <v>7</v>
      </c>
    </row>
    <row r="18" spans="1:13" x14ac:dyDescent="0.3">
      <c r="B18" s="2" t="s">
        <v>36</v>
      </c>
      <c r="C18" s="2" t="s">
        <v>32</v>
      </c>
      <c r="D18" s="2" t="s">
        <v>33</v>
      </c>
      <c r="F18" s="2" t="s">
        <v>34</v>
      </c>
      <c r="I18" s="2" t="s">
        <v>37</v>
      </c>
      <c r="J18" s="2" t="s">
        <v>32</v>
      </c>
      <c r="K18" s="2" t="s">
        <v>33</v>
      </c>
      <c r="M18" s="2" t="s">
        <v>34</v>
      </c>
    </row>
    <row r="19" spans="1:13" x14ac:dyDescent="0.3">
      <c r="A19" s="10" t="s">
        <v>6</v>
      </c>
      <c r="B19" s="8">
        <f>SUMPRODUCT(F3:G3,$M$3:$N$3)</f>
        <v>0.99999999999999978</v>
      </c>
      <c r="C19" s="8">
        <f t="shared" ref="C19:C28" si="0">SUMPRODUCT(B3:E3,$I$3:$L$3)</f>
        <v>0.99999999999999978</v>
      </c>
      <c r="D19" s="8">
        <f>B19-C19</f>
        <v>0</v>
      </c>
      <c r="F19" s="11">
        <f>SUMPRODUCT(F3:G3,M3:N3)</f>
        <v>0.99999999999999978</v>
      </c>
      <c r="H19" s="10" t="s">
        <v>6</v>
      </c>
      <c r="I19" s="8">
        <f>SUMPRODUCT(F3:G3,$M$4:$N$4)</f>
        <v>0.87047059902761226</v>
      </c>
      <c r="J19" s="8">
        <f t="shared" ref="J19:J28" si="1">SUMPRODUCT(B3:E3,$I$4:$L$4)</f>
        <v>2.1657679883162704</v>
      </c>
      <c r="K19" s="8">
        <f>I19-J19</f>
        <v>-1.2952973892886581</v>
      </c>
      <c r="M19" s="11">
        <f>SUMPRODUCT(F4:G4,M4:N4)</f>
        <v>1</v>
      </c>
    </row>
    <row r="20" spans="1:13" x14ac:dyDescent="0.3">
      <c r="A20" s="10" t="s">
        <v>7</v>
      </c>
      <c r="B20" s="8">
        <f t="shared" ref="B20:B28" si="2">SUMPRODUCT(F4:G4,$M$3:$N$3)</f>
        <v>1.1488038781747283</v>
      </c>
      <c r="C20" s="8">
        <f t="shared" si="0"/>
        <v>1.1488038781747283</v>
      </c>
      <c r="D20" s="8">
        <f t="shared" ref="D20:D28" si="3">B20-C20</f>
        <v>0</v>
      </c>
      <c r="H20" s="10" t="s">
        <v>7</v>
      </c>
      <c r="I20" s="8">
        <f t="shared" ref="I20:I28" si="4">SUMPRODUCT(F4:G4,$M$4:$N$4)</f>
        <v>1</v>
      </c>
      <c r="J20" s="8">
        <f t="shared" si="1"/>
        <v>1</v>
      </c>
      <c r="K20" s="8">
        <f t="shared" ref="K20:K28" si="5">I20-J20</f>
        <v>0</v>
      </c>
    </row>
    <row r="21" spans="1:13" x14ac:dyDescent="0.3">
      <c r="A21" s="10" t="s">
        <v>8</v>
      </c>
      <c r="B21" s="8">
        <f t="shared" si="2"/>
        <v>1.0350932658868159</v>
      </c>
      <c r="C21" s="8">
        <f t="shared" si="0"/>
        <v>1.0350932658868159</v>
      </c>
      <c r="D21" s="8">
        <f t="shared" si="3"/>
        <v>0</v>
      </c>
      <c r="H21" s="10" t="s">
        <v>8</v>
      </c>
      <c r="I21" s="8">
        <f t="shared" si="4"/>
        <v>0.90101825520594447</v>
      </c>
      <c r="J21" s="8">
        <f t="shared" si="1"/>
        <v>1.4951236505997898</v>
      </c>
      <c r="K21" s="8">
        <f t="shared" si="5"/>
        <v>-0.59410539539384533</v>
      </c>
    </row>
    <row r="22" spans="1:13" x14ac:dyDescent="0.3">
      <c r="A22" s="10" t="s">
        <v>9</v>
      </c>
      <c r="B22" s="8">
        <f t="shared" si="2"/>
        <v>1.1654810833596794</v>
      </c>
      <c r="C22" s="8">
        <f t="shared" si="0"/>
        <v>1.8407952056035501</v>
      </c>
      <c r="D22" s="8">
        <f t="shared" si="3"/>
        <v>-0.67531412224387077</v>
      </c>
      <c r="H22" s="10" t="s">
        <v>9</v>
      </c>
      <c r="I22" s="8">
        <f t="shared" si="4"/>
        <v>1.0145170167874509</v>
      </c>
      <c r="J22" s="8">
        <f t="shared" si="1"/>
        <v>1.2382410765754788</v>
      </c>
      <c r="K22" s="8">
        <f t="shared" si="5"/>
        <v>-0.2237240597880279</v>
      </c>
    </row>
    <row r="23" spans="1:13" x14ac:dyDescent="0.3">
      <c r="A23" s="10" t="s">
        <v>10</v>
      </c>
      <c r="B23" s="8">
        <f t="shared" si="2"/>
        <v>1.5442617767941824</v>
      </c>
      <c r="C23" s="8">
        <f t="shared" si="0"/>
        <v>1.6782075075821385</v>
      </c>
      <c r="D23" s="8">
        <f t="shared" si="3"/>
        <v>-0.13394573078795613</v>
      </c>
      <c r="H23" s="10" t="s">
        <v>10</v>
      </c>
      <c r="I23" s="8">
        <f t="shared" si="4"/>
        <v>1.3442344739014771</v>
      </c>
      <c r="J23" s="8">
        <f t="shared" si="1"/>
        <v>2.0952418556236392</v>
      </c>
      <c r="K23" s="8">
        <f t="shared" si="5"/>
        <v>-0.75100738172216208</v>
      </c>
    </row>
    <row r="24" spans="1:13" x14ac:dyDescent="0.3">
      <c r="A24" s="10" t="s">
        <v>11</v>
      </c>
      <c r="B24" s="8">
        <f t="shared" si="2"/>
        <v>1.4787121930656546</v>
      </c>
      <c r="C24" s="8">
        <f t="shared" si="0"/>
        <v>1.7853673120256379</v>
      </c>
      <c r="D24" s="8">
        <f t="shared" si="3"/>
        <v>-0.30665511895998332</v>
      </c>
      <c r="H24" s="10" t="s">
        <v>11</v>
      </c>
      <c r="I24" s="8">
        <f t="shared" si="4"/>
        <v>1.2871754884872948</v>
      </c>
      <c r="J24" s="8">
        <f t="shared" si="1"/>
        <v>1.7321543343748125</v>
      </c>
      <c r="K24" s="8">
        <f t="shared" si="5"/>
        <v>-0.44497884588751768</v>
      </c>
    </row>
    <row r="25" spans="1:13" x14ac:dyDescent="0.3">
      <c r="A25" s="10" t="s">
        <v>12</v>
      </c>
      <c r="B25" s="8">
        <f t="shared" si="2"/>
        <v>1.2986616081778899</v>
      </c>
      <c r="C25" s="8">
        <f t="shared" si="0"/>
        <v>1.7174003237220539</v>
      </c>
      <c r="D25" s="8">
        <f t="shared" si="3"/>
        <v>-0.41873871554416398</v>
      </c>
      <c r="H25" s="10" t="s">
        <v>12</v>
      </c>
      <c r="I25" s="8">
        <f t="shared" si="4"/>
        <v>1.1304467480047704</v>
      </c>
      <c r="J25" s="8">
        <f t="shared" si="1"/>
        <v>2.2200432401325005</v>
      </c>
      <c r="K25" s="8">
        <f t="shared" si="5"/>
        <v>-1.0895964921277301</v>
      </c>
    </row>
    <row r="26" spans="1:13" x14ac:dyDescent="0.3">
      <c r="A26" s="10" t="s">
        <v>13</v>
      </c>
      <c r="B26" s="8">
        <f t="shared" si="2"/>
        <v>1.5530350932658865</v>
      </c>
      <c r="C26" s="8">
        <f t="shared" si="0"/>
        <v>1.7879371455614612</v>
      </c>
      <c r="D26" s="8">
        <f t="shared" si="3"/>
        <v>-0.2349020522955747</v>
      </c>
      <c r="H26" s="10" t="s">
        <v>13</v>
      </c>
      <c r="I26" s="8">
        <f t="shared" si="4"/>
        <v>1.3518713879460602</v>
      </c>
      <c r="J26" s="8">
        <f t="shared" si="1"/>
        <v>1.3518713879460602</v>
      </c>
      <c r="K26" s="8">
        <f t="shared" si="5"/>
        <v>0</v>
      </c>
    </row>
    <row r="27" spans="1:13" x14ac:dyDescent="0.3">
      <c r="A27" s="10" t="s">
        <v>14</v>
      </c>
      <c r="B27" s="8">
        <f t="shared" si="2"/>
        <v>0.96337864896195569</v>
      </c>
      <c r="C27" s="8">
        <f t="shared" si="0"/>
        <v>1.1248123975951407</v>
      </c>
      <c r="D27" s="8">
        <f t="shared" si="3"/>
        <v>-0.16143374863318505</v>
      </c>
      <c r="H27" s="10" t="s">
        <v>14</v>
      </c>
      <c r="I27" s="8">
        <f t="shared" si="4"/>
        <v>0.83859278965232553</v>
      </c>
      <c r="J27" s="8">
        <f t="shared" si="1"/>
        <v>1.7958824211363777</v>
      </c>
      <c r="K27" s="8">
        <f t="shared" si="5"/>
        <v>-0.95728963148405222</v>
      </c>
    </row>
    <row r="28" spans="1:13" x14ac:dyDescent="0.3">
      <c r="A28" s="10" t="s">
        <v>15</v>
      </c>
      <c r="B28" s="8">
        <f t="shared" si="2"/>
        <v>0.7726841606070185</v>
      </c>
      <c r="C28" s="8">
        <f t="shared" si="0"/>
        <v>1.025580230649491</v>
      </c>
      <c r="D28" s="8">
        <f t="shared" si="3"/>
        <v>-0.2528960700424725</v>
      </c>
      <c r="H28" s="10" t="s">
        <v>15</v>
      </c>
      <c r="I28" s="8">
        <f t="shared" si="4"/>
        <v>0.67259884414273929</v>
      </c>
      <c r="J28" s="8">
        <f t="shared" si="1"/>
        <v>1.2981142957273242</v>
      </c>
      <c r="K28" s="8">
        <f t="shared" si="5"/>
        <v>-0.62551545158458488</v>
      </c>
    </row>
    <row r="31" spans="1:13" x14ac:dyDescent="0.3">
      <c r="A31" s="18" t="s">
        <v>23</v>
      </c>
      <c r="B31" s="18" t="s">
        <v>8</v>
      </c>
      <c r="I31" s="18" t="s">
        <v>23</v>
      </c>
      <c r="J31" s="18" t="s">
        <v>9</v>
      </c>
    </row>
    <row r="32" spans="1:13" x14ac:dyDescent="0.3">
      <c r="B32" s="2" t="s">
        <v>37</v>
      </c>
      <c r="C32" s="2" t="s">
        <v>32</v>
      </c>
      <c r="D32" s="2" t="s">
        <v>33</v>
      </c>
      <c r="F32" s="2" t="s">
        <v>34</v>
      </c>
      <c r="I32" s="2" t="s">
        <v>36</v>
      </c>
      <c r="J32" s="2" t="s">
        <v>32</v>
      </c>
      <c r="K32" s="2" t="s">
        <v>33</v>
      </c>
      <c r="M32" s="2" t="s">
        <v>34</v>
      </c>
    </row>
    <row r="33" spans="1:13" x14ac:dyDescent="0.3">
      <c r="A33" s="10" t="s">
        <v>6</v>
      </c>
      <c r="B33" s="8">
        <f>SUMPRODUCT(F3:G3,$M$5:$N$5)</f>
        <v>0.96609651802076979</v>
      </c>
      <c r="C33" s="8">
        <f>SUMPRODUCT(B3:E3,$I$5:$L$5)</f>
        <v>1.1471935494011749</v>
      </c>
      <c r="D33" s="8">
        <f>B33-C33</f>
        <v>-0.18109703138040512</v>
      </c>
      <c r="F33" s="11">
        <f>SUMPRODUCT(F5:G5,M5:N5)</f>
        <v>1.0000000000000002</v>
      </c>
      <c r="H33" s="10" t="s">
        <v>6</v>
      </c>
      <c r="I33" s="8">
        <f>SUMPRODUCT(F3:G3,$M$6:$N$6)</f>
        <v>0.75880538770836659</v>
      </c>
      <c r="J33" s="8">
        <f>SUMPRODUCT(B3:E3,$I$6:$L$6)</f>
        <v>2.3474017580144779</v>
      </c>
      <c r="K33" s="8">
        <f>I33-J33</f>
        <v>-1.5885963703061114</v>
      </c>
      <c r="M33" s="11">
        <f>SUMPRODUCT(F6:G6,M6:N6)</f>
        <v>0.88437332532550883</v>
      </c>
    </row>
    <row r="34" spans="1:13" x14ac:dyDescent="0.3">
      <c r="A34" s="10" t="s">
        <v>7</v>
      </c>
      <c r="B34" s="8">
        <f t="shared" ref="B34:B42" si="6">SUMPRODUCT(F4:G4,$M$5:$N$5)</f>
        <v>1.109855426593362</v>
      </c>
      <c r="C34" s="8">
        <f t="shared" ref="C34:C42" si="7">SUMPRODUCT(B4:E4,$I$5:$L$5)</f>
        <v>1.109855426593362</v>
      </c>
      <c r="D34" s="8">
        <f t="shared" ref="D34:D42" si="8">B34-C34</f>
        <v>0</v>
      </c>
      <c r="H34" s="10" t="s">
        <v>7</v>
      </c>
      <c r="I34" s="8">
        <f t="shared" ref="I34:I42" si="9">SUMPRODUCT(F4:G4,$M$6:$N$6)</f>
        <v>0.87171857217925008</v>
      </c>
      <c r="J34" s="8">
        <f t="shared" ref="J34:J42" si="10">SUMPRODUCT(B4:E4,$I$6:$L$6)</f>
        <v>0.99024043433298869</v>
      </c>
      <c r="K34" s="8">
        <f t="shared" ref="K34:K42" si="11">I34-J34</f>
        <v>-0.11852186215373861</v>
      </c>
    </row>
    <row r="35" spans="1:13" x14ac:dyDescent="0.3">
      <c r="A35" s="10" t="s">
        <v>8</v>
      </c>
      <c r="B35" s="8">
        <f t="shared" si="6"/>
        <v>1.0000000000000002</v>
      </c>
      <c r="C35" s="8">
        <f t="shared" si="7"/>
        <v>0.99999999999999989</v>
      </c>
      <c r="D35" s="8">
        <f t="shared" si="8"/>
        <v>0</v>
      </c>
      <c r="H35" s="10" t="s">
        <v>8</v>
      </c>
      <c r="I35" s="8">
        <f t="shared" si="9"/>
        <v>0.78543434693556502</v>
      </c>
      <c r="J35" s="8">
        <f t="shared" si="10"/>
        <v>1.5198422957600828</v>
      </c>
      <c r="K35" s="8">
        <f t="shared" si="11"/>
        <v>-0.73440794882451776</v>
      </c>
    </row>
    <row r="36" spans="1:13" x14ac:dyDescent="0.3">
      <c r="A36" s="10" t="s">
        <v>9</v>
      </c>
      <c r="B36" s="8">
        <f t="shared" si="6"/>
        <v>1.1259672164528611</v>
      </c>
      <c r="C36" s="8">
        <f t="shared" si="7"/>
        <v>1.4657957116495366</v>
      </c>
      <c r="D36" s="8">
        <f t="shared" si="8"/>
        <v>-0.33982849519667546</v>
      </c>
      <c r="H36" s="10" t="s">
        <v>9</v>
      </c>
      <c r="I36" s="8">
        <f t="shared" si="9"/>
        <v>0.88437332532550883</v>
      </c>
      <c r="J36" s="8">
        <f t="shared" si="10"/>
        <v>1</v>
      </c>
      <c r="K36" s="8">
        <f t="shared" si="11"/>
        <v>-0.11562667467449117</v>
      </c>
    </row>
    <row r="37" spans="1:13" x14ac:dyDescent="0.3">
      <c r="A37" s="10" t="s">
        <v>10</v>
      </c>
      <c r="B37" s="8">
        <f t="shared" si="6"/>
        <v>1.4919059254734273</v>
      </c>
      <c r="C37" s="8">
        <f t="shared" si="7"/>
        <v>1.5865477813441811</v>
      </c>
      <c r="D37" s="8">
        <f t="shared" si="8"/>
        <v>-9.4641855870753799E-2</v>
      </c>
      <c r="H37" s="10" t="s">
        <v>10</v>
      </c>
      <c r="I37" s="8">
        <f t="shared" si="9"/>
        <v>1.1717941562635208</v>
      </c>
      <c r="J37" s="8">
        <f t="shared" si="10"/>
        <v>2.0942993795243021</v>
      </c>
      <c r="K37" s="8">
        <f t="shared" si="11"/>
        <v>-0.92250522326078133</v>
      </c>
    </row>
    <row r="38" spans="1:13" x14ac:dyDescent="0.3">
      <c r="A38" s="10" t="s">
        <v>11</v>
      </c>
      <c r="B38" s="8">
        <f t="shared" si="6"/>
        <v>1.4285787008755857</v>
      </c>
      <c r="C38" s="8">
        <f t="shared" si="7"/>
        <v>1.6052927037183218</v>
      </c>
      <c r="D38" s="8">
        <f t="shared" si="8"/>
        <v>-0.17671400284273608</v>
      </c>
      <c r="H38" s="10" t="s">
        <v>11</v>
      </c>
      <c r="I38" s="8">
        <f t="shared" si="9"/>
        <v>1.1220547789682733</v>
      </c>
      <c r="J38" s="8">
        <f t="shared" si="10"/>
        <v>1.6497543950361946</v>
      </c>
      <c r="K38" s="8">
        <f t="shared" si="11"/>
        <v>-0.52769961606792126</v>
      </c>
    </row>
    <row r="39" spans="1:13" x14ac:dyDescent="0.3">
      <c r="A39" s="10" t="s">
        <v>12</v>
      </c>
      <c r="B39" s="8">
        <f t="shared" si="6"/>
        <v>1.2546324577479131</v>
      </c>
      <c r="C39" s="8">
        <f t="shared" si="7"/>
        <v>1.5626282689236115</v>
      </c>
      <c r="D39" s="8">
        <f t="shared" si="8"/>
        <v>-0.30799581117569841</v>
      </c>
      <c r="H39" s="10" t="s">
        <v>12</v>
      </c>
      <c r="I39" s="8">
        <f t="shared" si="9"/>
        <v>0.98543142509539483</v>
      </c>
      <c r="J39" s="8">
        <f t="shared" si="10"/>
        <v>2.1839451913133403</v>
      </c>
      <c r="K39" s="8">
        <f t="shared" si="11"/>
        <v>-1.1985137662179455</v>
      </c>
    </row>
    <row r="40" spans="1:13" x14ac:dyDescent="0.3">
      <c r="A40" s="10" t="s">
        <v>13</v>
      </c>
      <c r="B40" s="8">
        <f t="shared" si="6"/>
        <v>1.5003817959682348</v>
      </c>
      <c r="C40" s="8">
        <f t="shared" si="7"/>
        <v>1.5003817959682348</v>
      </c>
      <c r="D40" s="8">
        <f t="shared" si="8"/>
        <v>0</v>
      </c>
      <c r="H40" s="10" t="s">
        <v>13</v>
      </c>
      <c r="I40" s="8">
        <f t="shared" si="9"/>
        <v>1.1784513960703205</v>
      </c>
      <c r="J40" s="8">
        <f t="shared" si="10"/>
        <v>1.1784513960703207</v>
      </c>
      <c r="K40" s="8">
        <f t="shared" si="11"/>
        <v>0</v>
      </c>
    </row>
    <row r="41" spans="1:13" x14ac:dyDescent="0.3">
      <c r="A41" s="10" t="s">
        <v>14</v>
      </c>
      <c r="B41" s="8">
        <f t="shared" si="6"/>
        <v>0.93071675829769918</v>
      </c>
      <c r="C41" s="8">
        <f t="shared" si="7"/>
        <v>1.2715647598034394</v>
      </c>
      <c r="D41" s="8">
        <f t="shared" si="8"/>
        <v>-0.34084800150574024</v>
      </c>
      <c r="H41" s="10" t="s">
        <v>14</v>
      </c>
      <c r="I41" s="8">
        <f t="shared" si="9"/>
        <v>0.73101690923553941</v>
      </c>
      <c r="J41" s="8">
        <f t="shared" si="10"/>
        <v>1.9519131334022752</v>
      </c>
      <c r="K41" s="8">
        <f t="shared" si="11"/>
        <v>-1.2208962241667358</v>
      </c>
    </row>
    <row r="42" spans="1:13" x14ac:dyDescent="0.3">
      <c r="A42" s="10" t="s">
        <v>15</v>
      </c>
      <c r="B42" s="8">
        <f t="shared" si="6"/>
        <v>0.74648747709224195</v>
      </c>
      <c r="C42" s="8">
        <f t="shared" si="7"/>
        <v>0.91607869479218407</v>
      </c>
      <c r="D42" s="8">
        <f t="shared" si="8"/>
        <v>-0.16959121769994212</v>
      </c>
      <c r="H42" s="10" t="s">
        <v>15</v>
      </c>
      <c r="I42" s="8">
        <f t="shared" si="9"/>
        <v>0.58631690406552261</v>
      </c>
      <c r="J42" s="8">
        <f t="shared" si="10"/>
        <v>1.2639607032057911</v>
      </c>
      <c r="K42" s="8">
        <f t="shared" si="11"/>
        <v>-0.67764379914026851</v>
      </c>
    </row>
    <row r="45" spans="1:13" x14ac:dyDescent="0.3">
      <c r="A45" s="18" t="s">
        <v>23</v>
      </c>
      <c r="B45" s="18" t="s">
        <v>10</v>
      </c>
      <c r="I45" s="18" t="s">
        <v>23</v>
      </c>
      <c r="J45" s="18" t="s">
        <v>11</v>
      </c>
    </row>
    <row r="46" spans="1:13" x14ac:dyDescent="0.3">
      <c r="B46" s="2" t="s">
        <v>31</v>
      </c>
      <c r="C46" s="2" t="s">
        <v>32</v>
      </c>
      <c r="D46" s="2" t="s">
        <v>33</v>
      </c>
      <c r="F46" s="2" t="s">
        <v>34</v>
      </c>
      <c r="I46" s="2" t="s">
        <v>31</v>
      </c>
      <c r="J46" s="2" t="s">
        <v>32</v>
      </c>
      <c r="K46" s="2" t="s">
        <v>33</v>
      </c>
      <c r="M46" s="2" t="s">
        <v>34</v>
      </c>
    </row>
    <row r="47" spans="1:13" x14ac:dyDescent="0.3">
      <c r="A47" s="10" t="s">
        <v>6</v>
      </c>
      <c r="B47" s="8">
        <f>SUMPRODUCT(F3:G3,$M$7:$N$7)</f>
        <v>0.60892998583519331</v>
      </c>
      <c r="C47" s="8">
        <f>SUMPRODUCT(B3:E3,$I$7:$L$7)</f>
        <v>0.72307532296898813</v>
      </c>
      <c r="D47" s="8">
        <f>B47-C47</f>
        <v>-0.11414533713379482</v>
      </c>
      <c r="F47" s="11">
        <f>SUMPRODUCT(F7:G7,M7:N7)</f>
        <v>0.9403473018691122</v>
      </c>
      <c r="H47" s="10" t="s">
        <v>6</v>
      </c>
      <c r="I47" s="8">
        <f>SUMPRODUCT(F3:G3,$M$8:$N$8)</f>
        <v>0.60274335558390035</v>
      </c>
      <c r="J47" s="8">
        <f>SUMPRODUCT(B3:E3,$I$8:$L$8)</f>
        <v>0.96958409419624692</v>
      </c>
      <c r="K47" s="8">
        <f>I47-J47</f>
        <v>-0.36684073861234656</v>
      </c>
      <c r="M47" s="11">
        <f>SUMPRODUCT(F8:G8,M8:N8)</f>
        <v>0.89128394919122111</v>
      </c>
    </row>
    <row r="48" spans="1:13" x14ac:dyDescent="0.3">
      <c r="A48" s="10" t="s">
        <v>7</v>
      </c>
      <c r="B48" s="8">
        <f t="shared" ref="B48:B56" si="12">SUMPRODUCT(F4:G4,$M$7:$N$7)</f>
        <v>0.69954112926435275</v>
      </c>
      <c r="C48" s="8">
        <f t="shared" ref="C48:C56" si="13">SUMPRODUCT(B4:E4,$I$7:$L$7)</f>
        <v>0.69954112926435275</v>
      </c>
      <c r="D48" s="8">
        <f t="shared" ref="D48:D56" si="14">B48-C48</f>
        <v>0</v>
      </c>
      <c r="H48" s="10" t="s">
        <v>7</v>
      </c>
      <c r="I48" s="8">
        <f t="shared" ref="I48:I56" si="15">SUMPRODUCT(F4:G4,$M$8:$N$8)</f>
        <v>0.69243390443883412</v>
      </c>
      <c r="J48" s="8">
        <f t="shared" ref="J48:J56" si="16">SUMPRODUCT(B4:E4,$I$8:$L$8)</f>
        <v>0.69243390443883424</v>
      </c>
      <c r="K48" s="8">
        <f t="shared" ref="K48:K55" si="17">I48-J48</f>
        <v>0</v>
      </c>
    </row>
    <row r="49" spans="1:13" x14ac:dyDescent="0.3">
      <c r="A49" s="10" t="s">
        <v>8</v>
      </c>
      <c r="B49" s="8">
        <f t="shared" si="12"/>
        <v>0.6302993277345631</v>
      </c>
      <c r="C49" s="8">
        <f t="shared" si="13"/>
        <v>0.6302993277345631</v>
      </c>
      <c r="D49" s="8">
        <f t="shared" si="14"/>
        <v>0</v>
      </c>
      <c r="H49" s="10" t="s">
        <v>8</v>
      </c>
      <c r="I49" s="8">
        <f t="shared" si="15"/>
        <v>0.62389558842291803</v>
      </c>
      <c r="J49" s="8">
        <f t="shared" si="16"/>
        <v>0.62389558842291803</v>
      </c>
      <c r="K49" s="8">
        <f t="shared" si="17"/>
        <v>0</v>
      </c>
    </row>
    <row r="50" spans="1:13" x14ac:dyDescent="0.3">
      <c r="A50" s="10" t="s">
        <v>9</v>
      </c>
      <c r="B50" s="8">
        <f t="shared" si="12"/>
        <v>0.70969637958139553</v>
      </c>
      <c r="C50" s="8">
        <f t="shared" si="13"/>
        <v>0.92389005164890814</v>
      </c>
      <c r="D50" s="8">
        <f t="shared" si="14"/>
        <v>-0.21419367206751261</v>
      </c>
      <c r="H50" s="10" t="s">
        <v>9</v>
      </c>
      <c r="I50" s="8">
        <f t="shared" si="15"/>
        <v>0.70248597905377275</v>
      </c>
      <c r="J50" s="8">
        <f t="shared" si="16"/>
        <v>0.87076280571328146</v>
      </c>
      <c r="K50" s="8">
        <f t="shared" si="17"/>
        <v>-0.16827682665950872</v>
      </c>
    </row>
    <row r="51" spans="1:13" x14ac:dyDescent="0.3">
      <c r="A51" s="10" t="s">
        <v>10</v>
      </c>
      <c r="B51" s="8">
        <f t="shared" si="12"/>
        <v>0.9403473018691122</v>
      </c>
      <c r="C51" s="8">
        <f t="shared" si="13"/>
        <v>1</v>
      </c>
      <c r="D51" s="8">
        <f t="shared" si="14"/>
        <v>-5.9652698130887805E-2</v>
      </c>
      <c r="H51" s="10" t="s">
        <v>10</v>
      </c>
      <c r="I51" s="8">
        <f t="shared" si="15"/>
        <v>0.93079352524488179</v>
      </c>
      <c r="J51" s="8">
        <f t="shared" si="16"/>
        <v>1.1190608841977485</v>
      </c>
      <c r="K51" s="8">
        <f t="shared" si="17"/>
        <v>-0.18826735895286673</v>
      </c>
    </row>
    <row r="52" spans="1:13" x14ac:dyDescent="0.3">
      <c r="A52" s="10" t="s">
        <v>11</v>
      </c>
      <c r="B52" s="8">
        <f t="shared" si="12"/>
        <v>0.90043219477779701</v>
      </c>
      <c r="C52" s="8">
        <f t="shared" si="13"/>
        <v>1.0118149119708573</v>
      </c>
      <c r="D52" s="8">
        <f t="shared" si="14"/>
        <v>-0.11138271719306025</v>
      </c>
      <c r="H52" s="10" t="s">
        <v>11</v>
      </c>
      <c r="I52" s="8">
        <f t="shared" si="15"/>
        <v>0.89128394919122111</v>
      </c>
      <c r="J52" s="8">
        <f t="shared" si="16"/>
        <v>1</v>
      </c>
      <c r="K52" s="8">
        <f t="shared" si="17"/>
        <v>-0.10871605080877889</v>
      </c>
    </row>
    <row r="53" spans="1:13" x14ac:dyDescent="0.3">
      <c r="A53" s="10" t="s">
        <v>12</v>
      </c>
      <c r="B53" s="8">
        <f t="shared" si="12"/>
        <v>0.79079399467247213</v>
      </c>
      <c r="C53" s="8">
        <f t="shared" si="13"/>
        <v>0.98492354740157628</v>
      </c>
      <c r="D53" s="8">
        <f t="shared" si="14"/>
        <v>-0.19412955272910415</v>
      </c>
      <c r="H53" s="10" t="s">
        <v>12</v>
      </c>
      <c r="I53" s="8">
        <f t="shared" si="15"/>
        <v>0.78275965548112592</v>
      </c>
      <c r="J53" s="8">
        <f t="shared" si="16"/>
        <v>0.94883765697445765</v>
      </c>
      <c r="K53" s="8">
        <f t="shared" si="17"/>
        <v>-0.16607800149333174</v>
      </c>
    </row>
    <row r="54" spans="1:13" x14ac:dyDescent="0.3">
      <c r="A54" s="10" t="s">
        <v>13</v>
      </c>
      <c r="B54" s="8">
        <f t="shared" si="12"/>
        <v>0.94568963734395461</v>
      </c>
      <c r="C54" s="8">
        <f t="shared" si="13"/>
        <v>0.9456896373439545</v>
      </c>
      <c r="D54" s="8">
        <f t="shared" si="14"/>
        <v>0</v>
      </c>
      <c r="H54" s="10" t="s">
        <v>13</v>
      </c>
      <c r="I54" s="8">
        <f t="shared" si="15"/>
        <v>0.93608158345463621</v>
      </c>
      <c r="J54" s="8">
        <f t="shared" si="16"/>
        <v>0.93608158345463621</v>
      </c>
      <c r="K54" s="8">
        <f t="shared" si="17"/>
        <v>0</v>
      </c>
    </row>
    <row r="55" spans="1:13" x14ac:dyDescent="0.3">
      <c r="A55" s="10" t="s">
        <v>14</v>
      </c>
      <c r="B55" s="8">
        <f t="shared" si="12"/>
        <v>0.58663014706633154</v>
      </c>
      <c r="C55" s="8">
        <f t="shared" si="13"/>
        <v>0.80146641327506929</v>
      </c>
      <c r="D55" s="8">
        <f t="shared" si="14"/>
        <v>-0.21483626620873775</v>
      </c>
      <c r="H55" s="10" t="s">
        <v>14</v>
      </c>
      <c r="I55" s="8">
        <f t="shared" si="15"/>
        <v>0.5806700795732137</v>
      </c>
      <c r="J55" s="8">
        <f t="shared" si="16"/>
        <v>0.98569096360043607</v>
      </c>
      <c r="K55" s="8">
        <f t="shared" si="17"/>
        <v>-0.40502088402722236</v>
      </c>
    </row>
    <row r="56" spans="1:13" x14ac:dyDescent="0.3">
      <c r="A56" s="10" t="s">
        <v>15</v>
      </c>
      <c r="B56" s="8">
        <f t="shared" si="12"/>
        <v>0.47051055497351013</v>
      </c>
      <c r="C56" s="8">
        <f t="shared" si="13"/>
        <v>0.57740378547946958</v>
      </c>
      <c r="D56" s="8">
        <f t="shared" si="14"/>
        <v>-0.10689323050595945</v>
      </c>
      <c r="H56" s="10" t="s">
        <v>15</v>
      </c>
      <c r="I56" s="8">
        <f t="shared" si="15"/>
        <v>0.4657302437708038</v>
      </c>
      <c r="J56" s="8">
        <f t="shared" si="16"/>
        <v>0.53368461185092331</v>
      </c>
      <c r="K56" s="8">
        <f>I56-J56</f>
        <v>-6.7954368080119509E-2</v>
      </c>
    </row>
    <row r="59" spans="1:13" x14ac:dyDescent="0.3">
      <c r="A59" s="18" t="s">
        <v>23</v>
      </c>
      <c r="B59" s="18" t="s">
        <v>12</v>
      </c>
      <c r="I59" s="18" t="s">
        <v>23</v>
      </c>
      <c r="J59" s="18" t="s">
        <v>13</v>
      </c>
    </row>
    <row r="60" spans="1:13" x14ac:dyDescent="0.3">
      <c r="B60" s="2" t="s">
        <v>31</v>
      </c>
      <c r="C60" s="2" t="s">
        <v>32</v>
      </c>
      <c r="D60" s="2" t="s">
        <v>33</v>
      </c>
      <c r="F60" s="2" t="s">
        <v>34</v>
      </c>
      <c r="I60" s="2" t="s">
        <v>31</v>
      </c>
      <c r="J60" s="2" t="s">
        <v>32</v>
      </c>
      <c r="K60" s="2" t="s">
        <v>33</v>
      </c>
      <c r="M60" s="2" t="s">
        <v>34</v>
      </c>
    </row>
    <row r="61" spans="1:13" x14ac:dyDescent="0.3">
      <c r="A61" s="10" t="s">
        <v>6</v>
      </c>
      <c r="B61" s="8">
        <f>SUMPRODUCT(F3:G3,$M$9:$N$9)</f>
        <v>0.66014629652443002</v>
      </c>
      <c r="C61" s="8">
        <f>SUMPRODUCT(B3:E3,$I$9:$L$9)</f>
        <v>0.85109275629541503</v>
      </c>
      <c r="D61" s="8">
        <f>B61-C61</f>
        <v>-0.19094645977098501</v>
      </c>
      <c r="F61" s="11">
        <f>SUMPRODUCT(F9:G9,M9:N9)</f>
        <v>0.85730665107709458</v>
      </c>
      <c r="H61" s="10" t="s">
        <v>6</v>
      </c>
      <c r="I61" s="8">
        <f>SUMPRODUCT(F3:G3,$M$10:$N$10)</f>
        <v>0.64390045294925946</v>
      </c>
      <c r="J61" s="8">
        <f>SUMPRODUCT(B3:E3,$I$10:$L$10)</f>
        <v>1.9919376953874843</v>
      </c>
      <c r="K61" s="8">
        <f>I61-J61</f>
        <v>-1.3480372424382248</v>
      </c>
      <c r="M61" s="11">
        <f>SUMPRODUCT(F10:G10,M10:N10)</f>
        <v>0.99999999999999989</v>
      </c>
    </row>
    <row r="62" spans="1:13" x14ac:dyDescent="0.3">
      <c r="A62" s="10" t="s">
        <v>7</v>
      </c>
      <c r="B62" s="8">
        <f t="shared" ref="B62:B70" si="18">SUMPRODUCT(F4:G4,$M$9:$N$9)</f>
        <v>0.75837862560994951</v>
      </c>
      <c r="C62" s="8">
        <f t="shared" ref="C62:C70" si="19">SUMPRODUCT(B4:E4,$I$9:$L$9)</f>
        <v>0.92830839330873927</v>
      </c>
      <c r="D62" s="8">
        <f t="shared" ref="D62:D70" si="20">B62-C62</f>
        <v>-0.16992976769878976</v>
      </c>
      <c r="H62" s="10" t="s">
        <v>7</v>
      </c>
      <c r="I62" s="8">
        <f t="shared" ref="I62:I70" si="21">SUMPRODUCT(F4:G4,$M$10:$N$10)</f>
        <v>0.7397153375065737</v>
      </c>
      <c r="J62" s="8">
        <f t="shared" ref="J62:J70" si="22">SUMPRODUCT(B4:E4,$I$10:$L$10)</f>
        <v>0.84028958481873528</v>
      </c>
      <c r="K62" s="8">
        <f t="shared" ref="K62:K70" si="23">I62-J62</f>
        <v>-0.10057424731216158</v>
      </c>
    </row>
    <row r="63" spans="1:13" x14ac:dyDescent="0.3">
      <c r="A63" s="10" t="s">
        <v>8</v>
      </c>
      <c r="B63" s="8">
        <f t="shared" si="18"/>
        <v>0.68331298603255886</v>
      </c>
      <c r="C63" s="8">
        <f t="shared" si="19"/>
        <v>0.68331298603255863</v>
      </c>
      <c r="D63" s="8">
        <f t="shared" si="20"/>
        <v>0</v>
      </c>
      <c r="H63" s="10" t="s">
        <v>8</v>
      </c>
      <c r="I63" s="8">
        <f t="shared" si="21"/>
        <v>0.66649702274924927</v>
      </c>
      <c r="J63" s="8">
        <f t="shared" si="22"/>
        <v>1.2896945099544781</v>
      </c>
      <c r="K63" s="8">
        <f t="shared" si="23"/>
        <v>-0.62319748720522883</v>
      </c>
    </row>
    <row r="64" spans="1:13" x14ac:dyDescent="0.3">
      <c r="A64" s="10" t="s">
        <v>9</v>
      </c>
      <c r="B64" s="8">
        <f t="shared" si="18"/>
        <v>0.7693880208491729</v>
      </c>
      <c r="C64" s="8">
        <f t="shared" si="19"/>
        <v>0.93085165896565303</v>
      </c>
      <c r="D64" s="8">
        <f t="shared" si="20"/>
        <v>-0.16146363811648012</v>
      </c>
      <c r="H64" s="10" t="s">
        <v>9</v>
      </c>
      <c r="I64" s="8">
        <f t="shared" si="21"/>
        <v>0.75045379747909136</v>
      </c>
      <c r="J64" s="8">
        <f t="shared" si="22"/>
        <v>0.84857127186968684</v>
      </c>
      <c r="K64" s="8">
        <f t="shared" si="23"/>
        <v>-9.8117474390595483E-2</v>
      </c>
    </row>
    <row r="65" spans="1:13" x14ac:dyDescent="0.3">
      <c r="A65" s="10" t="s">
        <v>10</v>
      </c>
      <c r="B65" s="8">
        <f t="shared" si="18"/>
        <v>1.0194386928149157</v>
      </c>
      <c r="C65" s="8">
        <f t="shared" si="19"/>
        <v>1.1202660597228873</v>
      </c>
      <c r="D65" s="8">
        <f t="shared" si="20"/>
        <v>-0.10082736690797156</v>
      </c>
      <c r="H65" s="10" t="s">
        <v>10</v>
      </c>
      <c r="I65" s="8">
        <f t="shared" si="21"/>
        <v>0.99435085755000252</v>
      </c>
      <c r="J65" s="8">
        <f t="shared" si="22"/>
        <v>1.7771622881588329</v>
      </c>
      <c r="K65" s="8">
        <f t="shared" si="23"/>
        <v>-0.78281143060883041</v>
      </c>
    </row>
    <row r="66" spans="1:13" x14ac:dyDescent="0.3">
      <c r="A66" s="10" t="s">
        <v>11</v>
      </c>
      <c r="B66" s="8">
        <f t="shared" si="18"/>
        <v>0.97616637787781002</v>
      </c>
      <c r="C66" s="8">
        <f t="shared" si="19"/>
        <v>1.1480482007562838</v>
      </c>
      <c r="D66" s="8">
        <f t="shared" si="20"/>
        <v>-0.17188182287847376</v>
      </c>
      <c r="H66" s="10" t="s">
        <v>11</v>
      </c>
      <c r="I66" s="8">
        <f t="shared" si="21"/>
        <v>0.95214345089656804</v>
      </c>
      <c r="J66" s="8">
        <f t="shared" si="22"/>
        <v>1.3999341852684692</v>
      </c>
      <c r="K66" s="8">
        <f t="shared" si="23"/>
        <v>-0.4477907343719012</v>
      </c>
    </row>
    <row r="67" spans="1:13" x14ac:dyDescent="0.3">
      <c r="A67" s="10" t="s">
        <v>12</v>
      </c>
      <c r="B67" s="8">
        <f t="shared" si="18"/>
        <v>0.85730665107709458</v>
      </c>
      <c r="C67" s="8">
        <f t="shared" si="19"/>
        <v>1</v>
      </c>
      <c r="D67" s="8">
        <f t="shared" si="20"/>
        <v>-0.14269334892290542</v>
      </c>
      <c r="H67" s="10" t="s">
        <v>12</v>
      </c>
      <c r="I67" s="8">
        <f t="shared" si="21"/>
        <v>0.83620879773355716</v>
      </c>
      <c r="J67" s="8">
        <f t="shared" si="22"/>
        <v>1.8532331486864477</v>
      </c>
      <c r="K67" s="8">
        <f t="shared" si="23"/>
        <v>-1.0170243509528905</v>
      </c>
    </row>
    <row r="68" spans="1:13" x14ac:dyDescent="0.3">
      <c r="A68" s="10" t="s">
        <v>13</v>
      </c>
      <c r="B68" s="8">
        <f t="shared" si="18"/>
        <v>1.0252303651919479</v>
      </c>
      <c r="C68" s="8">
        <f t="shared" si="19"/>
        <v>1.0252303651919479</v>
      </c>
      <c r="D68" s="8">
        <f t="shared" si="20"/>
        <v>0</v>
      </c>
      <c r="H68" s="10" t="s">
        <v>13</v>
      </c>
      <c r="I68" s="8">
        <f t="shared" si="21"/>
        <v>0.99999999999999989</v>
      </c>
      <c r="J68" s="8">
        <f t="shared" si="22"/>
        <v>1</v>
      </c>
      <c r="K68" s="8">
        <f t="shared" si="23"/>
        <v>0</v>
      </c>
    </row>
    <row r="69" spans="1:13" x14ac:dyDescent="0.3">
      <c r="A69" s="10" t="s">
        <v>14</v>
      </c>
      <c r="B69" s="8">
        <f t="shared" si="18"/>
        <v>0.63597084726294406</v>
      </c>
      <c r="C69" s="8">
        <f t="shared" si="19"/>
        <v>1.0831613296422191</v>
      </c>
      <c r="D69" s="8">
        <f t="shared" si="20"/>
        <v>-0.44719048237927506</v>
      </c>
      <c r="H69" s="10" t="s">
        <v>14</v>
      </c>
      <c r="I69" s="8">
        <f t="shared" si="21"/>
        <v>0.62031994842824911</v>
      </c>
      <c r="J69" s="8">
        <f t="shared" si="22"/>
        <v>1.6563374101903143</v>
      </c>
      <c r="K69" s="8">
        <f t="shared" si="23"/>
        <v>-1.0360174617620652</v>
      </c>
    </row>
    <row r="70" spans="1:13" x14ac:dyDescent="0.3">
      <c r="A70" s="10" t="s">
        <v>15</v>
      </c>
      <c r="B70" s="8">
        <f t="shared" si="18"/>
        <v>0.51008458700781123</v>
      </c>
      <c r="C70" s="8">
        <f t="shared" si="19"/>
        <v>0.56875658274015395</v>
      </c>
      <c r="D70" s="8">
        <f t="shared" si="20"/>
        <v>-5.8671995732342719E-2</v>
      </c>
      <c r="H70" s="10" t="s">
        <v>15</v>
      </c>
      <c r="I70" s="8">
        <f t="shared" si="21"/>
        <v>0.49753168100157763</v>
      </c>
      <c r="J70" s="8">
        <f t="shared" si="22"/>
        <v>1.0725607415126419</v>
      </c>
      <c r="K70" s="8">
        <f t="shared" si="23"/>
        <v>-0.57502906051106428</v>
      </c>
    </row>
    <row r="73" spans="1:13" x14ac:dyDescent="0.3">
      <c r="A73" s="18" t="s">
        <v>23</v>
      </c>
      <c r="B73" s="18" t="s">
        <v>14</v>
      </c>
      <c r="I73" s="18" t="s">
        <v>23</v>
      </c>
      <c r="J73" s="18" t="s">
        <v>15</v>
      </c>
    </row>
    <row r="74" spans="1:13" x14ac:dyDescent="0.3">
      <c r="B74" s="2" t="s">
        <v>31</v>
      </c>
      <c r="C74" s="2" t="s">
        <v>32</v>
      </c>
      <c r="D74" s="2" t="s">
        <v>33</v>
      </c>
      <c r="F74" s="2" t="s">
        <v>34</v>
      </c>
      <c r="I74" s="2" t="s">
        <v>31</v>
      </c>
      <c r="J74" s="2" t="s">
        <v>32</v>
      </c>
      <c r="K74" s="2" t="s">
        <v>33</v>
      </c>
      <c r="M74" s="2" t="s">
        <v>34</v>
      </c>
    </row>
    <row r="75" spans="1:13" x14ac:dyDescent="0.3">
      <c r="A75" s="10" t="s">
        <v>6</v>
      </c>
      <c r="B75" s="8">
        <f>SUMPRODUCT(F3:G3,$M$11:$N$11)</f>
        <v>1.0143206020238593</v>
      </c>
      <c r="C75" s="8">
        <f>SUMPRODUCT(B3:E3,$I$11:$L$11)</f>
        <v>1.0143206020238598</v>
      </c>
      <c r="D75" s="8">
        <f>B75-C75</f>
        <v>0</v>
      </c>
      <c r="F75" s="11">
        <f>SUMPRODUCT(F11:G11,M11:N11)</f>
        <v>0.97717481119202332</v>
      </c>
      <c r="H75" s="10" t="s">
        <v>6</v>
      </c>
      <c r="I75" s="8">
        <f>SUMPRODUCT(F3:G3,$M$12:$N$12)</f>
        <v>1.0681843410358245</v>
      </c>
      <c r="J75" s="8">
        <f>SUMPRODUCT(B3:E3,$I$12:$L$12)</f>
        <v>1.3943068775323881</v>
      </c>
      <c r="K75" s="8">
        <f>I75-J75</f>
        <v>-0.32612253649656364</v>
      </c>
      <c r="M75" s="11">
        <f>SUMPRODUCT(F12:G12,M12:N12)</f>
        <v>1</v>
      </c>
    </row>
    <row r="76" spans="1:13" x14ac:dyDescent="0.3">
      <c r="A76" s="10" t="s">
        <v>7</v>
      </c>
      <c r="B76" s="8">
        <f t="shared" ref="B76:B84" si="24">SUMPRODUCT(F4:G4,$M$11:$N$11)</f>
        <v>1.1652554413175351</v>
      </c>
      <c r="C76" s="8">
        <f t="shared" ref="C76:C84" si="25">SUMPRODUCT(B4:E4,$I$11:$L$11)</f>
        <v>1.1652554413175353</v>
      </c>
      <c r="D76" s="8">
        <f t="shared" ref="D76:D84" si="26">B76-C76</f>
        <v>0</v>
      </c>
      <c r="H76" s="10" t="s">
        <v>7</v>
      </c>
      <c r="I76" s="8">
        <f t="shared" ref="I76:I84" si="27">SUMPRODUCT(F4:G4,$M$12:$N$12)</f>
        <v>1.2635868962044539</v>
      </c>
      <c r="J76" s="8">
        <f t="shared" ref="J76:J84" si="28">SUMPRODUCT(B4:E4,$I$12:$L$12)</f>
        <v>1.2635868962044539</v>
      </c>
      <c r="K76" s="8">
        <f t="shared" ref="K76:K84" si="29">I76-J76</f>
        <v>0</v>
      </c>
    </row>
    <row r="77" spans="1:13" x14ac:dyDescent="0.3">
      <c r="A77" s="10" t="s">
        <v>8</v>
      </c>
      <c r="B77" s="8">
        <f t="shared" si="24"/>
        <v>1.0499164246051582</v>
      </c>
      <c r="C77" s="8">
        <f t="shared" si="25"/>
        <v>1.2154912520096737</v>
      </c>
      <c r="D77" s="8">
        <f t="shared" si="26"/>
        <v>-0.16557482740451546</v>
      </c>
      <c r="H77" s="10" t="s">
        <v>8</v>
      </c>
      <c r="I77" s="8">
        <f t="shared" si="27"/>
        <v>1.1343626972579848</v>
      </c>
      <c r="J77" s="8">
        <f t="shared" si="28"/>
        <v>1.1343626972579846</v>
      </c>
      <c r="K77" s="8">
        <f t="shared" si="29"/>
        <v>0</v>
      </c>
    </row>
    <row r="78" spans="1:13" x14ac:dyDescent="0.3">
      <c r="A78" s="10" t="s">
        <v>9</v>
      </c>
      <c r="B78" s="8">
        <f t="shared" si="24"/>
        <v>1.18217147412081</v>
      </c>
      <c r="C78" s="8">
        <f t="shared" si="25"/>
        <v>2.3887878190145515</v>
      </c>
      <c r="D78" s="8">
        <f t="shared" si="26"/>
        <v>-1.2066163448937415</v>
      </c>
      <c r="H78" s="10" t="s">
        <v>9</v>
      </c>
      <c r="I78" s="8">
        <f t="shared" si="27"/>
        <v>0.97267362501789822</v>
      </c>
      <c r="J78" s="8">
        <f t="shared" si="28"/>
        <v>1.5034905903245979</v>
      </c>
      <c r="K78" s="8">
        <f t="shared" si="29"/>
        <v>-0.53081696530669964</v>
      </c>
    </row>
    <row r="79" spans="1:13" x14ac:dyDescent="0.3">
      <c r="A79" s="10" t="s">
        <v>10</v>
      </c>
      <c r="B79" s="8">
        <f t="shared" si="24"/>
        <v>1.5663765351203101</v>
      </c>
      <c r="C79" s="8">
        <f t="shared" si="25"/>
        <v>1.9483434346163726</v>
      </c>
      <c r="D79" s="8">
        <f t="shared" si="26"/>
        <v>-0.38196689949606255</v>
      </c>
      <c r="H79" s="10" t="s">
        <v>10</v>
      </c>
      <c r="I79" s="8">
        <f t="shared" si="27"/>
        <v>1.5426817175294316</v>
      </c>
      <c r="J79" s="8">
        <f t="shared" si="28"/>
        <v>1.7832042099218972</v>
      </c>
      <c r="K79" s="8">
        <f t="shared" si="29"/>
        <v>-0.24052249239246559</v>
      </c>
    </row>
    <row r="80" spans="1:13" x14ac:dyDescent="0.3">
      <c r="A80" s="10" t="s">
        <v>11</v>
      </c>
      <c r="B80" s="8">
        <f t="shared" si="24"/>
        <v>1.4998882418903763</v>
      </c>
      <c r="C80" s="8">
        <f t="shared" si="25"/>
        <v>2.0988520475026013</v>
      </c>
      <c r="D80" s="8">
        <f t="shared" si="26"/>
        <v>-0.59896380561222506</v>
      </c>
      <c r="H80" s="10" t="s">
        <v>11</v>
      </c>
      <c r="I80" s="8">
        <f t="shared" si="27"/>
        <v>1.2238639816362999</v>
      </c>
      <c r="J80" s="8">
        <f t="shared" si="28"/>
        <v>1.7622009049614864</v>
      </c>
      <c r="K80" s="8">
        <f t="shared" si="29"/>
        <v>-0.53833692332518646</v>
      </c>
    </row>
    <row r="81" spans="1:11" x14ac:dyDescent="0.3">
      <c r="A81" s="10" t="s">
        <v>12</v>
      </c>
      <c r="B81" s="8">
        <f t="shared" si="24"/>
        <v>1.3172592242322709</v>
      </c>
      <c r="C81" s="8">
        <f t="shared" si="25"/>
        <v>2.1365289055217054</v>
      </c>
      <c r="D81" s="8">
        <f t="shared" si="26"/>
        <v>-0.81926968128943445</v>
      </c>
      <c r="H81" s="10" t="s">
        <v>12</v>
      </c>
      <c r="I81" s="8">
        <f t="shared" si="27"/>
        <v>1.3457268429061042</v>
      </c>
      <c r="J81" s="8">
        <f t="shared" si="28"/>
        <v>1.7221552823262956</v>
      </c>
      <c r="K81" s="8">
        <f t="shared" si="29"/>
        <v>-0.37642843942019133</v>
      </c>
    </row>
    <row r="82" spans="1:11" x14ac:dyDescent="0.3">
      <c r="A82" s="10" t="s">
        <v>13</v>
      </c>
      <c r="B82" s="8">
        <f t="shared" si="24"/>
        <v>1.5752754907656348</v>
      </c>
      <c r="C82" s="8">
        <f t="shared" si="25"/>
        <v>2.2089276247348586</v>
      </c>
      <c r="D82" s="8">
        <f t="shared" si="26"/>
        <v>-0.63365213396922382</v>
      </c>
      <c r="H82" s="10" t="s">
        <v>13</v>
      </c>
      <c r="I82" s="8">
        <f t="shared" si="27"/>
        <v>1.5877532383355111</v>
      </c>
      <c r="J82" s="8">
        <f t="shared" si="28"/>
        <v>1.5877532383355111</v>
      </c>
      <c r="K82" s="8">
        <f t="shared" si="29"/>
        <v>0</v>
      </c>
    </row>
    <row r="83" spans="1:11" x14ac:dyDescent="0.3">
      <c r="A83" s="10" t="s">
        <v>14</v>
      </c>
      <c r="B83" s="8">
        <f t="shared" si="24"/>
        <v>0.97717481119202332</v>
      </c>
      <c r="C83" s="8">
        <f t="shared" si="25"/>
        <v>1.0000000000000002</v>
      </c>
      <c r="D83" s="8">
        <f t="shared" si="26"/>
        <v>-2.2825188807976904E-2</v>
      </c>
      <c r="H83" s="10" t="s">
        <v>14</v>
      </c>
      <c r="I83" s="8">
        <f t="shared" si="27"/>
        <v>1.0007805629376556</v>
      </c>
      <c r="J83" s="8">
        <f t="shared" si="28"/>
        <v>1.5412854940468486</v>
      </c>
      <c r="K83" s="8">
        <f t="shared" si="29"/>
        <v>-0.54050493110919295</v>
      </c>
    </row>
    <row r="84" spans="1:11" x14ac:dyDescent="0.3">
      <c r="A84" s="10" t="s">
        <v>15</v>
      </c>
      <c r="B84" s="8">
        <f t="shared" si="24"/>
        <v>0.78374946296121151</v>
      </c>
      <c r="C84" s="8">
        <f t="shared" si="25"/>
        <v>1.3022105732466869</v>
      </c>
      <c r="D84" s="8">
        <f t="shared" si="26"/>
        <v>-0.51846111028547537</v>
      </c>
      <c r="H84" s="10" t="s">
        <v>15</v>
      </c>
      <c r="I84" s="8">
        <f t="shared" si="27"/>
        <v>1</v>
      </c>
      <c r="J84" s="8">
        <f t="shared" si="28"/>
        <v>1</v>
      </c>
      <c r="K84" s="8">
        <f t="shared" si="29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DD84-F6B4-4FAE-873C-CEA654AB267A}">
  <sheetPr codeName="Sheet3"/>
  <dimension ref="A1:T39"/>
  <sheetViews>
    <sheetView tabSelected="1" topLeftCell="A2" zoomScale="90" zoomScaleNormal="90" workbookViewId="0">
      <selection activeCell="K28" sqref="K28:K29"/>
    </sheetView>
  </sheetViews>
  <sheetFormatPr defaultRowHeight="14.4" x14ac:dyDescent="0.3"/>
  <cols>
    <col min="1" max="1" width="10.59765625" style="13" customWidth="1"/>
    <col min="2" max="2" width="14.09765625" style="13" customWidth="1"/>
    <col min="3" max="3" width="15.19921875" style="13" customWidth="1"/>
    <col min="4" max="4" width="8" style="13" bestFit="1" customWidth="1"/>
    <col min="5" max="5" width="13.19921875" style="13" customWidth="1"/>
    <col min="6" max="6" width="10.8984375" style="13" customWidth="1"/>
    <col min="7" max="7" width="17.19921875" style="13" customWidth="1"/>
    <col min="8" max="16384" width="8.796875" style="13"/>
  </cols>
  <sheetData>
    <row r="1" spans="1:20" x14ac:dyDescent="0.3">
      <c r="A1" s="7"/>
      <c r="B1" s="6" t="s">
        <v>19</v>
      </c>
      <c r="C1" s="6" t="s">
        <v>20</v>
      </c>
      <c r="D1" s="6" t="s">
        <v>21</v>
      </c>
      <c r="E1" s="6" t="s">
        <v>22</v>
      </c>
      <c r="F1" s="6" t="s">
        <v>17</v>
      </c>
      <c r="G1" s="6" t="s">
        <v>18</v>
      </c>
      <c r="I1" s="24" t="s">
        <v>45</v>
      </c>
    </row>
    <row r="2" spans="1:20" ht="28.8" x14ac:dyDescent="0.3">
      <c r="A2" s="10"/>
      <c r="B2" s="14" t="s">
        <v>0</v>
      </c>
      <c r="C2" s="14" t="s">
        <v>1</v>
      </c>
      <c r="D2" s="15" t="s">
        <v>2</v>
      </c>
      <c r="E2" s="14" t="s">
        <v>3</v>
      </c>
      <c r="F2" s="16" t="s">
        <v>4</v>
      </c>
      <c r="G2" s="15" t="s">
        <v>5</v>
      </c>
      <c r="I2" s="23" t="s">
        <v>6</v>
      </c>
      <c r="J2" s="23" t="s">
        <v>7</v>
      </c>
      <c r="K2" s="23" t="s">
        <v>8</v>
      </c>
      <c r="L2" s="23" t="s">
        <v>9</v>
      </c>
      <c r="M2" s="23" t="s">
        <v>10</v>
      </c>
      <c r="N2" s="23" t="s">
        <v>11</v>
      </c>
      <c r="O2" s="23" t="s">
        <v>12</v>
      </c>
      <c r="P2" s="23" t="s">
        <v>13</v>
      </c>
      <c r="Q2" s="23" t="s">
        <v>14</v>
      </c>
      <c r="R2" s="23" t="s">
        <v>15</v>
      </c>
      <c r="T2" s="41" t="s">
        <v>16</v>
      </c>
    </row>
    <row r="3" spans="1:20" x14ac:dyDescent="0.3">
      <c r="A3" s="10" t="s">
        <v>6</v>
      </c>
      <c r="B3" s="17">
        <v>5</v>
      </c>
      <c r="C3" s="17">
        <v>212</v>
      </c>
      <c r="D3" s="17">
        <v>2</v>
      </c>
      <c r="E3" s="17">
        <v>36319</v>
      </c>
      <c r="F3" s="17">
        <v>37956</v>
      </c>
      <c r="G3" s="17">
        <v>7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1.9760865747059644E-3</v>
      </c>
      <c r="R3" s="5">
        <v>0</v>
      </c>
      <c r="T3" s="20">
        <f>J18</f>
        <v>1</v>
      </c>
    </row>
    <row r="4" spans="1:20" x14ac:dyDescent="0.3">
      <c r="A4" s="10" t="s">
        <v>7</v>
      </c>
      <c r="B4" s="17">
        <v>14</v>
      </c>
      <c r="C4" s="17">
        <v>198</v>
      </c>
      <c r="D4" s="17">
        <v>3</v>
      </c>
      <c r="E4" s="17">
        <v>15321</v>
      </c>
      <c r="F4" s="17">
        <v>43604</v>
      </c>
      <c r="G4" s="17">
        <v>9</v>
      </c>
      <c r="I4" s="5">
        <v>0</v>
      </c>
      <c r="J4" s="5">
        <v>1</v>
      </c>
      <c r="K4" s="5">
        <v>0</v>
      </c>
      <c r="L4" s="5">
        <v>0</v>
      </c>
      <c r="M4" s="5">
        <v>0.20008544872085754</v>
      </c>
      <c r="N4" s="5">
        <v>0.27700006297638136</v>
      </c>
      <c r="O4" s="5">
        <v>0</v>
      </c>
      <c r="P4" s="5">
        <v>1.9984014443252818E-15</v>
      </c>
      <c r="Q4" s="5">
        <v>0.83687266438791086</v>
      </c>
      <c r="R4" s="5">
        <v>0</v>
      </c>
      <c r="T4" s="20">
        <f>T18</f>
        <v>1</v>
      </c>
    </row>
    <row r="5" spans="1:20" x14ac:dyDescent="0.3">
      <c r="A5" s="10" t="s">
        <v>8</v>
      </c>
      <c r="B5" s="17">
        <v>6</v>
      </c>
      <c r="C5" s="17">
        <v>254</v>
      </c>
      <c r="D5" s="17">
        <v>1</v>
      </c>
      <c r="E5" s="17">
        <v>23515</v>
      </c>
      <c r="F5" s="17">
        <v>39288</v>
      </c>
      <c r="G5" s="17">
        <v>8</v>
      </c>
      <c r="I5" s="5">
        <v>0</v>
      </c>
      <c r="J5" s="5">
        <v>0</v>
      </c>
      <c r="K5" s="5">
        <v>1</v>
      </c>
      <c r="L5" s="5">
        <v>0</v>
      </c>
      <c r="M5" s="5">
        <v>1.0537196878719501</v>
      </c>
      <c r="N5" s="5">
        <v>0.42961717756391909</v>
      </c>
      <c r="O5" s="5">
        <v>1.2076112662245755</v>
      </c>
      <c r="P5" s="5">
        <v>0</v>
      </c>
      <c r="Q5" s="5">
        <v>0</v>
      </c>
      <c r="R5" s="5">
        <v>0</v>
      </c>
      <c r="T5" s="20">
        <f>J23</f>
        <v>1</v>
      </c>
    </row>
    <row r="6" spans="1:20" x14ac:dyDescent="0.3">
      <c r="A6" s="10" t="s">
        <v>9</v>
      </c>
      <c r="B6" s="17">
        <v>14</v>
      </c>
      <c r="C6" s="17">
        <v>487</v>
      </c>
      <c r="D6" s="17">
        <v>5</v>
      </c>
      <c r="E6" s="17">
        <v>15472</v>
      </c>
      <c r="F6" s="17">
        <v>44237</v>
      </c>
      <c r="G6" s="17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T6" s="20">
        <f>T23</f>
        <v>0.88437332532551005</v>
      </c>
    </row>
    <row r="7" spans="1:20" x14ac:dyDescent="0.3">
      <c r="A7" s="10" t="s">
        <v>10</v>
      </c>
      <c r="B7" s="17">
        <v>12</v>
      </c>
      <c r="C7" s="17">
        <v>394</v>
      </c>
      <c r="D7" s="17">
        <v>4</v>
      </c>
      <c r="E7" s="17">
        <v>32403</v>
      </c>
      <c r="F7" s="17">
        <v>58614</v>
      </c>
      <c r="G7" s="17">
        <v>8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T7" s="20">
        <f>J28</f>
        <v>0.94034730186911275</v>
      </c>
    </row>
    <row r="8" spans="1:20" x14ac:dyDescent="0.3">
      <c r="A8" s="10" t="s">
        <v>11</v>
      </c>
      <c r="B8" s="17">
        <v>15</v>
      </c>
      <c r="C8" s="17">
        <v>413</v>
      </c>
      <c r="D8" s="17">
        <v>4</v>
      </c>
      <c r="E8" s="17">
        <v>25525</v>
      </c>
      <c r="F8" s="17">
        <v>56126</v>
      </c>
      <c r="G8" s="17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T8" s="20">
        <f>T28</f>
        <v>0.89128394919122123</v>
      </c>
    </row>
    <row r="9" spans="1:20" x14ac:dyDescent="0.3">
      <c r="A9" s="10" t="s">
        <v>12</v>
      </c>
      <c r="B9" s="17">
        <v>9</v>
      </c>
      <c r="C9" s="17">
        <v>455</v>
      </c>
      <c r="D9" s="17">
        <v>2</v>
      </c>
      <c r="E9" s="17">
        <v>33790</v>
      </c>
      <c r="F9" s="17">
        <v>49292</v>
      </c>
      <c r="G9" s="17">
        <v>8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T9" s="20">
        <f>J33</f>
        <v>0.85730665107709514</v>
      </c>
    </row>
    <row r="10" spans="1:20" x14ac:dyDescent="0.3">
      <c r="A10" s="10" t="s">
        <v>13</v>
      </c>
      <c r="B10" s="17">
        <v>15</v>
      </c>
      <c r="C10" s="17">
        <v>439</v>
      </c>
      <c r="D10" s="17">
        <v>5</v>
      </c>
      <c r="E10" s="17">
        <v>18233</v>
      </c>
      <c r="F10" s="17">
        <v>58947</v>
      </c>
      <c r="G10" s="17">
        <v>9</v>
      </c>
      <c r="I10" s="5">
        <v>0</v>
      </c>
      <c r="J10" s="5">
        <v>0</v>
      </c>
      <c r="K10" s="5">
        <v>0</v>
      </c>
      <c r="L10" s="5">
        <v>0.7504537974790898</v>
      </c>
      <c r="M10" s="5">
        <v>0.14404354754037593</v>
      </c>
      <c r="N10" s="5">
        <v>0.46090368605436421</v>
      </c>
      <c r="O10" s="5">
        <v>3.133948415642665E-2</v>
      </c>
      <c r="P10" s="5">
        <v>0.999999999999998</v>
      </c>
      <c r="Q10" s="5">
        <v>0</v>
      </c>
      <c r="R10" s="5">
        <v>0</v>
      </c>
      <c r="T10" s="20">
        <f>T33</f>
        <v>1.0000000000000004</v>
      </c>
    </row>
    <row r="11" spans="1:20" x14ac:dyDescent="0.3">
      <c r="A11" s="10" t="s">
        <v>14</v>
      </c>
      <c r="B11" s="17">
        <v>12</v>
      </c>
      <c r="C11" s="17">
        <v>170</v>
      </c>
      <c r="D11" s="17">
        <v>3</v>
      </c>
      <c r="E11" s="17">
        <v>30200</v>
      </c>
      <c r="F11" s="17">
        <v>36566</v>
      </c>
      <c r="G11" s="17">
        <v>6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T11" s="20">
        <f>J38</f>
        <v>0.97717481119202365</v>
      </c>
    </row>
    <row r="12" spans="1:20" x14ac:dyDescent="0.3">
      <c r="A12" s="10" t="s">
        <v>15</v>
      </c>
      <c r="B12" s="17">
        <v>5</v>
      </c>
      <c r="C12" s="17">
        <v>280</v>
      </c>
      <c r="D12" s="17">
        <v>1</v>
      </c>
      <c r="E12" s="17">
        <v>19556</v>
      </c>
      <c r="F12" s="17">
        <v>29328</v>
      </c>
      <c r="G12" s="17">
        <v>10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4.163336342344337E-16</v>
      </c>
      <c r="Q12" s="5">
        <v>0</v>
      </c>
      <c r="R12" s="5">
        <v>1</v>
      </c>
      <c r="T12" s="20">
        <f>T38</f>
        <v>1</v>
      </c>
    </row>
    <row r="15" spans="1:20" x14ac:dyDescent="0.3">
      <c r="A15" s="13" t="s">
        <v>38</v>
      </c>
    </row>
    <row r="16" spans="1:20" x14ac:dyDescent="0.3">
      <c r="B16" s="13" t="s">
        <v>6</v>
      </c>
      <c r="L16" s="13" t="s">
        <v>7</v>
      </c>
    </row>
    <row r="17" spans="1:20" x14ac:dyDescent="0.3">
      <c r="B17" s="13" t="s">
        <v>39</v>
      </c>
      <c r="C17" s="13" t="s">
        <v>40</v>
      </c>
      <c r="D17" s="13" t="s">
        <v>41</v>
      </c>
      <c r="E17" s="13" t="s">
        <v>42</v>
      </c>
      <c r="F17" s="13" t="s">
        <v>43</v>
      </c>
      <c r="G17" s="13" t="s">
        <v>31</v>
      </c>
      <c r="L17" s="13" t="s">
        <v>39</v>
      </c>
      <c r="M17" s="13" t="s">
        <v>40</v>
      </c>
      <c r="N17" s="13" t="s">
        <v>41</v>
      </c>
      <c r="O17" s="13" t="s">
        <v>42</v>
      </c>
      <c r="P17" s="13" t="s">
        <v>43</v>
      </c>
      <c r="Q17" s="13" t="s">
        <v>31</v>
      </c>
    </row>
    <row r="18" spans="1:20" x14ac:dyDescent="0.3">
      <c r="A18" s="43" t="s">
        <v>62</v>
      </c>
      <c r="B18" s="22">
        <f>SUMPRODUCT(B3:B12,$I$3:$I$12)</f>
        <v>5</v>
      </c>
      <c r="C18" s="22">
        <f t="shared" ref="C18:G18" si="0">SUMPRODUCT(C3:C12,$I$3:$I$12)</f>
        <v>212</v>
      </c>
      <c r="D18" s="22">
        <f t="shared" si="0"/>
        <v>2</v>
      </c>
      <c r="E18" s="22">
        <f t="shared" si="0"/>
        <v>36319</v>
      </c>
      <c r="F18" s="22">
        <f t="shared" si="0"/>
        <v>37956</v>
      </c>
      <c r="G18" s="22">
        <f t="shared" si="0"/>
        <v>7</v>
      </c>
      <c r="I18" s="13" t="s">
        <v>44</v>
      </c>
      <c r="J18" s="1">
        <v>1</v>
      </c>
      <c r="K18" s="43" t="s">
        <v>62</v>
      </c>
      <c r="L18" s="22">
        <f>SUMPRODUCT(B3:B12,$J$3:$J$12)</f>
        <v>14</v>
      </c>
      <c r="M18" s="22">
        <f t="shared" ref="M18:O18" si="1">SUMPRODUCT(C3:C12,$J$3:$J$12)</f>
        <v>198</v>
      </c>
      <c r="N18" s="22">
        <f t="shared" si="1"/>
        <v>3</v>
      </c>
      <c r="O18" s="22">
        <f t="shared" si="1"/>
        <v>15321</v>
      </c>
      <c r="P18" s="22">
        <f t="shared" ref="P18" si="2">SUMPRODUCT(F3:F12,$J$3:$J$12)</f>
        <v>43604</v>
      </c>
      <c r="Q18" s="22">
        <f t="shared" ref="Q18" si="3">SUMPRODUCT(G3:G12,$J$3:$J$12)</f>
        <v>9</v>
      </c>
      <c r="S18" s="13" t="s">
        <v>44</v>
      </c>
      <c r="T18" s="1">
        <v>1</v>
      </c>
    </row>
    <row r="19" spans="1:20" x14ac:dyDescent="0.3">
      <c r="A19" s="43" t="s">
        <v>23</v>
      </c>
      <c r="B19" s="8">
        <f>B3*$J$18</f>
        <v>5</v>
      </c>
      <c r="C19" s="8">
        <f t="shared" ref="C19:E19" si="4">C3*$J$18</f>
        <v>212</v>
      </c>
      <c r="D19" s="8">
        <f t="shared" si="4"/>
        <v>2</v>
      </c>
      <c r="E19" s="8">
        <f t="shared" si="4"/>
        <v>36319</v>
      </c>
      <c r="F19" s="8">
        <f>F3</f>
        <v>37956</v>
      </c>
      <c r="G19" s="8">
        <f>G3</f>
        <v>7</v>
      </c>
      <c r="K19" s="43" t="s">
        <v>23</v>
      </c>
      <c r="L19" s="8">
        <f>B4*$T$18</f>
        <v>14</v>
      </c>
      <c r="M19" s="8">
        <f t="shared" ref="M19:O19" si="5">C4*$T$18</f>
        <v>198</v>
      </c>
      <c r="N19" s="8">
        <f t="shared" si="5"/>
        <v>3</v>
      </c>
      <c r="O19" s="8">
        <f t="shared" si="5"/>
        <v>15321</v>
      </c>
      <c r="P19" s="8">
        <f>F4</f>
        <v>43604</v>
      </c>
      <c r="Q19" s="8">
        <f>G4</f>
        <v>9</v>
      </c>
    </row>
    <row r="21" spans="1:20" x14ac:dyDescent="0.3">
      <c r="B21" s="13" t="s">
        <v>8</v>
      </c>
      <c r="L21" s="13" t="s">
        <v>9</v>
      </c>
    </row>
    <row r="22" spans="1:20" x14ac:dyDescent="0.3">
      <c r="B22" s="13" t="s">
        <v>39</v>
      </c>
      <c r="C22" s="13" t="s">
        <v>40</v>
      </c>
      <c r="D22" s="13" t="s">
        <v>41</v>
      </c>
      <c r="E22" s="13" t="s">
        <v>42</v>
      </c>
      <c r="F22" s="13" t="s">
        <v>43</v>
      </c>
      <c r="G22" s="13" t="s">
        <v>31</v>
      </c>
      <c r="L22" s="13" t="s">
        <v>39</v>
      </c>
      <c r="M22" s="13" t="s">
        <v>40</v>
      </c>
      <c r="N22" s="13" t="s">
        <v>41</v>
      </c>
      <c r="O22" s="13" t="s">
        <v>42</v>
      </c>
      <c r="P22" s="13" t="s">
        <v>43</v>
      </c>
      <c r="Q22" s="13" t="s">
        <v>31</v>
      </c>
    </row>
    <row r="23" spans="1:20" x14ac:dyDescent="0.3">
      <c r="A23" s="43" t="s">
        <v>62</v>
      </c>
      <c r="B23" s="22">
        <f>SUMPRODUCT(B3:B12,$K$3:$K$12)</f>
        <v>6</v>
      </c>
      <c r="C23" s="22">
        <f t="shared" ref="C23:G23" si="6">SUMPRODUCT(C3:C12,$K$3:$K$12)</f>
        <v>254</v>
      </c>
      <c r="D23" s="22">
        <f t="shared" si="6"/>
        <v>1</v>
      </c>
      <c r="E23" s="22">
        <f t="shared" si="6"/>
        <v>23515</v>
      </c>
      <c r="F23" s="22">
        <f t="shared" si="6"/>
        <v>39288</v>
      </c>
      <c r="G23" s="22">
        <f t="shared" si="6"/>
        <v>8</v>
      </c>
      <c r="I23" s="13" t="s">
        <v>44</v>
      </c>
      <c r="J23" s="1">
        <v>1</v>
      </c>
      <c r="K23" s="43" t="s">
        <v>62</v>
      </c>
      <c r="L23" s="22">
        <f>SUMPRODUCT(B3:B12,$L$3:$L$12)</f>
        <v>11.256806962186348</v>
      </c>
      <c r="M23" s="22">
        <f t="shared" ref="M23:P23" si="7">SUMPRODUCT(C3:C12,$L$3:$L$12)</f>
        <v>329.44921709332044</v>
      </c>
      <c r="N23" s="22">
        <f t="shared" si="7"/>
        <v>3.7522689873954489</v>
      </c>
      <c r="O23" s="22">
        <f t="shared" si="7"/>
        <v>13683.024089436245</v>
      </c>
      <c r="P23" s="22">
        <f t="shared" si="7"/>
        <v>44236.999999999905</v>
      </c>
      <c r="Q23" s="22">
        <f>SUMPRODUCT(G3:G12,$L$3:$L$12)</f>
        <v>6.7540841773118085</v>
      </c>
      <c r="S23" s="13" t="s">
        <v>44</v>
      </c>
      <c r="T23" s="1">
        <v>0.88437332532551005</v>
      </c>
    </row>
    <row r="24" spans="1:20" x14ac:dyDescent="0.3">
      <c r="A24" s="43" t="s">
        <v>23</v>
      </c>
      <c r="B24" s="8">
        <f>B5*$J$23</f>
        <v>6</v>
      </c>
      <c r="C24" s="8">
        <f t="shared" ref="C24:E24" si="8">C5*$J$23</f>
        <v>254</v>
      </c>
      <c r="D24" s="8">
        <f t="shared" si="8"/>
        <v>1</v>
      </c>
      <c r="E24" s="8">
        <f t="shared" si="8"/>
        <v>23515</v>
      </c>
      <c r="F24" s="8">
        <f>F5</f>
        <v>39288</v>
      </c>
      <c r="G24" s="8">
        <f>G5</f>
        <v>8</v>
      </c>
      <c r="K24" s="43" t="s">
        <v>23</v>
      </c>
      <c r="L24" s="8">
        <f>B6*$T$23</f>
        <v>12.381226554557141</v>
      </c>
      <c r="M24" s="8">
        <f t="shared" ref="M24:O24" si="9">C6*$T$23</f>
        <v>430.68980943352341</v>
      </c>
      <c r="N24" s="8">
        <f t="shared" si="9"/>
        <v>4.4218666266275504</v>
      </c>
      <c r="O24" s="8">
        <f t="shared" si="9"/>
        <v>13683.024089436292</v>
      </c>
      <c r="P24" s="8">
        <f>F6</f>
        <v>44237</v>
      </c>
      <c r="Q24" s="8">
        <f>G6</f>
        <v>1</v>
      </c>
    </row>
    <row r="26" spans="1:20" x14ac:dyDescent="0.3">
      <c r="B26" s="13" t="s">
        <v>10</v>
      </c>
      <c r="L26" s="13" t="s">
        <v>11</v>
      </c>
    </row>
    <row r="27" spans="1:20" x14ac:dyDescent="0.3">
      <c r="B27" s="13" t="s">
        <v>39</v>
      </c>
      <c r="C27" s="13" t="s">
        <v>40</v>
      </c>
      <c r="D27" s="13" t="s">
        <v>41</v>
      </c>
      <c r="E27" s="13" t="s">
        <v>42</v>
      </c>
      <c r="F27" s="13" t="s">
        <v>43</v>
      </c>
      <c r="G27" s="13" t="s">
        <v>31</v>
      </c>
      <c r="L27" s="13" t="s">
        <v>39</v>
      </c>
      <c r="M27" s="13" t="s">
        <v>40</v>
      </c>
      <c r="N27" s="13" t="s">
        <v>41</v>
      </c>
      <c r="O27" s="13" t="s">
        <v>42</v>
      </c>
      <c r="P27" s="13" t="s">
        <v>43</v>
      </c>
      <c r="Q27" s="13" t="s">
        <v>31</v>
      </c>
    </row>
    <row r="28" spans="1:20" x14ac:dyDescent="0.3">
      <c r="A28" s="43" t="s">
        <v>62</v>
      </c>
      <c r="B28" s="22">
        <f>SUMPRODUCT(B3:B12,$M$3:$M$12)</f>
        <v>11.284167622429347</v>
      </c>
      <c r="C28" s="22">
        <f t="shared" ref="C28:G28" si="10">SUMPRODUCT(C3:C12,$M$3:$M$12)</f>
        <v>370.49683693643016</v>
      </c>
      <c r="D28" s="22">
        <f t="shared" si="10"/>
        <v>2.3741937717364028</v>
      </c>
      <c r="E28" s="22">
        <f t="shared" si="10"/>
        <v>30470.073622464843</v>
      </c>
      <c r="F28" s="22">
        <f t="shared" si="10"/>
        <v>58613.999999999993</v>
      </c>
      <c r="G28" s="22">
        <f t="shared" si="10"/>
        <v>11.526918469326702</v>
      </c>
      <c r="I28" s="13" t="s">
        <v>44</v>
      </c>
      <c r="J28" s="1">
        <v>0.94034730186911275</v>
      </c>
      <c r="K28" s="43" t="s">
        <v>62</v>
      </c>
      <c r="L28" s="22">
        <f>SUMPRODUCT(B3:B12,$N$3:$N$12)</f>
        <v>13.369259237868317</v>
      </c>
      <c r="M28" s="22">
        <f t="shared" ref="M28:Q28" si="11">SUMPRODUCT(C3:C12,$N$3:$N$12)</f>
        <v>366.30549374842485</v>
      </c>
      <c r="N28" s="22">
        <f t="shared" si="11"/>
        <v>3.565135796764884</v>
      </c>
      <c r="O28" s="22">
        <f t="shared" si="11"/>
        <v>22750.02280310592</v>
      </c>
      <c r="P28" s="22">
        <f t="shared" si="11"/>
        <v>56125.999999999993</v>
      </c>
      <c r="Q28" s="22">
        <f t="shared" si="11"/>
        <v>10.078071161788063</v>
      </c>
      <c r="S28" s="13" t="s">
        <v>44</v>
      </c>
      <c r="T28" s="1">
        <v>0.89128394919122123</v>
      </c>
    </row>
    <row r="29" spans="1:20" x14ac:dyDescent="0.3">
      <c r="A29" s="43" t="s">
        <v>23</v>
      </c>
      <c r="B29" s="8">
        <f>B7*$J$28</f>
        <v>11.284167622429353</v>
      </c>
      <c r="C29" s="8">
        <f t="shared" ref="C29:E29" si="12">C7*$J$28</f>
        <v>370.49683693643044</v>
      </c>
      <c r="D29" s="8">
        <f t="shared" si="12"/>
        <v>3.761389207476451</v>
      </c>
      <c r="E29" s="8">
        <f t="shared" si="12"/>
        <v>30470.073622464861</v>
      </c>
      <c r="F29" s="8">
        <f>F7</f>
        <v>58614</v>
      </c>
      <c r="G29" s="8">
        <f>G7</f>
        <v>8</v>
      </c>
      <c r="K29" s="43" t="s">
        <v>23</v>
      </c>
      <c r="L29" s="8">
        <f>B8*$T$28</f>
        <v>13.369259237868318</v>
      </c>
      <c r="M29" s="8">
        <f t="shared" ref="M29:O29" si="13">C8*$T$28</f>
        <v>368.10027101597439</v>
      </c>
      <c r="N29" s="8">
        <f t="shared" si="13"/>
        <v>3.5651357967648849</v>
      </c>
      <c r="O29" s="8">
        <f t="shared" si="13"/>
        <v>22750.022803105923</v>
      </c>
      <c r="P29" s="8">
        <f>F8</f>
        <v>56126</v>
      </c>
      <c r="Q29" s="8">
        <f>G8</f>
        <v>1</v>
      </c>
    </row>
    <row r="31" spans="1:20" x14ac:dyDescent="0.3">
      <c r="B31" s="13" t="s">
        <v>12</v>
      </c>
      <c r="L31" s="13" t="s">
        <v>13</v>
      </c>
    </row>
    <row r="32" spans="1:20" x14ac:dyDescent="0.3">
      <c r="B32" s="13" t="s">
        <v>39</v>
      </c>
      <c r="C32" s="13" t="s">
        <v>40</v>
      </c>
      <c r="D32" s="13" t="s">
        <v>41</v>
      </c>
      <c r="E32" s="13" t="s">
        <v>42</v>
      </c>
      <c r="F32" s="13" t="s">
        <v>43</v>
      </c>
      <c r="G32" s="13" t="s">
        <v>31</v>
      </c>
      <c r="L32" s="13" t="s">
        <v>39</v>
      </c>
      <c r="M32" s="13" t="s">
        <v>40</v>
      </c>
      <c r="N32" s="13" t="s">
        <v>41</v>
      </c>
      <c r="O32" s="13" t="s">
        <v>42</v>
      </c>
      <c r="P32" s="13" t="s">
        <v>43</v>
      </c>
      <c r="Q32" s="13" t="s">
        <v>31</v>
      </c>
    </row>
    <row r="33" spans="1:20" x14ac:dyDescent="0.3">
      <c r="A33" s="43" t="s">
        <v>62</v>
      </c>
      <c r="B33" s="22">
        <f>SUMPRODUCT(B3:B12,$O$3:$O$12)</f>
        <v>7.7157598596938524</v>
      </c>
      <c r="C33" s="22">
        <f t="shared" ref="C33:G33" si="14">SUMPRODUCT(C3:C12,$O$3:$O$12)</f>
        <v>320.4912951657135</v>
      </c>
      <c r="D33" s="22">
        <f t="shared" si="14"/>
        <v>1.3643086870067087</v>
      </c>
      <c r="E33" s="22">
        <f t="shared" si="14"/>
        <v>28968.391739895022</v>
      </c>
      <c r="F33" s="22">
        <f t="shared" si="14"/>
        <v>49292.000000000007</v>
      </c>
      <c r="G33" s="22">
        <f t="shared" si="14"/>
        <v>9.9429454872044438</v>
      </c>
      <c r="I33" s="13" t="s">
        <v>44</v>
      </c>
      <c r="J33" s="1">
        <v>0.85730665107709514</v>
      </c>
      <c r="K33" s="43" t="s">
        <v>62</v>
      </c>
      <c r="L33" s="22">
        <f>SUMPRODUCT(B3:B12,$P$3:$P$12)</f>
        <v>15</v>
      </c>
      <c r="M33" s="22">
        <f t="shared" ref="M33:Q33" si="15">SUMPRODUCT(C3:C12,$P$3:$P$12)</f>
        <v>438.99999999999966</v>
      </c>
      <c r="N33" s="22">
        <f t="shared" si="15"/>
        <v>4.9999999999999964</v>
      </c>
      <c r="O33" s="22">
        <f t="shared" si="15"/>
        <v>18233</v>
      </c>
      <c r="P33" s="22">
        <f t="shared" si="15"/>
        <v>58946.999999999985</v>
      </c>
      <c r="Q33" s="22">
        <f t="shared" si="15"/>
        <v>9.0000000000000036</v>
      </c>
      <c r="S33" s="13" t="s">
        <v>44</v>
      </c>
      <c r="T33" s="1">
        <v>1.0000000000000004</v>
      </c>
    </row>
    <row r="34" spans="1:20" x14ac:dyDescent="0.3">
      <c r="A34" s="43" t="s">
        <v>23</v>
      </c>
      <c r="B34" s="8">
        <f>B9*$J$33</f>
        <v>7.7157598596938559</v>
      </c>
      <c r="C34" s="8">
        <f t="shared" ref="C34:E34" si="16">C9*$J$33</f>
        <v>390.07452624007828</v>
      </c>
      <c r="D34" s="8">
        <f t="shared" si="16"/>
        <v>1.7146133021541903</v>
      </c>
      <c r="E34" s="8">
        <f t="shared" si="16"/>
        <v>28968.391739895043</v>
      </c>
      <c r="F34" s="8">
        <f>F9</f>
        <v>49292</v>
      </c>
      <c r="G34" s="8">
        <f>G9</f>
        <v>8</v>
      </c>
      <c r="K34" s="43" t="s">
        <v>23</v>
      </c>
      <c r="L34" s="8">
        <f>B10*$T$33</f>
        <v>15.000000000000007</v>
      </c>
      <c r="M34" s="8">
        <f t="shared" ref="M34:O34" si="17">C10*$T$33</f>
        <v>439.00000000000017</v>
      </c>
      <c r="N34" s="8">
        <f t="shared" si="17"/>
        <v>5.0000000000000018</v>
      </c>
      <c r="O34" s="8">
        <f t="shared" si="17"/>
        <v>18233.000000000007</v>
      </c>
      <c r="P34" s="8">
        <f>F10</f>
        <v>58947</v>
      </c>
      <c r="Q34" s="8">
        <f>G10</f>
        <v>9</v>
      </c>
    </row>
    <row r="36" spans="1:20" x14ac:dyDescent="0.3">
      <c r="B36" s="13" t="s">
        <v>14</v>
      </c>
      <c r="L36" s="13" t="s">
        <v>15</v>
      </c>
    </row>
    <row r="37" spans="1:20" x14ac:dyDescent="0.3">
      <c r="B37" s="13" t="s">
        <v>39</v>
      </c>
      <c r="C37" s="13" t="s">
        <v>40</v>
      </c>
      <c r="D37" s="13" t="s">
        <v>41</v>
      </c>
      <c r="E37" s="13" t="s">
        <v>42</v>
      </c>
      <c r="F37" s="13" t="s">
        <v>43</v>
      </c>
      <c r="G37" s="13" t="s">
        <v>31</v>
      </c>
      <c r="L37" s="13" t="s">
        <v>39</v>
      </c>
      <c r="M37" s="13" t="s">
        <v>40</v>
      </c>
      <c r="N37" s="13" t="s">
        <v>41</v>
      </c>
      <c r="O37" s="13" t="s">
        <v>42</v>
      </c>
      <c r="P37" s="13" t="s">
        <v>43</v>
      </c>
      <c r="Q37" s="13" t="s">
        <v>31</v>
      </c>
    </row>
    <row r="38" spans="1:20" x14ac:dyDescent="0.3">
      <c r="A38" s="43" t="s">
        <v>62</v>
      </c>
      <c r="B38" s="22">
        <f>SUMPRODUCT(B3:B12,$Q$3:$Q$12)</f>
        <v>11.726097734304282</v>
      </c>
      <c r="C38" s="22">
        <f t="shared" ref="C38:G38" si="18">SUMPRODUCT(C3:C12,$Q$3:$Q$12)</f>
        <v>166.119717902644</v>
      </c>
      <c r="D38" s="22">
        <f t="shared" si="18"/>
        <v>2.5145701663131446</v>
      </c>
      <c r="E38" s="22">
        <f t="shared" si="18"/>
        <v>12893.495579393928</v>
      </c>
      <c r="F38" s="22">
        <f t="shared" si="18"/>
        <v>36566.000000000007</v>
      </c>
      <c r="G38" s="22">
        <f t="shared" si="18"/>
        <v>7.5456865855141393</v>
      </c>
      <c r="I38" s="13" t="s">
        <v>44</v>
      </c>
      <c r="J38" s="1">
        <v>0.97717481119202365</v>
      </c>
      <c r="K38" s="43" t="s">
        <v>62</v>
      </c>
      <c r="L38" s="22">
        <f>SUMPRODUCT(B3:B12,$R$3:$R$12)</f>
        <v>5</v>
      </c>
      <c r="M38" s="22">
        <f t="shared" ref="M38:Q38" si="19">SUMPRODUCT(C3:C12,$R$3:$R$12)</f>
        <v>280</v>
      </c>
      <c r="N38" s="22">
        <f t="shared" si="19"/>
        <v>1</v>
      </c>
      <c r="O38" s="22">
        <f t="shared" si="19"/>
        <v>19556</v>
      </c>
      <c r="P38" s="22">
        <f t="shared" si="19"/>
        <v>29328</v>
      </c>
      <c r="Q38" s="22">
        <f t="shared" si="19"/>
        <v>10</v>
      </c>
      <c r="S38" s="13" t="s">
        <v>44</v>
      </c>
      <c r="T38" s="1">
        <v>1</v>
      </c>
    </row>
    <row r="39" spans="1:20" x14ac:dyDescent="0.3">
      <c r="A39" s="43" t="s">
        <v>23</v>
      </c>
      <c r="B39" s="8">
        <f>B11*$J$38</f>
        <v>11.726097734304284</v>
      </c>
      <c r="C39" s="8">
        <f t="shared" ref="C39:E39" si="20">C11*$J$38</f>
        <v>166.11971790264403</v>
      </c>
      <c r="D39" s="8">
        <f t="shared" si="20"/>
        <v>2.9315244335760711</v>
      </c>
      <c r="E39" s="8">
        <f t="shared" si="20"/>
        <v>29510.679297999115</v>
      </c>
      <c r="F39" s="8">
        <f>F11</f>
        <v>36566</v>
      </c>
      <c r="G39" s="8">
        <f>G11</f>
        <v>6</v>
      </c>
      <c r="K39" s="43" t="s">
        <v>23</v>
      </c>
      <c r="L39" s="8">
        <f>B12*$T$38</f>
        <v>5</v>
      </c>
      <c r="M39" s="8">
        <f t="shared" ref="M39:O39" si="21">C12*$T$38</f>
        <v>280</v>
      </c>
      <c r="N39" s="8">
        <f t="shared" si="21"/>
        <v>1</v>
      </c>
      <c r="O39" s="8">
        <f t="shared" si="21"/>
        <v>19556</v>
      </c>
      <c r="P39" s="8">
        <f>F12</f>
        <v>29328</v>
      </c>
      <c r="Q39" s="8">
        <f>G12</f>
        <v>10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LP1</vt:lpstr>
      <vt:lpstr>LP2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Paul</dc:creator>
  <cp:lastModifiedBy>Kevin Paul Raj -</cp:lastModifiedBy>
  <dcterms:created xsi:type="dcterms:W3CDTF">2015-06-05T18:17:20Z</dcterms:created>
  <dcterms:modified xsi:type="dcterms:W3CDTF">2022-11-23T10:44:39Z</dcterms:modified>
</cp:coreProperties>
</file>