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0" yWindow="0" windowWidth="25605" windowHeight="16065"/>
  </bookViews>
  <sheets>
    <sheet name="usd23_libor_curve" sheetId="2" r:id="rId1"/>
    <sheet name="usd_atm_european_caps" sheetId="4" r:id="rId2"/>
    <sheet name="1-yr USD ATM Cap Valuation" sheetId="5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5" l="1"/>
  <c r="L9" i="5"/>
  <c r="L7" i="5"/>
  <c r="F1" i="5"/>
  <c r="D3" i="5"/>
  <c r="D2" i="5"/>
  <c r="D1" i="5"/>
  <c r="J8" i="5"/>
  <c r="J9" i="5"/>
  <c r="J7" i="5"/>
  <c r="G9" i="5"/>
  <c r="H9" i="5"/>
  <c r="M9" i="5"/>
  <c r="D9" i="5"/>
  <c r="E9" i="5"/>
  <c r="K9" i="5"/>
  <c r="N9" i="5"/>
  <c r="P9" i="5"/>
  <c r="O9" i="5"/>
  <c r="Q9" i="5"/>
  <c r="S9" i="5"/>
  <c r="T9" i="5"/>
  <c r="G8" i="5"/>
  <c r="H8" i="5"/>
  <c r="M8" i="5"/>
  <c r="D8" i="5"/>
  <c r="E8" i="5"/>
  <c r="K8" i="5"/>
  <c r="N8" i="5"/>
  <c r="P8" i="5"/>
  <c r="O8" i="5"/>
  <c r="Q8" i="5"/>
  <c r="S8" i="5"/>
  <c r="T8" i="5"/>
  <c r="G7" i="5"/>
  <c r="H7" i="5"/>
  <c r="M7" i="5"/>
  <c r="D7" i="5"/>
  <c r="E7" i="5"/>
  <c r="K7" i="5"/>
  <c r="N7" i="5"/>
  <c r="P7" i="5"/>
  <c r="O7" i="5"/>
  <c r="Q7" i="5"/>
  <c r="S7" i="5"/>
  <c r="T7" i="5"/>
  <c r="G6" i="5"/>
  <c r="H6" i="5"/>
  <c r="B3" i="5"/>
</calcChain>
</file>

<file path=xl/sharedStrings.xml><?xml version="1.0" encoding="utf-8"?>
<sst xmlns="http://schemas.openxmlformats.org/spreadsheetml/2006/main" count="189" uniqueCount="172">
  <si>
    <t>Date</t>
  </si>
  <si>
    <t>09/01/2004</t>
  </si>
  <si>
    <t>12/01/2004</t>
  </si>
  <si>
    <t>03/01/2005</t>
  </si>
  <si>
    <t>06/01/2005</t>
  </si>
  <si>
    <t>09/01/2005</t>
  </si>
  <si>
    <t>12/01/2005</t>
  </si>
  <si>
    <t>03/01/2006</t>
  </si>
  <si>
    <t>06/01/2006</t>
  </si>
  <si>
    <t>09/01/2006</t>
  </si>
  <si>
    <t>12/01/2006</t>
  </si>
  <si>
    <t>03/01/2007</t>
  </si>
  <si>
    <t>06/01/2007</t>
  </si>
  <si>
    <t>09/04/2007</t>
  </si>
  <si>
    <t>12/03/2007</t>
  </si>
  <si>
    <t>03/03/2008</t>
  </si>
  <si>
    <t>06/02/2008</t>
  </si>
  <si>
    <t>09/02/2008</t>
  </si>
  <si>
    <t>12/01/2008</t>
  </si>
  <si>
    <t>03/02/2009</t>
  </si>
  <si>
    <t>06/01/2009</t>
  </si>
  <si>
    <t>09/01/2009</t>
  </si>
  <si>
    <t>12/01/2009</t>
  </si>
  <si>
    <t>03/01/2010</t>
  </si>
  <si>
    <t>06/01/2010</t>
  </si>
  <si>
    <t>09/01/2010</t>
  </si>
  <si>
    <t>12/01/2010</t>
  </si>
  <si>
    <t>03/01/2011</t>
  </si>
  <si>
    <t>06/01/2011</t>
  </si>
  <si>
    <t>09/01/2011</t>
  </si>
  <si>
    <t>12/01/2011</t>
  </si>
  <si>
    <t>03/01/2012</t>
  </si>
  <si>
    <t>06/01/2012</t>
  </si>
  <si>
    <t>09/04/2012</t>
  </si>
  <si>
    <t>12/03/2012</t>
  </si>
  <si>
    <t>03/01/2013</t>
  </si>
  <si>
    <t>06/03/2013</t>
  </si>
  <si>
    <t>09/03/2013</t>
  </si>
  <si>
    <t>12/02/2013</t>
  </si>
  <si>
    <t>03/03/2014</t>
  </si>
  <si>
    <t>06/02/2014</t>
  </si>
  <si>
    <t>09/02/2014</t>
  </si>
  <si>
    <t>12/01/2014</t>
  </si>
  <si>
    <t>03/02/2015</t>
  </si>
  <si>
    <t>06/01/2015</t>
  </si>
  <si>
    <t>09/01/2015</t>
  </si>
  <si>
    <t>12/01/2015</t>
  </si>
  <si>
    <t>03/01/2016</t>
  </si>
  <si>
    <t>06/01/2016</t>
  </si>
  <si>
    <t>09/01/2016</t>
  </si>
  <si>
    <t>12/01/2016</t>
  </si>
  <si>
    <t>03/01/2017</t>
  </si>
  <si>
    <t>06/01/2017</t>
  </si>
  <si>
    <t>09/01/2017</t>
  </si>
  <si>
    <t>12/01/2017</t>
  </si>
  <si>
    <t>03/01/2018</t>
  </si>
  <si>
    <t>06/01/2018</t>
  </si>
  <si>
    <t>09/04/2018</t>
  </si>
  <si>
    <t>12/03/2018</t>
  </si>
  <si>
    <t>03/01/2019</t>
  </si>
  <si>
    <t>06/03/2019</t>
  </si>
  <si>
    <t>09/03/2019</t>
  </si>
  <si>
    <t>12/02/2019</t>
  </si>
  <si>
    <t>03/02/2020</t>
  </si>
  <si>
    <t>06/01/2020</t>
  </si>
  <si>
    <t>09/01/2020</t>
  </si>
  <si>
    <t>12/01/2020</t>
  </si>
  <si>
    <t>03/01/2021</t>
  </si>
  <si>
    <t>06/01/2021</t>
  </si>
  <si>
    <t>09/01/2021</t>
  </si>
  <si>
    <t>12/01/2021</t>
  </si>
  <si>
    <t>03/01/2022</t>
  </si>
  <si>
    <t>06/01/2022</t>
  </si>
  <si>
    <t>09/01/2022</t>
  </si>
  <si>
    <t>12/01/2022</t>
  </si>
  <si>
    <t>03/01/2023</t>
  </si>
  <si>
    <t>06/01/2023</t>
  </si>
  <si>
    <t>09/01/2023</t>
  </si>
  <si>
    <t>12/01/2023</t>
  </si>
  <si>
    <t>03/01/2024</t>
  </si>
  <si>
    <t>06/03/2024</t>
  </si>
  <si>
    <t>09/03/2024</t>
  </si>
  <si>
    <t>12/02/2024</t>
  </si>
  <si>
    <t>03/03/2025</t>
  </si>
  <si>
    <t>06/02/2025</t>
  </si>
  <si>
    <t>09/02/2025</t>
  </si>
  <si>
    <t>12/01/2025</t>
  </si>
  <si>
    <t>03/02/2026</t>
  </si>
  <si>
    <t>06/01/2026</t>
  </si>
  <si>
    <t>09/01/2026</t>
  </si>
  <si>
    <t>12/01/2026</t>
  </si>
  <si>
    <t>03/01/2027</t>
  </si>
  <si>
    <t>06/01/2027</t>
  </si>
  <si>
    <t>09/01/2027</t>
  </si>
  <si>
    <t>12/01/2027</t>
  </si>
  <si>
    <t>03/01/2028</t>
  </si>
  <si>
    <t>06/01/2028</t>
  </si>
  <si>
    <t>09/01/2028</t>
  </si>
  <si>
    <t>12/01/2028</t>
  </si>
  <si>
    <t>03/01/2029</t>
  </si>
  <si>
    <t>06/01/2029</t>
  </si>
  <si>
    <t>09/04/2029</t>
  </si>
  <si>
    <t>12/03/2029</t>
  </si>
  <si>
    <t>03/01/2030</t>
  </si>
  <si>
    <t>06/03/2030</t>
  </si>
  <si>
    <t>09/03/2030</t>
  </si>
  <si>
    <t>12/02/2030</t>
  </si>
  <si>
    <t>03/03/2031</t>
  </si>
  <si>
    <t>06/02/2031</t>
  </si>
  <si>
    <t>09/02/2031</t>
  </si>
  <si>
    <t>12/01/2031</t>
  </si>
  <si>
    <t>03/01/2032</t>
  </si>
  <si>
    <t>06/01/2032</t>
  </si>
  <si>
    <t>09/01/2032</t>
  </si>
  <si>
    <t>12/01/2032</t>
  </si>
  <si>
    <t>03/01/2033</t>
  </si>
  <si>
    <t>06/01/2033</t>
  </si>
  <si>
    <t>09/01/2033</t>
  </si>
  <si>
    <t>12/01/2033</t>
  </si>
  <si>
    <t>03/01/2034</t>
  </si>
  <si>
    <t>06/01/2034</t>
  </si>
  <si>
    <t>Expiry</t>
  </si>
  <si>
    <t>1Yr</t>
  </si>
  <si>
    <t>2Yr</t>
  </si>
  <si>
    <t>3Yr</t>
  </si>
  <si>
    <t>4Yr</t>
  </si>
  <si>
    <t>5Yr</t>
  </si>
  <si>
    <t>6Yr</t>
  </si>
  <si>
    <t>7Yr</t>
  </si>
  <si>
    <t>8Yr</t>
  </si>
  <si>
    <t>9Yr</t>
  </si>
  <si>
    <t>10Yr</t>
  </si>
  <si>
    <t>12Yr</t>
  </si>
  <si>
    <t>15Yr</t>
  </si>
  <si>
    <t>20Yr</t>
  </si>
  <si>
    <t>25Yr</t>
  </si>
  <si>
    <t>30Yr</t>
  </si>
  <si>
    <t>-</t>
  </si>
  <si>
    <t>Trade Date</t>
  </si>
  <si>
    <t>USD ``23" Libor Curve</t>
  </si>
  <si>
    <t>Caplet Accrual Expiry Date</t>
  </si>
  <si>
    <t>Black Implied (flat) Volatility (%)</t>
  </si>
  <si>
    <t>Valuation Date</t>
  </si>
  <si>
    <t>Semi-Compounded Zero Rate (%)</t>
  </si>
  <si>
    <t>Trade/Curve Date (T)</t>
  </si>
  <si>
    <t>Settlement Date (T+2)</t>
  </si>
  <si>
    <t>1-year ATM Cap</t>
  </si>
  <si>
    <t>Curve Date</t>
  </si>
  <si>
    <t>Black Flat Volatility</t>
  </si>
  <si>
    <t>ATM Cap Strike Rate</t>
  </si>
  <si>
    <t>Black 1976 Valuation</t>
  </si>
  <si>
    <t>Settlement Date</t>
  </si>
  <si>
    <t>PV</t>
  </si>
  <si>
    <t>Caplet</t>
  </si>
  <si>
    <t>Expiry Date T_{i-1}</t>
  </si>
  <si>
    <t>Expiry Day Count (ACT)</t>
  </si>
  <si>
    <t>Expiry Year Frac.(ACT/365)</t>
  </si>
  <si>
    <t>Pay Date</t>
  </si>
  <si>
    <t>Tau_i Day Count (ACT)</t>
  </si>
  <si>
    <t>Tau_i Year Frac. (ACT/360)</t>
  </si>
  <si>
    <t>Notional</t>
  </si>
  <si>
    <t>Strike (X)</t>
  </si>
  <si>
    <t>Caplet Flat Vol.</t>
  </si>
  <si>
    <t>Resest Rate</t>
  </si>
  <si>
    <t>log(F/X)</t>
  </si>
  <si>
    <t>Nd1</t>
  </si>
  <si>
    <t>Nd2</t>
  </si>
  <si>
    <t>Phi1</t>
  </si>
  <si>
    <t>Phi2</t>
  </si>
  <si>
    <t>Discount</t>
  </si>
  <si>
    <t>Payment</t>
  </si>
  <si>
    <t>Forward Libor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</si>
</sst>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m/d/yyyy;@"/>
    <numFmt numFmtId="165" formatCode="0.000000"/>
    <numFmt numFmtId="166" formatCode="0.000000%"/>
    <numFmt numFmtId="167" formatCode="&quot;$&quot;#,##0.00"/>
    <numFmt numFmtId="168" formatCode="&quot;$&quot;#,##0"/>
    <numFmt numFmtId="169" formatCode="0.00000%"/>
    <numFmt numFmtId="170" formatCode="0.000000000000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2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2">
    <xf numFmtId="0" fontId="0" fillId="0" borderId="0" xfId="0"/>
    <xf numFmtId="0" fontId="2" fillId="33" borderId="0" xfId="26" applyNumberFormat="1" applyFont="1" applyFill="1" applyBorder="1" applyAlignment="1" applyProtection="1"/>
    <xf numFmtId="164" fontId="0" fillId="0" borderId="0" xfId="0" applyNumberFormat="1"/>
    <xf numFmtId="0" fontId="2" fillId="33" borderId="0" xfId="26" applyNumberFormat="1" applyFont="1" applyFill="1" applyBorder="1" applyAlignment="1" applyProtection="1">
      <alignment vertical="center"/>
    </xf>
    <xf numFmtId="0" fontId="2" fillId="33" borderId="0" xfId="26" applyNumberFormat="1" applyFont="1" applyFill="1" applyBorder="1" applyAlignment="1" applyProtection="1">
      <alignment horizontal="center" vertical="center" wrapText="1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4" fontId="0" fillId="0" borderId="0" xfId="0" applyNumberFormat="1" applyFill="1"/>
    <xf numFmtId="0" fontId="0" fillId="0" borderId="0" xfId="0" applyFill="1"/>
    <xf numFmtId="0" fontId="1" fillId="35" borderId="0" xfId="193" applyFill="1"/>
    <xf numFmtId="0" fontId="1" fillId="0" borderId="0" xfId="193"/>
    <xf numFmtId="14" fontId="1" fillId="0" borderId="0" xfId="193" applyNumberFormat="1"/>
    <xf numFmtId="10" fontId="1" fillId="0" borderId="0" xfId="193" applyNumberFormat="1"/>
    <xf numFmtId="166" fontId="1" fillId="0" borderId="0" xfId="193" applyNumberFormat="1"/>
    <xf numFmtId="166" fontId="22" fillId="0" borderId="0" xfId="193" applyNumberFormat="1" applyFont="1"/>
    <xf numFmtId="167" fontId="1" fillId="36" borderId="0" xfId="193" applyNumberFormat="1" applyFill="1"/>
    <xf numFmtId="168" fontId="1" fillId="0" borderId="0" xfId="193" applyNumberFormat="1"/>
    <xf numFmtId="169" fontId="1" fillId="0" borderId="0" xfId="193" applyNumberFormat="1"/>
    <xf numFmtId="165" fontId="1" fillId="0" borderId="0" xfId="193" applyNumberFormat="1"/>
    <xf numFmtId="167" fontId="1" fillId="0" borderId="0" xfId="193" applyNumberFormat="1"/>
    <xf numFmtId="170" fontId="0" fillId="0" borderId="0" xfId="0" applyNumberFormat="1"/>
    <xf numFmtId="0" fontId="15" fillId="34" borderId="0" xfId="0" applyFont="1" applyFill="1" applyAlignment="1">
      <alignment horizontal="center"/>
    </xf>
  </cellXfs>
  <cellStyles count="20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193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8</xdr:col>
      <xdr:colOff>492125</xdr:colOff>
      <xdr:row>58</xdr:row>
      <xdr:rowOff>85725</xdr:rowOff>
    </xdr:to>
    <xdr:pic>
      <xdr:nvPicPr>
        <xdr:cNvPr id="3" name="Picture 2" descr="1yr_cap_sw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6000"/>
          <a:ext cx="11515725" cy="884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abSelected="1" workbookViewId="0">
      <selection activeCell="B6" sqref="B6"/>
    </sheetView>
  </sheetViews>
  <sheetFormatPr defaultColWidth="8.85546875" defaultRowHeight="15" x14ac:dyDescent="0.25"/>
  <cols>
    <col min="1" max="1" width="21.28515625" bestFit="1" customWidth="1"/>
    <col min="2" max="2" width="10.140625" bestFit="1" customWidth="1"/>
    <col min="3" max="4" width="17" bestFit="1" customWidth="1"/>
    <col min="5" max="5" width="9.42578125" bestFit="1" customWidth="1"/>
  </cols>
  <sheetData>
    <row r="1" spans="1:5" x14ac:dyDescent="0.25">
      <c r="A1" t="s">
        <v>144</v>
      </c>
      <c r="B1" s="2">
        <v>38229</v>
      </c>
    </row>
    <row r="2" spans="1:5" x14ac:dyDescent="0.25">
      <c r="A2" t="s">
        <v>145</v>
      </c>
      <c r="B2" s="2">
        <v>38231</v>
      </c>
    </row>
    <row r="3" spans="1:5" x14ac:dyDescent="0.25">
      <c r="B3" s="21" t="s">
        <v>139</v>
      </c>
      <c r="C3" s="21"/>
      <c r="D3" s="21"/>
    </row>
    <row r="4" spans="1:5" ht="45" x14ac:dyDescent="0.25">
      <c r="A4" s="3" t="s">
        <v>140</v>
      </c>
      <c r="B4" s="3" t="s">
        <v>0</v>
      </c>
      <c r="C4" s="4" t="s">
        <v>143</v>
      </c>
      <c r="D4" s="4" t="s">
        <v>171</v>
      </c>
    </row>
    <row r="5" spans="1:5" ht="15" customHeight="1" x14ac:dyDescent="0.25"/>
    <row r="6" spans="1:5" x14ac:dyDescent="0.25">
      <c r="A6" s="5" t="s">
        <v>137</v>
      </c>
      <c r="B6" t="s">
        <v>1</v>
      </c>
      <c r="C6">
        <v>0</v>
      </c>
      <c r="D6" s="20">
        <v>1.79</v>
      </c>
    </row>
    <row r="7" spans="1:5" x14ac:dyDescent="0.25">
      <c r="A7" s="2">
        <v>38320</v>
      </c>
      <c r="B7" t="s">
        <v>2</v>
      </c>
      <c r="C7" s="20">
        <v>1.8139835111265601</v>
      </c>
      <c r="D7" s="20">
        <v>2.1878531221617901</v>
      </c>
    </row>
    <row r="8" spans="1:5" x14ac:dyDescent="0.25">
      <c r="A8" s="2">
        <v>38408</v>
      </c>
      <c r="B8" t="s">
        <v>3</v>
      </c>
      <c r="C8" s="20">
        <v>2.0038207193457498</v>
      </c>
      <c r="D8" s="20">
        <v>2.4134098992417301</v>
      </c>
    </row>
    <row r="9" spans="1:5" x14ac:dyDescent="0.25">
      <c r="A9" s="2">
        <v>38499</v>
      </c>
      <c r="B9" t="s">
        <v>4</v>
      </c>
      <c r="C9" s="20">
        <v>2.1606417356319501</v>
      </c>
      <c r="D9" s="20">
        <v>2.6751637685205401</v>
      </c>
    </row>
    <row r="10" spans="1:5" x14ac:dyDescent="0.25">
      <c r="A10" s="2">
        <v>38594</v>
      </c>
      <c r="B10" t="s">
        <v>5</v>
      </c>
      <c r="C10" s="20">
        <v>2.3063136447004</v>
      </c>
      <c r="D10" s="20">
        <v>2.9241335060871099</v>
      </c>
      <c r="E10" s="6"/>
    </row>
    <row r="11" spans="1:5" x14ac:dyDescent="0.25">
      <c r="A11" s="2">
        <v>38685</v>
      </c>
      <c r="B11" t="s">
        <v>6</v>
      </c>
      <c r="C11" s="20">
        <v>2.43838853584628</v>
      </c>
      <c r="D11" s="20">
        <v>3.2131709151621601</v>
      </c>
    </row>
    <row r="12" spans="1:5" x14ac:dyDescent="0.25">
      <c r="A12" s="2">
        <v>38775</v>
      </c>
      <c r="B12" t="s">
        <v>7</v>
      </c>
      <c r="C12" s="20">
        <v>2.5694575278957901</v>
      </c>
      <c r="D12" s="20">
        <v>3.4286823335219498</v>
      </c>
    </row>
    <row r="13" spans="1:5" x14ac:dyDescent="0.25">
      <c r="A13" s="2">
        <v>38867</v>
      </c>
      <c r="B13" t="s">
        <v>8</v>
      </c>
      <c r="C13" s="20">
        <v>2.7050098088602201</v>
      </c>
      <c r="D13" s="20">
        <v>3.60451243641092</v>
      </c>
    </row>
    <row r="14" spans="1:5" x14ac:dyDescent="0.25">
      <c r="A14" s="2">
        <v>38959</v>
      </c>
      <c r="B14" t="s">
        <v>9</v>
      </c>
      <c r="C14" s="20">
        <v>2.8293143573813402</v>
      </c>
      <c r="D14" s="20">
        <v>3.77612597353993</v>
      </c>
    </row>
    <row r="15" spans="1:5" x14ac:dyDescent="0.25">
      <c r="A15" s="2">
        <v>39050</v>
      </c>
      <c r="B15" t="s">
        <v>10</v>
      </c>
      <c r="C15" s="20">
        <v>2.9409561041838601</v>
      </c>
      <c r="D15" s="20">
        <v>3.9368455367616102</v>
      </c>
    </row>
    <row r="16" spans="1:5" x14ac:dyDescent="0.25">
      <c r="A16" s="2">
        <v>39140</v>
      </c>
      <c r="B16" t="s">
        <v>11</v>
      </c>
      <c r="C16" s="20">
        <v>3.042254553307</v>
      </c>
      <c r="D16" s="20">
        <v>4.0885205014596604</v>
      </c>
    </row>
    <row r="17" spans="1:4" x14ac:dyDescent="0.25">
      <c r="A17" s="2">
        <v>39232</v>
      </c>
      <c r="B17" t="s">
        <v>12</v>
      </c>
      <c r="C17" s="20">
        <v>3.1473418152632999</v>
      </c>
      <c r="D17" s="20">
        <v>4.2336074119226801</v>
      </c>
    </row>
    <row r="18" spans="1:4" x14ac:dyDescent="0.25">
      <c r="A18" s="2">
        <v>39325</v>
      </c>
      <c r="B18" t="s">
        <v>13</v>
      </c>
      <c r="C18" s="20">
        <v>3.2501035780438499</v>
      </c>
      <c r="D18" s="20">
        <v>4.3657495241247704</v>
      </c>
    </row>
    <row r="19" spans="1:4" x14ac:dyDescent="0.25">
      <c r="A19" s="7">
        <v>39415</v>
      </c>
      <c r="B19" s="8" t="s">
        <v>14</v>
      </c>
      <c r="C19" s="20">
        <v>3.3401033296304399</v>
      </c>
      <c r="D19" s="20">
        <v>4.4870850817853603</v>
      </c>
    </row>
    <row r="20" spans="1:4" x14ac:dyDescent="0.25">
      <c r="A20" s="2">
        <v>39506</v>
      </c>
      <c r="B20" t="s">
        <v>15</v>
      </c>
      <c r="C20" s="20">
        <v>3.4270487489235899</v>
      </c>
      <c r="D20" s="20">
        <v>4.6038507637594099</v>
      </c>
    </row>
    <row r="21" spans="1:4" x14ac:dyDescent="0.25">
      <c r="A21" s="2">
        <v>39597</v>
      </c>
      <c r="B21" t="s">
        <v>16</v>
      </c>
      <c r="C21" s="20">
        <v>3.5129145942481599</v>
      </c>
      <c r="D21" s="20">
        <v>4.7128220021074796</v>
      </c>
    </row>
    <row r="22" spans="1:4" x14ac:dyDescent="0.25">
      <c r="A22" s="2">
        <v>39689</v>
      </c>
      <c r="B22" t="s">
        <v>17</v>
      </c>
      <c r="C22" s="20">
        <v>3.5959549384778202</v>
      </c>
      <c r="D22" s="20">
        <v>4.8153765246278999</v>
      </c>
    </row>
    <row r="23" spans="1:4" x14ac:dyDescent="0.25">
      <c r="A23" s="2">
        <v>39779</v>
      </c>
      <c r="B23" t="s">
        <v>18</v>
      </c>
      <c r="C23" s="20">
        <v>3.6715007312083898</v>
      </c>
      <c r="D23" s="20">
        <v>4.9108851955397004</v>
      </c>
    </row>
    <row r="24" spans="1:4" x14ac:dyDescent="0.25">
      <c r="A24" s="2">
        <v>39870</v>
      </c>
      <c r="B24" t="s">
        <v>19</v>
      </c>
      <c r="C24" s="20">
        <v>3.7425422176793801</v>
      </c>
      <c r="D24" s="20">
        <v>5.0027996256844096</v>
      </c>
    </row>
    <row r="25" spans="1:4" x14ac:dyDescent="0.25">
      <c r="A25" s="2">
        <v>39961</v>
      </c>
      <c r="B25" t="s">
        <v>20</v>
      </c>
      <c r="C25" s="20">
        <v>3.81542470047913</v>
      </c>
      <c r="D25" s="20">
        <v>5.0883536057236798</v>
      </c>
    </row>
    <row r="26" spans="1:4" x14ac:dyDescent="0.25">
      <c r="A26" s="2">
        <v>40052</v>
      </c>
      <c r="B26" t="s">
        <v>21</v>
      </c>
      <c r="C26" s="20">
        <v>3.8861819524724801</v>
      </c>
      <c r="D26" s="20">
        <v>5.1666400587987003</v>
      </c>
    </row>
    <row r="27" spans="1:4" x14ac:dyDescent="0.25">
      <c r="A27" s="2">
        <v>40144</v>
      </c>
      <c r="B27" t="s">
        <v>22</v>
      </c>
      <c r="C27" s="20">
        <v>3.9513058291042999</v>
      </c>
      <c r="D27" s="20">
        <v>5.2295928338101501</v>
      </c>
    </row>
    <row r="28" spans="1:4" x14ac:dyDescent="0.25">
      <c r="A28" s="2">
        <v>40234</v>
      </c>
      <c r="B28" t="s">
        <v>23</v>
      </c>
      <c r="C28" s="20">
        <v>4.0107812178906199</v>
      </c>
      <c r="D28" s="20">
        <v>5.2776580928378101</v>
      </c>
    </row>
    <row r="29" spans="1:4" x14ac:dyDescent="0.25">
      <c r="A29" s="2">
        <v>40325</v>
      </c>
      <c r="B29" t="s">
        <v>24</v>
      </c>
      <c r="C29" s="20">
        <v>4.0723390712066099</v>
      </c>
      <c r="D29" s="20">
        <v>5.3088589230080103</v>
      </c>
    </row>
    <row r="30" spans="1:4" x14ac:dyDescent="0.25">
      <c r="A30" s="2">
        <v>40417</v>
      </c>
      <c r="B30" t="s">
        <v>25</v>
      </c>
      <c r="C30" s="20">
        <v>4.1301216802987399</v>
      </c>
      <c r="D30" s="20">
        <v>5.3285313188933401</v>
      </c>
    </row>
    <row r="31" spans="1:4" x14ac:dyDescent="0.25">
      <c r="A31" s="2">
        <v>40511</v>
      </c>
      <c r="B31" t="s">
        <v>26</v>
      </c>
      <c r="C31" s="20">
        <v>4.1817208674523396</v>
      </c>
      <c r="D31" s="20">
        <v>5.3596039552026298</v>
      </c>
    </row>
    <row r="32" spans="1:4" x14ac:dyDescent="0.25">
      <c r="A32" s="2">
        <v>40599</v>
      </c>
      <c r="B32" t="s">
        <v>27</v>
      </c>
      <c r="C32" s="20">
        <v>4.22827218229589</v>
      </c>
      <c r="D32" s="20">
        <v>5.4094723044278803</v>
      </c>
    </row>
    <row r="33" spans="1:4" x14ac:dyDescent="0.25">
      <c r="A33" s="2">
        <v>40690</v>
      </c>
      <c r="B33" t="s">
        <v>28</v>
      </c>
      <c r="C33" s="20">
        <v>4.27773216404956</v>
      </c>
      <c r="D33" s="20">
        <v>5.4767735945115898</v>
      </c>
    </row>
    <row r="34" spans="1:4" x14ac:dyDescent="0.25">
      <c r="A34" s="2">
        <v>40785</v>
      </c>
      <c r="B34" t="s">
        <v>29</v>
      </c>
      <c r="C34" s="20">
        <v>4.3261457408462904</v>
      </c>
      <c r="D34" s="20">
        <v>5.5549943657399998</v>
      </c>
    </row>
    <row r="35" spans="1:4" x14ac:dyDescent="0.25">
      <c r="A35" s="2">
        <v>40876</v>
      </c>
      <c r="B35" t="s">
        <v>30</v>
      </c>
      <c r="C35" s="20">
        <v>4.3718644827334803</v>
      </c>
      <c r="D35" s="20">
        <v>5.6209100027529004</v>
      </c>
    </row>
    <row r="36" spans="1:4" x14ac:dyDescent="0.25">
      <c r="A36" s="2">
        <v>40967</v>
      </c>
      <c r="B36" t="s">
        <v>31</v>
      </c>
      <c r="C36" s="20">
        <v>4.4167835618334399</v>
      </c>
      <c r="D36" s="20">
        <v>5.6691826831126599</v>
      </c>
    </row>
    <row r="37" spans="1:4" x14ac:dyDescent="0.25">
      <c r="A37" s="2">
        <v>41059</v>
      </c>
      <c r="B37" t="s">
        <v>32</v>
      </c>
      <c r="C37" s="20">
        <v>4.4624483075963504</v>
      </c>
      <c r="D37" s="20">
        <v>5.7002734633498804</v>
      </c>
    </row>
    <row r="38" spans="1:4" x14ac:dyDescent="0.25">
      <c r="A38" s="2">
        <v>41152</v>
      </c>
      <c r="B38" t="s">
        <v>33</v>
      </c>
      <c r="C38" s="20">
        <v>4.5075044735530598</v>
      </c>
      <c r="D38" s="20">
        <v>5.7120803993937104</v>
      </c>
    </row>
    <row r="39" spans="1:4" x14ac:dyDescent="0.25">
      <c r="A39" s="2">
        <v>41242</v>
      </c>
      <c r="B39" t="s">
        <v>34</v>
      </c>
      <c r="C39" s="20">
        <v>4.5466248211695897</v>
      </c>
      <c r="D39" s="20">
        <v>5.7220791000649998</v>
      </c>
    </row>
    <row r="40" spans="1:4" x14ac:dyDescent="0.25">
      <c r="A40" s="2">
        <v>41332</v>
      </c>
      <c r="B40" t="s">
        <v>35</v>
      </c>
      <c r="C40" s="20">
        <v>4.5814871388691003</v>
      </c>
      <c r="D40" s="20">
        <v>5.7334444989971303</v>
      </c>
    </row>
    <row r="41" spans="1:4" x14ac:dyDescent="0.25">
      <c r="A41" s="2">
        <v>41424</v>
      </c>
      <c r="B41" t="s">
        <v>36</v>
      </c>
      <c r="C41" s="20">
        <v>4.6198523064493902</v>
      </c>
      <c r="D41" s="20">
        <v>5.7429939957483498</v>
      </c>
    </row>
    <row r="42" spans="1:4" x14ac:dyDescent="0.25">
      <c r="A42" s="2">
        <v>41516</v>
      </c>
      <c r="B42" t="s">
        <v>37</v>
      </c>
      <c r="C42" s="20">
        <v>4.6556602962583202</v>
      </c>
      <c r="D42" s="20">
        <v>5.75570100868336</v>
      </c>
    </row>
    <row r="43" spans="1:4" x14ac:dyDescent="0.25">
      <c r="A43" s="2">
        <v>41606</v>
      </c>
      <c r="B43" t="s">
        <v>38</v>
      </c>
      <c r="C43" s="20">
        <v>4.6878160126608401</v>
      </c>
      <c r="D43" s="20">
        <v>5.7825417539387596</v>
      </c>
    </row>
    <row r="44" spans="1:4" x14ac:dyDescent="0.25">
      <c r="A44" s="2">
        <v>41697</v>
      </c>
      <c r="B44" t="s">
        <v>39</v>
      </c>
      <c r="C44" s="20">
        <v>4.7179453759727004</v>
      </c>
      <c r="D44" s="20">
        <v>5.8273025771018698</v>
      </c>
    </row>
    <row r="45" spans="1:4" x14ac:dyDescent="0.25">
      <c r="A45" s="2">
        <v>41788</v>
      </c>
      <c r="B45" t="s">
        <v>40</v>
      </c>
      <c r="C45" s="20">
        <v>4.7504038450820296</v>
      </c>
      <c r="D45" s="20">
        <v>5.8883401283709098</v>
      </c>
    </row>
    <row r="46" spans="1:4" x14ac:dyDescent="0.25">
      <c r="A46" s="2">
        <v>41880</v>
      </c>
      <c r="B46" t="s">
        <v>41</v>
      </c>
      <c r="C46" s="20">
        <v>4.78314431235858</v>
      </c>
      <c r="D46" s="20">
        <v>5.9613892613054196</v>
      </c>
    </row>
    <row r="47" spans="1:4" x14ac:dyDescent="0.25">
      <c r="A47" s="2">
        <v>41970</v>
      </c>
      <c r="B47" t="s">
        <v>42</v>
      </c>
      <c r="C47" s="20">
        <v>4.8141692603841202</v>
      </c>
      <c r="D47" s="20">
        <v>6.0262865805102201</v>
      </c>
    </row>
    <row r="48" spans="1:4" x14ac:dyDescent="0.25">
      <c r="A48" s="2">
        <v>42061</v>
      </c>
      <c r="B48" t="s">
        <v>43</v>
      </c>
      <c r="C48" s="20">
        <v>4.8443322053900202</v>
      </c>
      <c r="D48" s="20">
        <v>6.0801991786596901</v>
      </c>
    </row>
    <row r="49" spans="1:4" x14ac:dyDescent="0.25">
      <c r="A49" s="2">
        <v>42152</v>
      </c>
      <c r="B49" t="s">
        <v>44</v>
      </c>
      <c r="C49" s="20">
        <v>4.8768914389562203</v>
      </c>
      <c r="D49" s="20">
        <v>6.1207567301610899</v>
      </c>
    </row>
    <row r="50" spans="1:4" x14ac:dyDescent="0.25">
      <c r="A50" s="2">
        <v>42243</v>
      </c>
      <c r="B50" t="s">
        <v>45</v>
      </c>
      <c r="C50" s="20">
        <v>4.9092543782179199</v>
      </c>
      <c r="D50" s="20">
        <v>6.1501804360998298</v>
      </c>
    </row>
    <row r="51" spans="1:4" x14ac:dyDescent="0.25">
      <c r="A51" s="2">
        <v>42335</v>
      </c>
      <c r="B51" t="s">
        <v>46</v>
      </c>
      <c r="C51" s="20">
        <v>4.9393259465977799</v>
      </c>
      <c r="D51" s="20">
        <v>6.1763793641352898</v>
      </c>
    </row>
    <row r="52" spans="1:4" x14ac:dyDescent="0.25">
      <c r="A52" s="2">
        <v>42426</v>
      </c>
      <c r="B52" t="s">
        <v>47</v>
      </c>
      <c r="C52" s="20">
        <v>4.9686753073406598</v>
      </c>
      <c r="D52" s="20">
        <v>6.2014943102826896</v>
      </c>
    </row>
    <row r="53" spans="1:4" x14ac:dyDescent="0.25">
      <c r="A53" s="2">
        <v>42517</v>
      </c>
      <c r="B53" t="s">
        <v>48</v>
      </c>
      <c r="C53" s="20">
        <v>4.9988043584162396</v>
      </c>
      <c r="D53" s="20">
        <v>6.2244405647928298</v>
      </c>
    </row>
    <row r="54" spans="1:4" x14ac:dyDescent="0.25">
      <c r="A54" s="2">
        <v>42612</v>
      </c>
      <c r="B54" t="s">
        <v>49</v>
      </c>
      <c r="C54" s="20">
        <v>5.02817531376225</v>
      </c>
      <c r="D54" s="20">
        <v>6.2449231483395797</v>
      </c>
    </row>
    <row r="55" spans="1:4" x14ac:dyDescent="0.25">
      <c r="A55" s="2">
        <v>42703</v>
      </c>
      <c r="B55" t="s">
        <v>50</v>
      </c>
      <c r="C55" s="20">
        <v>5.0553534456655704</v>
      </c>
      <c r="D55" s="20">
        <v>6.2632685345152899</v>
      </c>
    </row>
    <row r="56" spans="1:4" x14ac:dyDescent="0.25">
      <c r="A56" s="2">
        <v>42793</v>
      </c>
      <c r="B56" t="s">
        <v>51</v>
      </c>
      <c r="C56" s="20">
        <v>5.08041725710937</v>
      </c>
      <c r="D56" s="20">
        <v>6.2814018925844097</v>
      </c>
    </row>
    <row r="57" spans="1:4" x14ac:dyDescent="0.25">
      <c r="A57" s="2">
        <v>42885</v>
      </c>
      <c r="B57" t="s">
        <v>52</v>
      </c>
      <c r="C57" s="20">
        <v>5.1076230634320696</v>
      </c>
      <c r="D57" s="20">
        <v>6.2966637352937598</v>
      </c>
    </row>
    <row r="58" spans="1:4" x14ac:dyDescent="0.25">
      <c r="A58" s="2">
        <v>42977</v>
      </c>
      <c r="B58" t="s">
        <v>53</v>
      </c>
      <c r="C58" s="20">
        <v>5.1340887492164802</v>
      </c>
      <c r="D58" s="20">
        <v>6.3093212667639804</v>
      </c>
    </row>
    <row r="59" spans="1:4" x14ac:dyDescent="0.25">
      <c r="A59" s="2">
        <v>43068</v>
      </c>
      <c r="B59" t="s">
        <v>54</v>
      </c>
      <c r="C59" s="20">
        <v>5.1584699966390701</v>
      </c>
      <c r="D59" s="20">
        <v>6.3198948095598304</v>
      </c>
    </row>
    <row r="60" spans="1:4" x14ac:dyDescent="0.25">
      <c r="A60" s="2">
        <v>43158</v>
      </c>
      <c r="B60" t="s">
        <v>55</v>
      </c>
      <c r="C60" s="20">
        <v>5.18083767838786</v>
      </c>
      <c r="D60" s="20">
        <v>6.3302407451917198</v>
      </c>
    </row>
    <row r="61" spans="1:4" x14ac:dyDescent="0.25">
      <c r="A61" s="2">
        <v>43250</v>
      </c>
      <c r="B61" t="s">
        <v>56</v>
      </c>
      <c r="C61" s="20">
        <v>5.2051671859814101</v>
      </c>
      <c r="D61" s="20">
        <v>6.3393720887492302</v>
      </c>
    </row>
    <row r="62" spans="1:4" x14ac:dyDescent="0.25">
      <c r="A62" s="2">
        <v>43343</v>
      </c>
      <c r="B62" t="s">
        <v>57</v>
      </c>
      <c r="C62" s="20">
        <v>5.2294550942009597</v>
      </c>
      <c r="D62" s="20">
        <v>6.3425516742722996</v>
      </c>
    </row>
    <row r="63" spans="1:4" x14ac:dyDescent="0.25">
      <c r="A63" s="2">
        <v>43433</v>
      </c>
      <c r="B63" t="s">
        <v>58</v>
      </c>
      <c r="C63" s="20">
        <v>5.25082281202023</v>
      </c>
      <c r="D63" s="20">
        <v>6.3458339505914401</v>
      </c>
    </row>
    <row r="64" spans="1:4" x14ac:dyDescent="0.25">
      <c r="A64" s="2">
        <v>43523</v>
      </c>
      <c r="B64" t="s">
        <v>59</v>
      </c>
      <c r="C64" s="20">
        <v>5.27006854147802</v>
      </c>
      <c r="D64" s="20">
        <v>6.3488742281944504</v>
      </c>
    </row>
    <row r="65" spans="1:4" x14ac:dyDescent="0.25">
      <c r="A65" s="2">
        <v>43615</v>
      </c>
      <c r="B65" t="s">
        <v>60</v>
      </c>
      <c r="C65" s="20">
        <v>5.2919671891297897</v>
      </c>
      <c r="D65" s="20">
        <v>6.3471988695719403</v>
      </c>
    </row>
    <row r="66" spans="1:4" x14ac:dyDescent="0.25">
      <c r="A66" s="2">
        <v>43707</v>
      </c>
      <c r="B66" t="s">
        <v>61</v>
      </c>
      <c r="C66" s="20">
        <v>5.3127125325951798</v>
      </c>
      <c r="D66" s="20">
        <v>6.34417358119887</v>
      </c>
    </row>
    <row r="67" spans="1:4" x14ac:dyDescent="0.25">
      <c r="A67" s="2">
        <v>43797</v>
      </c>
      <c r="B67" t="s">
        <v>62</v>
      </c>
      <c r="C67" s="20">
        <v>5.33136894828084</v>
      </c>
      <c r="D67" s="20">
        <v>6.3401683588772402</v>
      </c>
    </row>
    <row r="68" spans="1:4" x14ac:dyDescent="0.25">
      <c r="A68" s="2">
        <v>43888</v>
      </c>
      <c r="B68" t="s">
        <v>63</v>
      </c>
      <c r="C68" s="20">
        <v>5.3495522098016703</v>
      </c>
      <c r="D68" s="20">
        <v>6.3351193086133897</v>
      </c>
    </row>
    <row r="69" spans="1:4" x14ac:dyDescent="0.25">
      <c r="A69" s="2">
        <v>43979</v>
      </c>
      <c r="B69" t="s">
        <v>64</v>
      </c>
      <c r="C69" s="20">
        <v>5.3680287391554904</v>
      </c>
      <c r="D69" s="20">
        <v>6.3280166145364198</v>
      </c>
    </row>
    <row r="70" spans="1:4" x14ac:dyDescent="0.25">
      <c r="A70" s="2">
        <v>44070</v>
      </c>
      <c r="B70" t="s">
        <v>65</v>
      </c>
      <c r="C70" s="20">
        <v>5.3859934384933101</v>
      </c>
      <c r="D70" s="20">
        <v>6.3187860377280503</v>
      </c>
    </row>
    <row r="71" spans="1:4" x14ac:dyDescent="0.25">
      <c r="A71" s="2">
        <v>44162</v>
      </c>
      <c r="B71" t="s">
        <v>66</v>
      </c>
      <c r="C71" s="20">
        <v>5.4021683835191698</v>
      </c>
      <c r="D71" s="20">
        <v>6.3081363582131003</v>
      </c>
    </row>
    <row r="72" spans="1:4" x14ac:dyDescent="0.25">
      <c r="A72" s="2">
        <v>44252</v>
      </c>
      <c r="B72" t="s">
        <v>67</v>
      </c>
      <c r="C72" s="20">
        <v>5.4166157428859698</v>
      </c>
      <c r="D72" s="20">
        <v>6.2975528461153401</v>
      </c>
    </row>
    <row r="73" spans="1:4" x14ac:dyDescent="0.25">
      <c r="A73" s="2">
        <v>44343</v>
      </c>
      <c r="B73" t="s">
        <v>68</v>
      </c>
      <c r="C73" s="20">
        <v>5.43258492165881</v>
      </c>
      <c r="D73" s="20">
        <v>6.2841931546961201</v>
      </c>
    </row>
    <row r="74" spans="1:4" x14ac:dyDescent="0.25">
      <c r="A74" s="2">
        <v>44435</v>
      </c>
      <c r="B74" t="s">
        <v>69</v>
      </c>
      <c r="C74" s="20">
        <v>5.4478825674939602</v>
      </c>
      <c r="D74" s="20">
        <v>6.2688179612720099</v>
      </c>
    </row>
    <row r="75" spans="1:4" x14ac:dyDescent="0.25">
      <c r="A75" s="2">
        <v>44529</v>
      </c>
      <c r="B75" t="s">
        <v>70</v>
      </c>
      <c r="C75" s="20">
        <v>5.4614868096157601</v>
      </c>
      <c r="D75" s="20">
        <v>6.25209355501344</v>
      </c>
    </row>
    <row r="76" spans="1:4" x14ac:dyDescent="0.25">
      <c r="A76" s="2">
        <v>44617</v>
      </c>
      <c r="B76" t="s">
        <v>71</v>
      </c>
      <c r="C76" s="20">
        <v>5.47345511976292</v>
      </c>
      <c r="D76" s="20">
        <v>6.2353721980065098</v>
      </c>
    </row>
    <row r="77" spans="1:4" x14ac:dyDescent="0.25">
      <c r="A77" s="2">
        <v>44708</v>
      </c>
      <c r="B77" t="s">
        <v>72</v>
      </c>
      <c r="C77" s="20">
        <v>5.4868227306952297</v>
      </c>
      <c r="D77" s="20">
        <v>6.2158275581742197</v>
      </c>
    </row>
    <row r="78" spans="1:4" x14ac:dyDescent="0.25">
      <c r="A78" s="2">
        <v>44803</v>
      </c>
      <c r="B78" t="s">
        <v>73</v>
      </c>
      <c r="C78" s="20">
        <v>5.4995392019465701</v>
      </c>
      <c r="D78" s="20">
        <v>6.1943146247390004</v>
      </c>
    </row>
    <row r="79" spans="1:4" x14ac:dyDescent="0.25">
      <c r="A79" s="2">
        <v>44894</v>
      </c>
      <c r="B79" t="s">
        <v>74</v>
      </c>
      <c r="C79" s="20">
        <v>5.5106495333263199</v>
      </c>
      <c r="D79" s="20">
        <v>6.1715225523317798</v>
      </c>
    </row>
    <row r="80" spans="1:4" x14ac:dyDescent="0.25">
      <c r="A80" s="2">
        <v>44984</v>
      </c>
      <c r="B80" t="s">
        <v>75</v>
      </c>
      <c r="C80" s="20">
        <v>5.5202073800527902</v>
      </c>
      <c r="D80" s="20">
        <v>6.1486584554795503</v>
      </c>
    </row>
    <row r="81" spans="1:4" x14ac:dyDescent="0.25">
      <c r="A81" s="2">
        <v>45076</v>
      </c>
      <c r="B81" t="s">
        <v>76</v>
      </c>
      <c r="C81" s="20">
        <v>5.5310457924572001</v>
      </c>
      <c r="D81" s="20">
        <v>6.1229324869432302</v>
      </c>
    </row>
    <row r="82" spans="1:4" x14ac:dyDescent="0.25">
      <c r="A82" s="2">
        <v>45168</v>
      </c>
      <c r="B82" t="s">
        <v>77</v>
      </c>
      <c r="C82" s="20">
        <v>5.5412494136253301</v>
      </c>
      <c r="D82" s="20">
        <v>6.0952896765069804</v>
      </c>
    </row>
    <row r="83" spans="1:4" x14ac:dyDescent="0.25">
      <c r="A83" s="2">
        <v>45259</v>
      </c>
      <c r="B83" t="s">
        <v>78</v>
      </c>
      <c r="C83" s="20">
        <v>5.5499269601023498</v>
      </c>
      <c r="D83" s="20">
        <v>6.0667843734920899</v>
      </c>
    </row>
    <row r="84" spans="1:4" x14ac:dyDescent="0.25">
      <c r="A84" s="2">
        <v>45350</v>
      </c>
      <c r="B84" t="s">
        <v>79</v>
      </c>
      <c r="C84" s="20">
        <v>5.55800832489681</v>
      </c>
      <c r="D84" s="20">
        <v>6.03775506964607</v>
      </c>
    </row>
    <row r="85" spans="1:4" x14ac:dyDescent="0.25">
      <c r="A85" s="2">
        <v>45442</v>
      </c>
      <c r="B85" t="s">
        <v>80</v>
      </c>
      <c r="C85" s="20">
        <v>5.5665003398324098</v>
      </c>
      <c r="D85" s="20">
        <v>6.0044586457341298</v>
      </c>
    </row>
    <row r="86" spans="1:4" x14ac:dyDescent="0.25">
      <c r="A86" s="2">
        <v>45534</v>
      </c>
      <c r="B86" t="s">
        <v>81</v>
      </c>
      <c r="C86" s="20">
        <v>5.5742177698599802</v>
      </c>
      <c r="D86" s="20">
        <v>5.9711163673170704</v>
      </c>
    </row>
    <row r="87" spans="1:4" x14ac:dyDescent="0.25">
      <c r="A87" s="2">
        <v>45624</v>
      </c>
      <c r="B87" t="s">
        <v>82</v>
      </c>
      <c r="C87" s="20">
        <v>5.5804326232012302</v>
      </c>
      <c r="D87" s="20">
        <v>5.9396288554925203</v>
      </c>
    </row>
    <row r="88" spans="1:4" x14ac:dyDescent="0.25">
      <c r="A88" s="2">
        <v>45715</v>
      </c>
      <c r="B88" t="s">
        <v>83</v>
      </c>
      <c r="C88" s="20">
        <v>5.58539325994247</v>
      </c>
      <c r="D88" s="20">
        <v>5.9094129571100202</v>
      </c>
    </row>
    <row r="89" spans="1:4" x14ac:dyDescent="0.25">
      <c r="A89" s="2">
        <v>45806</v>
      </c>
      <c r="B89" t="s">
        <v>84</v>
      </c>
      <c r="C89" s="20">
        <v>5.59137374949215</v>
      </c>
      <c r="D89" s="20">
        <v>5.8801886544313202</v>
      </c>
    </row>
    <row r="90" spans="1:4" x14ac:dyDescent="0.25">
      <c r="A90" s="2">
        <v>45898</v>
      </c>
      <c r="B90" t="s">
        <v>85</v>
      </c>
      <c r="C90" s="20">
        <v>5.5968983849429499</v>
      </c>
      <c r="D90" s="20">
        <v>5.8516488126526296</v>
      </c>
    </row>
    <row r="91" spans="1:4" x14ac:dyDescent="0.25">
      <c r="A91" s="2">
        <v>45988</v>
      </c>
      <c r="B91" t="s">
        <v>86</v>
      </c>
      <c r="C91" s="20">
        <v>5.6011344108018299</v>
      </c>
      <c r="D91" s="20">
        <v>5.8253382772288802</v>
      </c>
    </row>
    <row r="92" spans="1:4" x14ac:dyDescent="0.25">
      <c r="A92" s="2">
        <v>46079</v>
      </c>
      <c r="B92" t="s">
        <v>87</v>
      </c>
      <c r="C92" s="20">
        <v>5.6042611167616698</v>
      </c>
      <c r="D92" s="20">
        <v>5.8003669167923704</v>
      </c>
    </row>
    <row r="93" spans="1:4" x14ac:dyDescent="0.25">
      <c r="A93" s="2">
        <v>46170</v>
      </c>
      <c r="B93" t="s">
        <v>88</v>
      </c>
      <c r="C93" s="20">
        <v>5.6084694434275697</v>
      </c>
      <c r="D93" s="20">
        <v>5.7763758519885497</v>
      </c>
    </row>
    <row r="94" spans="1:4" x14ac:dyDescent="0.25">
      <c r="A94" s="2">
        <v>46261</v>
      </c>
      <c r="B94" t="s">
        <v>89</v>
      </c>
      <c r="C94" s="20">
        <v>5.6123282545429198</v>
      </c>
      <c r="D94" s="20">
        <v>5.7531127367417998</v>
      </c>
    </row>
    <row r="95" spans="1:4" x14ac:dyDescent="0.25">
      <c r="A95" s="2">
        <v>46353</v>
      </c>
      <c r="B95" t="s">
        <v>90</v>
      </c>
      <c r="C95" s="20">
        <v>5.61510194850863</v>
      </c>
      <c r="D95" s="20">
        <v>5.7314059199048204</v>
      </c>
    </row>
    <row r="96" spans="1:4" x14ac:dyDescent="0.25">
      <c r="A96" s="2">
        <v>46443</v>
      </c>
      <c r="B96" t="s">
        <v>91</v>
      </c>
      <c r="C96" s="20">
        <v>5.6168497898318996</v>
      </c>
      <c r="D96" s="20">
        <v>5.7122478846708802</v>
      </c>
    </row>
    <row r="97" spans="1:4" x14ac:dyDescent="0.25">
      <c r="A97" s="2">
        <v>46534</v>
      </c>
      <c r="B97" t="s">
        <v>92</v>
      </c>
      <c r="C97" s="20">
        <v>5.6197595521669799</v>
      </c>
      <c r="D97" s="20">
        <v>5.6932873560364303</v>
      </c>
    </row>
    <row r="98" spans="1:4" x14ac:dyDescent="0.25">
      <c r="A98" s="2">
        <v>46626</v>
      </c>
      <c r="B98" t="s">
        <v>93</v>
      </c>
      <c r="C98" s="20">
        <v>5.6223926148292396</v>
      </c>
      <c r="D98" s="20">
        <v>5.6753082987182504</v>
      </c>
    </row>
    <row r="99" spans="1:4" x14ac:dyDescent="0.25">
      <c r="A99" s="2">
        <v>46720</v>
      </c>
      <c r="B99" t="s">
        <v>94</v>
      </c>
      <c r="C99" s="20">
        <v>5.6240816080899103</v>
      </c>
      <c r="D99" s="20">
        <v>5.65918430104451</v>
      </c>
    </row>
    <row r="100" spans="1:4" x14ac:dyDescent="0.25">
      <c r="A100" s="2">
        <v>46811</v>
      </c>
      <c r="B100" t="s">
        <v>95</v>
      </c>
      <c r="C100" s="20">
        <v>5.6255588808582999</v>
      </c>
      <c r="D100" s="20">
        <v>5.64473042584323</v>
      </c>
    </row>
    <row r="101" spans="1:4" x14ac:dyDescent="0.25">
      <c r="A101" s="2">
        <v>46903</v>
      </c>
      <c r="B101" t="s">
        <v>96</v>
      </c>
      <c r="C101" s="20">
        <v>5.6275183036702501</v>
      </c>
      <c r="D101" s="20">
        <v>5.6310828379614302</v>
      </c>
    </row>
    <row r="102" spans="1:4" x14ac:dyDescent="0.25">
      <c r="A102" s="2">
        <v>46995</v>
      </c>
      <c r="B102" t="s">
        <v>97</v>
      </c>
      <c r="C102" s="20">
        <v>5.6292896335373896</v>
      </c>
      <c r="D102" s="20">
        <v>5.6183960889705302</v>
      </c>
    </row>
    <row r="103" spans="1:4" x14ac:dyDescent="0.25">
      <c r="A103" s="2">
        <v>47086</v>
      </c>
      <c r="B103" t="s">
        <v>98</v>
      </c>
      <c r="C103" s="20">
        <v>5.63023656607107</v>
      </c>
      <c r="D103" s="20">
        <v>5.60714557167561</v>
      </c>
    </row>
    <row r="104" spans="1:4" x14ac:dyDescent="0.25">
      <c r="A104" s="2">
        <v>47176</v>
      </c>
      <c r="B104" t="s">
        <v>99</v>
      </c>
      <c r="C104" s="20">
        <v>5.6304019586744598</v>
      </c>
      <c r="D104" s="20">
        <v>5.5984436734602001</v>
      </c>
    </row>
    <row r="105" spans="1:4" x14ac:dyDescent="0.25">
      <c r="A105" s="2">
        <v>47268</v>
      </c>
      <c r="B105" t="s">
        <v>100</v>
      </c>
      <c r="C105" s="20">
        <v>5.6317489039352502</v>
      </c>
      <c r="D105" s="20">
        <v>5.5912669547568301</v>
      </c>
    </row>
    <row r="106" spans="1:4" x14ac:dyDescent="0.25">
      <c r="A106" s="2">
        <v>47361</v>
      </c>
      <c r="B106" t="s">
        <v>101</v>
      </c>
      <c r="C106" s="20">
        <v>5.6329795159610896</v>
      </c>
      <c r="D106" s="20">
        <v>5.5823114245850203</v>
      </c>
    </row>
    <row r="107" spans="1:4" x14ac:dyDescent="0.25">
      <c r="A107" s="2">
        <v>47451</v>
      </c>
      <c r="B107" t="s">
        <v>102</v>
      </c>
      <c r="C107" s="20">
        <v>5.6334877866593303</v>
      </c>
      <c r="D107" s="20">
        <v>5.5758296582779501</v>
      </c>
    </row>
    <row r="108" spans="1:4" x14ac:dyDescent="0.25">
      <c r="A108" s="2">
        <v>47541</v>
      </c>
      <c r="B108" t="s">
        <v>103</v>
      </c>
      <c r="C108" s="20">
        <v>5.6333044375634698</v>
      </c>
      <c r="D108" s="20">
        <v>5.5710056212440699</v>
      </c>
    </row>
    <row r="109" spans="1:4" x14ac:dyDescent="0.25">
      <c r="A109" s="2">
        <v>47633</v>
      </c>
      <c r="B109" t="s">
        <v>104</v>
      </c>
      <c r="C109" s="20">
        <v>5.6342805840089198</v>
      </c>
      <c r="D109" s="20">
        <v>5.5641482832654301</v>
      </c>
    </row>
    <row r="110" spans="1:4" x14ac:dyDescent="0.25">
      <c r="A110" s="2">
        <v>47725</v>
      </c>
      <c r="B110" t="s">
        <v>105</v>
      </c>
      <c r="C110" s="20">
        <v>5.6351835926673903</v>
      </c>
      <c r="D110" s="20">
        <v>5.5581698134866899</v>
      </c>
    </row>
    <row r="111" spans="1:4" x14ac:dyDescent="0.25">
      <c r="A111" s="2">
        <v>47815</v>
      </c>
      <c r="B111" t="s">
        <v>106</v>
      </c>
      <c r="C111" s="20">
        <v>5.6354186410390499</v>
      </c>
      <c r="D111" s="20">
        <v>5.5530501722335099</v>
      </c>
    </row>
    <row r="112" spans="1:4" x14ac:dyDescent="0.25">
      <c r="A112" s="2">
        <v>47906</v>
      </c>
      <c r="B112" t="s">
        <v>107</v>
      </c>
      <c r="C112" s="20">
        <v>5.6349965437374001</v>
      </c>
      <c r="D112" s="20">
        <v>5.5486163112004103</v>
      </c>
    </row>
    <row r="113" spans="1:4" x14ac:dyDescent="0.25">
      <c r="A113" s="2">
        <v>47997</v>
      </c>
      <c r="B113" t="s">
        <v>108</v>
      </c>
      <c r="C113" s="20">
        <v>5.6357225348916602</v>
      </c>
      <c r="D113" s="20">
        <v>5.5441276447730798</v>
      </c>
    </row>
    <row r="114" spans="1:4" x14ac:dyDescent="0.25">
      <c r="A114" s="2">
        <v>48089</v>
      </c>
      <c r="B114" t="s">
        <v>109</v>
      </c>
      <c r="C114" s="20">
        <v>5.6363867613619298</v>
      </c>
      <c r="D114" s="20">
        <v>5.5395369027398704</v>
      </c>
    </row>
    <row r="115" spans="1:4" x14ac:dyDescent="0.25">
      <c r="A115" s="2">
        <v>48179</v>
      </c>
      <c r="B115" t="s">
        <v>110</v>
      </c>
      <c r="C115" s="20">
        <v>5.6364288927701196</v>
      </c>
      <c r="D115" s="20">
        <v>5.5357791756642598</v>
      </c>
    </row>
    <row r="116" spans="1:4" x14ac:dyDescent="0.25">
      <c r="A116" s="2">
        <v>48270</v>
      </c>
      <c r="B116" t="s">
        <v>111</v>
      </c>
      <c r="C116" s="20">
        <v>5.6364290834906701</v>
      </c>
      <c r="D116" s="20">
        <v>5.53272745472424</v>
      </c>
    </row>
    <row r="117" spans="1:4" x14ac:dyDescent="0.25">
      <c r="A117" s="2">
        <v>48361</v>
      </c>
      <c r="B117" t="s">
        <v>112</v>
      </c>
      <c r="C117" s="20">
        <v>5.6369626219637601</v>
      </c>
      <c r="D117" s="20">
        <v>5.5295836816509896</v>
      </c>
    </row>
    <row r="118" spans="1:4" x14ac:dyDescent="0.25">
      <c r="A118" s="2">
        <v>48453</v>
      </c>
      <c r="B118" t="s">
        <v>113</v>
      </c>
      <c r="C118" s="20">
        <v>5.6374575435627996</v>
      </c>
      <c r="D118" s="20">
        <v>5.5263834533151002</v>
      </c>
    </row>
    <row r="119" spans="1:4" x14ac:dyDescent="0.25">
      <c r="A119" s="2">
        <v>48547</v>
      </c>
      <c r="B119" t="s">
        <v>114</v>
      </c>
      <c r="C119" s="20">
        <v>5.6373633764114297</v>
      </c>
      <c r="D119" s="20">
        <v>5.5235567335294897</v>
      </c>
    </row>
    <row r="120" spans="1:4" x14ac:dyDescent="0.25">
      <c r="A120" s="2">
        <v>48635</v>
      </c>
      <c r="B120" t="s">
        <v>115</v>
      </c>
      <c r="C120" s="20">
        <v>5.63669948739678</v>
      </c>
      <c r="D120" s="20">
        <v>5.5223261481508104</v>
      </c>
    </row>
    <row r="121" spans="1:4" x14ac:dyDescent="0.25">
      <c r="A121" s="2">
        <v>48726</v>
      </c>
      <c r="B121" t="s">
        <v>116</v>
      </c>
      <c r="C121" s="20">
        <v>5.6371183794413398</v>
      </c>
      <c r="D121" s="20">
        <v>5.5205783754446003</v>
      </c>
    </row>
    <row r="122" spans="1:4" x14ac:dyDescent="0.25">
      <c r="A122" s="2">
        <v>48821</v>
      </c>
      <c r="B122" t="s">
        <v>117</v>
      </c>
      <c r="C122" s="20">
        <v>5.6375144344138501</v>
      </c>
      <c r="D122" s="20">
        <v>5.5187676970599302</v>
      </c>
    </row>
    <row r="123" spans="1:4" x14ac:dyDescent="0.25">
      <c r="A123" s="2">
        <v>48912</v>
      </c>
      <c r="B123" t="s">
        <v>118</v>
      </c>
      <c r="C123" s="20">
        <v>5.6373562617344897</v>
      </c>
      <c r="D123" s="20">
        <v>5.51731491474197</v>
      </c>
    </row>
    <row r="124" spans="1:4" x14ac:dyDescent="0.25">
      <c r="A124" s="2">
        <v>49002</v>
      </c>
      <c r="B124" t="s">
        <v>119</v>
      </c>
      <c r="C124" s="20">
        <v>5.6366612905203599</v>
      </c>
      <c r="D124" s="20">
        <v>5.51746319462399</v>
      </c>
    </row>
    <row r="125" spans="1:4" x14ac:dyDescent="0.25">
      <c r="A125" s="2">
        <v>49094</v>
      </c>
      <c r="B125" t="s">
        <v>120</v>
      </c>
      <c r="C125" s="20">
        <v>5.6370240698456504</v>
      </c>
      <c r="D125" s="20">
        <v>5.5171113491069201</v>
      </c>
    </row>
    <row r="126" spans="1:4" x14ac:dyDescent="0.25">
      <c r="A126" s="2">
        <v>49186</v>
      </c>
      <c r="B126" s="2">
        <v>49188</v>
      </c>
      <c r="C126" s="20">
        <v>5.63737776463533</v>
      </c>
      <c r="D126" s="20">
        <v>5.5166319542897799</v>
      </c>
    </row>
    <row r="127" spans="1:4" x14ac:dyDescent="0.25">
      <c r="C127" s="20">
        <v>5.6372078529007803</v>
      </c>
      <c r="D127">
        <v>5.5162112430961603</v>
      </c>
    </row>
  </sheetData>
  <mergeCells count="1">
    <mergeCell ref="B3:D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opLeftCell="A3" workbookViewId="0">
      <selection activeCell="C3" sqref="C1:C1048576"/>
    </sheetView>
  </sheetViews>
  <sheetFormatPr defaultColWidth="8.85546875" defaultRowHeight="15" x14ac:dyDescent="0.25"/>
  <cols>
    <col min="1" max="1" width="12.28515625" bestFit="1" customWidth="1"/>
    <col min="2" max="2" width="15" customWidth="1"/>
  </cols>
  <sheetData>
    <row r="1" spans="1:2" x14ac:dyDescent="0.25">
      <c r="A1" t="s">
        <v>138</v>
      </c>
      <c r="B1" s="2">
        <v>38229</v>
      </c>
    </row>
    <row r="2" spans="1:2" x14ac:dyDescent="0.25">
      <c r="A2" t="s">
        <v>142</v>
      </c>
      <c r="B2" s="2">
        <v>38231</v>
      </c>
    </row>
    <row r="3" spans="1:2" ht="39" customHeight="1" x14ac:dyDescent="0.25">
      <c r="A3" s="1" t="s">
        <v>121</v>
      </c>
      <c r="B3" s="4" t="s">
        <v>141</v>
      </c>
    </row>
    <row r="4" spans="1:2" x14ac:dyDescent="0.25">
      <c r="A4" t="s">
        <v>122</v>
      </c>
      <c r="B4">
        <v>29.65</v>
      </c>
    </row>
    <row r="5" spans="1:2" x14ac:dyDescent="0.25">
      <c r="A5" t="s">
        <v>123</v>
      </c>
      <c r="B5">
        <v>35.299999999999997</v>
      </c>
    </row>
    <row r="6" spans="1:2" x14ac:dyDescent="0.25">
      <c r="A6" t="s">
        <v>124</v>
      </c>
      <c r="B6">
        <v>33.35</v>
      </c>
    </row>
    <row r="7" spans="1:2" x14ac:dyDescent="0.25">
      <c r="A7" t="s">
        <v>125</v>
      </c>
      <c r="B7">
        <v>31.15</v>
      </c>
    </row>
    <row r="8" spans="1:2" x14ac:dyDescent="0.25">
      <c r="A8" t="s">
        <v>126</v>
      </c>
      <c r="B8">
        <v>29.15</v>
      </c>
    </row>
    <row r="9" spans="1:2" x14ac:dyDescent="0.25">
      <c r="A9" t="s">
        <v>127</v>
      </c>
      <c r="B9">
        <v>27.7</v>
      </c>
    </row>
    <row r="10" spans="1:2" x14ac:dyDescent="0.25">
      <c r="A10" t="s">
        <v>128</v>
      </c>
      <c r="B10">
        <v>26.45</v>
      </c>
    </row>
    <row r="11" spans="1:2" x14ac:dyDescent="0.25">
      <c r="A11" t="s">
        <v>129</v>
      </c>
      <c r="B11">
        <v>25.25</v>
      </c>
    </row>
    <row r="12" spans="1:2" x14ac:dyDescent="0.25">
      <c r="A12" t="s">
        <v>130</v>
      </c>
      <c r="B12">
        <v>24.2</v>
      </c>
    </row>
    <row r="13" spans="1:2" x14ac:dyDescent="0.25">
      <c r="A13" t="s">
        <v>131</v>
      </c>
      <c r="B13">
        <v>23.25</v>
      </c>
    </row>
    <row r="14" spans="1:2" x14ac:dyDescent="0.25">
      <c r="A14" t="s">
        <v>132</v>
      </c>
      <c r="B14">
        <v>20.6</v>
      </c>
    </row>
    <row r="15" spans="1:2" x14ac:dyDescent="0.25">
      <c r="A15" t="s">
        <v>133</v>
      </c>
      <c r="B15">
        <v>19.75</v>
      </c>
    </row>
    <row r="16" spans="1:2" x14ac:dyDescent="0.25">
      <c r="A16" t="s">
        <v>134</v>
      </c>
      <c r="B16">
        <v>17.149999999999999</v>
      </c>
    </row>
    <row r="17" spans="1:2" x14ac:dyDescent="0.25">
      <c r="A17" t="s">
        <v>135</v>
      </c>
      <c r="B17">
        <v>15.9</v>
      </c>
    </row>
    <row r="18" spans="1:2" x14ac:dyDescent="0.25">
      <c r="A18" t="s">
        <v>136</v>
      </c>
      <c r="B18">
        <v>15.18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opLeftCell="B1" workbookViewId="0">
      <selection activeCell="G8" sqref="G8"/>
    </sheetView>
  </sheetViews>
  <sheetFormatPr defaultColWidth="10.85546875" defaultRowHeight="15.75" x14ac:dyDescent="0.25"/>
  <cols>
    <col min="1" max="1" width="18.140625" style="10" bestFit="1" customWidth="1"/>
    <col min="2" max="2" width="14.140625" style="10" bestFit="1" customWidth="1"/>
    <col min="3" max="3" width="16.28515625" style="10" bestFit="1" customWidth="1"/>
    <col min="4" max="4" width="20" style="10" bestFit="1" customWidth="1"/>
    <col min="5" max="5" width="22.85546875" style="10" bestFit="1" customWidth="1"/>
    <col min="6" max="6" width="10.85546875" style="10"/>
    <col min="7" max="7" width="19.42578125" style="10" bestFit="1" customWidth="1"/>
    <col min="8" max="8" width="22.85546875" style="10" bestFit="1" customWidth="1"/>
    <col min="9" max="9" width="12.42578125" style="10" bestFit="1" customWidth="1"/>
    <col min="10" max="10" width="10.85546875" style="10"/>
    <col min="11" max="11" width="13.42578125" style="10" bestFit="1" customWidth="1"/>
    <col min="12" max="12" width="11.28515625" style="10" bestFit="1" customWidth="1"/>
    <col min="13" max="19" width="10.85546875" style="10"/>
    <col min="20" max="20" width="12.85546875" style="10" bestFit="1" customWidth="1"/>
    <col min="21" max="16384" width="10.85546875" style="10"/>
  </cols>
  <sheetData>
    <row r="1" spans="1:20" x14ac:dyDescent="0.25">
      <c r="A1" s="9" t="s">
        <v>146</v>
      </c>
      <c r="B1" s="9"/>
      <c r="C1" s="10" t="s">
        <v>147</v>
      </c>
      <c r="D1" s="11">
        <f>usd23_libor_curve!B1</f>
        <v>38229</v>
      </c>
      <c r="E1" s="10" t="s">
        <v>148</v>
      </c>
      <c r="F1" s="12">
        <f>usd_atm_european_caps!B4/100</f>
        <v>0.29649999999999999</v>
      </c>
      <c r="G1" s="10" t="s">
        <v>149</v>
      </c>
      <c r="H1" s="13">
        <v>2.4261595906260567E-2</v>
      </c>
    </row>
    <row r="2" spans="1:20" x14ac:dyDescent="0.25">
      <c r="A2" s="9" t="s">
        <v>150</v>
      </c>
      <c r="B2" s="9"/>
      <c r="C2" s="10" t="s">
        <v>151</v>
      </c>
      <c r="D2" s="11">
        <f>usd23_libor_curve!B2</f>
        <v>38231</v>
      </c>
      <c r="H2" s="14"/>
    </row>
    <row r="3" spans="1:20" x14ac:dyDescent="0.25">
      <c r="A3" s="9" t="s">
        <v>152</v>
      </c>
      <c r="B3" s="15">
        <f>SUM(T7:T9)</f>
        <v>16040.207086205413</v>
      </c>
      <c r="C3" s="10" t="s">
        <v>142</v>
      </c>
      <c r="D3" s="11">
        <f>usd23_libor_curve!B2</f>
        <v>38231</v>
      </c>
    </row>
    <row r="4" spans="1:20" x14ac:dyDescent="0.25">
      <c r="J4" s="13"/>
    </row>
    <row r="5" spans="1:20" x14ac:dyDescent="0.25">
      <c r="B5" s="10" t="s">
        <v>153</v>
      </c>
      <c r="C5" s="10" t="s">
        <v>154</v>
      </c>
      <c r="D5" s="10" t="s">
        <v>155</v>
      </c>
      <c r="E5" s="10" t="s">
        <v>156</v>
      </c>
      <c r="F5" s="10" t="s">
        <v>157</v>
      </c>
      <c r="G5" s="10" t="s">
        <v>158</v>
      </c>
      <c r="H5" s="10" t="s">
        <v>159</v>
      </c>
      <c r="I5" s="10" t="s">
        <v>160</v>
      </c>
      <c r="J5" s="10" t="s">
        <v>161</v>
      </c>
      <c r="K5" s="10" t="s">
        <v>162</v>
      </c>
      <c r="L5" s="10" t="s">
        <v>163</v>
      </c>
      <c r="M5" s="10" t="s">
        <v>164</v>
      </c>
      <c r="N5" s="10" t="s">
        <v>165</v>
      </c>
      <c r="O5" s="10" t="s">
        <v>166</v>
      </c>
      <c r="P5" s="10" t="s">
        <v>167</v>
      </c>
      <c r="Q5" s="10" t="s">
        <v>168</v>
      </c>
      <c r="R5" s="10" t="s">
        <v>169</v>
      </c>
      <c r="S5" s="10" t="s">
        <v>170</v>
      </c>
      <c r="T5" s="10" t="s">
        <v>152</v>
      </c>
    </row>
    <row r="6" spans="1:20" x14ac:dyDescent="0.25">
      <c r="B6" s="10" t="s">
        <v>137</v>
      </c>
      <c r="C6" s="10" t="s">
        <v>137</v>
      </c>
      <c r="D6" s="10" t="s">
        <v>137</v>
      </c>
      <c r="E6" s="10" t="s">
        <v>137</v>
      </c>
      <c r="F6" s="11">
        <v>38322</v>
      </c>
      <c r="G6" s="10">
        <f>F6-D3</f>
        <v>91</v>
      </c>
      <c r="H6" s="10">
        <f>G6/360</f>
        <v>0.25277777777777777</v>
      </c>
      <c r="I6" s="10" t="s">
        <v>137</v>
      </c>
      <c r="J6" s="10" t="s">
        <v>137</v>
      </c>
      <c r="K6" s="10" t="s">
        <v>137</v>
      </c>
      <c r="L6" s="12">
        <v>1.7899999999999999E-2</v>
      </c>
      <c r="M6" s="10" t="s">
        <v>137</v>
      </c>
      <c r="N6" s="10" t="s">
        <v>137</v>
      </c>
      <c r="O6" s="10" t="s">
        <v>137</v>
      </c>
      <c r="P6" s="10" t="s">
        <v>137</v>
      </c>
      <c r="Q6" s="10" t="s">
        <v>137</v>
      </c>
      <c r="R6" s="10" t="s">
        <v>137</v>
      </c>
      <c r="S6" s="10" t="s">
        <v>137</v>
      </c>
      <c r="T6" s="10" t="s">
        <v>137</v>
      </c>
    </row>
    <row r="7" spans="1:20" x14ac:dyDescent="0.25">
      <c r="B7" s="10">
        <v>1</v>
      </c>
      <c r="C7" s="11">
        <v>38320</v>
      </c>
      <c r="D7" s="10">
        <f>C7-$D$2</f>
        <v>89</v>
      </c>
      <c r="E7" s="10">
        <f>D7/365</f>
        <v>0.24383561643835616</v>
      </c>
      <c r="F7" s="11">
        <v>38412</v>
      </c>
      <c r="G7" s="10">
        <f>F7-F6</f>
        <v>90</v>
      </c>
      <c r="H7" s="10">
        <f>G7/360</f>
        <v>0.25</v>
      </c>
      <c r="I7" s="16">
        <v>10000000</v>
      </c>
      <c r="J7" s="13">
        <f>$H$1</f>
        <v>2.4261595906260567E-2</v>
      </c>
      <c r="K7" s="13">
        <f>$F$1*SQRT(E7)</f>
        <v>0.14641085230006987</v>
      </c>
      <c r="L7" s="17">
        <f>usd23_libor_curve!D7/100</f>
        <v>2.1878531221617901E-2</v>
      </c>
      <c r="M7" s="10">
        <f>LN(L7/J7)</f>
        <v>-0.10338883830286376</v>
      </c>
      <c r="N7" s="10">
        <f>(M7+0.5*K7^2)/K7</f>
        <v>-0.63295014004370431</v>
      </c>
      <c r="O7" s="10">
        <f>(M7-0.5*K7^2)/K7</f>
        <v>-0.77936099234377409</v>
      </c>
      <c r="P7" s="10">
        <f>NORMDIST(N7,0,1,TRUE)</f>
        <v>0.26338310171384449</v>
      </c>
      <c r="Q7" s="10">
        <f>NORMDIST(O7,0,1,TRUE)</f>
        <v>0.21788354761580137</v>
      </c>
      <c r="R7" s="18">
        <v>0.99008028307479512</v>
      </c>
      <c r="S7" s="10">
        <f>H7*I7*(L7*P7-J7*Q7)</f>
        <v>1190.582068039635</v>
      </c>
      <c r="T7" s="19">
        <f>R7*S7</f>
        <v>1178.7718309484569</v>
      </c>
    </row>
    <row r="8" spans="1:20" x14ac:dyDescent="0.25">
      <c r="B8" s="10">
        <v>2</v>
      </c>
      <c r="C8" s="11">
        <v>38408</v>
      </c>
      <c r="D8" s="10">
        <f t="shared" ref="D8:D9" si="0">C8-$D$2</f>
        <v>177</v>
      </c>
      <c r="E8" s="10">
        <f t="shared" ref="E8:E9" si="1">D8/365</f>
        <v>0.48493150684931507</v>
      </c>
      <c r="F8" s="11">
        <v>38504</v>
      </c>
      <c r="G8" s="10">
        <f>F8-F7</f>
        <v>92</v>
      </c>
      <c r="H8" s="10">
        <f t="shared" ref="H8:H9" si="2">G8/360</f>
        <v>0.25555555555555554</v>
      </c>
      <c r="I8" s="16">
        <v>10000000</v>
      </c>
      <c r="J8" s="13">
        <f t="shared" ref="J8:J9" si="3">$H$1</f>
        <v>2.4261595906260567E-2</v>
      </c>
      <c r="K8" s="13">
        <f t="shared" ref="K8:K9" si="4">$F$1*SQRT(E8)</f>
        <v>0.20647377524279853</v>
      </c>
      <c r="L8" s="17">
        <f>usd23_libor_curve!D8/100</f>
        <v>2.4134098992417301E-2</v>
      </c>
      <c r="M8" s="10">
        <f t="shared" ref="M8:M9" si="5">LN(L8/J8)</f>
        <v>-5.2689483670903085E-3</v>
      </c>
      <c r="N8" s="10">
        <f t="shared" ref="N8:N9" si="6">(M8+0.5*K8^2)/K8</f>
        <v>7.7718158374092197E-2</v>
      </c>
      <c r="O8" s="10">
        <f t="shared" ref="O8:O9" si="7">(M8-0.5*K8^2)/K8</f>
        <v>-0.12875561686870635</v>
      </c>
      <c r="P8" s="10">
        <f t="shared" ref="P8:Q9" si="8">NORMDIST(N8,0,1,TRUE)</f>
        <v>0.53097387524972617</v>
      </c>
      <c r="Q8" s="10">
        <f t="shared" si="8"/>
        <v>0.44877551286159195</v>
      </c>
      <c r="R8" s="18">
        <v>0.98401129200357262</v>
      </c>
      <c r="S8" s="10">
        <f t="shared" ref="S8:S9" si="9">H8*I8*(L8*P8-J8*Q8)</f>
        <v>4923.4462450894916</v>
      </c>
      <c r="T8" s="19">
        <f t="shared" ref="T8:T9" si="10">R8*S8</f>
        <v>4844.726700740649</v>
      </c>
    </row>
    <row r="9" spans="1:20" x14ac:dyDescent="0.25">
      <c r="B9" s="10">
        <v>3</v>
      </c>
      <c r="C9" s="11">
        <v>38499</v>
      </c>
      <c r="D9" s="10">
        <f t="shared" si="0"/>
        <v>268</v>
      </c>
      <c r="E9" s="10">
        <f t="shared" si="1"/>
        <v>0.73424657534246573</v>
      </c>
      <c r="F9" s="11">
        <v>38596</v>
      </c>
      <c r="G9" s="10">
        <f>F9-F8</f>
        <v>92</v>
      </c>
      <c r="H9" s="10">
        <f t="shared" si="2"/>
        <v>0.25555555555555554</v>
      </c>
      <c r="I9" s="16">
        <v>10000000</v>
      </c>
      <c r="J9" s="13">
        <f t="shared" si="3"/>
        <v>2.4261595906260567E-2</v>
      </c>
      <c r="K9" s="13">
        <f t="shared" si="4"/>
        <v>0.25406548071934265</v>
      </c>
      <c r="L9" s="17">
        <f>usd23_libor_curve!D9/100</f>
        <v>2.6751637685205401E-2</v>
      </c>
      <c r="M9" s="10">
        <f t="shared" si="5"/>
        <v>9.7701008552347729E-2</v>
      </c>
      <c r="N9" s="10">
        <f t="shared" si="6"/>
        <v>0.51158324393742682</v>
      </c>
      <c r="O9" s="10">
        <f t="shared" si="7"/>
        <v>0.25751776321808406</v>
      </c>
      <c r="P9" s="10">
        <f t="shared" si="8"/>
        <v>0.69552864251818725</v>
      </c>
      <c r="Q9" s="10">
        <f t="shared" si="8"/>
        <v>0.60161044774328831</v>
      </c>
      <c r="R9" s="18">
        <v>0.97732974822093144</v>
      </c>
      <c r="S9" s="10">
        <f t="shared" si="9"/>
        <v>10249.057263170473</v>
      </c>
      <c r="T9" s="19">
        <f t="shared" si="10"/>
        <v>10016.708554516306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usd23_libor_curve</vt:lpstr>
      <vt:lpstr>usd_atm_european_caps</vt:lpstr>
      <vt:lpstr>1-yr USD ATM Cap Valuation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Christopher Lako</cp:lastModifiedBy>
  <dcterms:created xsi:type="dcterms:W3CDTF">2013-04-03T15:49:21Z</dcterms:created>
  <dcterms:modified xsi:type="dcterms:W3CDTF">2019-01-23T20:05:33Z</dcterms:modified>
</cp:coreProperties>
</file>