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codeName="ThisWorkbook" autoCompressPictures="0"/>
  <mc:AlternateContent xmlns:mc="http://schemas.openxmlformats.org/markup-compatibility/2006">
    <mc:Choice Requires="x15">
      <x15ac:absPath xmlns:x15ac="http://schemas.microsoft.com/office/spreadsheetml/2010/11/ac" url="/Users/wallace/Documents/Courses/MFE230M/Spring_2019/Homework_sets/Homework_1/"/>
    </mc:Choice>
  </mc:AlternateContent>
  <xr:revisionPtr revIDLastSave="0" documentId="8_{9840CC3B-D056-8B44-A3B6-36230F7AF4BE}" xr6:coauthVersionLast="40" xr6:coauthVersionMax="40" xr10:uidLastSave="{00000000-0000-0000-0000-000000000000}"/>
  <bookViews>
    <workbookView xWindow="420" yWindow="460" windowWidth="20580" windowHeight="15920" firstSheet="3" activeTab="8" xr2:uid="{00000000-000D-0000-FFFF-FFFF00000000}"/>
  </bookViews>
  <sheets>
    <sheet name="100-PSA" sheetId="9" r:id="rId1"/>
    <sheet name="Pool Info" sheetId="4" r:id="rId2"/>
    <sheet name="Pool CF" sheetId="5" r:id="rId3"/>
    <sheet name="Summary CF" sheetId="6" r:id="rId4"/>
    <sheet name="Principal CF Alloc" sheetId="1" r:id="rId5"/>
    <sheet name="Principal" sheetId="2" r:id="rId6"/>
    <sheet name="Balance" sheetId="7" r:id="rId7"/>
    <sheet name="Interest" sheetId="3" r:id="rId8"/>
    <sheet name="Pricing" sheetId="8" r:id="rId9"/>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7" i="5" l="1"/>
  <c r="E248" i="5" s="1"/>
  <c r="F248" i="5" s="1"/>
  <c r="H10" i="5"/>
  <c r="C2" i="5"/>
  <c r="C3" i="5" s="1"/>
  <c r="B11" i="5" s="1"/>
  <c r="C6" i="5"/>
  <c r="K7" i="5"/>
  <c r="M11" i="5"/>
  <c r="N11" i="5" s="1"/>
  <c r="P10" i="5"/>
  <c r="K2" i="5"/>
  <c r="K3" i="5"/>
  <c r="K6" i="5"/>
  <c r="C2" i="1"/>
  <c r="E5" i="4"/>
  <c r="F2" i="6"/>
  <c r="H3" i="6" s="1"/>
  <c r="C11" i="1"/>
  <c r="C14" i="1"/>
  <c r="D12" i="1" s="1"/>
  <c r="D5" i="1"/>
  <c r="W18" i="1"/>
  <c r="T19" i="1"/>
  <c r="D18" i="1"/>
  <c r="B3" i="7" s="1"/>
  <c r="O18" i="1"/>
  <c r="G18" i="1"/>
  <c r="C3" i="7" s="1"/>
  <c r="J18" i="1"/>
  <c r="D3" i="7"/>
  <c r="R18" i="1"/>
  <c r="AD18" i="1"/>
  <c r="H3" i="7"/>
  <c r="B1" i="3"/>
  <c r="AG18" i="1"/>
  <c r="I3" i="7" s="1"/>
  <c r="K5" i="5"/>
  <c r="C5" i="5"/>
  <c r="F3" i="7"/>
  <c r="E3" i="7"/>
  <c r="L19" i="1"/>
  <c r="M38" i="5"/>
  <c r="N38" i="5"/>
  <c r="M40" i="5"/>
  <c r="N40" i="5"/>
  <c r="M42" i="5"/>
  <c r="N42" i="5"/>
  <c r="M44" i="5"/>
  <c r="N44" i="5"/>
  <c r="M46" i="5"/>
  <c r="N46" i="5"/>
  <c r="M28" i="5"/>
  <c r="N28" i="5"/>
  <c r="M39" i="5"/>
  <c r="N39" i="5"/>
  <c r="M43" i="5"/>
  <c r="N43" i="5"/>
  <c r="M47" i="5"/>
  <c r="N47" i="5"/>
  <c r="M49" i="5"/>
  <c r="N49" i="5"/>
  <c r="M51" i="5"/>
  <c r="N51" i="5"/>
  <c r="M53" i="5"/>
  <c r="N53" i="5"/>
  <c r="M55" i="5"/>
  <c r="N55" i="5"/>
  <c r="M57" i="5"/>
  <c r="N57" i="5"/>
  <c r="M59" i="5"/>
  <c r="N59" i="5"/>
  <c r="M61" i="5"/>
  <c r="N61" i="5"/>
  <c r="M63" i="5"/>
  <c r="N63" i="5"/>
  <c r="M65" i="5"/>
  <c r="N65" i="5"/>
  <c r="M67" i="5"/>
  <c r="N67" i="5"/>
  <c r="M69" i="5"/>
  <c r="N69" i="5"/>
  <c r="M71" i="5"/>
  <c r="N71" i="5"/>
  <c r="M73" i="5"/>
  <c r="N73" i="5"/>
  <c r="M75" i="5"/>
  <c r="N75" i="5"/>
  <c r="M77" i="5"/>
  <c r="N77" i="5" s="1"/>
  <c r="M79" i="5"/>
  <c r="N79" i="5"/>
  <c r="M81" i="5"/>
  <c r="N81" i="5" s="1"/>
  <c r="M32" i="5"/>
  <c r="N32" i="5"/>
  <c r="M37" i="5"/>
  <c r="N37" i="5" s="1"/>
  <c r="M41" i="5"/>
  <c r="N41" i="5"/>
  <c r="M45" i="5"/>
  <c r="N45" i="5" s="1"/>
  <c r="M48" i="5"/>
  <c r="N48" i="5"/>
  <c r="M50" i="5"/>
  <c r="N50" i="5" s="1"/>
  <c r="M52" i="5"/>
  <c r="N52" i="5"/>
  <c r="M54" i="5"/>
  <c r="N54" i="5" s="1"/>
  <c r="M56" i="5"/>
  <c r="N56" i="5"/>
  <c r="M58" i="5"/>
  <c r="N58" i="5" s="1"/>
  <c r="M60" i="5"/>
  <c r="N60" i="5"/>
  <c r="M62" i="5"/>
  <c r="N62" i="5" s="1"/>
  <c r="M64" i="5"/>
  <c r="N64" i="5"/>
  <c r="M66" i="5"/>
  <c r="N66" i="5" s="1"/>
  <c r="M68" i="5"/>
  <c r="N68" i="5"/>
  <c r="M70" i="5"/>
  <c r="N70" i="5" s="1"/>
  <c r="M72" i="5"/>
  <c r="N72" i="5"/>
  <c r="M74" i="5"/>
  <c r="N74" i="5" s="1"/>
  <c r="M76" i="5"/>
  <c r="N76" i="5"/>
  <c r="M78" i="5"/>
  <c r="N78" i="5" s="1"/>
  <c r="M80" i="5"/>
  <c r="N80" i="5"/>
  <c r="M82" i="5"/>
  <c r="N82" i="5" s="1"/>
  <c r="M84" i="5"/>
  <c r="N84" i="5"/>
  <c r="M86" i="5"/>
  <c r="N86" i="5" s="1"/>
  <c r="M85" i="5"/>
  <c r="N85" i="5"/>
  <c r="M89" i="5"/>
  <c r="N89" i="5" s="1"/>
  <c r="M91" i="5"/>
  <c r="N91" i="5"/>
  <c r="M93" i="5"/>
  <c r="N93" i="5" s="1"/>
  <c r="M95" i="5"/>
  <c r="N95" i="5"/>
  <c r="M97" i="5"/>
  <c r="N97" i="5" s="1"/>
  <c r="M99" i="5"/>
  <c r="N99" i="5"/>
  <c r="M101" i="5"/>
  <c r="N101" i="5" s="1"/>
  <c r="M103" i="5"/>
  <c r="N103" i="5"/>
  <c r="M105" i="5"/>
  <c r="N105" i="5" s="1"/>
  <c r="M107" i="5"/>
  <c r="N107" i="5"/>
  <c r="M109" i="5"/>
  <c r="N109" i="5" s="1"/>
  <c r="M111" i="5"/>
  <c r="N111" i="5"/>
  <c r="M113" i="5"/>
  <c r="N113" i="5" s="1"/>
  <c r="M115" i="5"/>
  <c r="N115" i="5"/>
  <c r="M117" i="5"/>
  <c r="N117" i="5" s="1"/>
  <c r="M119" i="5"/>
  <c r="N119" i="5"/>
  <c r="M121" i="5"/>
  <c r="N121" i="5" s="1"/>
  <c r="M123" i="5"/>
  <c r="N123" i="5"/>
  <c r="M125" i="5"/>
  <c r="N125" i="5" s="1"/>
  <c r="M127" i="5"/>
  <c r="N127" i="5"/>
  <c r="M129" i="5"/>
  <c r="N129" i="5" s="1"/>
  <c r="M131" i="5"/>
  <c r="N131" i="5"/>
  <c r="M133" i="5"/>
  <c r="N133" i="5" s="1"/>
  <c r="M83" i="5"/>
  <c r="N83" i="5"/>
  <c r="M87" i="5"/>
  <c r="N87" i="5" s="1"/>
  <c r="M88" i="5"/>
  <c r="N88" i="5"/>
  <c r="M90" i="5"/>
  <c r="N90" i="5" s="1"/>
  <c r="M92" i="5"/>
  <c r="N92" i="5"/>
  <c r="M94" i="5"/>
  <c r="N94" i="5" s="1"/>
  <c r="M96" i="5"/>
  <c r="N96" i="5"/>
  <c r="M98" i="5"/>
  <c r="N98" i="5" s="1"/>
  <c r="M100" i="5"/>
  <c r="N100" i="5"/>
  <c r="M102" i="5"/>
  <c r="N102" i="5" s="1"/>
  <c r="M104" i="5"/>
  <c r="N104" i="5"/>
  <c r="M106" i="5"/>
  <c r="N106" i="5" s="1"/>
  <c r="M108" i="5"/>
  <c r="N108" i="5"/>
  <c r="M110" i="5"/>
  <c r="N110" i="5" s="1"/>
  <c r="M112" i="5"/>
  <c r="N112" i="5"/>
  <c r="M114" i="5"/>
  <c r="N114" i="5" s="1"/>
  <c r="M116" i="5"/>
  <c r="N116" i="5"/>
  <c r="M118" i="5"/>
  <c r="N118" i="5" s="1"/>
  <c r="M120" i="5"/>
  <c r="N120" i="5"/>
  <c r="M122" i="5"/>
  <c r="N122" i="5" s="1"/>
  <c r="M124" i="5"/>
  <c r="N124" i="5"/>
  <c r="M126" i="5"/>
  <c r="N126" i="5" s="1"/>
  <c r="M128" i="5"/>
  <c r="N128" i="5" s="1"/>
  <c r="M130" i="5"/>
  <c r="N130" i="5" s="1"/>
  <c r="M132" i="5"/>
  <c r="N132" i="5"/>
  <c r="M134" i="5"/>
  <c r="N134" i="5" s="1"/>
  <c r="M136" i="5"/>
  <c r="N136" i="5" s="1"/>
  <c r="M138" i="5"/>
  <c r="N138" i="5" s="1"/>
  <c r="M140" i="5"/>
  <c r="N140" i="5"/>
  <c r="M142" i="5"/>
  <c r="N142" i="5" s="1"/>
  <c r="M144" i="5"/>
  <c r="N144" i="5" s="1"/>
  <c r="M135" i="5"/>
  <c r="N135" i="5" s="1"/>
  <c r="M139" i="5"/>
  <c r="N139" i="5"/>
  <c r="M143" i="5"/>
  <c r="N143" i="5" s="1"/>
  <c r="M145" i="5"/>
  <c r="N145" i="5" s="1"/>
  <c r="M147" i="5"/>
  <c r="N147" i="5" s="1"/>
  <c r="M149" i="5"/>
  <c r="N149" i="5"/>
  <c r="M151" i="5"/>
  <c r="N151" i="5" s="1"/>
  <c r="M153" i="5"/>
  <c r="N153" i="5" s="1"/>
  <c r="M155" i="5"/>
  <c r="N155" i="5" s="1"/>
  <c r="M157" i="5"/>
  <c r="N157" i="5"/>
  <c r="M159" i="5"/>
  <c r="N159" i="5" s="1"/>
  <c r="M161" i="5"/>
  <c r="N161" i="5" s="1"/>
  <c r="M163" i="5"/>
  <c r="N163" i="5" s="1"/>
  <c r="M165" i="5"/>
  <c r="N165" i="5"/>
  <c r="M167" i="5"/>
  <c r="N167" i="5" s="1"/>
  <c r="M169" i="5"/>
  <c r="N169" i="5" s="1"/>
  <c r="M171" i="5"/>
  <c r="N171" i="5" s="1"/>
  <c r="M173" i="5"/>
  <c r="N173" i="5"/>
  <c r="M175" i="5"/>
  <c r="N175" i="5" s="1"/>
  <c r="M177" i="5"/>
  <c r="N177" i="5" s="1"/>
  <c r="M179" i="5"/>
  <c r="N179" i="5" s="1"/>
  <c r="M181" i="5"/>
  <c r="N181" i="5"/>
  <c r="M183" i="5"/>
  <c r="N183" i="5" s="1"/>
  <c r="M185" i="5"/>
  <c r="N185" i="5" s="1"/>
  <c r="M187" i="5"/>
  <c r="N187" i="5" s="1"/>
  <c r="M189" i="5"/>
  <c r="N189" i="5"/>
  <c r="M191" i="5"/>
  <c r="N191" i="5" s="1"/>
  <c r="M193" i="5"/>
  <c r="N193" i="5" s="1"/>
  <c r="M195" i="5"/>
  <c r="N195" i="5" s="1"/>
  <c r="M197" i="5"/>
  <c r="N197" i="5"/>
  <c r="M199" i="5"/>
  <c r="N199" i="5" s="1"/>
  <c r="M201" i="5"/>
  <c r="N201" i="5" s="1"/>
  <c r="M203" i="5"/>
  <c r="N203" i="5" s="1"/>
  <c r="M205" i="5"/>
  <c r="N205" i="5"/>
  <c r="M207" i="5"/>
  <c r="N207" i="5" s="1"/>
  <c r="M209" i="5"/>
  <c r="N209" i="5" s="1"/>
  <c r="M211" i="5"/>
  <c r="N211" i="5" s="1"/>
  <c r="M213" i="5"/>
  <c r="N213" i="5"/>
  <c r="M215" i="5"/>
  <c r="N215" i="5" s="1"/>
  <c r="M217" i="5"/>
  <c r="N217" i="5" s="1"/>
  <c r="M219" i="5"/>
  <c r="N219" i="5" s="1"/>
  <c r="M221" i="5"/>
  <c r="N221" i="5"/>
  <c r="M223" i="5"/>
  <c r="N223" i="5" s="1"/>
  <c r="M225" i="5"/>
  <c r="N225" i="5" s="1"/>
  <c r="M227" i="5"/>
  <c r="N227" i="5" s="1"/>
  <c r="M137" i="5"/>
  <c r="N137" i="5"/>
  <c r="M141" i="5"/>
  <c r="N141" i="5" s="1"/>
  <c r="M146" i="5"/>
  <c r="N146" i="5" s="1"/>
  <c r="M148" i="5"/>
  <c r="N148" i="5" s="1"/>
  <c r="M150" i="5"/>
  <c r="N150" i="5"/>
  <c r="M152" i="5"/>
  <c r="N152" i="5" s="1"/>
  <c r="M154" i="5"/>
  <c r="N154" i="5" s="1"/>
  <c r="M156" i="5"/>
  <c r="N156" i="5" s="1"/>
  <c r="M158" i="5"/>
  <c r="N158" i="5"/>
  <c r="M160" i="5"/>
  <c r="N160" i="5" s="1"/>
  <c r="M162" i="5"/>
  <c r="N162" i="5" s="1"/>
  <c r="M164" i="5"/>
  <c r="N164" i="5" s="1"/>
  <c r="M166" i="5"/>
  <c r="N166" i="5"/>
  <c r="M168" i="5"/>
  <c r="N168" i="5" s="1"/>
  <c r="M170" i="5"/>
  <c r="N170" i="5" s="1"/>
  <c r="M172" i="5"/>
  <c r="N172" i="5" s="1"/>
  <c r="M174" i="5"/>
  <c r="N174" i="5"/>
  <c r="M176" i="5"/>
  <c r="N176" i="5" s="1"/>
  <c r="M178" i="5"/>
  <c r="N178" i="5" s="1"/>
  <c r="M180" i="5"/>
  <c r="N180" i="5" s="1"/>
  <c r="M182" i="5"/>
  <c r="N182" i="5"/>
  <c r="M184" i="5"/>
  <c r="N184" i="5" s="1"/>
  <c r="M186" i="5"/>
  <c r="N186" i="5" s="1"/>
  <c r="M188" i="5"/>
  <c r="N188" i="5" s="1"/>
  <c r="M190" i="5"/>
  <c r="N190" i="5"/>
  <c r="M192" i="5"/>
  <c r="N192" i="5" s="1"/>
  <c r="M194" i="5"/>
  <c r="N194" i="5" s="1"/>
  <c r="M196" i="5"/>
  <c r="N196" i="5" s="1"/>
  <c r="M198" i="5"/>
  <c r="N198" i="5"/>
  <c r="M200" i="5"/>
  <c r="N200" i="5" s="1"/>
  <c r="M202" i="5"/>
  <c r="N202" i="5" s="1"/>
  <c r="M204" i="5"/>
  <c r="N204" i="5" s="1"/>
  <c r="M206" i="5"/>
  <c r="N206" i="5"/>
  <c r="M208" i="5"/>
  <c r="N208" i="5"/>
  <c r="M210" i="5"/>
  <c r="N210" i="5"/>
  <c r="M212" i="5"/>
  <c r="N212" i="5"/>
  <c r="M214" i="5"/>
  <c r="N214" i="5"/>
  <c r="M216" i="5"/>
  <c r="N216" i="5"/>
  <c r="M218" i="5"/>
  <c r="N218" i="5"/>
  <c r="M220" i="5"/>
  <c r="N220" i="5"/>
  <c r="M222" i="5"/>
  <c r="N222" i="5"/>
  <c r="M224" i="5"/>
  <c r="N224" i="5"/>
  <c r="M226" i="5"/>
  <c r="N226" i="5"/>
  <c r="M228" i="5"/>
  <c r="N228" i="5"/>
  <c r="M230" i="5"/>
  <c r="N230" i="5"/>
  <c r="M232" i="5"/>
  <c r="N232" i="5"/>
  <c r="M234" i="5"/>
  <c r="N234" i="5"/>
  <c r="M236" i="5"/>
  <c r="N236" i="5"/>
  <c r="M231" i="5"/>
  <c r="N231" i="5"/>
  <c r="M235" i="5"/>
  <c r="N235" i="5"/>
  <c r="M237" i="5"/>
  <c r="N237" i="5"/>
  <c r="M239" i="5"/>
  <c r="N239" i="5"/>
  <c r="M241" i="5"/>
  <c r="N241" i="5"/>
  <c r="M243" i="5"/>
  <c r="N243" i="5"/>
  <c r="M245" i="5"/>
  <c r="N245" i="5"/>
  <c r="M247" i="5"/>
  <c r="N247" i="5"/>
  <c r="M249" i="5"/>
  <c r="N249" i="5"/>
  <c r="M229" i="5"/>
  <c r="N229" i="5"/>
  <c r="M233" i="5"/>
  <c r="N233" i="5"/>
  <c r="M238" i="5"/>
  <c r="N238" i="5"/>
  <c r="M240" i="5"/>
  <c r="N240" i="5"/>
  <c r="M242" i="5"/>
  <c r="N242" i="5"/>
  <c r="M244" i="5"/>
  <c r="N244" i="5"/>
  <c r="M246" i="5"/>
  <c r="N246" i="5"/>
  <c r="M248" i="5"/>
  <c r="N248" i="5"/>
  <c r="M250" i="5"/>
  <c r="N250" i="5"/>
  <c r="E12" i="5"/>
  <c r="F12" i="5"/>
  <c r="E11" i="5"/>
  <c r="F11" i="5"/>
  <c r="E13" i="5"/>
  <c r="F13" i="5" s="1"/>
  <c r="E15" i="5"/>
  <c r="F15" i="5" s="1"/>
  <c r="E17" i="5"/>
  <c r="F17" i="5" s="1"/>
  <c r="E19" i="5"/>
  <c r="F19" i="5" s="1"/>
  <c r="E21" i="5"/>
  <c r="F21" i="5" s="1"/>
  <c r="E23" i="5"/>
  <c r="F23" i="5" s="1"/>
  <c r="E25" i="5"/>
  <c r="F25" i="5" s="1"/>
  <c r="E27" i="5"/>
  <c r="F27" i="5" s="1"/>
  <c r="E29" i="5"/>
  <c r="F29" i="5" s="1"/>
  <c r="E31" i="5"/>
  <c r="F31" i="5" s="1"/>
  <c r="E33" i="5"/>
  <c r="F33" i="5" s="1"/>
  <c r="E35" i="5"/>
  <c r="F35" i="5" s="1"/>
  <c r="E37" i="5"/>
  <c r="F37" i="5" s="1"/>
  <c r="E39" i="5"/>
  <c r="F39" i="5" s="1"/>
  <c r="E41" i="5"/>
  <c r="F41" i="5" s="1"/>
  <c r="E43" i="5"/>
  <c r="F43" i="5" s="1"/>
  <c r="E45" i="5"/>
  <c r="F45" i="5" s="1"/>
  <c r="E47" i="5"/>
  <c r="F47" i="5" s="1"/>
  <c r="E49" i="5"/>
  <c r="F49" i="5" s="1"/>
  <c r="E51" i="5"/>
  <c r="F51" i="5" s="1"/>
  <c r="E53" i="5"/>
  <c r="F53" i="5" s="1"/>
  <c r="E55" i="5"/>
  <c r="F55" i="5" s="1"/>
  <c r="E57" i="5"/>
  <c r="F57" i="5" s="1"/>
  <c r="E59" i="5"/>
  <c r="F59" i="5" s="1"/>
  <c r="E61" i="5"/>
  <c r="F61" i="5" s="1"/>
  <c r="E63" i="5"/>
  <c r="F63" i="5" s="1"/>
  <c r="E65" i="5"/>
  <c r="F65" i="5" s="1"/>
  <c r="E67" i="5"/>
  <c r="F67" i="5" s="1"/>
  <c r="E69" i="5"/>
  <c r="F69" i="5" s="1"/>
  <c r="E71" i="5"/>
  <c r="F71" i="5" s="1"/>
  <c r="E73" i="5"/>
  <c r="F73" i="5" s="1"/>
  <c r="E75" i="5"/>
  <c r="F75" i="5" s="1"/>
  <c r="E77" i="5"/>
  <c r="F77" i="5" s="1"/>
  <c r="E79" i="5"/>
  <c r="F79" i="5" s="1"/>
  <c r="E81" i="5"/>
  <c r="F81" i="5" s="1"/>
  <c r="E83" i="5"/>
  <c r="F83" i="5" s="1"/>
  <c r="E85" i="5"/>
  <c r="F85" i="5" s="1"/>
  <c r="E87" i="5"/>
  <c r="F87" i="5" s="1"/>
  <c r="E89" i="5"/>
  <c r="F89" i="5" s="1"/>
  <c r="E14" i="5"/>
  <c r="F14" i="5" s="1"/>
  <c r="E16" i="5"/>
  <c r="F16" i="5" s="1"/>
  <c r="E18" i="5"/>
  <c r="F18" i="5" s="1"/>
  <c r="E20" i="5"/>
  <c r="F20" i="5" s="1"/>
  <c r="E22" i="5"/>
  <c r="F22" i="5" s="1"/>
  <c r="E24" i="5"/>
  <c r="F24" i="5" s="1"/>
  <c r="E26" i="5"/>
  <c r="F26" i="5" s="1"/>
  <c r="E28" i="5"/>
  <c r="F28" i="5" s="1"/>
  <c r="E30" i="5"/>
  <c r="F30" i="5" s="1"/>
  <c r="E32" i="5"/>
  <c r="F32" i="5" s="1"/>
  <c r="E34" i="5"/>
  <c r="F34" i="5" s="1"/>
  <c r="E36" i="5"/>
  <c r="F36" i="5" s="1"/>
  <c r="E38" i="5"/>
  <c r="F38" i="5" s="1"/>
  <c r="E40" i="5"/>
  <c r="F40" i="5" s="1"/>
  <c r="E42" i="5"/>
  <c r="F42" i="5" s="1"/>
  <c r="E44" i="5"/>
  <c r="F44" i="5" s="1"/>
  <c r="E46" i="5"/>
  <c r="F46" i="5" s="1"/>
  <c r="E48" i="5"/>
  <c r="F48" i="5" s="1"/>
  <c r="E50" i="5"/>
  <c r="F50" i="5" s="1"/>
  <c r="E52" i="5"/>
  <c r="F52" i="5" s="1"/>
  <c r="E54" i="5"/>
  <c r="F54" i="5" s="1"/>
  <c r="E56" i="5"/>
  <c r="F56" i="5" s="1"/>
  <c r="E58" i="5"/>
  <c r="F58" i="5" s="1"/>
  <c r="E60" i="5"/>
  <c r="F60" i="5" s="1"/>
  <c r="E62" i="5"/>
  <c r="F62" i="5" s="1"/>
  <c r="E64" i="5"/>
  <c r="F64" i="5" s="1"/>
  <c r="E66" i="5"/>
  <c r="F66" i="5" s="1"/>
  <c r="E68" i="5"/>
  <c r="F68" i="5" s="1"/>
  <c r="E70" i="5"/>
  <c r="F70" i="5" s="1"/>
  <c r="E72" i="5"/>
  <c r="F72" i="5" s="1"/>
  <c r="E74" i="5"/>
  <c r="F74" i="5" s="1"/>
  <c r="E76" i="5"/>
  <c r="F76" i="5" s="1"/>
  <c r="E78" i="5"/>
  <c r="F78" i="5" s="1"/>
  <c r="E80" i="5"/>
  <c r="F80" i="5" s="1"/>
  <c r="E82" i="5"/>
  <c r="F82" i="5" s="1"/>
  <c r="E84" i="5"/>
  <c r="F84" i="5" s="1"/>
  <c r="E86" i="5"/>
  <c r="F86" i="5" s="1"/>
  <c r="E88" i="5"/>
  <c r="F88" i="5" s="1"/>
  <c r="E90" i="5"/>
  <c r="F90" i="5" s="1"/>
  <c r="E92" i="5"/>
  <c r="F92" i="5" s="1"/>
  <c r="E94" i="5"/>
  <c r="F94" i="5" s="1"/>
  <c r="E96" i="5"/>
  <c r="F96" i="5" s="1"/>
  <c r="E98" i="5"/>
  <c r="F98" i="5" s="1"/>
  <c r="E100" i="5"/>
  <c r="F100" i="5" s="1"/>
  <c r="E102" i="5"/>
  <c r="F102" i="5" s="1"/>
  <c r="E104" i="5"/>
  <c r="F104" i="5" s="1"/>
  <c r="E106" i="5"/>
  <c r="F106" i="5" s="1"/>
  <c r="E249" i="5"/>
  <c r="F249" i="5" s="1"/>
  <c r="E247" i="5"/>
  <c r="F247" i="5" s="1"/>
  <c r="E245" i="5"/>
  <c r="F245" i="5" s="1"/>
  <c r="E243" i="5"/>
  <c r="F243" i="5" s="1"/>
  <c r="E241" i="5"/>
  <c r="F241" i="5" s="1"/>
  <c r="E239" i="5"/>
  <c r="F239" i="5" s="1"/>
  <c r="E237" i="5"/>
  <c r="F237" i="5" s="1"/>
  <c r="E235" i="5"/>
  <c r="F235" i="5" s="1"/>
  <c r="E233" i="5"/>
  <c r="F233" i="5" s="1"/>
  <c r="E231" i="5"/>
  <c r="F231" i="5" s="1"/>
  <c r="E229" i="5"/>
  <c r="F229" i="5" s="1"/>
  <c r="E227" i="5"/>
  <c r="F227" i="5" s="1"/>
  <c r="E225" i="5"/>
  <c r="F225" i="5" s="1"/>
  <c r="E223" i="5"/>
  <c r="F223" i="5" s="1"/>
  <c r="E221" i="5"/>
  <c r="F221" i="5" s="1"/>
  <c r="E219" i="5"/>
  <c r="F219" i="5" s="1"/>
  <c r="E217" i="5"/>
  <c r="F217" i="5" s="1"/>
  <c r="E215" i="5"/>
  <c r="F215" i="5" s="1"/>
  <c r="E213" i="5"/>
  <c r="F213" i="5" s="1"/>
  <c r="E211" i="5"/>
  <c r="F211" i="5" s="1"/>
  <c r="E209" i="5"/>
  <c r="F209" i="5" s="1"/>
  <c r="E207" i="5"/>
  <c r="F207" i="5" s="1"/>
  <c r="E205" i="5"/>
  <c r="F205" i="5" s="1"/>
  <c r="E203" i="5"/>
  <c r="F203" i="5" s="1"/>
  <c r="E201" i="5"/>
  <c r="F201" i="5" s="1"/>
  <c r="E199" i="5"/>
  <c r="F199" i="5" s="1"/>
  <c r="E197" i="5"/>
  <c r="F197" i="5" s="1"/>
  <c r="E195" i="5"/>
  <c r="F195" i="5" s="1"/>
  <c r="E193" i="5"/>
  <c r="F193" i="5" s="1"/>
  <c r="E191" i="5"/>
  <c r="F191" i="5" s="1"/>
  <c r="E189" i="5"/>
  <c r="F189" i="5" s="1"/>
  <c r="E187" i="5"/>
  <c r="F187" i="5" s="1"/>
  <c r="E185" i="5"/>
  <c r="F185" i="5" s="1"/>
  <c r="E183" i="5"/>
  <c r="F183" i="5" s="1"/>
  <c r="E181" i="5"/>
  <c r="F181" i="5" s="1"/>
  <c r="E179" i="5"/>
  <c r="F179" i="5" s="1"/>
  <c r="E177" i="5"/>
  <c r="F177" i="5" s="1"/>
  <c r="E175" i="5"/>
  <c r="F175" i="5" s="1"/>
  <c r="E173" i="5"/>
  <c r="F173" i="5" s="1"/>
  <c r="E171" i="5"/>
  <c r="F171" i="5" s="1"/>
  <c r="E169" i="5"/>
  <c r="F169" i="5" s="1"/>
  <c r="E167" i="5"/>
  <c r="F167" i="5" s="1"/>
  <c r="E165" i="5"/>
  <c r="F165" i="5" s="1"/>
  <c r="E163" i="5"/>
  <c r="F163" i="5" s="1"/>
  <c r="E161" i="5"/>
  <c r="F161" i="5" s="1"/>
  <c r="E159" i="5"/>
  <c r="F159" i="5" s="1"/>
  <c r="E157" i="5"/>
  <c r="F157" i="5" s="1"/>
  <c r="E155" i="5"/>
  <c r="F155" i="5" s="1"/>
  <c r="E153" i="5"/>
  <c r="F153" i="5" s="1"/>
  <c r="E151" i="5"/>
  <c r="F151" i="5" s="1"/>
  <c r="E149" i="5"/>
  <c r="F149" i="5" s="1"/>
  <c r="E147" i="5"/>
  <c r="F147" i="5" s="1"/>
  <c r="E145" i="5"/>
  <c r="F145" i="5" s="1"/>
  <c r="E143" i="5"/>
  <c r="F143" i="5" s="1"/>
  <c r="E141" i="5"/>
  <c r="F141" i="5" s="1"/>
  <c r="E139" i="5"/>
  <c r="F139" i="5" s="1"/>
  <c r="E137" i="5"/>
  <c r="F137" i="5" s="1"/>
  <c r="E135" i="5"/>
  <c r="F135" i="5" s="1"/>
  <c r="E133" i="5"/>
  <c r="F133" i="5" s="1"/>
  <c r="E131" i="5"/>
  <c r="F131" i="5" s="1"/>
  <c r="E129" i="5"/>
  <c r="F129" i="5" s="1"/>
  <c r="E127" i="5"/>
  <c r="F127" i="5" s="1"/>
  <c r="E125" i="5"/>
  <c r="F125" i="5" s="1"/>
  <c r="E123" i="5"/>
  <c r="F123" i="5" s="1"/>
  <c r="E121" i="5"/>
  <c r="F121" i="5" s="1"/>
  <c r="E119" i="5"/>
  <c r="F119" i="5" s="1"/>
  <c r="E117" i="5"/>
  <c r="F117" i="5" s="1"/>
  <c r="E115" i="5"/>
  <c r="F115" i="5" s="1"/>
  <c r="E113" i="5"/>
  <c r="F113" i="5" s="1"/>
  <c r="E111" i="5"/>
  <c r="F111" i="5" s="1"/>
  <c r="E109" i="5"/>
  <c r="F109" i="5" s="1"/>
  <c r="E107" i="5"/>
  <c r="F107" i="5" s="1"/>
  <c r="E103" i="5"/>
  <c r="F103" i="5" s="1"/>
  <c r="E99" i="5"/>
  <c r="F99" i="5" s="1"/>
  <c r="E95" i="5"/>
  <c r="F95" i="5" s="1"/>
  <c r="E91" i="5"/>
  <c r="F91" i="5" s="1"/>
  <c r="E246" i="5"/>
  <c r="F246" i="5" s="1"/>
  <c r="E244" i="5"/>
  <c r="F244" i="5" s="1"/>
  <c r="E242" i="5"/>
  <c r="F242" i="5" s="1"/>
  <c r="E240" i="5"/>
  <c r="F240" i="5" s="1"/>
  <c r="E238" i="5"/>
  <c r="F238" i="5" s="1"/>
  <c r="E236" i="5"/>
  <c r="F236" i="5" s="1"/>
  <c r="E234" i="5"/>
  <c r="F234" i="5" s="1"/>
  <c r="E232" i="5"/>
  <c r="F232" i="5" s="1"/>
  <c r="E230" i="5"/>
  <c r="F230" i="5" s="1"/>
  <c r="E228" i="5"/>
  <c r="F228" i="5" s="1"/>
  <c r="E226" i="5"/>
  <c r="F226" i="5" s="1"/>
  <c r="E224" i="5"/>
  <c r="F224" i="5" s="1"/>
  <c r="E222" i="5"/>
  <c r="F222" i="5" s="1"/>
  <c r="E220" i="5"/>
  <c r="F220" i="5" s="1"/>
  <c r="E218" i="5"/>
  <c r="F218" i="5" s="1"/>
  <c r="E216" i="5"/>
  <c r="F216" i="5" s="1"/>
  <c r="E214" i="5"/>
  <c r="F214" i="5" s="1"/>
  <c r="E212" i="5"/>
  <c r="F212" i="5" s="1"/>
  <c r="E210" i="5"/>
  <c r="F210" i="5" s="1"/>
  <c r="E208" i="5"/>
  <c r="F208" i="5" s="1"/>
  <c r="E206" i="5"/>
  <c r="F206" i="5" s="1"/>
  <c r="E204" i="5"/>
  <c r="F204" i="5" s="1"/>
  <c r="E202" i="5"/>
  <c r="F202" i="5" s="1"/>
  <c r="E200" i="5"/>
  <c r="F200" i="5" s="1"/>
  <c r="E198" i="5"/>
  <c r="F198" i="5" s="1"/>
  <c r="E196" i="5"/>
  <c r="F196" i="5" s="1"/>
  <c r="E194" i="5"/>
  <c r="F194" i="5" s="1"/>
  <c r="E192" i="5"/>
  <c r="F192" i="5" s="1"/>
  <c r="E190" i="5"/>
  <c r="F190" i="5" s="1"/>
  <c r="E188" i="5"/>
  <c r="F188" i="5" s="1"/>
  <c r="E186" i="5"/>
  <c r="F186" i="5" s="1"/>
  <c r="E184" i="5"/>
  <c r="F184" i="5" s="1"/>
  <c r="E182" i="5"/>
  <c r="F182" i="5" s="1"/>
  <c r="E180" i="5"/>
  <c r="F180" i="5" s="1"/>
  <c r="E178" i="5"/>
  <c r="F178" i="5" s="1"/>
  <c r="E176" i="5"/>
  <c r="F176" i="5" s="1"/>
  <c r="E174" i="5"/>
  <c r="F174" i="5" s="1"/>
  <c r="E172" i="5"/>
  <c r="F172" i="5" s="1"/>
  <c r="E170" i="5"/>
  <c r="F170" i="5" s="1"/>
  <c r="E168" i="5"/>
  <c r="F168" i="5" s="1"/>
  <c r="E166" i="5"/>
  <c r="F166" i="5" s="1"/>
  <c r="E164" i="5"/>
  <c r="F164" i="5" s="1"/>
  <c r="E162" i="5"/>
  <c r="F162" i="5" s="1"/>
  <c r="E160" i="5"/>
  <c r="F160" i="5" s="1"/>
  <c r="E158" i="5"/>
  <c r="F158" i="5" s="1"/>
  <c r="E156" i="5"/>
  <c r="F156" i="5" s="1"/>
  <c r="E154" i="5"/>
  <c r="F154" i="5" s="1"/>
  <c r="E152" i="5"/>
  <c r="F152" i="5" s="1"/>
  <c r="E150" i="5"/>
  <c r="F150" i="5" s="1"/>
  <c r="E148" i="5"/>
  <c r="F148" i="5" s="1"/>
  <c r="E146" i="5"/>
  <c r="F146" i="5" s="1"/>
  <c r="E144" i="5"/>
  <c r="F144" i="5" s="1"/>
  <c r="E142" i="5"/>
  <c r="F142" i="5" s="1"/>
  <c r="E140" i="5"/>
  <c r="F140" i="5" s="1"/>
  <c r="E138" i="5"/>
  <c r="F138" i="5" s="1"/>
  <c r="E136" i="5"/>
  <c r="F136" i="5" s="1"/>
  <c r="E134" i="5"/>
  <c r="F134" i="5" s="1"/>
  <c r="E132" i="5"/>
  <c r="F132" i="5" s="1"/>
  <c r="E130" i="5"/>
  <c r="F130" i="5" s="1"/>
  <c r="E128" i="5"/>
  <c r="F128" i="5" s="1"/>
  <c r="E126" i="5"/>
  <c r="F126" i="5" s="1"/>
  <c r="E124" i="5"/>
  <c r="F124" i="5" s="1"/>
  <c r="E122" i="5"/>
  <c r="F122" i="5" s="1"/>
  <c r="E120" i="5"/>
  <c r="F120" i="5" s="1"/>
  <c r="E118" i="5"/>
  <c r="F118" i="5" s="1"/>
  <c r="E116" i="5"/>
  <c r="F116" i="5" s="1"/>
  <c r="E114" i="5"/>
  <c r="F114" i="5" s="1"/>
  <c r="E112" i="5"/>
  <c r="F112" i="5" s="1"/>
  <c r="E110" i="5"/>
  <c r="F110" i="5" s="1"/>
  <c r="E108" i="5"/>
  <c r="F108" i="5" s="1"/>
  <c r="E105" i="5"/>
  <c r="F105" i="5" s="1"/>
  <c r="E101" i="5"/>
  <c r="F101" i="5" s="1"/>
  <c r="E97" i="5"/>
  <c r="F97" i="5" s="1"/>
  <c r="E93" i="5"/>
  <c r="F93" i="5" s="1"/>
  <c r="G3" i="7"/>
  <c r="D4" i="3"/>
  <c r="K3" i="7"/>
  <c r="L3" i="7" s="1"/>
  <c r="J11" i="5"/>
  <c r="K11" i="5"/>
  <c r="L11" i="5"/>
  <c r="O11" i="5" s="1"/>
  <c r="E250" i="5"/>
  <c r="F250" i="5" s="1"/>
  <c r="M36" i="5"/>
  <c r="N36" i="5" s="1"/>
  <c r="M34" i="5"/>
  <c r="N34" i="5" s="1"/>
  <c r="M30" i="5"/>
  <c r="N30" i="5" s="1"/>
  <c r="M26" i="5"/>
  <c r="N26" i="5" s="1"/>
  <c r="M22" i="5"/>
  <c r="N22" i="5" s="1"/>
  <c r="M18" i="5"/>
  <c r="N18" i="5" s="1"/>
  <c r="M14" i="5"/>
  <c r="N14" i="5" s="1"/>
  <c r="M24" i="5"/>
  <c r="N24" i="5" s="1"/>
  <c r="M20" i="5"/>
  <c r="N20" i="5" s="1"/>
  <c r="M16" i="5"/>
  <c r="N16" i="5" s="1"/>
  <c r="M12" i="5"/>
  <c r="N12" i="5" s="1"/>
  <c r="M35" i="5"/>
  <c r="N35" i="5" s="1"/>
  <c r="M33" i="5"/>
  <c r="N33" i="5" s="1"/>
  <c r="M31" i="5"/>
  <c r="N31" i="5" s="1"/>
  <c r="M29" i="5"/>
  <c r="N29" i="5" s="1"/>
  <c r="M27" i="5"/>
  <c r="N27" i="5" s="1"/>
  <c r="M25" i="5"/>
  <c r="N25" i="5" s="1"/>
  <c r="M23" i="5"/>
  <c r="N23" i="5" s="1"/>
  <c r="M21" i="5"/>
  <c r="N21" i="5" s="1"/>
  <c r="M19" i="5"/>
  <c r="N19" i="5" s="1"/>
  <c r="M17" i="5"/>
  <c r="N17" i="5" s="1"/>
  <c r="M15" i="5"/>
  <c r="N15" i="5" s="1"/>
  <c r="M13" i="5"/>
  <c r="N13" i="5" s="1"/>
  <c r="H4" i="3" l="1"/>
  <c r="B4" i="3"/>
  <c r="I4" i="3"/>
  <c r="C4" i="3"/>
  <c r="F4" i="3"/>
  <c r="P11" i="5"/>
  <c r="D11" i="5"/>
  <c r="G11" i="5" s="1"/>
  <c r="C11" i="5"/>
  <c r="D3" i="6" s="1"/>
  <c r="H11" i="5" l="1"/>
  <c r="B3" i="6"/>
  <c r="K12" i="5"/>
  <c r="J12" i="5"/>
  <c r="L12" i="5" s="1"/>
  <c r="P12" i="5" l="1"/>
  <c r="O12" i="5"/>
  <c r="AA19" i="1"/>
  <c r="A19" i="1"/>
  <c r="B12" i="5"/>
  <c r="D12" i="5" s="1"/>
  <c r="F3" i="6"/>
  <c r="H4" i="6" s="1"/>
  <c r="C12" i="5"/>
  <c r="D4" i="6" s="1"/>
  <c r="G12" i="5" l="1"/>
  <c r="B4" i="6" s="1"/>
  <c r="C19" i="1"/>
  <c r="AC19" i="1"/>
  <c r="AF19" i="1"/>
  <c r="K13" i="5"/>
  <c r="L13" i="5" s="1"/>
  <c r="J13" i="5"/>
  <c r="AA20" i="1" l="1"/>
  <c r="A20" i="1"/>
  <c r="O13" i="5"/>
  <c r="P13" i="5"/>
  <c r="D19" i="1"/>
  <c r="B3" i="2"/>
  <c r="B6" i="8" s="1"/>
  <c r="H12" i="5"/>
  <c r="AG19" i="1"/>
  <c r="I3" i="2"/>
  <c r="I6" i="8" s="1"/>
  <c r="AD19" i="1"/>
  <c r="H3" i="2"/>
  <c r="H6" i="8" s="1"/>
  <c r="F19" i="1"/>
  <c r="K14" i="5" l="1"/>
  <c r="J14" i="5"/>
  <c r="L14" i="5" s="1"/>
  <c r="C13" i="5"/>
  <c r="D5" i="6" s="1"/>
  <c r="F4" i="6"/>
  <c r="H5" i="6" s="1"/>
  <c r="B13" i="5"/>
  <c r="D13" i="5" s="1"/>
  <c r="C3" i="2"/>
  <c r="C6" i="8" s="1"/>
  <c r="G19" i="1"/>
  <c r="I19" i="1"/>
  <c r="I4" i="7"/>
  <c r="I5" i="3" s="1"/>
  <c r="H4" i="7"/>
  <c r="H5" i="3" s="1"/>
  <c r="B4" i="7"/>
  <c r="AF20" i="1"/>
  <c r="I4" i="2" s="1"/>
  <c r="I7" i="8" s="1"/>
  <c r="AC20" i="1"/>
  <c r="H4" i="2" s="1"/>
  <c r="O14" i="5" l="1"/>
  <c r="P14" i="5" s="1"/>
  <c r="B5" i="6"/>
  <c r="H13" i="5"/>
  <c r="G13" i="5"/>
  <c r="B5" i="3"/>
  <c r="D3" i="2"/>
  <c r="D6" i="8" s="1"/>
  <c r="J19" i="1"/>
  <c r="AD20" i="1"/>
  <c r="C4" i="7"/>
  <c r="C5" i="3" s="1"/>
  <c r="H7" i="8"/>
  <c r="AG20" i="1"/>
  <c r="K15" i="5" l="1"/>
  <c r="L15" i="5" s="1"/>
  <c r="J15" i="5"/>
  <c r="I5" i="7"/>
  <c r="I6" i="3" s="1"/>
  <c r="B14" i="5"/>
  <c r="D14" i="5" s="1"/>
  <c r="F5" i="6"/>
  <c r="H6" i="6" s="1"/>
  <c r="C14" i="5"/>
  <c r="D6" i="6" s="1"/>
  <c r="A21" i="1"/>
  <c r="AA21" i="1"/>
  <c r="H5" i="7"/>
  <c r="H6" i="3" s="1"/>
  <c r="D4" i="7"/>
  <c r="D5" i="3" s="1"/>
  <c r="M19" i="1"/>
  <c r="G14" i="5" l="1"/>
  <c r="B6" i="6" s="1"/>
  <c r="O15" i="5"/>
  <c r="P15" i="5" s="1"/>
  <c r="O19" i="1"/>
  <c r="E4" i="3"/>
  <c r="N19" i="1"/>
  <c r="E3" i="2" s="1"/>
  <c r="AC21" i="1"/>
  <c r="A22" i="1" l="1"/>
  <c r="AA22" i="1"/>
  <c r="J16" i="5"/>
  <c r="K16" i="5"/>
  <c r="L16" i="5"/>
  <c r="E4" i="7"/>
  <c r="L20" i="1"/>
  <c r="Q19" i="1"/>
  <c r="H14" i="5"/>
  <c r="H5" i="2"/>
  <c r="H8" i="8" s="1"/>
  <c r="AD21" i="1"/>
  <c r="E6" i="8"/>
  <c r="AF21" i="1"/>
  <c r="F3" i="2" l="1"/>
  <c r="F6" i="8" s="1"/>
  <c r="R19" i="1"/>
  <c r="H6" i="7"/>
  <c r="H7" i="3" s="1"/>
  <c r="O16" i="5"/>
  <c r="P16" i="5" s="1"/>
  <c r="AC22" i="1"/>
  <c r="H6" i="2" s="1"/>
  <c r="H9" i="8" s="1"/>
  <c r="I5" i="2"/>
  <c r="I8" i="8" s="1"/>
  <c r="AG21" i="1"/>
  <c r="B15" i="5"/>
  <c r="C15" i="5"/>
  <c r="D7" i="6" s="1"/>
  <c r="D15" i="5"/>
  <c r="G15" i="5" s="1"/>
  <c r="F6" i="6"/>
  <c r="H7" i="6" s="1"/>
  <c r="K17" i="5" l="1"/>
  <c r="J17" i="5"/>
  <c r="L17" i="5" s="1"/>
  <c r="AF22" i="1"/>
  <c r="I6" i="2" s="1"/>
  <c r="U19" i="1"/>
  <c r="F4" i="7"/>
  <c r="H15" i="5"/>
  <c r="AG22" i="1"/>
  <c r="I6" i="7"/>
  <c r="I7" i="3" s="1"/>
  <c r="AD22" i="1"/>
  <c r="B7" i="6"/>
  <c r="O17" i="5" l="1"/>
  <c r="P17" i="5"/>
  <c r="I7" i="7"/>
  <c r="I8" i="3" s="1"/>
  <c r="G4" i="3"/>
  <c r="K4" i="3" s="1"/>
  <c r="L4" i="3" s="1"/>
  <c r="W19" i="1"/>
  <c r="V19" i="1"/>
  <c r="G3" i="2" s="1"/>
  <c r="G6" i="8" s="1"/>
  <c r="C16" i="5"/>
  <c r="D8" i="6" s="1"/>
  <c r="F7" i="6"/>
  <c r="H8" i="6" s="1"/>
  <c r="D16" i="5"/>
  <c r="G16" i="5" s="1"/>
  <c r="H16" i="5" s="1"/>
  <c r="B16" i="5"/>
  <c r="I9" i="8"/>
  <c r="H7" i="7"/>
  <c r="H8" i="3" s="1"/>
  <c r="AA23" i="1"/>
  <c r="A23" i="1"/>
  <c r="F5" i="3"/>
  <c r="B17" i="5" l="1"/>
  <c r="C17" i="5"/>
  <c r="D9" i="6" s="1"/>
  <c r="F8" i="6"/>
  <c r="H9" i="6" s="1"/>
  <c r="D17" i="5"/>
  <c r="AC23" i="1"/>
  <c r="G4" i="7"/>
  <c r="K4" i="7" s="1"/>
  <c r="L4" i="7" s="1"/>
  <c r="T20" i="1"/>
  <c r="K3" i="2"/>
  <c r="B8" i="6"/>
  <c r="K18" i="5"/>
  <c r="J18" i="5"/>
  <c r="L18" i="5" s="1"/>
  <c r="P18" i="5" l="1"/>
  <c r="O18" i="5"/>
  <c r="H7" i="2"/>
  <c r="H10" i="8" s="1"/>
  <c r="AD23" i="1"/>
  <c r="AF23" i="1"/>
  <c r="AA24" i="1"/>
  <c r="A24" i="1"/>
  <c r="C20" i="1"/>
  <c r="G17" i="5"/>
  <c r="H17" i="5" s="1"/>
  <c r="C18" i="5" l="1"/>
  <c r="D10" i="6" s="1"/>
  <c r="B18" i="5"/>
  <c r="D18" i="5" s="1"/>
  <c r="F9" i="6"/>
  <c r="H10" i="6" s="1"/>
  <c r="B4" i="2"/>
  <c r="B7" i="8" s="1"/>
  <c r="D20" i="1"/>
  <c r="B9" i="6"/>
  <c r="F20" i="1"/>
  <c r="AC24" i="1"/>
  <c r="H8" i="2" s="1"/>
  <c r="H11" i="8" s="1"/>
  <c r="I7" i="2"/>
  <c r="I10" i="8" s="1"/>
  <c r="AG23" i="1"/>
  <c r="L19" i="5"/>
  <c r="O19" i="5" s="1"/>
  <c r="J19" i="5"/>
  <c r="K19" i="5"/>
  <c r="H8" i="7"/>
  <c r="H9" i="3" s="1"/>
  <c r="AD24" i="1"/>
  <c r="H18" i="5" l="1"/>
  <c r="G18" i="5"/>
  <c r="B10" i="6" s="1"/>
  <c r="P19" i="5"/>
  <c r="C4" i="2"/>
  <c r="C7" i="8" s="1"/>
  <c r="G20" i="1"/>
  <c r="I20" i="1"/>
  <c r="I8" i="7"/>
  <c r="I9" i="3" s="1"/>
  <c r="H9" i="7"/>
  <c r="H10" i="3" s="1"/>
  <c r="AA25" i="1"/>
  <c r="A25" i="1"/>
  <c r="AF24" i="1"/>
  <c r="I8" i="2" s="1"/>
  <c r="I11" i="8" s="1"/>
  <c r="B5" i="7"/>
  <c r="AA26" i="1" l="1"/>
  <c r="A26" i="1"/>
  <c r="D4" i="2"/>
  <c r="D7" i="8" s="1"/>
  <c r="J20" i="1"/>
  <c r="C5" i="7"/>
  <c r="C6" i="3" s="1"/>
  <c r="B19" i="5"/>
  <c r="F10" i="6"/>
  <c r="H11" i="6" s="1"/>
  <c r="C19" i="5"/>
  <c r="D11" i="6" s="1"/>
  <c r="D19" i="5"/>
  <c r="B6" i="3"/>
  <c r="AC25" i="1"/>
  <c r="AF25" i="1" s="1"/>
  <c r="I9" i="2" s="1"/>
  <c r="AG24" i="1"/>
  <c r="K20" i="5"/>
  <c r="J20" i="5"/>
  <c r="L20" i="5" s="1"/>
  <c r="O20" i="5" l="1"/>
  <c r="P20" i="5" s="1"/>
  <c r="M20" i="1"/>
  <c r="D5" i="7"/>
  <c r="I9" i="7"/>
  <c r="I10" i="3" s="1"/>
  <c r="I12" i="8" s="1"/>
  <c r="AG25" i="1"/>
  <c r="G19" i="5"/>
  <c r="H19" i="5" s="1"/>
  <c r="H9" i="2"/>
  <c r="H12" i="8" s="1"/>
  <c r="AD25" i="1"/>
  <c r="K21" i="5" l="1"/>
  <c r="J21" i="5"/>
  <c r="L21" i="5"/>
  <c r="O21" i="5" s="1"/>
  <c r="B11" i="6"/>
  <c r="H10" i="7"/>
  <c r="H11" i="3" s="1"/>
  <c r="AD26" i="1"/>
  <c r="C20" i="5"/>
  <c r="D12" i="6" s="1"/>
  <c r="F11" i="6"/>
  <c r="H12" i="6" s="1"/>
  <c r="B20" i="5"/>
  <c r="D20" i="5" s="1"/>
  <c r="AC26" i="1"/>
  <c r="D6" i="3"/>
  <c r="I10" i="7"/>
  <c r="I11" i="3" s="1"/>
  <c r="N20" i="1"/>
  <c r="E4" i="2" s="1"/>
  <c r="E7" i="8" s="1"/>
  <c r="E5" i="3"/>
  <c r="G20" i="5" l="1"/>
  <c r="B12" i="6" s="1"/>
  <c r="H11" i="7"/>
  <c r="H12" i="3" s="1"/>
  <c r="H10" i="2"/>
  <c r="H13" i="8" s="1"/>
  <c r="AF26" i="1"/>
  <c r="O20" i="1"/>
  <c r="A27" i="1"/>
  <c r="AA27" i="1"/>
  <c r="P21" i="5"/>
  <c r="AA28" i="1" l="1"/>
  <c r="A28" i="1"/>
  <c r="L21" i="1"/>
  <c r="Q20" i="1"/>
  <c r="E5" i="7"/>
  <c r="L22" i="5"/>
  <c r="J22" i="5"/>
  <c r="O22" i="5"/>
  <c r="P22" i="5" s="1"/>
  <c r="K22" i="5"/>
  <c r="I10" i="2"/>
  <c r="I13" i="8" s="1"/>
  <c r="AG26" i="1"/>
  <c r="H20" i="5"/>
  <c r="AC27" i="1"/>
  <c r="J23" i="5" l="1"/>
  <c r="L23" i="5" s="1"/>
  <c r="K23" i="5"/>
  <c r="H11" i="2"/>
  <c r="H14" i="8" s="1"/>
  <c r="AD27" i="1"/>
  <c r="I11" i="7"/>
  <c r="I12" i="3" s="1"/>
  <c r="AF27" i="1"/>
  <c r="I11" i="2" s="1"/>
  <c r="D21" i="5"/>
  <c r="H21" i="5" s="1"/>
  <c r="F12" i="6"/>
  <c r="H13" i="6" s="1"/>
  <c r="B21" i="5"/>
  <c r="G21" i="5"/>
  <c r="C21" i="5"/>
  <c r="D13" i="6" s="1"/>
  <c r="F4" i="2"/>
  <c r="F7" i="8" s="1"/>
  <c r="R20" i="1"/>
  <c r="AC28" i="1"/>
  <c r="H12" i="2" s="1"/>
  <c r="B22" i="5" l="1"/>
  <c r="D22" i="5" s="1"/>
  <c r="C22" i="5"/>
  <c r="D14" i="6" s="1"/>
  <c r="F13" i="6"/>
  <c r="H14" i="6" s="1"/>
  <c r="O23" i="5"/>
  <c r="P23" i="5"/>
  <c r="AF28" i="1"/>
  <c r="I12" i="2" s="1"/>
  <c r="F5" i="7"/>
  <c r="U20" i="1"/>
  <c r="AD28" i="1"/>
  <c r="H12" i="7"/>
  <c r="H13" i="3" s="1"/>
  <c r="B13" i="6"/>
  <c r="I14" i="8"/>
  <c r="H15" i="8"/>
  <c r="AG27" i="1"/>
  <c r="G22" i="5" l="1"/>
  <c r="B14" i="6" s="1"/>
  <c r="H13" i="7"/>
  <c r="H14" i="3" s="1"/>
  <c r="I12" i="7"/>
  <c r="I13" i="3" s="1"/>
  <c r="I15" i="8" s="1"/>
  <c r="AG28" i="1"/>
  <c r="K24" i="5"/>
  <c r="J24" i="5"/>
  <c r="L24" i="5" s="1"/>
  <c r="F6" i="3"/>
  <c r="A29" i="1"/>
  <c r="AA29" i="1"/>
  <c r="V20" i="1"/>
  <c r="G4" i="2" s="1"/>
  <c r="G7" i="8" s="1"/>
  <c r="G5" i="3"/>
  <c r="K5" i="3" s="1"/>
  <c r="L5" i="3" s="1"/>
  <c r="O24" i="5" l="1"/>
  <c r="P24" i="5"/>
  <c r="AA30" i="1"/>
  <c r="A30" i="1"/>
  <c r="K4" i="2"/>
  <c r="AC29" i="1"/>
  <c r="AF29" i="1" s="1"/>
  <c r="W20" i="1"/>
  <c r="I13" i="7"/>
  <c r="I14" i="3" s="1"/>
  <c r="H22" i="5"/>
  <c r="I13" i="2" l="1"/>
  <c r="I16" i="8" s="1"/>
  <c r="AG29" i="1"/>
  <c r="F14" i="6"/>
  <c r="H15" i="6" s="1"/>
  <c r="B23" i="5"/>
  <c r="D23" i="5" s="1"/>
  <c r="C23" i="5"/>
  <c r="D15" i="6" s="1"/>
  <c r="T21" i="1"/>
  <c r="G5" i="7"/>
  <c r="K5" i="7" s="1"/>
  <c r="L5" i="7" s="1"/>
  <c r="H13" i="2"/>
  <c r="H16" i="8" s="1"/>
  <c r="AD29" i="1"/>
  <c r="K25" i="5"/>
  <c r="J25" i="5"/>
  <c r="L25" i="5" s="1"/>
  <c r="O25" i="5" l="1"/>
  <c r="P25" i="5"/>
  <c r="G23" i="5"/>
  <c r="H23" i="5" s="1"/>
  <c r="H14" i="7"/>
  <c r="H15" i="3" s="1"/>
  <c r="C21" i="1"/>
  <c r="F21" i="1"/>
  <c r="I21" i="1" s="1"/>
  <c r="I14" i="7"/>
  <c r="I15" i="3" s="1"/>
  <c r="AC30" i="1"/>
  <c r="B24" i="5" l="1"/>
  <c r="C24" i="5"/>
  <c r="D16" i="6" s="1"/>
  <c r="F15" i="6"/>
  <c r="H16" i="6" s="1"/>
  <c r="D5" i="2"/>
  <c r="D8" i="8" s="1"/>
  <c r="J21" i="1"/>
  <c r="H14" i="2"/>
  <c r="H17" i="8" s="1"/>
  <c r="AF30" i="1"/>
  <c r="AD30" i="1"/>
  <c r="B15" i="6"/>
  <c r="J26" i="5"/>
  <c r="L26" i="5" s="1"/>
  <c r="K26" i="5"/>
  <c r="C5" i="2"/>
  <c r="C8" i="8" s="1"/>
  <c r="G21" i="1"/>
  <c r="B5" i="2"/>
  <c r="B8" i="8" s="1"/>
  <c r="D21" i="1"/>
  <c r="O26" i="5" l="1"/>
  <c r="P26" i="5" s="1"/>
  <c r="H15" i="7"/>
  <c r="H16" i="3" s="1"/>
  <c r="A31" i="1"/>
  <c r="AA31" i="1"/>
  <c r="I14" i="2"/>
  <c r="I17" i="8" s="1"/>
  <c r="AG30" i="1"/>
  <c r="D24" i="5"/>
  <c r="D6" i="7"/>
  <c r="D7" i="3" s="1"/>
  <c r="M21" i="1"/>
  <c r="C6" i="7"/>
  <c r="C7" i="3" s="1"/>
  <c r="B6" i="7"/>
  <c r="K27" i="5" l="1"/>
  <c r="J27" i="5"/>
  <c r="L27" i="5"/>
  <c r="O27" i="5" s="1"/>
  <c r="P27" i="5" s="1"/>
  <c r="B7" i="3"/>
  <c r="N21" i="1"/>
  <c r="E5" i="2" s="1"/>
  <c r="O21" i="1"/>
  <c r="E6" i="3"/>
  <c r="B16" i="6"/>
  <c r="G24" i="5"/>
  <c r="H24" i="5"/>
  <c r="I15" i="7"/>
  <c r="I16" i="3" s="1"/>
  <c r="AC31" i="1"/>
  <c r="J28" i="5" l="1"/>
  <c r="L28" i="5" s="1"/>
  <c r="K28" i="5"/>
  <c r="AA32" i="1"/>
  <c r="A32" i="1"/>
  <c r="C25" i="5"/>
  <c r="D17" i="6" s="1"/>
  <c r="F16" i="6"/>
  <c r="H17" i="6" s="1"/>
  <c r="B25" i="5"/>
  <c r="D25" i="5" s="1"/>
  <c r="H15" i="2"/>
  <c r="H18" i="8" s="1"/>
  <c r="AD31" i="1"/>
  <c r="L22" i="1"/>
  <c r="E6" i="7"/>
  <c r="Q21" i="1"/>
  <c r="AF31" i="1"/>
  <c r="E8" i="8"/>
  <c r="G25" i="5" l="1"/>
  <c r="B17" i="6" s="1"/>
  <c r="H25" i="5"/>
  <c r="O28" i="5"/>
  <c r="P28" i="5" s="1"/>
  <c r="F5" i="2"/>
  <c r="F8" i="8" s="1"/>
  <c r="R21" i="1"/>
  <c r="I15" i="2"/>
  <c r="I18" i="8" s="1"/>
  <c r="AG31" i="1"/>
  <c r="AC32" i="1"/>
  <c r="H16" i="2" s="1"/>
  <c r="AD32" i="1"/>
  <c r="H16" i="7"/>
  <c r="H17" i="3" s="1"/>
  <c r="K29" i="5" l="1"/>
  <c r="J29" i="5"/>
  <c r="L29" i="5" s="1"/>
  <c r="AA33" i="1"/>
  <c r="A33" i="1"/>
  <c r="C26" i="5"/>
  <c r="D18" i="6" s="1"/>
  <c r="F17" i="6"/>
  <c r="H18" i="6" s="1"/>
  <c r="B26" i="5"/>
  <c r="D26" i="5" s="1"/>
  <c r="H17" i="7"/>
  <c r="H18" i="3" s="1"/>
  <c r="F6" i="7"/>
  <c r="U21" i="1"/>
  <c r="H19" i="8"/>
  <c r="AF32" i="1"/>
  <c r="I16" i="2" s="1"/>
  <c r="I19" i="8" s="1"/>
  <c r="I16" i="7"/>
  <c r="I17" i="3" s="1"/>
  <c r="G26" i="5" l="1"/>
  <c r="B18" i="6" s="1"/>
  <c r="O29" i="5"/>
  <c r="P29" i="5" s="1"/>
  <c r="AG32" i="1"/>
  <c r="V21" i="1"/>
  <c r="G5" i="2" s="1"/>
  <c r="G8" i="8" s="1"/>
  <c r="G6" i="3"/>
  <c r="K6" i="3" s="1"/>
  <c r="L6" i="3" s="1"/>
  <c r="AC33" i="1"/>
  <c r="F7" i="3"/>
  <c r="A34" i="1" l="1"/>
  <c r="AA34" i="1"/>
  <c r="J30" i="5"/>
  <c r="L30" i="5"/>
  <c r="K30" i="5"/>
  <c r="K5" i="2"/>
  <c r="I17" i="7"/>
  <c r="I18" i="3" s="1"/>
  <c r="H26" i="5"/>
  <c r="H17" i="2"/>
  <c r="H20" i="8" s="1"/>
  <c r="AD33" i="1"/>
  <c r="AF33" i="1"/>
  <c r="I17" i="2" s="1"/>
  <c r="I20" i="8" s="1"/>
  <c r="W21" i="1"/>
  <c r="C27" i="5" l="1"/>
  <c r="D19" i="6" s="1"/>
  <c r="B27" i="5"/>
  <c r="D27" i="5" s="1"/>
  <c r="F18" i="6"/>
  <c r="H19" i="6" s="1"/>
  <c r="O30" i="5"/>
  <c r="P30" i="5" s="1"/>
  <c r="T22" i="1"/>
  <c r="G6" i="7"/>
  <c r="K6" i="7" s="1"/>
  <c r="L6" i="7" s="1"/>
  <c r="H18" i="7"/>
  <c r="H19" i="3" s="1"/>
  <c r="AC34" i="1"/>
  <c r="H18" i="2" s="1"/>
  <c r="AG33" i="1"/>
  <c r="K31" i="5" l="1"/>
  <c r="J31" i="5"/>
  <c r="L31" i="5" s="1"/>
  <c r="G27" i="5"/>
  <c r="H27" i="5" s="1"/>
  <c r="H21" i="8"/>
  <c r="I18" i="7"/>
  <c r="I19" i="3" s="1"/>
  <c r="AF34" i="1"/>
  <c r="I18" i="2" s="1"/>
  <c r="I21" i="8" s="1"/>
  <c r="AD34" i="1"/>
  <c r="C22" i="1"/>
  <c r="O31" i="5" l="1"/>
  <c r="P31" i="5" s="1"/>
  <c r="C28" i="5"/>
  <c r="D20" i="6" s="1"/>
  <c r="F19" i="6"/>
  <c r="H20" i="6" s="1"/>
  <c r="B28" i="5"/>
  <c r="D28" i="5" s="1"/>
  <c r="B6" i="2"/>
  <c r="B9" i="8" s="1"/>
  <c r="D22" i="1"/>
  <c r="AG34" i="1"/>
  <c r="B19" i="6"/>
  <c r="H19" i="7"/>
  <c r="H20" i="3" s="1"/>
  <c r="F22" i="1"/>
  <c r="J32" i="5" l="1"/>
  <c r="L32" i="5" s="1"/>
  <c r="K32" i="5"/>
  <c r="B20" i="6"/>
  <c r="G28" i="5"/>
  <c r="H28" i="5"/>
  <c r="AA35" i="1"/>
  <c r="A35" i="1"/>
  <c r="C6" i="2"/>
  <c r="C9" i="8" s="1"/>
  <c r="G22" i="1"/>
  <c r="I22" i="1"/>
  <c r="I19" i="7"/>
  <c r="I20" i="3" s="1"/>
  <c r="B7" i="7"/>
  <c r="O32" i="5" l="1"/>
  <c r="P32" i="5" s="1"/>
  <c r="D6" i="2"/>
  <c r="D9" i="8" s="1"/>
  <c r="J22" i="1"/>
  <c r="F20" i="6"/>
  <c r="H21" i="6" s="1"/>
  <c r="B29" i="5"/>
  <c r="C29" i="5"/>
  <c r="D21" i="6" s="1"/>
  <c r="C7" i="7"/>
  <c r="C8" i="3" s="1"/>
  <c r="AA36" i="1"/>
  <c r="A36" i="1"/>
  <c r="B8" i="3"/>
  <c r="AC35" i="1"/>
  <c r="J33" i="5" l="1"/>
  <c r="K33" i="5"/>
  <c r="L33" i="5" s="1"/>
  <c r="M22" i="1"/>
  <c r="D7" i="7"/>
  <c r="H19" i="2"/>
  <c r="H22" i="8" s="1"/>
  <c r="AD35" i="1"/>
  <c r="AF35" i="1"/>
  <c r="AC36" i="1"/>
  <c r="H20" i="2" s="1"/>
  <c r="D29" i="5"/>
  <c r="O33" i="5" l="1"/>
  <c r="P33" i="5" s="1"/>
  <c r="D8" i="3"/>
  <c r="B21" i="6"/>
  <c r="G29" i="5"/>
  <c r="H29" i="5"/>
  <c r="H20" i="7"/>
  <c r="H21" i="3" s="1"/>
  <c r="H23" i="8" s="1"/>
  <c r="AD36" i="1"/>
  <c r="N22" i="1"/>
  <c r="E6" i="2" s="1"/>
  <c r="E9" i="8" s="1"/>
  <c r="O22" i="1"/>
  <c r="E7" i="3"/>
  <c r="I19" i="2"/>
  <c r="I22" i="8" s="1"/>
  <c r="AG35" i="1"/>
  <c r="J34" i="5" l="1"/>
  <c r="K34" i="5"/>
  <c r="L34" i="5" s="1"/>
  <c r="I20" i="7"/>
  <c r="I21" i="3" s="1"/>
  <c r="C30" i="5"/>
  <c r="D22" i="6" s="1"/>
  <c r="F21" i="6"/>
  <c r="H22" i="6" s="1"/>
  <c r="B30" i="5"/>
  <c r="D30" i="5" s="1"/>
  <c r="H21" i="7"/>
  <c r="H22" i="3" s="1"/>
  <c r="E7" i="7"/>
  <c r="L23" i="1"/>
  <c r="Q22" i="1"/>
  <c r="AA37" i="1"/>
  <c r="A37" i="1"/>
  <c r="AF36" i="1"/>
  <c r="I20" i="2" s="1"/>
  <c r="I23" i="8" s="1"/>
  <c r="O34" i="5" l="1"/>
  <c r="P34" i="5"/>
  <c r="B22" i="6"/>
  <c r="H30" i="5"/>
  <c r="G30" i="5"/>
  <c r="F6" i="2"/>
  <c r="F9" i="8" s="1"/>
  <c r="R22" i="1"/>
  <c r="AC37" i="1"/>
  <c r="AG36" i="1"/>
  <c r="C31" i="5" l="1"/>
  <c r="D23" i="6" s="1"/>
  <c r="B31" i="5"/>
  <c r="D31" i="5" s="1"/>
  <c r="F22" i="6"/>
  <c r="H23" i="6" s="1"/>
  <c r="F7" i="7"/>
  <c r="U22" i="1"/>
  <c r="A38" i="1"/>
  <c r="AA38" i="1"/>
  <c r="K35" i="5"/>
  <c r="L35" i="5" s="1"/>
  <c r="J35" i="5"/>
  <c r="I21" i="7"/>
  <c r="I22" i="3" s="1"/>
  <c r="AF37" i="1"/>
  <c r="I21" i="2" s="1"/>
  <c r="H21" i="2"/>
  <c r="H24" i="8" s="1"/>
  <c r="AD37" i="1"/>
  <c r="P35" i="5" l="1"/>
  <c r="O35" i="5"/>
  <c r="G31" i="5"/>
  <c r="B23" i="6" s="1"/>
  <c r="H31" i="5"/>
  <c r="H22" i="7"/>
  <c r="H23" i="3" s="1"/>
  <c r="V22" i="1"/>
  <c r="G6" i="2" s="1"/>
  <c r="G9" i="8" s="1"/>
  <c r="G7" i="3"/>
  <c r="K7" i="3" s="1"/>
  <c r="L7" i="3" s="1"/>
  <c r="I24" i="8"/>
  <c r="F8" i="3"/>
  <c r="AC38" i="1"/>
  <c r="H22" i="2" s="1"/>
  <c r="H25" i="8" s="1"/>
  <c r="AG37" i="1"/>
  <c r="AF38" i="1" s="1"/>
  <c r="I22" i="2" s="1"/>
  <c r="AA39" i="1" l="1"/>
  <c r="A39" i="1"/>
  <c r="I25" i="8"/>
  <c r="K6" i="2"/>
  <c r="AD38" i="1"/>
  <c r="I22" i="7"/>
  <c r="I23" i="3" s="1"/>
  <c r="AG38" i="1"/>
  <c r="W22" i="1"/>
  <c r="C32" i="5"/>
  <c r="D24" i="6" s="1"/>
  <c r="F23" i="6"/>
  <c r="H24" i="6" s="1"/>
  <c r="B32" i="5"/>
  <c r="D32" i="5" s="1"/>
  <c r="J36" i="5"/>
  <c r="L36" i="5" s="1"/>
  <c r="K36" i="5"/>
  <c r="G32" i="5" l="1"/>
  <c r="B24" i="6" s="1"/>
  <c r="O36" i="5"/>
  <c r="P36" i="5" s="1"/>
  <c r="T23" i="1"/>
  <c r="G7" i="7"/>
  <c r="K7" i="7" s="1"/>
  <c r="L7" i="7" s="1"/>
  <c r="I23" i="7"/>
  <c r="I24" i="3" s="1"/>
  <c r="H23" i="7"/>
  <c r="H24" i="3" s="1"/>
  <c r="AD39" i="1"/>
  <c r="AC39" i="1"/>
  <c r="H23" i="2" s="1"/>
  <c r="AF39" i="1"/>
  <c r="I23" i="2" s="1"/>
  <c r="I26" i="8" s="1"/>
  <c r="K37" i="5" l="1"/>
  <c r="J37" i="5"/>
  <c r="L37" i="5"/>
  <c r="A40" i="1"/>
  <c r="AA40" i="1"/>
  <c r="C23" i="1"/>
  <c r="F23" i="1" s="1"/>
  <c r="H26" i="8"/>
  <c r="AG39" i="1"/>
  <c r="H32" i="5"/>
  <c r="H24" i="7"/>
  <c r="H25" i="3" s="1"/>
  <c r="C7" i="2" l="1"/>
  <c r="C10" i="8" s="1"/>
  <c r="G23" i="1"/>
  <c r="I23" i="1"/>
  <c r="AC40" i="1"/>
  <c r="O37" i="5"/>
  <c r="P37" i="5" s="1"/>
  <c r="B33" i="5"/>
  <c r="D33" i="5" s="1"/>
  <c r="F24" i="6"/>
  <c r="H25" i="6" s="1"/>
  <c r="C33" i="5"/>
  <c r="D25" i="6" s="1"/>
  <c r="I24" i="7"/>
  <c r="I25" i="3" s="1"/>
  <c r="B7" i="2"/>
  <c r="B10" i="8" s="1"/>
  <c r="D23" i="1"/>
  <c r="B25" i="6" l="1"/>
  <c r="G33" i="5"/>
  <c r="H33" i="5" s="1"/>
  <c r="K38" i="5"/>
  <c r="J38" i="5"/>
  <c r="L38" i="5" s="1"/>
  <c r="B8" i="7"/>
  <c r="D7" i="2"/>
  <c r="D10" i="8" s="1"/>
  <c r="J23" i="1"/>
  <c r="C8" i="7"/>
  <c r="C9" i="3" s="1"/>
  <c r="H24" i="2"/>
  <c r="H27" i="8" s="1"/>
  <c r="AD40" i="1"/>
  <c r="AF40" i="1"/>
  <c r="O38" i="5" l="1"/>
  <c r="P38" i="5" s="1"/>
  <c r="B34" i="5"/>
  <c r="D34" i="5" s="1"/>
  <c r="C34" i="5"/>
  <c r="D26" i="6" s="1"/>
  <c r="F25" i="6"/>
  <c r="H26" i="6" s="1"/>
  <c r="H25" i="7"/>
  <c r="H26" i="3" s="1"/>
  <c r="B9" i="3"/>
  <c r="D8" i="7"/>
  <c r="D9" i="3" s="1"/>
  <c r="M23" i="1"/>
  <c r="I24" i="2"/>
  <c r="I27" i="8" s="1"/>
  <c r="AG40" i="1"/>
  <c r="AA41" i="1"/>
  <c r="A41" i="1"/>
  <c r="H34" i="5" l="1"/>
  <c r="G34" i="5"/>
  <c r="B26" i="6" s="1"/>
  <c r="K39" i="5"/>
  <c r="J39" i="5"/>
  <c r="L39" i="5" s="1"/>
  <c r="N23" i="1"/>
  <c r="E7" i="2" s="1"/>
  <c r="E10" i="8" s="1"/>
  <c r="E8" i="3"/>
  <c r="AC41" i="1"/>
  <c r="I25" i="7"/>
  <c r="I26" i="3" s="1"/>
  <c r="P39" i="5" l="1"/>
  <c r="O39" i="5"/>
  <c r="A42" i="1"/>
  <c r="AA42" i="1"/>
  <c r="O23" i="1"/>
  <c r="C35" i="5"/>
  <c r="D27" i="6" s="1"/>
  <c r="F26" i="6"/>
  <c r="H27" i="6" s="1"/>
  <c r="B35" i="5"/>
  <c r="D35" i="5" s="1"/>
  <c r="H25" i="2"/>
  <c r="H28" i="8" s="1"/>
  <c r="AD41" i="1"/>
  <c r="AF41" i="1"/>
  <c r="G35" i="5" l="1"/>
  <c r="B27" i="6" s="1"/>
  <c r="AC42" i="1"/>
  <c r="H26" i="2" s="1"/>
  <c r="H29" i="8" s="1"/>
  <c r="I25" i="2"/>
  <c r="I28" i="8" s="1"/>
  <c r="AG41" i="1"/>
  <c r="H26" i="7"/>
  <c r="H27" i="3" s="1"/>
  <c r="E8" i="7"/>
  <c r="L24" i="1"/>
  <c r="Q23" i="1"/>
  <c r="J40" i="5"/>
  <c r="L40" i="5" s="1"/>
  <c r="K40" i="5"/>
  <c r="O40" i="5" l="1"/>
  <c r="P40" i="5"/>
  <c r="A43" i="1"/>
  <c r="AA43" i="1"/>
  <c r="F7" i="2"/>
  <c r="F10" i="8" s="1"/>
  <c r="R23" i="1"/>
  <c r="I26" i="7"/>
  <c r="I27" i="3" s="1"/>
  <c r="H35" i="5"/>
  <c r="AD42" i="1"/>
  <c r="AF42" i="1"/>
  <c r="I26" i="2" s="1"/>
  <c r="AC43" i="1" l="1"/>
  <c r="H27" i="2" s="1"/>
  <c r="F8" i="7"/>
  <c r="U23" i="1"/>
  <c r="B36" i="5"/>
  <c r="C36" i="5"/>
  <c r="D28" i="6" s="1"/>
  <c r="F27" i="6"/>
  <c r="H28" i="6" s="1"/>
  <c r="J41" i="5"/>
  <c r="L41" i="5" s="1"/>
  <c r="K41" i="5"/>
  <c r="I29" i="8"/>
  <c r="H27" i="7"/>
  <c r="H28" i="3" s="1"/>
  <c r="AD43" i="1"/>
  <c r="AG42" i="1"/>
  <c r="O41" i="5" l="1"/>
  <c r="P41" i="5" s="1"/>
  <c r="I27" i="7"/>
  <c r="I28" i="3" s="1"/>
  <c r="D36" i="5"/>
  <c r="V23" i="1"/>
  <c r="G7" i="2" s="1"/>
  <c r="G10" i="8" s="1"/>
  <c r="G8" i="3"/>
  <c r="K8" i="3" s="1"/>
  <c r="L8" i="3" s="1"/>
  <c r="H28" i="7"/>
  <c r="H29" i="3" s="1"/>
  <c r="F9" i="3"/>
  <c r="H30" i="8"/>
  <c r="AF43" i="1"/>
  <c r="I27" i="2" s="1"/>
  <c r="I30" i="8" s="1"/>
  <c r="K42" i="5" l="1"/>
  <c r="J42" i="5"/>
  <c r="L42" i="5" s="1"/>
  <c r="AG43" i="1"/>
  <c r="W23" i="1"/>
  <c r="K7" i="2"/>
  <c r="B28" i="6"/>
  <c r="G36" i="5"/>
  <c r="H36" i="5" s="1"/>
  <c r="F28" i="6" l="1"/>
  <c r="H29" i="6" s="1"/>
  <c r="B37" i="5"/>
  <c r="D37" i="5" s="1"/>
  <c r="C37" i="5"/>
  <c r="D29" i="6" s="1"/>
  <c r="O42" i="5"/>
  <c r="P42" i="5"/>
  <c r="A44" i="1"/>
  <c r="AA44" i="1"/>
  <c r="T24" i="1"/>
  <c r="G8" i="7"/>
  <c r="K8" i="7" s="1"/>
  <c r="L8" i="7" s="1"/>
  <c r="I28" i="7"/>
  <c r="I29" i="3" s="1"/>
  <c r="G37" i="5" l="1"/>
  <c r="B29" i="6" s="1"/>
  <c r="J43" i="5"/>
  <c r="L43" i="5" s="1"/>
  <c r="K43" i="5"/>
  <c r="AC44" i="1"/>
  <c r="AF44" i="1" s="1"/>
  <c r="C24" i="1"/>
  <c r="F24" i="1"/>
  <c r="I28" i="2" l="1"/>
  <c r="I31" i="8" s="1"/>
  <c r="AG44" i="1"/>
  <c r="O43" i="5"/>
  <c r="P43" i="5"/>
  <c r="A45" i="1"/>
  <c r="AA45" i="1"/>
  <c r="B8" i="2"/>
  <c r="B11" i="8" s="1"/>
  <c r="D24" i="1"/>
  <c r="C8" i="2"/>
  <c r="C11" i="8" s="1"/>
  <c r="G24" i="1"/>
  <c r="I24" i="1"/>
  <c r="H37" i="5"/>
  <c r="H28" i="2"/>
  <c r="H31" i="8" s="1"/>
  <c r="AD44" i="1"/>
  <c r="K44" i="5" l="1"/>
  <c r="J44" i="5"/>
  <c r="L44" i="5" s="1"/>
  <c r="C38" i="5"/>
  <c r="D30" i="6" s="1"/>
  <c r="B38" i="5"/>
  <c r="D38" i="5" s="1"/>
  <c r="F29" i="6"/>
  <c r="H30" i="6" s="1"/>
  <c r="B9" i="7"/>
  <c r="D8" i="2"/>
  <c r="D11" i="8" s="1"/>
  <c r="J24" i="1"/>
  <c r="H29" i="7"/>
  <c r="H30" i="3" s="1"/>
  <c r="C9" i="7"/>
  <c r="C10" i="3" s="1"/>
  <c r="AC45" i="1"/>
  <c r="H29" i="2" s="1"/>
  <c r="H32" i="8" s="1"/>
  <c r="I29" i="7"/>
  <c r="I30" i="3" s="1"/>
  <c r="G38" i="5" l="1"/>
  <c r="B30" i="6" s="1"/>
  <c r="O44" i="5"/>
  <c r="P44" i="5" s="1"/>
  <c r="AF45" i="1"/>
  <c r="B10" i="3"/>
  <c r="M24" i="1"/>
  <c r="D9" i="7"/>
  <c r="D10" i="3" s="1"/>
  <c r="AD45" i="1"/>
  <c r="AA46" i="1" l="1"/>
  <c r="A46" i="1"/>
  <c r="J45" i="5"/>
  <c r="L45" i="5"/>
  <c r="O45" i="5" s="1"/>
  <c r="K45" i="5"/>
  <c r="H38" i="5"/>
  <c r="I29" i="2"/>
  <c r="I32" i="8" s="1"/>
  <c r="AG45" i="1"/>
  <c r="H30" i="7"/>
  <c r="H31" i="3" s="1"/>
  <c r="N24" i="1"/>
  <c r="E8" i="2" s="1"/>
  <c r="O24" i="1"/>
  <c r="E9" i="3"/>
  <c r="Q24" i="1" l="1"/>
  <c r="E9" i="7"/>
  <c r="L25" i="1"/>
  <c r="E11" i="8"/>
  <c r="I30" i="7"/>
  <c r="I31" i="3" s="1"/>
  <c r="P45" i="5"/>
  <c r="C39" i="5"/>
  <c r="D31" i="6" s="1"/>
  <c r="B39" i="5"/>
  <c r="D39" i="5" s="1"/>
  <c r="F30" i="6"/>
  <c r="H31" i="6" s="1"/>
  <c r="AC46" i="1"/>
  <c r="AF46" i="1"/>
  <c r="I30" i="2" s="1"/>
  <c r="I33" i="8" s="1"/>
  <c r="B31" i="6" l="1"/>
  <c r="G39" i="5"/>
  <c r="H39" i="5" s="1"/>
  <c r="J46" i="5"/>
  <c r="L46" i="5" s="1"/>
  <c r="K46" i="5"/>
  <c r="AG46" i="1"/>
  <c r="H30" i="2"/>
  <c r="H33" i="8" s="1"/>
  <c r="AD46" i="1"/>
  <c r="F8" i="2"/>
  <c r="F11" i="8" s="1"/>
  <c r="R24" i="1"/>
  <c r="O46" i="5" l="1"/>
  <c r="P46" i="5" s="1"/>
  <c r="B40" i="5"/>
  <c r="D40" i="5"/>
  <c r="C40" i="5"/>
  <c r="D32" i="6" s="1"/>
  <c r="F31" i="6"/>
  <c r="H32" i="6" s="1"/>
  <c r="I31" i="7"/>
  <c r="I32" i="3" s="1"/>
  <c r="H31" i="7"/>
  <c r="H32" i="3" s="1"/>
  <c r="F9" i="7"/>
  <c r="U24" i="1"/>
  <c r="AA47" i="1"/>
  <c r="A47" i="1"/>
  <c r="K47" i="5" l="1"/>
  <c r="J47" i="5"/>
  <c r="L47" i="5" s="1"/>
  <c r="V24" i="1"/>
  <c r="G8" i="2" s="1"/>
  <c r="G11" i="8" s="1"/>
  <c r="W24" i="1"/>
  <c r="G9" i="3"/>
  <c r="K9" i="3" s="1"/>
  <c r="L9" i="3" s="1"/>
  <c r="K8" i="2"/>
  <c r="G40" i="5"/>
  <c r="B32" i="6" s="1"/>
  <c r="AC47" i="1"/>
  <c r="AF47" i="1" s="1"/>
  <c r="F10" i="3"/>
  <c r="I31" i="2" l="1"/>
  <c r="I34" i="8" s="1"/>
  <c r="AG47" i="1"/>
  <c r="AA48" i="1"/>
  <c r="A48" i="1"/>
  <c r="O47" i="5"/>
  <c r="P47" i="5" s="1"/>
  <c r="H40" i="5"/>
  <c r="H31" i="2"/>
  <c r="H34" i="8" s="1"/>
  <c r="AD47" i="1"/>
  <c r="T25" i="1"/>
  <c r="G9" i="7"/>
  <c r="K9" i="7" s="1"/>
  <c r="L9" i="7" s="1"/>
  <c r="K48" i="5" l="1"/>
  <c r="J48" i="5"/>
  <c r="L48" i="5" s="1"/>
  <c r="C41" i="5"/>
  <c r="D33" i="6" s="1"/>
  <c r="F32" i="6"/>
  <c r="H33" i="6" s="1"/>
  <c r="B41" i="5"/>
  <c r="D41" i="5" s="1"/>
  <c r="AC48" i="1"/>
  <c r="H32" i="2" s="1"/>
  <c r="H35" i="8" s="1"/>
  <c r="I32" i="7"/>
  <c r="I33" i="3" s="1"/>
  <c r="C25" i="1"/>
  <c r="H32" i="7"/>
  <c r="H33" i="3" s="1"/>
  <c r="AD48" i="1"/>
  <c r="O48" i="5" l="1"/>
  <c r="P48" i="5"/>
  <c r="G41" i="5"/>
  <c r="H41" i="5" s="1"/>
  <c r="B9" i="2"/>
  <c r="B12" i="8" s="1"/>
  <c r="D25" i="1"/>
  <c r="F25" i="1"/>
  <c r="H33" i="7"/>
  <c r="H34" i="3" s="1"/>
  <c r="AF48" i="1"/>
  <c r="C42" i="5" l="1"/>
  <c r="D34" i="6" s="1"/>
  <c r="B42" i="5"/>
  <c r="D42" i="5" s="1"/>
  <c r="F33" i="6"/>
  <c r="H34" i="6" s="1"/>
  <c r="I32" i="2"/>
  <c r="I35" i="8" s="1"/>
  <c r="AG48" i="1"/>
  <c r="B10" i="7"/>
  <c r="B33" i="6"/>
  <c r="J49" i="5"/>
  <c r="K49" i="5"/>
  <c r="L49" i="5" s="1"/>
  <c r="C9" i="2"/>
  <c r="C12" i="8" s="1"/>
  <c r="G25" i="1"/>
  <c r="I25" i="1"/>
  <c r="B34" i="6" l="1"/>
  <c r="H42" i="5"/>
  <c r="G42" i="5"/>
  <c r="O49" i="5"/>
  <c r="P49" i="5" s="1"/>
  <c r="C10" i="7"/>
  <c r="C11" i="3" s="1"/>
  <c r="I33" i="7"/>
  <c r="I34" i="3" s="1"/>
  <c r="D9" i="2"/>
  <c r="D12" i="8" s="1"/>
  <c r="J25" i="1"/>
  <c r="AA49" i="1"/>
  <c r="A49" i="1"/>
  <c r="B11" i="3"/>
  <c r="K50" i="5" l="1"/>
  <c r="J50" i="5"/>
  <c r="L50" i="5" s="1"/>
  <c r="AF49" i="1"/>
  <c r="AC49" i="1"/>
  <c r="M25" i="1"/>
  <c r="D10" i="7"/>
  <c r="C43" i="5"/>
  <c r="D35" i="6" s="1"/>
  <c r="D43" i="5"/>
  <c r="G43" i="5" s="1"/>
  <c r="F34" i="6"/>
  <c r="H35" i="6" s="1"/>
  <c r="B43" i="5"/>
  <c r="AA50" i="1"/>
  <c r="A50" i="1"/>
  <c r="O50" i="5" l="1"/>
  <c r="P50" i="5" s="1"/>
  <c r="H33" i="2"/>
  <c r="H36" i="8" s="1"/>
  <c r="AD49" i="1"/>
  <c r="B35" i="6"/>
  <c r="D11" i="3"/>
  <c r="I33" i="2"/>
  <c r="I36" i="8" s="1"/>
  <c r="AG49" i="1"/>
  <c r="H43" i="5"/>
  <c r="N25" i="1"/>
  <c r="E9" i="2" s="1"/>
  <c r="E12" i="8" s="1"/>
  <c r="E10" i="3"/>
  <c r="J51" i="5" l="1"/>
  <c r="L51" i="5"/>
  <c r="O51" i="5"/>
  <c r="P51" i="5" s="1"/>
  <c r="K51" i="5"/>
  <c r="A51" i="1"/>
  <c r="AA51" i="1"/>
  <c r="AD50" i="1"/>
  <c r="H34" i="7"/>
  <c r="H35" i="3" s="1"/>
  <c r="I34" i="7"/>
  <c r="I35" i="3" s="1"/>
  <c r="C44" i="5"/>
  <c r="D36" i="6" s="1"/>
  <c r="D44" i="5"/>
  <c r="B44" i="5"/>
  <c r="F35" i="6"/>
  <c r="H36" i="6" s="1"/>
  <c r="O25" i="1"/>
  <c r="AC50" i="1"/>
  <c r="J52" i="5" l="1"/>
  <c r="L52" i="5" s="1"/>
  <c r="K52" i="5"/>
  <c r="H35" i="7"/>
  <c r="H36" i="3" s="1"/>
  <c r="E10" i="7"/>
  <c r="Q25" i="1"/>
  <c r="L26" i="1"/>
  <c r="AC51" i="1"/>
  <c r="H35" i="2" s="1"/>
  <c r="H38" i="8" s="1"/>
  <c r="B36" i="6"/>
  <c r="G44" i="5"/>
  <c r="H44" i="5" s="1"/>
  <c r="H34" i="2"/>
  <c r="H37" i="8" s="1"/>
  <c r="AF50" i="1"/>
  <c r="O52" i="5" l="1"/>
  <c r="P52" i="5"/>
  <c r="C45" i="5"/>
  <c r="D37" i="6" s="1"/>
  <c r="F36" i="6"/>
  <c r="H37" i="6" s="1"/>
  <c r="B45" i="5"/>
  <c r="D45" i="5" s="1"/>
  <c r="AD51" i="1"/>
  <c r="I34" i="2"/>
  <c r="I37" i="8" s="1"/>
  <c r="AG50" i="1"/>
  <c r="A52" i="1"/>
  <c r="AA52" i="1"/>
  <c r="F9" i="2"/>
  <c r="F12" i="8" s="1"/>
  <c r="R25" i="1"/>
  <c r="G45" i="5" l="1"/>
  <c r="B37" i="6" s="1"/>
  <c r="H36" i="7"/>
  <c r="H37" i="3" s="1"/>
  <c r="I35" i="7"/>
  <c r="I36" i="3" s="1"/>
  <c r="AF51" i="1"/>
  <c r="I35" i="2" s="1"/>
  <c r="I38" i="8" s="1"/>
  <c r="U25" i="1"/>
  <c r="F10" i="7"/>
  <c r="L53" i="5"/>
  <c r="O53" i="5" s="1"/>
  <c r="J53" i="5"/>
  <c r="K53" i="5"/>
  <c r="AC52" i="1"/>
  <c r="H36" i="2" s="1"/>
  <c r="A53" i="1" l="1"/>
  <c r="AA53" i="1"/>
  <c r="F11" i="3"/>
  <c r="H45" i="5"/>
  <c r="P53" i="5"/>
  <c r="V25" i="1"/>
  <c r="G9" i="2" s="1"/>
  <c r="W25" i="1"/>
  <c r="G10" i="3"/>
  <c r="K10" i="3" s="1"/>
  <c r="L10" i="3" s="1"/>
  <c r="K9" i="2"/>
  <c r="AG51" i="1"/>
  <c r="H39" i="8"/>
  <c r="AD52" i="1"/>
  <c r="G10" i="7" l="1"/>
  <c r="K10" i="7" s="1"/>
  <c r="L10" i="7" s="1"/>
  <c r="T26" i="1"/>
  <c r="I36" i="7"/>
  <c r="I37" i="3" s="1"/>
  <c r="AG52" i="1"/>
  <c r="AF52" i="1"/>
  <c r="I36" i="2" s="1"/>
  <c r="G12" i="8"/>
  <c r="J54" i="5"/>
  <c r="L54" i="5" s="1"/>
  <c r="K54" i="5"/>
  <c r="AC53" i="1"/>
  <c r="H37" i="2" s="1"/>
  <c r="H37" i="7"/>
  <c r="H38" i="3" s="1"/>
  <c r="AD53" i="1"/>
  <c r="B46" i="5"/>
  <c r="F37" i="6"/>
  <c r="H38" i="6" s="1"/>
  <c r="D46" i="5"/>
  <c r="G46" i="5" s="1"/>
  <c r="C46" i="5"/>
  <c r="D38" i="6" s="1"/>
  <c r="O54" i="5" l="1"/>
  <c r="P54" i="5" s="1"/>
  <c r="C26" i="1"/>
  <c r="H38" i="7"/>
  <c r="H39" i="3" s="1"/>
  <c r="AF53" i="1"/>
  <c r="I37" i="2" s="1"/>
  <c r="I40" i="8" s="1"/>
  <c r="I39" i="8"/>
  <c r="B38" i="6"/>
  <c r="H46" i="5"/>
  <c r="H40" i="8"/>
  <c r="I37" i="7"/>
  <c r="I38" i="3" s="1"/>
  <c r="AG53" i="1"/>
  <c r="K55" i="5" l="1"/>
  <c r="J55" i="5"/>
  <c r="L55" i="5" s="1"/>
  <c r="AA54" i="1"/>
  <c r="A54" i="1"/>
  <c r="B10" i="2"/>
  <c r="B13" i="8" s="1"/>
  <c r="D26" i="1"/>
  <c r="I38" i="7"/>
  <c r="I39" i="3" s="1"/>
  <c r="F26" i="1"/>
  <c r="B47" i="5"/>
  <c r="D47" i="5"/>
  <c r="C47" i="5"/>
  <c r="D39" i="6" s="1"/>
  <c r="F38" i="6"/>
  <c r="H39" i="6" s="1"/>
  <c r="O55" i="5" l="1"/>
  <c r="P55" i="5"/>
  <c r="C10" i="2"/>
  <c r="C13" i="8" s="1"/>
  <c r="G26" i="1"/>
  <c r="I26" i="1"/>
  <c r="G47" i="5"/>
  <c r="H47" i="5" s="1"/>
  <c r="AC54" i="1"/>
  <c r="AF54" i="1" s="1"/>
  <c r="B11" i="7"/>
  <c r="I38" i="2" l="1"/>
  <c r="I41" i="8" s="1"/>
  <c r="AG54" i="1"/>
  <c r="C11" i="7"/>
  <c r="C12" i="3" s="1"/>
  <c r="C48" i="5"/>
  <c r="D40" i="6" s="1"/>
  <c r="B48" i="5"/>
  <c r="D48" i="5" s="1"/>
  <c r="F39" i="6"/>
  <c r="H40" i="6" s="1"/>
  <c r="B12" i="3"/>
  <c r="D10" i="2"/>
  <c r="D13" i="8" s="1"/>
  <c r="J26" i="1"/>
  <c r="B39" i="6"/>
  <c r="K56" i="5"/>
  <c r="J56" i="5"/>
  <c r="L56" i="5" s="1"/>
  <c r="H38" i="2"/>
  <c r="H41" i="8" s="1"/>
  <c r="AD54" i="1"/>
  <c r="O56" i="5" l="1"/>
  <c r="P56" i="5" s="1"/>
  <c r="G48" i="5"/>
  <c r="H48" i="5" s="1"/>
  <c r="AA55" i="1"/>
  <c r="A55" i="1"/>
  <c r="H39" i="7"/>
  <c r="H40" i="3" s="1"/>
  <c r="I39" i="7"/>
  <c r="I40" i="3" s="1"/>
  <c r="D11" i="7"/>
  <c r="M26" i="1"/>
  <c r="F40" i="6" l="1"/>
  <c r="H41" i="6" s="1"/>
  <c r="B49" i="5"/>
  <c r="C49" i="5"/>
  <c r="D41" i="6" s="1"/>
  <c r="D49" i="5"/>
  <c r="K57" i="5"/>
  <c r="L57" i="5"/>
  <c r="O57" i="5" s="1"/>
  <c r="P57" i="5" s="1"/>
  <c r="J57" i="5"/>
  <c r="N26" i="1"/>
  <c r="E10" i="2" s="1"/>
  <c r="E13" i="8" s="1"/>
  <c r="E11" i="3"/>
  <c r="B40" i="6"/>
  <c r="D12" i="3"/>
  <c r="AC55" i="1"/>
  <c r="J58" i="5" l="1"/>
  <c r="L58" i="5" s="1"/>
  <c r="K58" i="5"/>
  <c r="AA56" i="1"/>
  <c r="A56" i="1"/>
  <c r="H39" i="2"/>
  <c r="H42" i="8" s="1"/>
  <c r="AD55" i="1"/>
  <c r="AF55" i="1"/>
  <c r="O26" i="1"/>
  <c r="B41" i="6"/>
  <c r="G49" i="5"/>
  <c r="H49" i="5" s="1"/>
  <c r="O58" i="5" l="1"/>
  <c r="P58" i="5" s="1"/>
  <c r="Q26" i="1"/>
  <c r="L27" i="1"/>
  <c r="E11" i="7"/>
  <c r="B50" i="5"/>
  <c r="C50" i="5"/>
  <c r="D42" i="6" s="1"/>
  <c r="D50" i="5"/>
  <c r="G50" i="5" s="1"/>
  <c r="H50" i="5" s="1"/>
  <c r="F41" i="6"/>
  <c r="H42" i="6" s="1"/>
  <c r="I39" i="2"/>
  <c r="I42" i="8" s="1"/>
  <c r="AG55" i="1"/>
  <c r="AA57" i="1"/>
  <c r="A57" i="1"/>
  <c r="H40" i="7"/>
  <c r="H41" i="3" s="1"/>
  <c r="AD56" i="1"/>
  <c r="AF56" i="1"/>
  <c r="I40" i="2" s="1"/>
  <c r="AC56" i="1"/>
  <c r="H40" i="2" s="1"/>
  <c r="C51" i="5" l="1"/>
  <c r="D43" i="6" s="1"/>
  <c r="F42" i="6"/>
  <c r="H43" i="6" s="1"/>
  <c r="B51" i="5"/>
  <c r="D51" i="5"/>
  <c r="K59" i="5"/>
  <c r="J59" i="5"/>
  <c r="L59" i="5" s="1"/>
  <c r="I43" i="8"/>
  <c r="H41" i="7"/>
  <c r="H42" i="3" s="1"/>
  <c r="F10" i="2"/>
  <c r="F13" i="8" s="1"/>
  <c r="R26" i="1"/>
  <c r="AC57" i="1"/>
  <c r="H41" i="2" s="1"/>
  <c r="AF57" i="1"/>
  <c r="I41" i="2" s="1"/>
  <c r="I40" i="7"/>
  <c r="I41" i="3" s="1"/>
  <c r="AG56" i="1"/>
  <c r="B42" i="6"/>
  <c r="H43" i="8"/>
  <c r="P59" i="5" l="1"/>
  <c r="O59" i="5"/>
  <c r="I44" i="8"/>
  <c r="A58" i="1"/>
  <c r="AA58" i="1"/>
  <c r="I41" i="7"/>
  <c r="I42" i="3" s="1"/>
  <c r="AG57" i="1"/>
  <c r="U26" i="1"/>
  <c r="F11" i="7"/>
  <c r="G51" i="5"/>
  <c r="H51" i="5" s="1"/>
  <c r="B43" i="6"/>
  <c r="H44" i="8"/>
  <c r="AD57" i="1"/>
  <c r="B52" i="5" l="1"/>
  <c r="D52" i="5"/>
  <c r="C52" i="5"/>
  <c r="D44" i="6" s="1"/>
  <c r="F43" i="6"/>
  <c r="H44" i="6" s="1"/>
  <c r="AC58" i="1"/>
  <c r="H42" i="2" s="1"/>
  <c r="H45" i="8" s="1"/>
  <c r="H42" i="7"/>
  <c r="H43" i="3" s="1"/>
  <c r="I42" i="7"/>
  <c r="I43" i="3" s="1"/>
  <c r="F12" i="3"/>
  <c r="K60" i="5"/>
  <c r="J60" i="5"/>
  <c r="L60" i="5" s="1"/>
  <c r="AA59" i="1"/>
  <c r="A59" i="1"/>
  <c r="V26" i="1"/>
  <c r="G10" i="2" s="1"/>
  <c r="G11" i="3"/>
  <c r="K11" i="3" s="1"/>
  <c r="L11" i="3" s="1"/>
  <c r="O60" i="5" l="1"/>
  <c r="P60" i="5"/>
  <c r="W26" i="1"/>
  <c r="AF58" i="1"/>
  <c r="AC59" i="1"/>
  <c r="H43" i="2" s="1"/>
  <c r="G13" i="8"/>
  <c r="AD58" i="1"/>
  <c r="B44" i="6"/>
  <c r="K10" i="2"/>
  <c r="G52" i="5"/>
  <c r="H52" i="5" s="1"/>
  <c r="T27" i="1" l="1"/>
  <c r="G11" i="7"/>
  <c r="K11" i="7" s="1"/>
  <c r="L11" i="7" s="1"/>
  <c r="A60" i="1"/>
  <c r="AA60" i="1"/>
  <c r="K61" i="5"/>
  <c r="J61" i="5"/>
  <c r="L61" i="5"/>
  <c r="B53" i="5"/>
  <c r="C53" i="5"/>
  <c r="D45" i="6" s="1"/>
  <c r="F44" i="6"/>
  <c r="H45" i="6" s="1"/>
  <c r="D53" i="5"/>
  <c r="AD59" i="1"/>
  <c r="H43" i="7"/>
  <c r="H44" i="3" s="1"/>
  <c r="H46" i="8" s="1"/>
  <c r="I42" i="2"/>
  <c r="I45" i="8" s="1"/>
  <c r="AG58" i="1"/>
  <c r="AF59" i="1" s="1"/>
  <c r="I43" i="2" s="1"/>
  <c r="O61" i="5" l="1"/>
  <c r="P61" i="5" s="1"/>
  <c r="H44" i="7"/>
  <c r="H45" i="3" s="1"/>
  <c r="AG59" i="1"/>
  <c r="I43" i="7"/>
  <c r="I44" i="3" s="1"/>
  <c r="I46" i="8" s="1"/>
  <c r="G53" i="5"/>
  <c r="H53" i="5" s="1"/>
  <c r="AC60" i="1"/>
  <c r="H44" i="2" s="1"/>
  <c r="H47" i="8" s="1"/>
  <c r="AF60" i="1"/>
  <c r="I44" i="2" s="1"/>
  <c r="C27" i="1"/>
  <c r="F27" i="1"/>
  <c r="I27" i="1"/>
  <c r="B45" i="6"/>
  <c r="F45" i="6" l="1"/>
  <c r="H46" i="6" s="1"/>
  <c r="B54" i="5"/>
  <c r="D54" i="5"/>
  <c r="C54" i="5"/>
  <c r="D46" i="6" s="1"/>
  <c r="J62" i="5"/>
  <c r="L62" i="5"/>
  <c r="O62" i="5" s="1"/>
  <c r="K62" i="5"/>
  <c r="I47" i="8"/>
  <c r="B11" i="2"/>
  <c r="B14" i="8" s="1"/>
  <c r="D27" i="1"/>
  <c r="AD60" i="1"/>
  <c r="D11" i="2"/>
  <c r="D14" i="8" s="1"/>
  <c r="J27" i="1"/>
  <c r="AG60" i="1"/>
  <c r="I44" i="7"/>
  <c r="I45" i="3" s="1"/>
  <c r="C11" i="2"/>
  <c r="C14" i="8" s="1"/>
  <c r="G27" i="1"/>
  <c r="AA61" i="1"/>
  <c r="A61" i="1"/>
  <c r="H45" i="7" l="1"/>
  <c r="H46" i="3" s="1"/>
  <c r="AD61" i="1"/>
  <c r="P62" i="5"/>
  <c r="AC61" i="1"/>
  <c r="H45" i="2" s="1"/>
  <c r="AF61" i="1"/>
  <c r="I45" i="2" s="1"/>
  <c r="I45" i="7"/>
  <c r="I46" i="3" s="1"/>
  <c r="B12" i="7"/>
  <c r="G54" i="5"/>
  <c r="B46" i="6" s="1"/>
  <c r="C12" i="7"/>
  <c r="C13" i="3" s="1"/>
  <c r="M27" i="1"/>
  <c r="D12" i="7"/>
  <c r="D13" i="3" s="1"/>
  <c r="AA62" i="1" l="1"/>
  <c r="A62" i="1"/>
  <c r="H46" i="7"/>
  <c r="H47" i="3" s="1"/>
  <c r="I48" i="8"/>
  <c r="H54" i="5"/>
  <c r="N27" i="1"/>
  <c r="E11" i="2" s="1"/>
  <c r="E14" i="8" s="1"/>
  <c r="E12" i="3"/>
  <c r="B13" i="3"/>
  <c r="H48" i="8"/>
  <c r="AG61" i="1"/>
  <c r="J63" i="5"/>
  <c r="L63" i="5"/>
  <c r="O63" i="5" s="1"/>
  <c r="K63" i="5"/>
  <c r="I46" i="7" l="1"/>
  <c r="I47" i="3" s="1"/>
  <c r="P63" i="5"/>
  <c r="C55" i="5"/>
  <c r="D47" i="6" s="1"/>
  <c r="F46" i="6"/>
  <c r="H47" i="6" s="1"/>
  <c r="B55" i="5"/>
  <c r="D55" i="5" s="1"/>
  <c r="O27" i="1"/>
  <c r="AF62" i="1"/>
  <c r="I46" i="2" s="1"/>
  <c r="I49" i="8" s="1"/>
  <c r="AC62" i="1"/>
  <c r="B47" i="6" l="1"/>
  <c r="H55" i="5"/>
  <c r="G55" i="5"/>
  <c r="Q27" i="1"/>
  <c r="L28" i="1"/>
  <c r="E12" i="7"/>
  <c r="H46" i="2"/>
  <c r="H49" i="8" s="1"/>
  <c r="AD62" i="1"/>
  <c r="AG62" i="1"/>
  <c r="K64" i="5"/>
  <c r="J64" i="5"/>
  <c r="L64" i="5" s="1"/>
  <c r="O64" i="5" l="1"/>
  <c r="P64" i="5" s="1"/>
  <c r="F11" i="2"/>
  <c r="F14" i="8" s="1"/>
  <c r="R27" i="1"/>
  <c r="B56" i="5"/>
  <c r="D56" i="5" s="1"/>
  <c r="F47" i="6"/>
  <c r="H48" i="6" s="1"/>
  <c r="C56" i="5"/>
  <c r="D48" i="6" s="1"/>
  <c r="I47" i="7"/>
  <c r="I48" i="3" s="1"/>
  <c r="H47" i="7"/>
  <c r="H48" i="3" s="1"/>
  <c r="AA63" i="1"/>
  <c r="A63" i="1"/>
  <c r="G56" i="5" l="1"/>
  <c r="B48" i="6" s="1"/>
  <c r="K65" i="5"/>
  <c r="J65" i="5"/>
  <c r="L65" i="5" s="1"/>
  <c r="F12" i="7"/>
  <c r="U27" i="1"/>
  <c r="AC63" i="1"/>
  <c r="O65" i="5" l="1"/>
  <c r="P65" i="5" s="1"/>
  <c r="AA64" i="1"/>
  <c r="A64" i="1"/>
  <c r="H47" i="2"/>
  <c r="H50" i="8" s="1"/>
  <c r="AD63" i="1"/>
  <c r="V27" i="1"/>
  <c r="G11" i="2" s="1"/>
  <c r="W27" i="1"/>
  <c r="G12" i="3"/>
  <c r="K12" i="3" s="1"/>
  <c r="L12" i="3" s="1"/>
  <c r="K11" i="2"/>
  <c r="H56" i="5"/>
  <c r="F13" i="3"/>
  <c r="AF63" i="1"/>
  <c r="K66" i="5" l="1"/>
  <c r="J66" i="5"/>
  <c r="L66" i="5" s="1"/>
  <c r="I47" i="2"/>
  <c r="I50" i="8" s="1"/>
  <c r="AG63" i="1"/>
  <c r="T28" i="1"/>
  <c r="G12" i="7"/>
  <c r="K12" i="7" s="1"/>
  <c r="L12" i="7" s="1"/>
  <c r="C57" i="5"/>
  <c r="D49" i="6" s="1"/>
  <c r="F48" i="6"/>
  <c r="H49" i="6" s="1"/>
  <c r="B57" i="5"/>
  <c r="D57" i="5" s="1"/>
  <c r="G14" i="8"/>
  <c r="AC64" i="1"/>
  <c r="H48" i="2" s="1"/>
  <c r="AF64" i="1"/>
  <c r="I48" i="2" s="1"/>
  <c r="H48" i="7"/>
  <c r="H49" i="3" s="1"/>
  <c r="AD64" i="1"/>
  <c r="O66" i="5" l="1"/>
  <c r="P66" i="5"/>
  <c r="G57" i="5"/>
  <c r="H57" i="5" s="1"/>
  <c r="I51" i="8"/>
  <c r="C28" i="1"/>
  <c r="F28" i="1"/>
  <c r="H51" i="8"/>
  <c r="I48" i="7"/>
  <c r="I49" i="3" s="1"/>
  <c r="AG64" i="1"/>
  <c r="H49" i="7"/>
  <c r="H50" i="3" s="1"/>
  <c r="B58" i="5" l="1"/>
  <c r="F49" i="6"/>
  <c r="H50" i="6" s="1"/>
  <c r="C58" i="5"/>
  <c r="D50" i="6" s="1"/>
  <c r="D58" i="5"/>
  <c r="B12" i="2"/>
  <c r="B15" i="8" s="1"/>
  <c r="D28" i="1"/>
  <c r="B49" i="6"/>
  <c r="I49" i="7"/>
  <c r="I50" i="3" s="1"/>
  <c r="J67" i="5"/>
  <c r="L67" i="5" s="1"/>
  <c r="K67" i="5"/>
  <c r="C12" i="2"/>
  <c r="C15" i="8" s="1"/>
  <c r="G28" i="1"/>
  <c r="I28" i="1"/>
  <c r="O67" i="5" l="1"/>
  <c r="P67" i="5" s="1"/>
  <c r="B13" i="7"/>
  <c r="D12" i="2"/>
  <c r="D15" i="8" s="1"/>
  <c r="J28" i="1"/>
  <c r="C13" i="7"/>
  <c r="C14" i="3" s="1"/>
  <c r="A65" i="1"/>
  <c r="AA65" i="1"/>
  <c r="G58" i="5"/>
  <c r="B50" i="6" s="1"/>
  <c r="AA66" i="1" l="1"/>
  <c r="A66" i="1"/>
  <c r="K68" i="5"/>
  <c r="J68" i="5"/>
  <c r="L68" i="5" s="1"/>
  <c r="M28" i="1"/>
  <c r="D13" i="7"/>
  <c r="D14" i="3" s="1"/>
  <c r="H58" i="5"/>
  <c r="B14" i="3"/>
  <c r="AC65" i="1"/>
  <c r="O68" i="5" l="1"/>
  <c r="P68" i="5"/>
  <c r="N28" i="1"/>
  <c r="E12" i="2" s="1"/>
  <c r="E15" i="8" s="1"/>
  <c r="O28" i="1"/>
  <c r="E13" i="3"/>
  <c r="H49" i="2"/>
  <c r="H52" i="8" s="1"/>
  <c r="AD65" i="1"/>
  <c r="F50" i="6"/>
  <c r="H51" i="6" s="1"/>
  <c r="C59" i="5"/>
  <c r="D51" i="6" s="1"/>
  <c r="B59" i="5"/>
  <c r="D59" i="5" s="1"/>
  <c r="AF65" i="1"/>
  <c r="AC66" i="1"/>
  <c r="H50" i="2" s="1"/>
  <c r="G59" i="5" l="1"/>
  <c r="B51" i="6" s="1"/>
  <c r="H59" i="5"/>
  <c r="I49" i="2"/>
  <c r="I52" i="8" s="1"/>
  <c r="AG65" i="1"/>
  <c r="L29" i="1"/>
  <c r="Q28" i="1"/>
  <c r="E13" i="7"/>
  <c r="J69" i="5"/>
  <c r="L69" i="5" s="1"/>
  <c r="K69" i="5"/>
  <c r="H50" i="7"/>
  <c r="H51" i="3" s="1"/>
  <c r="H53" i="8" s="1"/>
  <c r="AD66" i="1"/>
  <c r="O69" i="5" l="1"/>
  <c r="P69" i="5" s="1"/>
  <c r="AA67" i="1"/>
  <c r="A67" i="1"/>
  <c r="H51" i="7"/>
  <c r="H52" i="3" s="1"/>
  <c r="I50" i="7"/>
  <c r="I51" i="3" s="1"/>
  <c r="F51" i="6"/>
  <c r="H52" i="6" s="1"/>
  <c r="B60" i="5"/>
  <c r="D60" i="5" s="1"/>
  <c r="C60" i="5"/>
  <c r="D52" i="6" s="1"/>
  <c r="AF66" i="1"/>
  <c r="I50" i="2" s="1"/>
  <c r="I53" i="8" s="1"/>
  <c r="F12" i="2"/>
  <c r="F15" i="8" s="1"/>
  <c r="R28" i="1"/>
  <c r="G60" i="5" l="1"/>
  <c r="B52" i="6" s="1"/>
  <c r="K70" i="5"/>
  <c r="J70" i="5"/>
  <c r="L70" i="5" s="1"/>
  <c r="AC67" i="1"/>
  <c r="AF67" i="1"/>
  <c r="I51" i="2" s="1"/>
  <c r="F13" i="7"/>
  <c r="U28" i="1"/>
  <c r="AG66" i="1"/>
  <c r="O70" i="5" l="1"/>
  <c r="P70" i="5" s="1"/>
  <c r="AA68" i="1"/>
  <c r="A68" i="1"/>
  <c r="I51" i="7"/>
  <c r="I52" i="3" s="1"/>
  <c r="AG67" i="1"/>
  <c r="V28" i="1"/>
  <c r="G12" i="2" s="1"/>
  <c r="G15" i="8" s="1"/>
  <c r="W28" i="1"/>
  <c r="G13" i="3"/>
  <c r="K13" i="3" s="1"/>
  <c r="L13" i="3" s="1"/>
  <c r="F14" i="3"/>
  <c r="H60" i="5"/>
  <c r="I54" i="8"/>
  <c r="H51" i="2"/>
  <c r="H54" i="8" s="1"/>
  <c r="AD67" i="1"/>
  <c r="J71" i="5" l="1"/>
  <c r="L71" i="5"/>
  <c r="K71" i="5"/>
  <c r="H52" i="7"/>
  <c r="H53" i="3" s="1"/>
  <c r="AD68" i="1"/>
  <c r="AC68" i="1"/>
  <c r="H52" i="2" s="1"/>
  <c r="H55" i="8" s="1"/>
  <c r="AF68" i="1"/>
  <c r="I52" i="2" s="1"/>
  <c r="I55" i="8" s="1"/>
  <c r="T29" i="1"/>
  <c r="G13" i="7"/>
  <c r="K13" i="7" s="1"/>
  <c r="L13" i="7" s="1"/>
  <c r="K12" i="2"/>
  <c r="I52" i="7"/>
  <c r="I53" i="3" s="1"/>
  <c r="B61" i="5"/>
  <c r="D61" i="5" s="1"/>
  <c r="C61" i="5"/>
  <c r="D53" i="6" s="1"/>
  <c r="F52" i="6"/>
  <c r="H53" i="6" s="1"/>
  <c r="B53" i="6" l="1"/>
  <c r="G61" i="5"/>
  <c r="H61" i="5" s="1"/>
  <c r="H53" i="7"/>
  <c r="H54" i="3" s="1"/>
  <c r="AG68" i="1"/>
  <c r="C29" i="1"/>
  <c r="O71" i="5"/>
  <c r="P71" i="5" s="1"/>
  <c r="J72" i="5" l="1"/>
  <c r="L72" i="5" s="1"/>
  <c r="K72" i="5"/>
  <c r="B62" i="5"/>
  <c r="D62" i="5" s="1"/>
  <c r="F53" i="6"/>
  <c r="H54" i="6" s="1"/>
  <c r="C62" i="5"/>
  <c r="D54" i="6" s="1"/>
  <c r="B13" i="2"/>
  <c r="B16" i="8" s="1"/>
  <c r="D29" i="1"/>
  <c r="F29" i="1"/>
  <c r="I53" i="7"/>
  <c r="I54" i="3" s="1"/>
  <c r="AA69" i="1"/>
  <c r="A69" i="1"/>
  <c r="G62" i="5" l="1"/>
  <c r="B54" i="6" s="1"/>
  <c r="O72" i="5"/>
  <c r="P72" i="5" s="1"/>
  <c r="C13" i="2"/>
  <c r="C16" i="8" s="1"/>
  <c r="G29" i="1"/>
  <c r="I29" i="1"/>
  <c r="AC69" i="1"/>
  <c r="AF69" i="1" s="1"/>
  <c r="B14" i="7"/>
  <c r="K73" i="5" l="1"/>
  <c r="J73" i="5"/>
  <c r="L73" i="5" s="1"/>
  <c r="I53" i="2"/>
  <c r="I56" i="8" s="1"/>
  <c r="AG69" i="1"/>
  <c r="A70" i="1"/>
  <c r="AA70" i="1"/>
  <c r="D13" i="2"/>
  <c r="D16" i="8" s="1"/>
  <c r="J29" i="1"/>
  <c r="H62" i="5"/>
  <c r="H53" i="2"/>
  <c r="H56" i="8" s="1"/>
  <c r="AD69" i="1"/>
  <c r="C14" i="7"/>
  <c r="C15" i="3" s="1"/>
  <c r="B15" i="3"/>
  <c r="O73" i="5" l="1"/>
  <c r="P73" i="5" s="1"/>
  <c r="C63" i="5"/>
  <c r="D55" i="6" s="1"/>
  <c r="B63" i="5"/>
  <c r="D63" i="5" s="1"/>
  <c r="F54" i="6"/>
  <c r="H55" i="6" s="1"/>
  <c r="D14" i="7"/>
  <c r="D15" i="3" s="1"/>
  <c r="M29" i="1"/>
  <c r="I54" i="7"/>
  <c r="I55" i="3" s="1"/>
  <c r="H54" i="7"/>
  <c r="H55" i="3" s="1"/>
  <c r="AC70" i="1"/>
  <c r="H54" i="2" s="1"/>
  <c r="H57" i="8" s="1"/>
  <c r="H63" i="5" l="1"/>
  <c r="G63" i="5"/>
  <c r="B55" i="6" s="1"/>
  <c r="K74" i="5"/>
  <c r="J74" i="5"/>
  <c r="L74" i="5" s="1"/>
  <c r="AD70" i="1"/>
  <c r="AF70" i="1"/>
  <c r="N29" i="1"/>
  <c r="E13" i="2" s="1"/>
  <c r="E16" i="8" s="1"/>
  <c r="E14" i="3"/>
  <c r="O74" i="5" l="1"/>
  <c r="P74" i="5" s="1"/>
  <c r="A71" i="1"/>
  <c r="AA71" i="1"/>
  <c r="C64" i="5"/>
  <c r="D56" i="6" s="1"/>
  <c r="B64" i="5"/>
  <c r="D64" i="5" s="1"/>
  <c r="F55" i="6"/>
  <c r="H56" i="6" s="1"/>
  <c r="I54" i="2"/>
  <c r="I57" i="8" s="1"/>
  <c r="AG70" i="1"/>
  <c r="O29" i="1"/>
  <c r="H55" i="7"/>
  <c r="H56" i="3" s="1"/>
  <c r="B56" i="6" l="1"/>
  <c r="H64" i="5"/>
  <c r="G64" i="5"/>
  <c r="K75" i="5"/>
  <c r="J75" i="5"/>
  <c r="L75" i="5"/>
  <c r="Q29" i="1"/>
  <c r="E14" i="7"/>
  <c r="L30" i="1"/>
  <c r="I55" i="7"/>
  <c r="I56" i="3" s="1"/>
  <c r="AC71" i="1"/>
  <c r="AF71" i="1"/>
  <c r="I55" i="2" s="1"/>
  <c r="I58" i="8" s="1"/>
  <c r="O75" i="5" l="1"/>
  <c r="P75" i="5" s="1"/>
  <c r="H55" i="2"/>
  <c r="H58" i="8" s="1"/>
  <c r="AD71" i="1"/>
  <c r="AG71" i="1"/>
  <c r="F13" i="2"/>
  <c r="F16" i="8" s="1"/>
  <c r="R29" i="1"/>
  <c r="F56" i="6"/>
  <c r="H57" i="6" s="1"/>
  <c r="B65" i="5"/>
  <c r="D65" i="5" s="1"/>
  <c r="C65" i="5"/>
  <c r="D57" i="6" s="1"/>
  <c r="AA72" i="1"/>
  <c r="A72" i="1"/>
  <c r="B57" i="6" l="1"/>
  <c r="H65" i="5"/>
  <c r="G65" i="5"/>
  <c r="K76" i="5"/>
  <c r="J76" i="5"/>
  <c r="L76" i="5" s="1"/>
  <c r="U29" i="1"/>
  <c r="F14" i="7"/>
  <c r="AD72" i="1"/>
  <c r="H56" i="7"/>
  <c r="H57" i="3" s="1"/>
  <c r="AC72" i="1"/>
  <c r="H56" i="2" s="1"/>
  <c r="AF72" i="1"/>
  <c r="I56" i="2" s="1"/>
  <c r="AG72" i="1"/>
  <c r="I56" i="7"/>
  <c r="I57" i="3" s="1"/>
  <c r="O76" i="5" l="1"/>
  <c r="P76" i="5"/>
  <c r="I59" i="8"/>
  <c r="H57" i="7"/>
  <c r="H58" i="3" s="1"/>
  <c r="H59" i="8"/>
  <c r="F15" i="3"/>
  <c r="B66" i="5"/>
  <c r="D66" i="5" s="1"/>
  <c r="C66" i="5"/>
  <c r="D58" i="6" s="1"/>
  <c r="F57" i="6"/>
  <c r="H58" i="6" s="1"/>
  <c r="I57" i="7"/>
  <c r="I58" i="3" s="1"/>
  <c r="V29" i="1"/>
  <c r="G13" i="2" s="1"/>
  <c r="G16" i="8" s="1"/>
  <c r="G14" i="3"/>
  <c r="K14" i="3" s="1"/>
  <c r="L14" i="3" s="1"/>
  <c r="AA73" i="1"/>
  <c r="A73" i="1"/>
  <c r="G66" i="5" l="1"/>
  <c r="B58" i="6" s="1"/>
  <c r="AC73" i="1"/>
  <c r="K13" i="2"/>
  <c r="W29" i="1"/>
  <c r="K77" i="5"/>
  <c r="J77" i="5"/>
  <c r="L77" i="5"/>
  <c r="O77" i="5" s="1"/>
  <c r="AA74" i="1" l="1"/>
  <c r="A74" i="1"/>
  <c r="T30" i="1"/>
  <c r="G14" i="7"/>
  <c r="K14" i="7" s="1"/>
  <c r="L14" i="7" s="1"/>
  <c r="H57" i="2"/>
  <c r="H60" i="8" s="1"/>
  <c r="AD73" i="1"/>
  <c r="H66" i="5"/>
  <c r="P77" i="5"/>
  <c r="AF73" i="1"/>
  <c r="C67" i="5" l="1"/>
  <c r="D59" i="6" s="1"/>
  <c r="B67" i="5"/>
  <c r="D67" i="5" s="1"/>
  <c r="F58" i="6"/>
  <c r="H59" i="6" s="1"/>
  <c r="H58" i="7"/>
  <c r="H59" i="3" s="1"/>
  <c r="C30" i="1"/>
  <c r="F30" i="1" s="1"/>
  <c r="I57" i="2"/>
  <c r="I60" i="8" s="1"/>
  <c r="AG73" i="1"/>
  <c r="K78" i="5"/>
  <c r="J78" i="5"/>
  <c r="L78" i="5" s="1"/>
  <c r="AC74" i="1"/>
  <c r="H58" i="2" s="1"/>
  <c r="H61" i="8" s="1"/>
  <c r="G67" i="5" l="1"/>
  <c r="B59" i="6" s="1"/>
  <c r="O78" i="5"/>
  <c r="P78" i="5" s="1"/>
  <c r="C14" i="2"/>
  <c r="C17" i="8" s="1"/>
  <c r="G30" i="1"/>
  <c r="I30" i="1"/>
  <c r="AF74" i="1"/>
  <c r="I58" i="2" s="1"/>
  <c r="I61" i="8" s="1"/>
  <c r="AG74" i="1"/>
  <c r="I58" i="7"/>
  <c r="I59" i="3" s="1"/>
  <c r="AD74" i="1"/>
  <c r="B14" i="2"/>
  <c r="B17" i="8" s="1"/>
  <c r="D30" i="1"/>
  <c r="J79" i="5" l="1"/>
  <c r="L79" i="5" s="1"/>
  <c r="K79" i="5"/>
  <c r="AA75" i="1"/>
  <c r="A75" i="1"/>
  <c r="B15" i="7"/>
  <c r="H59" i="7"/>
  <c r="H60" i="3" s="1"/>
  <c r="D14" i="2"/>
  <c r="D17" i="8" s="1"/>
  <c r="J30" i="1"/>
  <c r="C15" i="7"/>
  <c r="C16" i="3" s="1"/>
  <c r="H67" i="5"/>
  <c r="I59" i="7"/>
  <c r="I60" i="3" s="1"/>
  <c r="O79" i="5" l="1"/>
  <c r="P79" i="5"/>
  <c r="M30" i="1"/>
  <c r="D15" i="7"/>
  <c r="D16" i="3" s="1"/>
  <c r="B68" i="5"/>
  <c r="D68" i="5" s="1"/>
  <c r="F59" i="6"/>
  <c r="H60" i="6" s="1"/>
  <c r="C68" i="5"/>
  <c r="D60" i="6" s="1"/>
  <c r="B16" i="3"/>
  <c r="AC75" i="1"/>
  <c r="G68" i="5" l="1"/>
  <c r="B60" i="6" s="1"/>
  <c r="H59" i="2"/>
  <c r="H62" i="8" s="1"/>
  <c r="AD75" i="1"/>
  <c r="N30" i="1"/>
  <c r="E14" i="2" s="1"/>
  <c r="E17" i="8" s="1"/>
  <c r="E15" i="3"/>
  <c r="AF75" i="1"/>
  <c r="K80" i="5"/>
  <c r="J80" i="5"/>
  <c r="L80" i="5" s="1"/>
  <c r="O80" i="5" l="1"/>
  <c r="P80" i="5"/>
  <c r="AA76" i="1"/>
  <c r="A76" i="1"/>
  <c r="I59" i="2"/>
  <c r="I62" i="8" s="1"/>
  <c r="AG75" i="1"/>
  <c r="H68" i="5"/>
  <c r="O30" i="1"/>
  <c r="H60" i="7"/>
  <c r="H61" i="3" s="1"/>
  <c r="I60" i="7" l="1"/>
  <c r="I61" i="3" s="1"/>
  <c r="E15" i="7"/>
  <c r="Q30" i="1"/>
  <c r="L31" i="1"/>
  <c r="F60" i="6"/>
  <c r="H61" i="6" s="1"/>
  <c r="B69" i="5"/>
  <c r="D69" i="5" s="1"/>
  <c r="C69" i="5"/>
  <c r="D61" i="6" s="1"/>
  <c r="AF76" i="1"/>
  <c r="I60" i="2" s="1"/>
  <c r="I63" i="8" s="1"/>
  <c r="AC76" i="1"/>
  <c r="J81" i="5"/>
  <c r="L81" i="5" s="1"/>
  <c r="K81" i="5"/>
  <c r="O81" i="5" l="1"/>
  <c r="P81" i="5"/>
  <c r="H69" i="5"/>
  <c r="G69" i="5"/>
  <c r="B61" i="6" s="1"/>
  <c r="F14" i="2"/>
  <c r="F17" i="8" s="1"/>
  <c r="R30" i="1"/>
  <c r="H60" i="2"/>
  <c r="H63" i="8" s="1"/>
  <c r="AD76" i="1"/>
  <c r="AG76" i="1"/>
  <c r="AA77" i="1" l="1"/>
  <c r="A77" i="1"/>
  <c r="H61" i="7"/>
  <c r="H62" i="3" s="1"/>
  <c r="U30" i="1"/>
  <c r="F15" i="7"/>
  <c r="C70" i="5"/>
  <c r="D62" i="6" s="1"/>
  <c r="F61" i="6"/>
  <c r="H62" i="6" s="1"/>
  <c r="B70" i="5"/>
  <c r="D70" i="5" s="1"/>
  <c r="I61" i="7"/>
  <c r="I62" i="3" s="1"/>
  <c r="K82" i="5"/>
  <c r="J82" i="5"/>
  <c r="O82" i="5"/>
  <c r="L82" i="5"/>
  <c r="P82" i="5" s="1"/>
  <c r="G70" i="5" l="1"/>
  <c r="B62" i="6" s="1"/>
  <c r="K83" i="5"/>
  <c r="J83" i="5"/>
  <c r="L83" i="5" s="1"/>
  <c r="F16" i="3"/>
  <c r="V30" i="1"/>
  <c r="G14" i="2" s="1"/>
  <c r="G17" i="8" s="1"/>
  <c r="W30" i="1"/>
  <c r="G15" i="3"/>
  <c r="K15" i="3" s="1"/>
  <c r="L15" i="3" s="1"/>
  <c r="K14" i="2"/>
  <c r="AC77" i="1"/>
  <c r="AF77" i="1" s="1"/>
  <c r="O83" i="5" l="1"/>
  <c r="P83" i="5"/>
  <c r="I61" i="2"/>
  <c r="I64" i="8" s="1"/>
  <c r="AG77" i="1"/>
  <c r="A78" i="1"/>
  <c r="AA78" i="1"/>
  <c r="H70" i="5"/>
  <c r="T31" i="1"/>
  <c r="G15" i="7"/>
  <c r="K15" i="7" s="1"/>
  <c r="L15" i="7" s="1"/>
  <c r="H61" i="2"/>
  <c r="H64" i="8" s="1"/>
  <c r="AD77" i="1"/>
  <c r="C31" i="1" l="1"/>
  <c r="F31" i="1"/>
  <c r="I31" i="1" s="1"/>
  <c r="H62" i="7"/>
  <c r="H63" i="3" s="1"/>
  <c r="I62" i="7"/>
  <c r="I63" i="3" s="1"/>
  <c r="C71" i="5"/>
  <c r="D63" i="6" s="1"/>
  <c r="B71" i="5"/>
  <c r="D71" i="5" s="1"/>
  <c r="F62" i="6"/>
  <c r="H63" i="6" s="1"/>
  <c r="AC78" i="1"/>
  <c r="H62" i="2" s="1"/>
  <c r="H65" i="8" s="1"/>
  <c r="AF78" i="1"/>
  <c r="I62" i="2" s="1"/>
  <c r="I65" i="8" s="1"/>
  <c r="J84" i="5"/>
  <c r="K84" i="5"/>
  <c r="L84" i="5"/>
  <c r="G71" i="5" l="1"/>
  <c r="B63" i="6" s="1"/>
  <c r="D15" i="2"/>
  <c r="D18" i="8" s="1"/>
  <c r="J31" i="1"/>
  <c r="AG78" i="1"/>
  <c r="C15" i="2"/>
  <c r="C18" i="8" s="1"/>
  <c r="G31" i="1"/>
  <c r="O84" i="5"/>
  <c r="P84" i="5" s="1"/>
  <c r="AD78" i="1"/>
  <c r="B15" i="2"/>
  <c r="B18" i="8" s="1"/>
  <c r="D31" i="1"/>
  <c r="K85" i="5" l="1"/>
  <c r="J85" i="5"/>
  <c r="L85" i="5" s="1"/>
  <c r="A79" i="1"/>
  <c r="AA79" i="1"/>
  <c r="H63" i="7"/>
  <c r="H64" i="3" s="1"/>
  <c r="H71" i="5"/>
  <c r="I63" i="7"/>
  <c r="I64" i="3" s="1"/>
  <c r="D16" i="7"/>
  <c r="D17" i="3" s="1"/>
  <c r="M31" i="1"/>
  <c r="B16" i="7"/>
  <c r="C16" i="7"/>
  <c r="C17" i="3" s="1"/>
  <c r="O85" i="5" l="1"/>
  <c r="P85" i="5"/>
  <c r="B17" i="3"/>
  <c r="N31" i="1"/>
  <c r="E15" i="2" s="1"/>
  <c r="O31" i="1"/>
  <c r="E16" i="3"/>
  <c r="AC79" i="1"/>
  <c r="AF79" i="1"/>
  <c r="C72" i="5"/>
  <c r="D64" i="6" s="1"/>
  <c r="B72" i="5"/>
  <c r="F63" i="6"/>
  <c r="H64" i="6" s="1"/>
  <c r="L32" i="1" l="1"/>
  <c r="E16" i="7"/>
  <c r="Q31" i="1"/>
  <c r="E18" i="8"/>
  <c r="J86" i="5"/>
  <c r="L86" i="5" s="1"/>
  <c r="K86" i="5"/>
  <c r="D72" i="5"/>
  <c r="I63" i="2"/>
  <c r="I66" i="8" s="1"/>
  <c r="AG79" i="1"/>
  <c r="H63" i="2"/>
  <c r="H66" i="8" s="1"/>
  <c r="AD79" i="1"/>
  <c r="O86" i="5" l="1"/>
  <c r="P86" i="5"/>
  <c r="H64" i="7"/>
  <c r="H65" i="3" s="1"/>
  <c r="G72" i="5"/>
  <c r="B64" i="6" s="1"/>
  <c r="I64" i="7"/>
  <c r="I65" i="3" s="1"/>
  <c r="F15" i="2"/>
  <c r="F18" i="8" s="1"/>
  <c r="R31" i="1"/>
  <c r="AA80" i="1" l="1"/>
  <c r="A80" i="1"/>
  <c r="U31" i="1"/>
  <c r="F16" i="7"/>
  <c r="H72" i="5"/>
  <c r="J87" i="5"/>
  <c r="K87" i="5"/>
  <c r="L87" i="5" s="1"/>
  <c r="O87" i="5" l="1"/>
  <c r="P87" i="5"/>
  <c r="V31" i="1"/>
  <c r="G15" i="2" s="1"/>
  <c r="W31" i="1"/>
  <c r="G16" i="3"/>
  <c r="K16" i="3" s="1"/>
  <c r="L16" i="3" s="1"/>
  <c r="K15" i="2"/>
  <c r="F17" i="3"/>
  <c r="C73" i="5"/>
  <c r="D65" i="6" s="1"/>
  <c r="F64" i="6"/>
  <c r="H65" i="6" s="1"/>
  <c r="B73" i="5"/>
  <c r="D73" i="5" s="1"/>
  <c r="AC80" i="1"/>
  <c r="H73" i="5" l="1"/>
  <c r="G73" i="5"/>
  <c r="B65" i="6" s="1"/>
  <c r="H64" i="2"/>
  <c r="H67" i="8" s="1"/>
  <c r="AD80" i="1"/>
  <c r="G16" i="7"/>
  <c r="K16" i="7" s="1"/>
  <c r="L16" i="7" s="1"/>
  <c r="T32" i="1"/>
  <c r="G18" i="8"/>
  <c r="K88" i="5"/>
  <c r="J88" i="5"/>
  <c r="L88" i="5" s="1"/>
  <c r="AF80" i="1"/>
  <c r="O88" i="5" l="1"/>
  <c r="P88" i="5" s="1"/>
  <c r="A81" i="1"/>
  <c r="AA81" i="1"/>
  <c r="I64" i="2"/>
  <c r="I67" i="8" s="1"/>
  <c r="AG80" i="1"/>
  <c r="C32" i="1"/>
  <c r="C74" i="5"/>
  <c r="D66" i="6" s="1"/>
  <c r="F65" i="6"/>
  <c r="H66" i="6" s="1"/>
  <c r="B74" i="5"/>
  <c r="D74" i="5" s="1"/>
  <c r="H65" i="7"/>
  <c r="H66" i="3" s="1"/>
  <c r="G74" i="5" l="1"/>
  <c r="B66" i="6" s="1"/>
  <c r="H74" i="5"/>
  <c r="J89" i="5"/>
  <c r="L89" i="5"/>
  <c r="O89" i="5"/>
  <c r="P89" i="5"/>
  <c r="K89" i="5"/>
  <c r="B16" i="2"/>
  <c r="B19" i="8" s="1"/>
  <c r="D32" i="1"/>
  <c r="AC81" i="1"/>
  <c r="F32" i="1"/>
  <c r="I65" i="7"/>
  <c r="I66" i="3" s="1"/>
  <c r="AA82" i="1" l="1"/>
  <c r="A82" i="1"/>
  <c r="C16" i="2"/>
  <c r="C19" i="8" s="1"/>
  <c r="G32" i="1"/>
  <c r="I32" i="1"/>
  <c r="H65" i="2"/>
  <c r="H68" i="8" s="1"/>
  <c r="AD81" i="1"/>
  <c r="J90" i="5"/>
  <c r="L90" i="5" s="1"/>
  <c r="K90" i="5"/>
  <c r="C75" i="5"/>
  <c r="D67" i="6" s="1"/>
  <c r="B75" i="5"/>
  <c r="D75" i="5" s="1"/>
  <c r="F66" i="6"/>
  <c r="H67" i="6" s="1"/>
  <c r="B17" i="7"/>
  <c r="AF81" i="1"/>
  <c r="O90" i="5" l="1"/>
  <c r="P90" i="5" s="1"/>
  <c r="B67" i="6"/>
  <c r="H75" i="5"/>
  <c r="G75" i="5"/>
  <c r="C17" i="7"/>
  <c r="C18" i="3" s="1"/>
  <c r="H66" i="7"/>
  <c r="H67" i="3" s="1"/>
  <c r="B18" i="3"/>
  <c r="I65" i="2"/>
  <c r="I68" i="8" s="1"/>
  <c r="AG81" i="1"/>
  <c r="D16" i="2"/>
  <c r="D19" i="8" s="1"/>
  <c r="J32" i="1"/>
  <c r="AC82" i="1"/>
  <c r="H66" i="2" s="1"/>
  <c r="H69" i="8" s="1"/>
  <c r="J91" i="5" l="1"/>
  <c r="L91" i="5" s="1"/>
  <c r="K91" i="5"/>
  <c r="AA83" i="1"/>
  <c r="A83" i="1"/>
  <c r="AF82" i="1"/>
  <c r="I66" i="2" s="1"/>
  <c r="AD82" i="1"/>
  <c r="B76" i="5"/>
  <c r="F67" i="6"/>
  <c r="H68" i="6" s="1"/>
  <c r="C76" i="5"/>
  <c r="D68" i="6" s="1"/>
  <c r="AG82" i="1"/>
  <c r="I66" i="7"/>
  <c r="I67" i="3" s="1"/>
  <c r="M32" i="1"/>
  <c r="D17" i="7"/>
  <c r="D18" i="3" s="1"/>
  <c r="O91" i="5" l="1"/>
  <c r="P91" i="5" s="1"/>
  <c r="H67" i="7"/>
  <c r="H68" i="3" s="1"/>
  <c r="I67" i="7"/>
  <c r="I68" i="3" s="1"/>
  <c r="D76" i="5"/>
  <c r="AC83" i="1"/>
  <c r="H67" i="2" s="1"/>
  <c r="H70" i="8" s="1"/>
  <c r="N32" i="1"/>
  <c r="E16" i="2" s="1"/>
  <c r="E19" i="8" s="1"/>
  <c r="E17" i="3"/>
  <c r="I69" i="8"/>
  <c r="K92" i="5" l="1"/>
  <c r="J92" i="5"/>
  <c r="L92" i="5" s="1"/>
  <c r="B68" i="6"/>
  <c r="G76" i="5"/>
  <c r="H76" i="5"/>
  <c r="AD83" i="1"/>
  <c r="O32" i="1"/>
  <c r="AF83" i="1"/>
  <c r="O92" i="5" l="1"/>
  <c r="P92" i="5"/>
  <c r="I67" i="2"/>
  <c r="I70" i="8" s="1"/>
  <c r="AG83" i="1"/>
  <c r="B77" i="5"/>
  <c r="F68" i="6"/>
  <c r="H69" i="6" s="1"/>
  <c r="C77" i="5"/>
  <c r="D69" i="6" s="1"/>
  <c r="H68" i="7"/>
  <c r="H69" i="3" s="1"/>
  <c r="Q32" i="1"/>
  <c r="L33" i="1"/>
  <c r="E17" i="7"/>
  <c r="A84" i="1"/>
  <c r="AA84" i="1"/>
  <c r="I68" i="7" l="1"/>
  <c r="I69" i="3" s="1"/>
  <c r="K93" i="5"/>
  <c r="J93" i="5"/>
  <c r="L93" i="5" s="1"/>
  <c r="AC84" i="1"/>
  <c r="F16" i="2"/>
  <c r="F19" i="8" s="1"/>
  <c r="R32" i="1"/>
  <c r="D77" i="5"/>
  <c r="O93" i="5" l="1"/>
  <c r="P93" i="5" s="1"/>
  <c r="H68" i="2"/>
  <c r="H71" i="8" s="1"/>
  <c r="AD84" i="1"/>
  <c r="U32" i="1"/>
  <c r="F17" i="7"/>
  <c r="F18" i="3" s="1"/>
  <c r="B69" i="6"/>
  <c r="G77" i="5"/>
  <c r="H77" i="5"/>
  <c r="AF84" i="1"/>
  <c r="K94" i="5" l="1"/>
  <c r="J94" i="5"/>
  <c r="L94" i="5" s="1"/>
  <c r="H69" i="7"/>
  <c r="H70" i="3" s="1"/>
  <c r="AA85" i="1"/>
  <c r="A85" i="1"/>
  <c r="V32" i="1"/>
  <c r="G16" i="2" s="1"/>
  <c r="G19" i="8" s="1"/>
  <c r="G17" i="3"/>
  <c r="K17" i="3" s="1"/>
  <c r="L17" i="3" s="1"/>
  <c r="K16" i="2"/>
  <c r="I68" i="2"/>
  <c r="I71" i="8" s="1"/>
  <c r="AG84" i="1"/>
  <c r="C78" i="5"/>
  <c r="D70" i="6" s="1"/>
  <c r="B78" i="5"/>
  <c r="D78" i="5" s="1"/>
  <c r="F69" i="6"/>
  <c r="H70" i="6" s="1"/>
  <c r="G78" i="5" l="1"/>
  <c r="B70" i="6" s="1"/>
  <c r="O94" i="5"/>
  <c r="P94" i="5" s="1"/>
  <c r="AC85" i="1"/>
  <c r="AF85" i="1"/>
  <c r="I69" i="2" s="1"/>
  <c r="I72" i="8" s="1"/>
  <c r="I69" i="7"/>
  <c r="I70" i="3" s="1"/>
  <c r="W32" i="1"/>
  <c r="K95" i="5" l="1"/>
  <c r="J95" i="5"/>
  <c r="L95" i="5" s="1"/>
  <c r="A86" i="1"/>
  <c r="AA86" i="1"/>
  <c r="H69" i="2"/>
  <c r="H72" i="8" s="1"/>
  <c r="AD85" i="1"/>
  <c r="H78" i="5"/>
  <c r="T33" i="1"/>
  <c r="G17" i="7"/>
  <c r="K17" i="7" s="1"/>
  <c r="L17" i="7" s="1"/>
  <c r="AG85" i="1"/>
  <c r="O95" i="5" l="1"/>
  <c r="P95" i="5" s="1"/>
  <c r="AC86" i="1"/>
  <c r="H70" i="2" s="1"/>
  <c r="AF86" i="1"/>
  <c r="I70" i="2" s="1"/>
  <c r="I73" i="8" s="1"/>
  <c r="C33" i="1"/>
  <c r="F33" i="1" s="1"/>
  <c r="I70" i="7"/>
  <c r="I71" i="3" s="1"/>
  <c r="C79" i="5"/>
  <c r="D71" i="6" s="1"/>
  <c r="F70" i="6"/>
  <c r="H71" i="6" s="1"/>
  <c r="B79" i="5"/>
  <c r="D79" i="5" s="1"/>
  <c r="H70" i="7"/>
  <c r="H71" i="3" s="1"/>
  <c r="AD86" i="1"/>
  <c r="C17" i="2" l="1"/>
  <c r="C20" i="8" s="1"/>
  <c r="G33" i="1"/>
  <c r="I33" i="1"/>
  <c r="G79" i="5"/>
  <c r="H79" i="5" s="1"/>
  <c r="J96" i="5"/>
  <c r="L96" i="5" s="1"/>
  <c r="K96" i="5"/>
  <c r="H71" i="7"/>
  <c r="H72" i="3" s="1"/>
  <c r="H73" i="8"/>
  <c r="B17" i="2"/>
  <c r="B20" i="8" s="1"/>
  <c r="D33" i="1"/>
  <c r="AG86" i="1"/>
  <c r="B80" i="5" l="1"/>
  <c r="D80" i="5" s="1"/>
  <c r="F71" i="6"/>
  <c r="H72" i="6" s="1"/>
  <c r="C80" i="5"/>
  <c r="D72" i="6" s="1"/>
  <c r="P96" i="5"/>
  <c r="O96" i="5"/>
  <c r="B18" i="7"/>
  <c r="B71" i="6"/>
  <c r="D17" i="2"/>
  <c r="D20" i="8" s="1"/>
  <c r="J33" i="1"/>
  <c r="I71" i="7"/>
  <c r="I72" i="3" s="1"/>
  <c r="C18" i="7"/>
  <c r="C19" i="3" s="1"/>
  <c r="G80" i="5" l="1"/>
  <c r="B72" i="6" s="1"/>
  <c r="J97" i="5"/>
  <c r="L97" i="5" s="1"/>
  <c r="K97" i="5"/>
  <c r="B19" i="3"/>
  <c r="A87" i="1"/>
  <c r="AA87" i="1"/>
  <c r="M33" i="1"/>
  <c r="D18" i="7"/>
  <c r="D19" i="3" s="1"/>
  <c r="O97" i="5" l="1"/>
  <c r="P97" i="5" s="1"/>
  <c r="AA88" i="1"/>
  <c r="A88" i="1"/>
  <c r="H80" i="5"/>
  <c r="N33" i="1"/>
  <c r="E17" i="2" s="1"/>
  <c r="E20" i="8" s="1"/>
  <c r="E18" i="3"/>
  <c r="AC87" i="1"/>
  <c r="AF87" i="1"/>
  <c r="J98" i="5" l="1"/>
  <c r="L98" i="5" s="1"/>
  <c r="K98" i="5"/>
  <c r="I71" i="2"/>
  <c r="I74" i="8" s="1"/>
  <c r="AG87" i="1"/>
  <c r="O33" i="1"/>
  <c r="B81" i="5"/>
  <c r="D81" i="5" s="1"/>
  <c r="C81" i="5"/>
  <c r="D73" i="6" s="1"/>
  <c r="F72" i="6"/>
  <c r="H73" i="6" s="1"/>
  <c r="H71" i="2"/>
  <c r="H74" i="8" s="1"/>
  <c r="AD87" i="1"/>
  <c r="B73" i="6" l="1"/>
  <c r="G81" i="5"/>
  <c r="H81" i="5" s="1"/>
  <c r="O98" i="5"/>
  <c r="P98" i="5" s="1"/>
  <c r="H72" i="7"/>
  <c r="H73" i="3" s="1"/>
  <c r="AC88" i="1"/>
  <c r="AD88" i="1" s="1"/>
  <c r="I72" i="7"/>
  <c r="I73" i="3" s="1"/>
  <c r="E18" i="7"/>
  <c r="Q33" i="1"/>
  <c r="L34" i="1"/>
  <c r="K99" i="5" l="1"/>
  <c r="J99" i="5"/>
  <c r="L99" i="5" s="1"/>
  <c r="C82" i="5"/>
  <c r="D74" i="6" s="1"/>
  <c r="B82" i="5"/>
  <c r="D82" i="5" s="1"/>
  <c r="F73" i="6"/>
  <c r="H74" i="6" s="1"/>
  <c r="H73" i="7"/>
  <c r="H74" i="3" s="1"/>
  <c r="F17" i="2"/>
  <c r="F20" i="8" s="1"/>
  <c r="R33" i="1"/>
  <c r="H72" i="2"/>
  <c r="H75" i="8" s="1"/>
  <c r="AF88" i="1"/>
  <c r="AA89" i="1"/>
  <c r="A89" i="1"/>
  <c r="G82" i="5" l="1"/>
  <c r="B74" i="6" s="1"/>
  <c r="O99" i="5"/>
  <c r="P99" i="5" s="1"/>
  <c r="I72" i="2"/>
  <c r="I75" i="8" s="1"/>
  <c r="AG88" i="1"/>
  <c r="AC89" i="1"/>
  <c r="U33" i="1"/>
  <c r="F18" i="7"/>
  <c r="K100" i="5" l="1"/>
  <c r="J100" i="5"/>
  <c r="L100" i="5" s="1"/>
  <c r="AA90" i="1"/>
  <c r="A90" i="1"/>
  <c r="I73" i="7"/>
  <c r="I74" i="3" s="1"/>
  <c r="H73" i="2"/>
  <c r="H76" i="8" s="1"/>
  <c r="AD89" i="1"/>
  <c r="H82" i="5"/>
  <c r="V33" i="1"/>
  <c r="G17" i="2" s="1"/>
  <c r="G20" i="8" s="1"/>
  <c r="G18" i="3"/>
  <c r="K18" i="3" s="1"/>
  <c r="L18" i="3" s="1"/>
  <c r="AF89" i="1"/>
  <c r="I73" i="2" s="1"/>
  <c r="I76" i="8" s="1"/>
  <c r="F19" i="3"/>
  <c r="P100" i="5" l="1"/>
  <c r="O100" i="5"/>
  <c r="K17" i="2"/>
  <c r="C83" i="5"/>
  <c r="D75" i="6" s="1"/>
  <c r="F74" i="6"/>
  <c r="H75" i="6" s="1"/>
  <c r="B83" i="5"/>
  <c r="D83" i="5" s="1"/>
  <c r="AG89" i="1"/>
  <c r="H74" i="7"/>
  <c r="H75" i="3" s="1"/>
  <c r="W33" i="1"/>
  <c r="AC90" i="1"/>
  <c r="H74" i="2" s="1"/>
  <c r="H77" i="8" s="1"/>
  <c r="B75" i="6" l="1"/>
  <c r="G83" i="5"/>
  <c r="H83" i="5"/>
  <c r="K101" i="5"/>
  <c r="J101" i="5"/>
  <c r="L101" i="5" s="1"/>
  <c r="AF90" i="1"/>
  <c r="I74" i="2" s="1"/>
  <c r="I77" i="8" s="1"/>
  <c r="AD90" i="1"/>
  <c r="T34" i="1"/>
  <c r="G18" i="7"/>
  <c r="K18" i="7" s="1"/>
  <c r="L18" i="7" s="1"/>
  <c r="I74" i="7"/>
  <c r="I75" i="3" s="1"/>
  <c r="O101" i="5" l="1"/>
  <c r="P101" i="5" s="1"/>
  <c r="C34" i="1"/>
  <c r="F75" i="6"/>
  <c r="H76" i="6" s="1"/>
  <c r="B84" i="5"/>
  <c r="D84" i="5" s="1"/>
  <c r="C84" i="5"/>
  <c r="D76" i="6" s="1"/>
  <c r="AG90" i="1"/>
  <c r="H75" i="7"/>
  <c r="H76" i="3" s="1"/>
  <c r="A91" i="1"/>
  <c r="AA91" i="1"/>
  <c r="B76" i="6" l="1"/>
  <c r="G84" i="5"/>
  <c r="H84" i="5" s="1"/>
  <c r="J102" i="5"/>
  <c r="L102" i="5" s="1"/>
  <c r="K102" i="5"/>
  <c r="B18" i="2"/>
  <c r="B21" i="8" s="1"/>
  <c r="D34" i="1"/>
  <c r="AC91" i="1"/>
  <c r="I75" i="7"/>
  <c r="I76" i="3" s="1"/>
  <c r="F34" i="1"/>
  <c r="O102" i="5" l="1"/>
  <c r="P102" i="5" s="1"/>
  <c r="F76" i="6"/>
  <c r="H77" i="6" s="1"/>
  <c r="C85" i="5"/>
  <c r="D77" i="6" s="1"/>
  <c r="B85" i="5"/>
  <c r="D85" i="5" s="1"/>
  <c r="B19" i="7"/>
  <c r="H75" i="2"/>
  <c r="H78" i="8" s="1"/>
  <c r="AD91" i="1"/>
  <c r="AF91" i="1"/>
  <c r="C18" i="2"/>
  <c r="C21" i="8" s="1"/>
  <c r="G34" i="1"/>
  <c r="I34" i="1"/>
  <c r="A92" i="1"/>
  <c r="AA92" i="1"/>
  <c r="G85" i="5" l="1"/>
  <c r="B77" i="6" s="1"/>
  <c r="K103" i="5"/>
  <c r="J103" i="5"/>
  <c r="L103" i="5" s="1"/>
  <c r="H76" i="7"/>
  <c r="H77" i="3" s="1"/>
  <c r="AD92" i="1"/>
  <c r="C19" i="7"/>
  <c r="C20" i="3" s="1"/>
  <c r="AC92" i="1"/>
  <c r="H76" i="2" s="1"/>
  <c r="B20" i="3"/>
  <c r="D18" i="2"/>
  <c r="D21" i="8" s="1"/>
  <c r="J34" i="1"/>
  <c r="I75" i="2"/>
  <c r="I78" i="8" s="1"/>
  <c r="AG91" i="1"/>
  <c r="O103" i="5" l="1"/>
  <c r="P103" i="5" s="1"/>
  <c r="AA93" i="1"/>
  <c r="A93" i="1"/>
  <c r="M34" i="1"/>
  <c r="D19" i="7"/>
  <c r="H79" i="8"/>
  <c r="H85" i="5"/>
  <c r="AG92" i="1"/>
  <c r="I76" i="7"/>
  <c r="I77" i="3" s="1"/>
  <c r="AF92" i="1"/>
  <c r="I76" i="2" s="1"/>
  <c r="H77" i="7"/>
  <c r="H78" i="3" s="1"/>
  <c r="K104" i="5" l="1"/>
  <c r="J104" i="5"/>
  <c r="L104" i="5" s="1"/>
  <c r="D20" i="3"/>
  <c r="I77" i="7"/>
  <c r="I78" i="3" s="1"/>
  <c r="N34" i="1"/>
  <c r="E18" i="2" s="1"/>
  <c r="E21" i="8" s="1"/>
  <c r="E19" i="3"/>
  <c r="AC93" i="1"/>
  <c r="AF93" i="1"/>
  <c r="I77" i="2" s="1"/>
  <c r="I80" i="8" s="1"/>
  <c r="C86" i="5"/>
  <c r="D78" i="6" s="1"/>
  <c r="B86" i="5"/>
  <c r="D86" i="5"/>
  <c r="G86" i="5"/>
  <c r="F77" i="6"/>
  <c r="H78" i="6" s="1"/>
  <c r="I79" i="8"/>
  <c r="O104" i="5" l="1"/>
  <c r="P104" i="5" s="1"/>
  <c r="H77" i="2"/>
  <c r="H80" i="8" s="1"/>
  <c r="AD93" i="1"/>
  <c r="B78" i="6"/>
  <c r="AG93" i="1"/>
  <c r="H86" i="5"/>
  <c r="O34" i="1"/>
  <c r="K105" i="5" l="1"/>
  <c r="J105" i="5"/>
  <c r="L105" i="5" s="1"/>
  <c r="H78" i="7"/>
  <c r="H79" i="3" s="1"/>
  <c r="L35" i="1"/>
  <c r="Q34" i="1"/>
  <c r="E19" i="7"/>
  <c r="I78" i="7"/>
  <c r="I79" i="3" s="1"/>
  <c r="F78" i="6"/>
  <c r="H79" i="6" s="1"/>
  <c r="B87" i="5"/>
  <c r="D87" i="5" s="1"/>
  <c r="C87" i="5"/>
  <c r="D79" i="6" s="1"/>
  <c r="AA94" i="1"/>
  <c r="A94" i="1"/>
  <c r="B79" i="6" l="1"/>
  <c r="G87" i="5"/>
  <c r="H87" i="5" s="1"/>
  <c r="P105" i="5"/>
  <c r="O105" i="5"/>
  <c r="AC94" i="1"/>
  <c r="AF94" i="1"/>
  <c r="F18" i="2"/>
  <c r="F21" i="8" s="1"/>
  <c r="R34" i="1"/>
  <c r="C88" i="5" l="1"/>
  <c r="D80" i="6" s="1"/>
  <c r="B88" i="5"/>
  <c r="D88" i="5"/>
  <c r="F79" i="6"/>
  <c r="H80" i="6" s="1"/>
  <c r="I78" i="2"/>
  <c r="I81" i="8" s="1"/>
  <c r="AG94" i="1"/>
  <c r="K106" i="5"/>
  <c r="J106" i="5"/>
  <c r="L106" i="5" s="1"/>
  <c r="U34" i="1"/>
  <c r="F19" i="7"/>
  <c r="H78" i="2"/>
  <c r="H81" i="8" s="1"/>
  <c r="AD94" i="1"/>
  <c r="A95" i="1"/>
  <c r="AA95" i="1"/>
  <c r="O106" i="5" l="1"/>
  <c r="P106" i="5"/>
  <c r="F20" i="3"/>
  <c r="I79" i="7"/>
  <c r="I80" i="3" s="1"/>
  <c r="G88" i="5"/>
  <c r="B80" i="6" s="1"/>
  <c r="AC95" i="1"/>
  <c r="H79" i="2" s="1"/>
  <c r="H82" i="8" s="1"/>
  <c r="V34" i="1"/>
  <c r="G18" i="2" s="1"/>
  <c r="G21" i="8" s="1"/>
  <c r="G19" i="3"/>
  <c r="K19" i="3" s="1"/>
  <c r="L19" i="3" s="1"/>
  <c r="H79" i="7"/>
  <c r="H80" i="3" s="1"/>
  <c r="AD95" i="1"/>
  <c r="H88" i="5"/>
  <c r="AA96" i="1" l="1"/>
  <c r="A96" i="1"/>
  <c r="K18" i="2"/>
  <c r="J107" i="5"/>
  <c r="L107" i="5" s="1"/>
  <c r="K107" i="5"/>
  <c r="C89" i="5"/>
  <c r="D81" i="6" s="1"/>
  <c r="B89" i="5"/>
  <c r="D89" i="5" s="1"/>
  <c r="F80" i="6"/>
  <c r="H81" i="6" s="1"/>
  <c r="H80" i="7"/>
  <c r="H81" i="3" s="1"/>
  <c r="AF95" i="1"/>
  <c r="W34" i="1"/>
  <c r="O107" i="5" l="1"/>
  <c r="P107" i="5" s="1"/>
  <c r="B81" i="6"/>
  <c r="G89" i="5"/>
  <c r="H89" i="5"/>
  <c r="T35" i="1"/>
  <c r="G19" i="7"/>
  <c r="K19" i="7" s="1"/>
  <c r="L19" i="7" s="1"/>
  <c r="I79" i="2"/>
  <c r="I82" i="8" s="1"/>
  <c r="AG95" i="1"/>
  <c r="AC96" i="1"/>
  <c r="AF96" i="1" s="1"/>
  <c r="I80" i="2" s="1"/>
  <c r="J108" i="5" l="1"/>
  <c r="L108" i="5" s="1"/>
  <c r="K108" i="5"/>
  <c r="A97" i="1"/>
  <c r="AA97" i="1"/>
  <c r="I80" i="7"/>
  <c r="I81" i="3" s="1"/>
  <c r="I83" i="8" s="1"/>
  <c r="AG96" i="1"/>
  <c r="C35" i="1"/>
  <c r="H80" i="2"/>
  <c r="H83" i="8" s="1"/>
  <c r="AD96" i="1"/>
  <c r="B90" i="5"/>
  <c r="F81" i="6"/>
  <c r="H82" i="6" s="1"/>
  <c r="C90" i="5"/>
  <c r="D82" i="6" s="1"/>
  <c r="O108" i="5" l="1"/>
  <c r="P108" i="5" s="1"/>
  <c r="D90" i="5"/>
  <c r="H81" i="7"/>
  <c r="H82" i="3" s="1"/>
  <c r="B19" i="2"/>
  <c r="B22" i="8" s="1"/>
  <c r="D35" i="1"/>
  <c r="AC97" i="1"/>
  <c r="H81" i="2" s="1"/>
  <c r="H84" i="8" s="1"/>
  <c r="F35" i="1"/>
  <c r="I81" i="7"/>
  <c r="I82" i="3" s="1"/>
  <c r="J109" i="5" l="1"/>
  <c r="K109" i="5"/>
  <c r="L109" i="5"/>
  <c r="O109" i="5" s="1"/>
  <c r="G90" i="5"/>
  <c r="B82" i="6" s="1"/>
  <c r="C19" i="2"/>
  <c r="C22" i="8" s="1"/>
  <c r="G35" i="1"/>
  <c r="I35" i="1"/>
  <c r="AF97" i="1"/>
  <c r="AD97" i="1"/>
  <c r="B20" i="7"/>
  <c r="AA98" i="1" l="1"/>
  <c r="A98" i="1"/>
  <c r="I81" i="2"/>
  <c r="I84" i="8" s="1"/>
  <c r="AG97" i="1"/>
  <c r="P109" i="5"/>
  <c r="H90" i="5"/>
  <c r="H82" i="7"/>
  <c r="H83" i="3" s="1"/>
  <c r="D19" i="2"/>
  <c r="D22" i="8" s="1"/>
  <c r="J35" i="1"/>
  <c r="B21" i="3"/>
  <c r="C20" i="7"/>
  <c r="C21" i="3" s="1"/>
  <c r="I82" i="7" l="1"/>
  <c r="I83" i="3" s="1"/>
  <c r="D20" i="7"/>
  <c r="D21" i="3" s="1"/>
  <c r="M35" i="1"/>
  <c r="B91" i="5"/>
  <c r="D91" i="5" s="1"/>
  <c r="F82" i="6"/>
  <c r="H83" i="6" s="1"/>
  <c r="C91" i="5"/>
  <c r="D83" i="6" s="1"/>
  <c r="K110" i="5"/>
  <c r="J110" i="5"/>
  <c r="L110" i="5" s="1"/>
  <c r="AC98" i="1"/>
  <c r="O110" i="5" l="1"/>
  <c r="P110" i="5" s="1"/>
  <c r="B83" i="6"/>
  <c r="H91" i="5"/>
  <c r="G91" i="5"/>
  <c r="H82" i="2"/>
  <c r="H85" i="8" s="1"/>
  <c r="AD98" i="1"/>
  <c r="N35" i="1"/>
  <c r="E19" i="2" s="1"/>
  <c r="E22" i="8" s="1"/>
  <c r="O35" i="1"/>
  <c r="E20" i="3"/>
  <c r="AF98" i="1"/>
  <c r="K111" i="5" l="1"/>
  <c r="J111" i="5"/>
  <c r="L111" i="5" s="1"/>
  <c r="C92" i="5"/>
  <c r="D84" i="6" s="1"/>
  <c r="F83" i="6"/>
  <c r="H84" i="6" s="1"/>
  <c r="B92" i="5"/>
  <c r="I82" i="2"/>
  <c r="I85" i="8" s="1"/>
  <c r="AG98" i="1"/>
  <c r="H83" i="7"/>
  <c r="H84" i="3" s="1"/>
  <c r="A99" i="1"/>
  <c r="AA99" i="1"/>
  <c r="Q35" i="1"/>
  <c r="E20" i="7"/>
  <c r="L36" i="1"/>
  <c r="P111" i="5" l="1"/>
  <c r="O111" i="5"/>
  <c r="F19" i="2"/>
  <c r="F22" i="8" s="1"/>
  <c r="R35" i="1"/>
  <c r="D92" i="5"/>
  <c r="AC99" i="1"/>
  <c r="AF99" i="1"/>
  <c r="I83" i="2" s="1"/>
  <c r="I86" i="8" s="1"/>
  <c r="I83" i="7"/>
  <c r="I84" i="3" s="1"/>
  <c r="AG99" i="1"/>
  <c r="I84" i="7" l="1"/>
  <c r="I85" i="3" s="1"/>
  <c r="H83" i="2"/>
  <c r="H86" i="8" s="1"/>
  <c r="AD99" i="1"/>
  <c r="G92" i="5"/>
  <c r="B84" i="6" s="1"/>
  <c r="F20" i="7"/>
  <c r="F21" i="3" s="1"/>
  <c r="U35" i="1"/>
  <c r="K112" i="5"/>
  <c r="J112" i="5"/>
  <c r="L112" i="5" s="1"/>
  <c r="P112" i="5" l="1"/>
  <c r="O112" i="5"/>
  <c r="A100" i="1"/>
  <c r="AA100" i="1"/>
  <c r="V35" i="1"/>
  <c r="G19" i="2" s="1"/>
  <c r="G22" i="8" s="1"/>
  <c r="G20" i="3"/>
  <c r="K20" i="3" s="1"/>
  <c r="L20" i="3" s="1"/>
  <c r="H92" i="5"/>
  <c r="H84" i="7"/>
  <c r="H85" i="3" s="1"/>
  <c r="AC100" i="1" l="1"/>
  <c r="AF100" i="1" s="1"/>
  <c r="C93" i="5"/>
  <c r="D85" i="6" s="1"/>
  <c r="F84" i="6"/>
  <c r="H85" i="6" s="1"/>
  <c r="B93" i="5"/>
  <c r="D93" i="5" s="1"/>
  <c r="K19" i="2"/>
  <c r="W35" i="1"/>
  <c r="K113" i="5"/>
  <c r="J113" i="5"/>
  <c r="L113" i="5" s="1"/>
  <c r="B85" i="6" l="1"/>
  <c r="G93" i="5"/>
  <c r="H93" i="5" s="1"/>
  <c r="O113" i="5"/>
  <c r="P113" i="5" s="1"/>
  <c r="I84" i="2"/>
  <c r="I87" i="8" s="1"/>
  <c r="AG100" i="1"/>
  <c r="G20" i="7"/>
  <c r="K20" i="7" s="1"/>
  <c r="L20" i="7" s="1"/>
  <c r="T36" i="1"/>
  <c r="H84" i="2"/>
  <c r="H87" i="8" s="1"/>
  <c r="AD100" i="1"/>
  <c r="C94" i="5" l="1"/>
  <c r="D86" i="6" s="1"/>
  <c r="B94" i="5"/>
  <c r="D94" i="5"/>
  <c r="F85" i="6"/>
  <c r="H86" i="6" s="1"/>
  <c r="J114" i="5"/>
  <c r="L114" i="5" s="1"/>
  <c r="K114" i="5"/>
  <c r="H85" i="7"/>
  <c r="H86" i="3" s="1"/>
  <c r="I85" i="7"/>
  <c r="I86" i="3" s="1"/>
  <c r="C36" i="1"/>
  <c r="F36" i="1"/>
  <c r="I36" i="1"/>
  <c r="A101" i="1"/>
  <c r="AA101" i="1"/>
  <c r="O114" i="5" l="1"/>
  <c r="P114" i="5"/>
  <c r="D20" i="2"/>
  <c r="D23" i="8" s="1"/>
  <c r="J36" i="1"/>
  <c r="C20" i="2"/>
  <c r="C23" i="8" s="1"/>
  <c r="G36" i="1"/>
  <c r="B86" i="6"/>
  <c r="H94" i="5"/>
  <c r="AC101" i="1"/>
  <c r="AF101" i="1"/>
  <c r="B20" i="2"/>
  <c r="B23" i="8" s="1"/>
  <c r="D36" i="1"/>
  <c r="G94" i="5"/>
  <c r="C95" i="5" l="1"/>
  <c r="D87" i="6" s="1"/>
  <c r="B95" i="5"/>
  <c r="D95" i="5" s="1"/>
  <c r="F86" i="6"/>
  <c r="H87" i="6" s="1"/>
  <c r="I85" i="2"/>
  <c r="I88" i="8" s="1"/>
  <c r="AG101" i="1"/>
  <c r="H85" i="2"/>
  <c r="H88" i="8" s="1"/>
  <c r="AD101" i="1"/>
  <c r="C21" i="7"/>
  <c r="C22" i="3" s="1"/>
  <c r="K115" i="5"/>
  <c r="J115" i="5"/>
  <c r="L115" i="5" s="1"/>
  <c r="B21" i="7"/>
  <c r="A102" i="1"/>
  <c r="AA102" i="1"/>
  <c r="D21" i="7"/>
  <c r="D22" i="3" s="1"/>
  <c r="M36" i="1"/>
  <c r="O115" i="5" l="1"/>
  <c r="P115" i="5"/>
  <c r="B87" i="6"/>
  <c r="H95" i="5"/>
  <c r="G95" i="5"/>
  <c r="I86" i="7"/>
  <c r="I87" i="3" s="1"/>
  <c r="N36" i="1"/>
  <c r="E20" i="2" s="1"/>
  <c r="O36" i="1"/>
  <c r="E21" i="3"/>
  <c r="B22" i="3"/>
  <c r="H86" i="7"/>
  <c r="H87" i="3" s="1"/>
  <c r="AC102" i="1"/>
  <c r="H86" i="2" s="1"/>
  <c r="AA103" i="1" l="1"/>
  <c r="A103" i="1"/>
  <c r="AF102" i="1"/>
  <c r="AD102" i="1"/>
  <c r="E21" i="7"/>
  <c r="L37" i="1"/>
  <c r="Q36" i="1"/>
  <c r="K116" i="5"/>
  <c r="J116" i="5"/>
  <c r="L116" i="5" s="1"/>
  <c r="F87" i="6"/>
  <c r="H88" i="6" s="1"/>
  <c r="B96" i="5"/>
  <c r="D96" i="5" s="1"/>
  <c r="C96" i="5"/>
  <c r="D88" i="6" s="1"/>
  <c r="H89" i="8"/>
  <c r="E23" i="8"/>
  <c r="B88" i="6" l="1"/>
  <c r="G96" i="5"/>
  <c r="H96" i="5" s="1"/>
  <c r="O116" i="5"/>
  <c r="P116" i="5" s="1"/>
  <c r="I86" i="2"/>
  <c r="I89" i="8" s="1"/>
  <c r="AG102" i="1"/>
  <c r="AC103" i="1"/>
  <c r="H87" i="2" s="1"/>
  <c r="F20" i="2"/>
  <c r="F23" i="8" s="1"/>
  <c r="R36" i="1"/>
  <c r="H87" i="7"/>
  <c r="H88" i="3" s="1"/>
  <c r="J117" i="5" l="1"/>
  <c r="K117" i="5"/>
  <c r="L117" i="5" s="1"/>
  <c r="F88" i="6"/>
  <c r="H89" i="6" s="1"/>
  <c r="B97" i="5"/>
  <c r="D97" i="5" s="1"/>
  <c r="C97" i="5"/>
  <c r="D89" i="6" s="1"/>
  <c r="AD103" i="1"/>
  <c r="AF103" i="1"/>
  <c r="I87" i="2" s="1"/>
  <c r="I87" i="7"/>
  <c r="I88" i="3" s="1"/>
  <c r="AG103" i="1"/>
  <c r="H90" i="8"/>
  <c r="F21" i="7"/>
  <c r="U36" i="1"/>
  <c r="A104" i="1"/>
  <c r="AA104" i="1"/>
  <c r="B89" i="6" l="1"/>
  <c r="G97" i="5"/>
  <c r="H97" i="5"/>
  <c r="O117" i="5"/>
  <c r="P117" i="5" s="1"/>
  <c r="H88" i="7"/>
  <c r="H89" i="3" s="1"/>
  <c r="I88" i="7"/>
  <c r="I89" i="3" s="1"/>
  <c r="V36" i="1"/>
  <c r="G20" i="2" s="1"/>
  <c r="G23" i="8" s="1"/>
  <c r="G21" i="3"/>
  <c r="K21" i="3" s="1"/>
  <c r="L21" i="3" s="1"/>
  <c r="AC104" i="1"/>
  <c r="H88" i="2" s="1"/>
  <c r="H91" i="8" s="1"/>
  <c r="F22" i="3"/>
  <c r="I90" i="8"/>
  <c r="J118" i="5" l="1"/>
  <c r="K118" i="5"/>
  <c r="L118" i="5"/>
  <c r="P118" i="5" s="1"/>
  <c r="O118" i="5"/>
  <c r="W36" i="1"/>
  <c r="AF104" i="1"/>
  <c r="AD104" i="1"/>
  <c r="F89" i="6"/>
  <c r="H90" i="6" s="1"/>
  <c r="B98" i="5"/>
  <c r="D98" i="5" s="1"/>
  <c r="C98" i="5"/>
  <c r="D90" i="6" s="1"/>
  <c r="K20" i="2"/>
  <c r="AA105" i="1"/>
  <c r="A105" i="1"/>
  <c r="K119" i="5" l="1"/>
  <c r="J119" i="5"/>
  <c r="L119" i="5" s="1"/>
  <c r="G98" i="5"/>
  <c r="B90" i="6" s="1"/>
  <c r="H98" i="5"/>
  <c r="AC105" i="1"/>
  <c r="H89" i="2" s="1"/>
  <c r="AD105" i="1"/>
  <c r="H89" i="7"/>
  <c r="H90" i="3" s="1"/>
  <c r="I88" i="2"/>
  <c r="I91" i="8" s="1"/>
  <c r="AG104" i="1"/>
  <c r="T37" i="1"/>
  <c r="G21" i="7"/>
  <c r="K21" i="7" s="1"/>
  <c r="L21" i="7" s="1"/>
  <c r="O119" i="5" l="1"/>
  <c r="P119" i="5"/>
  <c r="A106" i="1"/>
  <c r="AA106" i="1"/>
  <c r="F90" i="6"/>
  <c r="H91" i="6" s="1"/>
  <c r="C99" i="5"/>
  <c r="D91" i="6" s="1"/>
  <c r="B99" i="5"/>
  <c r="D99" i="5" s="1"/>
  <c r="H90" i="7"/>
  <c r="H91" i="3" s="1"/>
  <c r="H92" i="8"/>
  <c r="C37" i="1"/>
  <c r="F37" i="1"/>
  <c r="I37" i="1" s="1"/>
  <c r="AG105" i="1"/>
  <c r="I89" i="7"/>
  <c r="I90" i="3" s="1"/>
  <c r="AF105" i="1"/>
  <c r="I89" i="2" s="1"/>
  <c r="I92" i="8" s="1"/>
  <c r="D21" i="2" l="1"/>
  <c r="D24" i="8" s="1"/>
  <c r="J37" i="1"/>
  <c r="G99" i="5"/>
  <c r="B91" i="6" s="1"/>
  <c r="AC106" i="1"/>
  <c r="AF106" i="1" s="1"/>
  <c r="B21" i="2"/>
  <c r="B24" i="8" s="1"/>
  <c r="D37" i="1"/>
  <c r="I90" i="7"/>
  <c r="I91" i="3" s="1"/>
  <c r="J120" i="5"/>
  <c r="L120" i="5" s="1"/>
  <c r="K120" i="5"/>
  <c r="C21" i="2"/>
  <c r="C24" i="8" s="1"/>
  <c r="G37" i="1"/>
  <c r="P120" i="5" l="1"/>
  <c r="O120" i="5"/>
  <c r="I90" i="2"/>
  <c r="I93" i="8" s="1"/>
  <c r="AG106" i="1"/>
  <c r="AA107" i="1"/>
  <c r="A107" i="1"/>
  <c r="H99" i="5"/>
  <c r="C22" i="7"/>
  <c r="C23" i="3" s="1"/>
  <c r="H90" i="2"/>
  <c r="H93" i="8" s="1"/>
  <c r="AD106" i="1"/>
  <c r="M37" i="1"/>
  <c r="D22" i="7"/>
  <c r="D23" i="3" s="1"/>
  <c r="B22" i="7"/>
  <c r="I91" i="7" l="1"/>
  <c r="I92" i="3" s="1"/>
  <c r="H91" i="7"/>
  <c r="H92" i="3" s="1"/>
  <c r="N37" i="1"/>
  <c r="E21" i="2" s="1"/>
  <c r="E24" i="8" s="1"/>
  <c r="O37" i="1"/>
  <c r="E22" i="3"/>
  <c r="B23" i="3"/>
  <c r="C100" i="5"/>
  <c r="D92" i="6" s="1"/>
  <c r="B100" i="5"/>
  <c r="D100" i="5" s="1"/>
  <c r="F91" i="6"/>
  <c r="H92" i="6" s="1"/>
  <c r="AC107" i="1"/>
  <c r="H91" i="2" s="1"/>
  <c r="H94" i="8" s="1"/>
  <c r="J121" i="5"/>
  <c r="L121" i="5" s="1"/>
  <c r="K121" i="5"/>
  <c r="G100" i="5" l="1"/>
  <c r="B92" i="6" s="1"/>
  <c r="O121" i="5"/>
  <c r="P121" i="5" s="1"/>
  <c r="AD107" i="1"/>
  <c r="E22" i="7"/>
  <c r="L38" i="1"/>
  <c r="Q37" i="1"/>
  <c r="AF107" i="1"/>
  <c r="A108" i="1" l="1"/>
  <c r="AA108" i="1"/>
  <c r="K122" i="5"/>
  <c r="J122" i="5"/>
  <c r="L122" i="5" s="1"/>
  <c r="I91" i="2"/>
  <c r="I94" i="8" s="1"/>
  <c r="AG107" i="1"/>
  <c r="H92" i="7"/>
  <c r="H93" i="3" s="1"/>
  <c r="H100" i="5"/>
  <c r="F21" i="2"/>
  <c r="F24" i="8" s="1"/>
  <c r="R37" i="1"/>
  <c r="O122" i="5" l="1"/>
  <c r="P122" i="5" s="1"/>
  <c r="AC108" i="1"/>
  <c r="AF108" i="1"/>
  <c r="I92" i="2" s="1"/>
  <c r="C101" i="5"/>
  <c r="D93" i="6" s="1"/>
  <c r="B101" i="5"/>
  <c r="D101" i="5" s="1"/>
  <c r="F92" i="6"/>
  <c r="H93" i="6" s="1"/>
  <c r="U37" i="1"/>
  <c r="F22" i="7"/>
  <c r="I92" i="7"/>
  <c r="I93" i="3" s="1"/>
  <c r="AG108" i="1"/>
  <c r="K123" i="5" l="1"/>
  <c r="J123" i="5"/>
  <c r="L123" i="5"/>
  <c r="O123" i="5" s="1"/>
  <c r="G101" i="5"/>
  <c r="B93" i="6" s="1"/>
  <c r="F23" i="3"/>
  <c r="I95" i="8"/>
  <c r="V37" i="1"/>
  <c r="G21" i="2" s="1"/>
  <c r="G24" i="8" s="1"/>
  <c r="G22" i="3"/>
  <c r="K22" i="3" s="1"/>
  <c r="L22" i="3" s="1"/>
  <c r="H92" i="2"/>
  <c r="H95" i="8" s="1"/>
  <c r="AD108" i="1"/>
  <c r="I93" i="7"/>
  <c r="I94" i="3" s="1"/>
  <c r="A109" i="1" l="1"/>
  <c r="AA109" i="1"/>
  <c r="H101" i="5"/>
  <c r="K21" i="2"/>
  <c r="P123" i="5"/>
  <c r="H93" i="7"/>
  <c r="H94" i="3" s="1"/>
  <c r="W37" i="1"/>
  <c r="T38" i="1" l="1"/>
  <c r="G22" i="7"/>
  <c r="K22" i="7" s="1"/>
  <c r="L22" i="7" s="1"/>
  <c r="F93" i="6"/>
  <c r="H94" i="6" s="1"/>
  <c r="B102" i="5"/>
  <c r="C102" i="5"/>
  <c r="D94" i="6" s="1"/>
  <c r="AF109" i="1"/>
  <c r="AC109" i="1"/>
  <c r="K124" i="5"/>
  <c r="J124" i="5"/>
  <c r="L124" i="5" s="1"/>
  <c r="O124" i="5" l="1"/>
  <c r="P124" i="5" s="1"/>
  <c r="H93" i="2"/>
  <c r="H96" i="8" s="1"/>
  <c r="AD109" i="1"/>
  <c r="I93" i="2"/>
  <c r="I96" i="8" s="1"/>
  <c r="AG109" i="1"/>
  <c r="D102" i="5"/>
  <c r="C38" i="1"/>
  <c r="K125" i="5" l="1"/>
  <c r="J125" i="5"/>
  <c r="L125" i="5" s="1"/>
  <c r="B94" i="6"/>
  <c r="G102" i="5"/>
  <c r="H102" i="5"/>
  <c r="B22" i="2"/>
  <c r="B25" i="8" s="1"/>
  <c r="D38" i="1"/>
  <c r="F38" i="1"/>
  <c r="I94" i="7"/>
  <c r="I95" i="3" s="1"/>
  <c r="H94" i="7"/>
  <c r="H95" i="3" s="1"/>
  <c r="O125" i="5" l="1"/>
  <c r="P125" i="5" s="1"/>
  <c r="C103" i="5"/>
  <c r="D95" i="6" s="1"/>
  <c r="F94" i="6"/>
  <c r="H95" i="6" s="1"/>
  <c r="B103" i="5"/>
  <c r="D103" i="5" s="1"/>
  <c r="AA110" i="1"/>
  <c r="A110" i="1"/>
  <c r="C22" i="2"/>
  <c r="C25" i="8" s="1"/>
  <c r="G38" i="1"/>
  <c r="I38" i="1"/>
  <c r="B23" i="7"/>
  <c r="J126" i="5" l="1"/>
  <c r="K126" i="5"/>
  <c r="L126" i="5"/>
  <c r="G103" i="5"/>
  <c r="B95" i="6" s="1"/>
  <c r="H103" i="5"/>
  <c r="D22" i="2"/>
  <c r="D25" i="8" s="1"/>
  <c r="J38" i="1"/>
  <c r="AC110" i="1"/>
  <c r="AF110" i="1"/>
  <c r="C23" i="7"/>
  <c r="C24" i="3" s="1"/>
  <c r="B24" i="3"/>
  <c r="AA111" i="1" l="1"/>
  <c r="A111" i="1"/>
  <c r="P126" i="5"/>
  <c r="F95" i="6"/>
  <c r="H96" i="6" s="1"/>
  <c r="C104" i="5"/>
  <c r="D96" i="6" s="1"/>
  <c r="B104" i="5"/>
  <c r="D104" i="5"/>
  <c r="I94" i="2"/>
  <c r="I97" i="8" s="1"/>
  <c r="AG110" i="1"/>
  <c r="H94" i="2"/>
  <c r="H97" i="8" s="1"/>
  <c r="AD110" i="1"/>
  <c r="O126" i="5"/>
  <c r="M38" i="1"/>
  <c r="D23" i="7"/>
  <c r="J127" i="5" l="1"/>
  <c r="L127" i="5" s="1"/>
  <c r="K127" i="5"/>
  <c r="D24" i="3"/>
  <c r="I95" i="7"/>
  <c r="I96" i="3" s="1"/>
  <c r="N38" i="1"/>
  <c r="E22" i="2" s="1"/>
  <c r="E25" i="8" s="1"/>
  <c r="E23" i="3"/>
  <c r="AD111" i="1"/>
  <c r="H95" i="7"/>
  <c r="H96" i="3" s="1"/>
  <c r="G104" i="5"/>
  <c r="B96" i="6" s="1"/>
  <c r="AC111" i="1"/>
  <c r="H95" i="2" s="1"/>
  <c r="AF111" i="1"/>
  <c r="I95" i="2" s="1"/>
  <c r="I98" i="8" s="1"/>
  <c r="O127" i="5" l="1"/>
  <c r="P127" i="5"/>
  <c r="A112" i="1"/>
  <c r="AA112" i="1"/>
  <c r="H96" i="7"/>
  <c r="H97" i="3" s="1"/>
  <c r="O38" i="1"/>
  <c r="AG111" i="1"/>
  <c r="H98" i="8"/>
  <c r="H104" i="5"/>
  <c r="AC112" i="1" l="1"/>
  <c r="AF112" i="1"/>
  <c r="I96" i="2" s="1"/>
  <c r="I99" i="8" s="1"/>
  <c r="J128" i="5"/>
  <c r="L128" i="5" s="1"/>
  <c r="K128" i="5"/>
  <c r="F96" i="6"/>
  <c r="H97" i="6" s="1"/>
  <c r="B105" i="5"/>
  <c r="D105" i="5" s="1"/>
  <c r="C105" i="5"/>
  <c r="D97" i="6" s="1"/>
  <c r="I96" i="7"/>
  <c r="I97" i="3" s="1"/>
  <c r="Q38" i="1"/>
  <c r="E23" i="7"/>
  <c r="L39" i="1"/>
  <c r="O128" i="5" l="1"/>
  <c r="P128" i="5" s="1"/>
  <c r="B97" i="6"/>
  <c r="H105" i="5"/>
  <c r="G105" i="5"/>
  <c r="AG112" i="1"/>
  <c r="F22" i="2"/>
  <c r="F25" i="8" s="1"/>
  <c r="R38" i="1"/>
  <c r="H96" i="2"/>
  <c r="H99" i="8" s="1"/>
  <c r="AD112" i="1"/>
  <c r="K129" i="5" l="1"/>
  <c r="J129" i="5"/>
  <c r="L129" i="5"/>
  <c r="O129" i="5" s="1"/>
  <c r="B106" i="5"/>
  <c r="D106" i="5" s="1"/>
  <c r="C106" i="5"/>
  <c r="D98" i="6" s="1"/>
  <c r="F97" i="6"/>
  <c r="H98" i="6" s="1"/>
  <c r="H97" i="7"/>
  <c r="H98" i="3" s="1"/>
  <c r="A113" i="1"/>
  <c r="AA113" i="1"/>
  <c r="U38" i="1"/>
  <c r="F23" i="7"/>
  <c r="I97" i="7"/>
  <c r="I98" i="3" s="1"/>
  <c r="G106" i="5" l="1"/>
  <c r="B98" i="6" s="1"/>
  <c r="H106" i="5"/>
  <c r="V38" i="1"/>
  <c r="G22" i="2" s="1"/>
  <c r="G23" i="3"/>
  <c r="K23" i="3" s="1"/>
  <c r="L23" i="3" s="1"/>
  <c r="P129" i="5"/>
  <c r="AC113" i="1"/>
  <c r="AF113" i="1"/>
  <c r="F24" i="3"/>
  <c r="A114" i="1" l="1"/>
  <c r="AA114" i="1"/>
  <c r="G25" i="8"/>
  <c r="K22" i="2"/>
  <c r="C107" i="5"/>
  <c r="D99" i="6" s="1"/>
  <c r="B107" i="5"/>
  <c r="D107" i="5"/>
  <c r="F98" i="6"/>
  <c r="H99" i="6" s="1"/>
  <c r="I97" i="2"/>
  <c r="I100" i="8" s="1"/>
  <c r="AG113" i="1"/>
  <c r="H97" i="2"/>
  <c r="H100" i="8" s="1"/>
  <c r="AD113" i="1"/>
  <c r="J130" i="5"/>
  <c r="L130" i="5" s="1"/>
  <c r="K130" i="5"/>
  <c r="W38" i="1"/>
  <c r="O130" i="5" l="1"/>
  <c r="P130" i="5"/>
  <c r="T39" i="1"/>
  <c r="G23" i="7"/>
  <c r="K23" i="7" s="1"/>
  <c r="L23" i="7" s="1"/>
  <c r="H98" i="7"/>
  <c r="H99" i="3" s="1"/>
  <c r="AC114" i="1"/>
  <c r="H98" i="2" s="1"/>
  <c r="H101" i="8" s="1"/>
  <c r="I98" i="7"/>
  <c r="I99" i="3" s="1"/>
  <c r="G107" i="5"/>
  <c r="B99" i="6" s="1"/>
  <c r="AA115" i="1" l="1"/>
  <c r="A115" i="1"/>
  <c r="C39" i="1"/>
  <c r="AD114" i="1"/>
  <c r="H107" i="5"/>
  <c r="AF114" i="1"/>
  <c r="J131" i="5"/>
  <c r="L131" i="5" s="1"/>
  <c r="K131" i="5"/>
  <c r="O131" i="5" l="1"/>
  <c r="P131" i="5"/>
  <c r="F99" i="6"/>
  <c r="H100" i="6" s="1"/>
  <c r="C108" i="5"/>
  <c r="D100" i="6" s="1"/>
  <c r="B108" i="5"/>
  <c r="D108" i="5" s="1"/>
  <c r="B23" i="2"/>
  <c r="B26" i="8" s="1"/>
  <c r="D39" i="1"/>
  <c r="H99" i="7"/>
  <c r="H100" i="3" s="1"/>
  <c r="I98" i="2"/>
  <c r="I101" i="8" s="1"/>
  <c r="AG114" i="1"/>
  <c r="F39" i="1"/>
  <c r="AC115" i="1"/>
  <c r="H99" i="2" s="1"/>
  <c r="H102" i="8" s="1"/>
  <c r="B100" i="6" l="1"/>
  <c r="G108" i="5"/>
  <c r="H108" i="5" s="1"/>
  <c r="C23" i="2"/>
  <c r="C26" i="8" s="1"/>
  <c r="G39" i="1"/>
  <c r="I39" i="1"/>
  <c r="AD115" i="1"/>
  <c r="AG115" i="1"/>
  <c r="I99" i="7"/>
  <c r="I100" i="3" s="1"/>
  <c r="AF115" i="1"/>
  <c r="I99" i="2" s="1"/>
  <c r="B24" i="7"/>
  <c r="K132" i="5"/>
  <c r="J132" i="5"/>
  <c r="L132" i="5" s="1"/>
  <c r="O132" i="5" l="1"/>
  <c r="P132" i="5" s="1"/>
  <c r="F100" i="6"/>
  <c r="H101" i="6" s="1"/>
  <c r="B109" i="5"/>
  <c r="D109" i="5" s="1"/>
  <c r="C109" i="5"/>
  <c r="D101" i="6" s="1"/>
  <c r="I100" i="7"/>
  <c r="I101" i="3" s="1"/>
  <c r="C24" i="7"/>
  <c r="C25" i="3" s="1"/>
  <c r="B25" i="3"/>
  <c r="I102" i="8"/>
  <c r="H100" i="7"/>
  <c r="H101" i="3" s="1"/>
  <c r="D23" i="2"/>
  <c r="D26" i="8" s="1"/>
  <c r="J39" i="1"/>
  <c r="A116" i="1"/>
  <c r="AA116" i="1"/>
  <c r="G109" i="5" l="1"/>
  <c r="B101" i="6" s="1"/>
  <c r="K133" i="5"/>
  <c r="J133" i="5"/>
  <c r="L133" i="5" s="1"/>
  <c r="M39" i="1"/>
  <c r="D24" i="7"/>
  <c r="AC116" i="1"/>
  <c r="P133" i="5" l="1"/>
  <c r="O133" i="5"/>
  <c r="A117" i="1"/>
  <c r="AA117" i="1"/>
  <c r="H100" i="2"/>
  <c r="H103" i="8" s="1"/>
  <c r="AD116" i="1"/>
  <c r="AF116" i="1"/>
  <c r="H109" i="5"/>
  <c r="D25" i="3"/>
  <c r="N39" i="1"/>
  <c r="E23" i="2" s="1"/>
  <c r="E26" i="8" s="1"/>
  <c r="O39" i="1"/>
  <c r="E24" i="3"/>
  <c r="AC117" i="1" l="1"/>
  <c r="H101" i="2" s="1"/>
  <c r="E24" i="7"/>
  <c r="Q39" i="1"/>
  <c r="L40" i="1"/>
  <c r="F101" i="6"/>
  <c r="H102" i="6" s="1"/>
  <c r="B110" i="5"/>
  <c r="D110" i="5" s="1"/>
  <c r="C110" i="5"/>
  <c r="D102" i="6" s="1"/>
  <c r="I100" i="2"/>
  <c r="I103" i="8" s="1"/>
  <c r="AG116" i="1"/>
  <c r="AF117" i="1" s="1"/>
  <c r="I101" i="2" s="1"/>
  <c r="H101" i="7"/>
  <c r="H102" i="3" s="1"/>
  <c r="AD117" i="1"/>
  <c r="J134" i="5"/>
  <c r="L134" i="5" s="1"/>
  <c r="K134" i="5"/>
  <c r="B102" i="6" l="1"/>
  <c r="G110" i="5"/>
  <c r="H110" i="5" s="1"/>
  <c r="O134" i="5"/>
  <c r="P134" i="5" s="1"/>
  <c r="H102" i="7"/>
  <c r="H103" i="3" s="1"/>
  <c r="I101" i="7"/>
  <c r="I102" i="3" s="1"/>
  <c r="I104" i="8" s="1"/>
  <c r="AG117" i="1"/>
  <c r="F23" i="2"/>
  <c r="F26" i="8" s="1"/>
  <c r="R39" i="1"/>
  <c r="H104" i="8"/>
  <c r="J135" i="5" l="1"/>
  <c r="L135" i="5" s="1"/>
  <c r="K135" i="5"/>
  <c r="C111" i="5"/>
  <c r="D103" i="6" s="1"/>
  <c r="B111" i="5"/>
  <c r="D111" i="5" s="1"/>
  <c r="F102" i="6"/>
  <c r="H103" i="6" s="1"/>
  <c r="I102" i="7"/>
  <c r="I103" i="3" s="1"/>
  <c r="F24" i="7"/>
  <c r="U39" i="1"/>
  <c r="AA118" i="1"/>
  <c r="A118" i="1"/>
  <c r="G111" i="5" l="1"/>
  <c r="B103" i="6" s="1"/>
  <c r="O135" i="5"/>
  <c r="P135" i="5" s="1"/>
  <c r="V39" i="1"/>
  <c r="G23" i="2" s="1"/>
  <c r="G26" i="8" s="1"/>
  <c r="W39" i="1"/>
  <c r="G24" i="3"/>
  <c r="K24" i="3" s="1"/>
  <c r="L24" i="3" s="1"/>
  <c r="K23" i="2"/>
  <c r="F25" i="3"/>
  <c r="AC118" i="1"/>
  <c r="AF118" i="1" s="1"/>
  <c r="I102" i="2" l="1"/>
  <c r="I105" i="8" s="1"/>
  <c r="AG118" i="1"/>
  <c r="J136" i="5"/>
  <c r="L136" i="5" s="1"/>
  <c r="K136" i="5"/>
  <c r="A119" i="1"/>
  <c r="AA119" i="1"/>
  <c r="T40" i="1"/>
  <c r="G24" i="7"/>
  <c r="K24" i="7" s="1"/>
  <c r="L24" i="7" s="1"/>
  <c r="H111" i="5"/>
  <c r="H102" i="2"/>
  <c r="H105" i="8" s="1"/>
  <c r="AD118" i="1"/>
  <c r="O136" i="5" l="1"/>
  <c r="P136" i="5" s="1"/>
  <c r="I103" i="7"/>
  <c r="I104" i="3" s="1"/>
  <c r="H103" i="7"/>
  <c r="H104" i="3" s="1"/>
  <c r="C40" i="1"/>
  <c r="F40" i="1" s="1"/>
  <c r="C112" i="5"/>
  <c r="D104" i="6" s="1"/>
  <c r="F103" i="6"/>
  <c r="H104" i="6" s="1"/>
  <c r="B112" i="5"/>
  <c r="D112" i="5"/>
  <c r="AC119" i="1"/>
  <c r="H103" i="2" s="1"/>
  <c r="H106" i="8" s="1"/>
  <c r="C24" i="2" l="1"/>
  <c r="C27" i="8" s="1"/>
  <c r="G40" i="1"/>
  <c r="I40" i="1"/>
  <c r="J137" i="5"/>
  <c r="L137" i="5" s="1"/>
  <c r="K137" i="5"/>
  <c r="B104" i="6"/>
  <c r="AD119" i="1"/>
  <c r="G112" i="5"/>
  <c r="H112" i="5" s="1"/>
  <c r="AF119" i="1"/>
  <c r="B24" i="2"/>
  <c r="B27" i="8" s="1"/>
  <c r="D40" i="1"/>
  <c r="C113" i="5" l="1"/>
  <c r="D105" i="6" s="1"/>
  <c r="F104" i="6"/>
  <c r="H105" i="6" s="1"/>
  <c r="B113" i="5"/>
  <c r="D113" i="5"/>
  <c r="O137" i="5"/>
  <c r="P137" i="5" s="1"/>
  <c r="I103" i="2"/>
  <c r="I106" i="8" s="1"/>
  <c r="AG119" i="1"/>
  <c r="D24" i="2"/>
  <c r="D27" i="8" s="1"/>
  <c r="J40" i="1"/>
  <c r="AA120" i="1"/>
  <c r="A120" i="1"/>
  <c r="B25" i="7"/>
  <c r="H104" i="7"/>
  <c r="H105" i="3" s="1"/>
  <c r="C25" i="7"/>
  <c r="C26" i="3" s="1"/>
  <c r="J138" i="5" l="1"/>
  <c r="L138" i="5" s="1"/>
  <c r="K138" i="5"/>
  <c r="B26" i="3"/>
  <c r="M40" i="1"/>
  <c r="D25" i="7"/>
  <c r="D26" i="3" s="1"/>
  <c r="G113" i="5"/>
  <c r="B105" i="6" s="1"/>
  <c r="I104" i="7"/>
  <c r="I105" i="3" s="1"/>
  <c r="AF120" i="1"/>
  <c r="I104" i="2" s="1"/>
  <c r="I107" i="8" s="1"/>
  <c r="AC120" i="1"/>
  <c r="A121" i="1" l="1"/>
  <c r="AA121" i="1"/>
  <c r="O138" i="5"/>
  <c r="P138" i="5"/>
  <c r="H113" i="5"/>
  <c r="AG120" i="1"/>
  <c r="H104" i="2"/>
  <c r="H107" i="8" s="1"/>
  <c r="AD120" i="1"/>
  <c r="N40" i="1"/>
  <c r="E24" i="2" s="1"/>
  <c r="E27" i="8" s="1"/>
  <c r="O40" i="1"/>
  <c r="E25" i="3"/>
  <c r="K139" i="5" l="1"/>
  <c r="J139" i="5"/>
  <c r="L139" i="5" s="1"/>
  <c r="I105" i="7"/>
  <c r="I106" i="3" s="1"/>
  <c r="AF121" i="1"/>
  <c r="I105" i="2" s="1"/>
  <c r="I108" i="8" s="1"/>
  <c r="AC121" i="1"/>
  <c r="H105" i="2" s="1"/>
  <c r="L41" i="1"/>
  <c r="Q40" i="1"/>
  <c r="E25" i="7"/>
  <c r="H105" i="7"/>
  <c r="H106" i="3" s="1"/>
  <c r="AD121" i="1"/>
  <c r="B114" i="5"/>
  <c r="D114" i="5" s="1"/>
  <c r="F105" i="6"/>
  <c r="H106" i="6" s="1"/>
  <c r="C114" i="5"/>
  <c r="D106" i="6" s="1"/>
  <c r="B106" i="6" l="1"/>
  <c r="G114" i="5"/>
  <c r="H114" i="5" s="1"/>
  <c r="O139" i="5"/>
  <c r="P139" i="5"/>
  <c r="H106" i="7"/>
  <c r="H107" i="3" s="1"/>
  <c r="F24" i="2"/>
  <c r="F27" i="8" s="1"/>
  <c r="R40" i="1"/>
  <c r="AG121" i="1"/>
  <c r="H108" i="8"/>
  <c r="F106" i="6" l="1"/>
  <c r="H107" i="6" s="1"/>
  <c r="B115" i="5"/>
  <c r="C115" i="5"/>
  <c r="D107" i="6" s="1"/>
  <c r="U40" i="1"/>
  <c r="F25" i="7"/>
  <c r="J140" i="5"/>
  <c r="L140" i="5" s="1"/>
  <c r="K140" i="5"/>
  <c r="I106" i="7"/>
  <c r="I107" i="3" s="1"/>
  <c r="AA122" i="1"/>
  <c r="A122" i="1"/>
  <c r="O140" i="5" l="1"/>
  <c r="P140" i="5" s="1"/>
  <c r="F26" i="3"/>
  <c r="AC122" i="1"/>
  <c r="AF122" i="1" s="1"/>
  <c r="V40" i="1"/>
  <c r="G24" i="2" s="1"/>
  <c r="G27" i="8" s="1"/>
  <c r="G25" i="3"/>
  <c r="K25" i="3" s="1"/>
  <c r="L25" i="3" s="1"/>
  <c r="D115" i="5"/>
  <c r="I106" i="2" l="1"/>
  <c r="I109" i="8" s="1"/>
  <c r="AG122" i="1"/>
  <c r="K141" i="5"/>
  <c r="J141" i="5"/>
  <c r="L141" i="5" s="1"/>
  <c r="B107" i="6"/>
  <c r="H115" i="5"/>
  <c r="G115" i="5"/>
  <c r="K24" i="2"/>
  <c r="H106" i="2"/>
  <c r="H109" i="8" s="1"/>
  <c r="AD122" i="1"/>
  <c r="W40" i="1"/>
  <c r="O141" i="5" l="1"/>
  <c r="P141" i="5" s="1"/>
  <c r="H107" i="7"/>
  <c r="H108" i="3" s="1"/>
  <c r="C116" i="5"/>
  <c r="D108" i="6" s="1"/>
  <c r="F107" i="6"/>
  <c r="H108" i="6" s="1"/>
  <c r="B116" i="5"/>
  <c r="D116" i="5" s="1"/>
  <c r="A123" i="1"/>
  <c r="AA123" i="1"/>
  <c r="T41" i="1"/>
  <c r="G25" i="7"/>
  <c r="K25" i="7" s="1"/>
  <c r="L25" i="7" s="1"/>
  <c r="I107" i="7"/>
  <c r="I108" i="3" s="1"/>
  <c r="H116" i="5" l="1"/>
  <c r="G116" i="5"/>
  <c r="B108" i="6" s="1"/>
  <c r="K142" i="5"/>
  <c r="J142" i="5"/>
  <c r="L142" i="5" s="1"/>
  <c r="C41" i="1"/>
  <c r="F41" i="1" s="1"/>
  <c r="AC123" i="1"/>
  <c r="AF123" i="1"/>
  <c r="O142" i="5" l="1"/>
  <c r="P142" i="5" s="1"/>
  <c r="A124" i="1"/>
  <c r="AA124" i="1"/>
  <c r="C25" i="2"/>
  <c r="C28" i="8" s="1"/>
  <c r="G41" i="1"/>
  <c r="I41" i="1"/>
  <c r="B25" i="2"/>
  <c r="B28" i="8" s="1"/>
  <c r="D41" i="1"/>
  <c r="F108" i="6"/>
  <c r="H109" i="6" s="1"/>
  <c r="C117" i="5"/>
  <c r="D109" i="6" s="1"/>
  <c r="B117" i="5"/>
  <c r="D117" i="5" s="1"/>
  <c r="I107" i="2"/>
  <c r="I110" i="8" s="1"/>
  <c r="AG123" i="1"/>
  <c r="H107" i="2"/>
  <c r="H110" i="8" s="1"/>
  <c r="AD123" i="1"/>
  <c r="G117" i="5" l="1"/>
  <c r="B109" i="6" s="1"/>
  <c r="J143" i="5"/>
  <c r="L143" i="5" s="1"/>
  <c r="K143" i="5"/>
  <c r="AC124" i="1"/>
  <c r="H108" i="2" s="1"/>
  <c r="D25" i="2"/>
  <c r="D28" i="8" s="1"/>
  <c r="J41" i="1"/>
  <c r="H108" i="7"/>
  <c r="H109" i="3" s="1"/>
  <c r="C26" i="7"/>
  <c r="C27" i="3" s="1"/>
  <c r="I108" i="7"/>
  <c r="I109" i="3" s="1"/>
  <c r="B26" i="7"/>
  <c r="A125" i="1" l="1"/>
  <c r="AA125" i="1"/>
  <c r="O143" i="5"/>
  <c r="P143" i="5"/>
  <c r="AD124" i="1"/>
  <c r="H117" i="5"/>
  <c r="B27" i="3"/>
  <c r="H111" i="8"/>
  <c r="M41" i="1"/>
  <c r="D26" i="7"/>
  <c r="D27" i="3" s="1"/>
  <c r="AF124" i="1"/>
  <c r="J144" i="5" l="1"/>
  <c r="K144" i="5"/>
  <c r="L144" i="5"/>
  <c r="AC125" i="1"/>
  <c r="H109" i="2" s="1"/>
  <c r="H112" i="8" s="1"/>
  <c r="N41" i="1"/>
  <c r="E25" i="2" s="1"/>
  <c r="O41" i="1"/>
  <c r="E26" i="3"/>
  <c r="F109" i="6"/>
  <c r="H110" i="6" s="1"/>
  <c r="B118" i="5"/>
  <c r="D118" i="5" s="1"/>
  <c r="C118" i="5"/>
  <c r="D110" i="6" s="1"/>
  <c r="I108" i="2"/>
  <c r="I111" i="8" s="1"/>
  <c r="AG124" i="1"/>
  <c r="H109" i="7"/>
  <c r="H110" i="3" s="1"/>
  <c r="G118" i="5" l="1"/>
  <c r="B110" i="6" s="1"/>
  <c r="L42" i="1"/>
  <c r="E26" i="7"/>
  <c r="Q41" i="1"/>
  <c r="E28" i="8"/>
  <c r="AF125" i="1"/>
  <c r="I109" i="2" s="1"/>
  <c r="I112" i="8" s="1"/>
  <c r="O144" i="5"/>
  <c r="P144" i="5" s="1"/>
  <c r="AD125" i="1"/>
  <c r="I109" i="7"/>
  <c r="I110" i="3" s="1"/>
  <c r="K145" i="5" l="1"/>
  <c r="J145" i="5"/>
  <c r="L145" i="5"/>
  <c r="O145" i="5" s="1"/>
  <c r="P145" i="5" s="1"/>
  <c r="A126" i="1"/>
  <c r="AA126" i="1"/>
  <c r="F25" i="2"/>
  <c r="F28" i="8" s="1"/>
  <c r="R41" i="1"/>
  <c r="H118" i="5"/>
  <c r="H110" i="7"/>
  <c r="H111" i="3" s="1"/>
  <c r="AG125" i="1"/>
  <c r="K146" i="5" l="1"/>
  <c r="J146" i="5"/>
  <c r="L146" i="5" s="1"/>
  <c r="AC126" i="1"/>
  <c r="AF126" i="1"/>
  <c r="I110" i="2" s="1"/>
  <c r="C119" i="5"/>
  <c r="D111" i="6" s="1"/>
  <c r="F110" i="6"/>
  <c r="H111" i="6" s="1"/>
  <c r="B119" i="5"/>
  <c r="D119" i="5" s="1"/>
  <c r="I110" i="7"/>
  <c r="I111" i="3" s="1"/>
  <c r="F26" i="7"/>
  <c r="U41" i="1"/>
  <c r="G119" i="5" l="1"/>
  <c r="B111" i="6" s="1"/>
  <c r="O146" i="5"/>
  <c r="P146" i="5" s="1"/>
  <c r="I113" i="8"/>
  <c r="AG126" i="1"/>
  <c r="H110" i="2"/>
  <c r="H113" i="8" s="1"/>
  <c r="AD126" i="1"/>
  <c r="V41" i="1"/>
  <c r="G25" i="2" s="1"/>
  <c r="W41" i="1"/>
  <c r="G26" i="3"/>
  <c r="K26" i="3" s="1"/>
  <c r="L26" i="3" s="1"/>
  <c r="K25" i="2"/>
  <c r="F27" i="3"/>
  <c r="J147" i="5" l="1"/>
  <c r="L147" i="5" s="1"/>
  <c r="K147" i="5"/>
  <c r="A127" i="1"/>
  <c r="AA127" i="1"/>
  <c r="T42" i="1"/>
  <c r="G26" i="7"/>
  <c r="K26" i="7" s="1"/>
  <c r="L26" i="7" s="1"/>
  <c r="I111" i="7"/>
  <c r="I112" i="3" s="1"/>
  <c r="G28" i="8"/>
  <c r="H119" i="5"/>
  <c r="H111" i="7"/>
  <c r="H112" i="3" s="1"/>
  <c r="P147" i="5" l="1"/>
  <c r="O147" i="5"/>
  <c r="C42" i="1"/>
  <c r="AC127" i="1"/>
  <c r="AF127" i="1" s="1"/>
  <c r="F111" i="6"/>
  <c r="H112" i="6" s="1"/>
  <c r="C120" i="5"/>
  <c r="D112" i="6" s="1"/>
  <c r="B120" i="5"/>
  <c r="D120" i="5" s="1"/>
  <c r="B112" i="6" l="1"/>
  <c r="H120" i="5"/>
  <c r="G120" i="5"/>
  <c r="I111" i="2"/>
  <c r="I114" i="8" s="1"/>
  <c r="AG127" i="1"/>
  <c r="B26" i="2"/>
  <c r="B29" i="8" s="1"/>
  <c r="D42" i="1"/>
  <c r="H111" i="2"/>
  <c r="H114" i="8" s="1"/>
  <c r="AD127" i="1"/>
  <c r="F42" i="1"/>
  <c r="J148" i="5"/>
  <c r="L148" i="5" s="1"/>
  <c r="K148" i="5"/>
  <c r="O148" i="5" l="1"/>
  <c r="P148" i="5"/>
  <c r="C26" i="2"/>
  <c r="C29" i="8" s="1"/>
  <c r="G42" i="1"/>
  <c r="I42" i="1"/>
  <c r="B27" i="7"/>
  <c r="H112" i="7"/>
  <c r="H113" i="3" s="1"/>
  <c r="F112" i="6"/>
  <c r="H113" i="6" s="1"/>
  <c r="B121" i="5"/>
  <c r="D121" i="5" s="1"/>
  <c r="C121" i="5"/>
  <c r="D113" i="6" s="1"/>
  <c r="I112" i="7"/>
  <c r="I113" i="3" s="1"/>
  <c r="A128" i="1"/>
  <c r="AA128" i="1"/>
  <c r="G121" i="5" l="1"/>
  <c r="B113" i="6" s="1"/>
  <c r="C27" i="7"/>
  <c r="C28" i="3" s="1"/>
  <c r="AC128" i="1"/>
  <c r="AF128" i="1" s="1"/>
  <c r="B28" i="3"/>
  <c r="J149" i="5"/>
  <c r="L149" i="5" s="1"/>
  <c r="K149" i="5"/>
  <c r="D26" i="2"/>
  <c r="D29" i="8" s="1"/>
  <c r="J42" i="1"/>
  <c r="I112" i="2" l="1"/>
  <c r="I115" i="8" s="1"/>
  <c r="AG128" i="1"/>
  <c r="O149" i="5"/>
  <c r="P149" i="5"/>
  <c r="A129" i="1"/>
  <c r="AA129" i="1"/>
  <c r="H121" i="5"/>
  <c r="M42" i="1"/>
  <c r="D27" i="7"/>
  <c r="D28" i="3" s="1"/>
  <c r="H112" i="2"/>
  <c r="H115" i="8" s="1"/>
  <c r="AD128" i="1"/>
  <c r="N42" i="1" l="1"/>
  <c r="E26" i="2" s="1"/>
  <c r="E29" i="8" s="1"/>
  <c r="E27" i="3"/>
  <c r="J150" i="5"/>
  <c r="K150" i="5"/>
  <c r="L150" i="5"/>
  <c r="O150" i="5" s="1"/>
  <c r="P150" i="5" s="1"/>
  <c r="AC129" i="1"/>
  <c r="H113" i="2" s="1"/>
  <c r="H116" i="8" s="1"/>
  <c r="I113" i="7"/>
  <c r="I114" i="3" s="1"/>
  <c r="F113" i="6"/>
  <c r="H114" i="6" s="1"/>
  <c r="B122" i="5"/>
  <c r="G122" i="5"/>
  <c r="D122" i="5"/>
  <c r="H122" i="5"/>
  <c r="C122" i="5"/>
  <c r="D114" i="6" s="1"/>
  <c r="H113" i="7"/>
  <c r="H114" i="3" s="1"/>
  <c r="J151" i="5" l="1"/>
  <c r="L151" i="5"/>
  <c r="O151" i="5" s="1"/>
  <c r="K151" i="5"/>
  <c r="B123" i="5"/>
  <c r="D123" i="5" s="1"/>
  <c r="C123" i="5"/>
  <c r="D115" i="6" s="1"/>
  <c r="F114" i="6"/>
  <c r="H115" i="6" s="1"/>
  <c r="AD129" i="1"/>
  <c r="AF129" i="1"/>
  <c r="O42" i="1"/>
  <c r="B114" i="6"/>
  <c r="B115" i="6" l="1"/>
  <c r="G123" i="5"/>
  <c r="H123" i="5"/>
  <c r="P151" i="5"/>
  <c r="L43" i="1"/>
  <c r="E27" i="7"/>
  <c r="Q42" i="1"/>
  <c r="I113" i="2"/>
  <c r="I116" i="8" s="1"/>
  <c r="AG129" i="1"/>
  <c r="AA130" i="1"/>
  <c r="A130" i="1"/>
  <c r="H114" i="7"/>
  <c r="H115" i="3" s="1"/>
  <c r="I114" i="7" l="1"/>
  <c r="I115" i="3" s="1"/>
  <c r="AC130" i="1"/>
  <c r="F115" i="6"/>
  <c r="H116" i="6" s="1"/>
  <c r="B124" i="5"/>
  <c r="D124" i="5" s="1"/>
  <c r="C124" i="5"/>
  <c r="D116" i="6" s="1"/>
  <c r="F26" i="2"/>
  <c r="F29" i="8" s="1"/>
  <c r="R42" i="1"/>
  <c r="J152" i="5"/>
  <c r="L152" i="5" s="1"/>
  <c r="K152" i="5"/>
  <c r="A131" i="1"/>
  <c r="AA131" i="1"/>
  <c r="O152" i="5" l="1"/>
  <c r="P152" i="5"/>
  <c r="G124" i="5"/>
  <c r="H124" i="5" s="1"/>
  <c r="H114" i="2"/>
  <c r="H117" i="8" s="1"/>
  <c r="AD130" i="1"/>
  <c r="AC131" i="1"/>
  <c r="H115" i="2" s="1"/>
  <c r="AF130" i="1"/>
  <c r="U42" i="1"/>
  <c r="F27" i="7"/>
  <c r="F116" i="6" l="1"/>
  <c r="H117" i="6" s="1"/>
  <c r="C125" i="5"/>
  <c r="D117" i="6" s="1"/>
  <c r="B125" i="5"/>
  <c r="D125" i="5" s="1"/>
  <c r="F28" i="3"/>
  <c r="V42" i="1"/>
  <c r="G26" i="2" s="1"/>
  <c r="G29" i="8" s="1"/>
  <c r="G27" i="3"/>
  <c r="K27" i="3" s="1"/>
  <c r="L27" i="3" s="1"/>
  <c r="K26" i="2"/>
  <c r="AF131" i="1"/>
  <c r="I115" i="2" s="1"/>
  <c r="I114" i="2"/>
  <c r="I117" i="8" s="1"/>
  <c r="AG130" i="1"/>
  <c r="H115" i="7"/>
  <c r="H116" i="3" s="1"/>
  <c r="AD131" i="1"/>
  <c r="B116" i="6"/>
  <c r="J153" i="5"/>
  <c r="L153" i="5" s="1"/>
  <c r="K153" i="5"/>
  <c r="H118" i="8"/>
  <c r="O153" i="5" l="1"/>
  <c r="P153" i="5" s="1"/>
  <c r="G125" i="5"/>
  <c r="H125" i="5" s="1"/>
  <c r="H116" i="7"/>
  <c r="H117" i="3" s="1"/>
  <c r="AG131" i="1"/>
  <c r="I115" i="7"/>
  <c r="I116" i="3" s="1"/>
  <c r="A132" i="1"/>
  <c r="AA132" i="1"/>
  <c r="W42" i="1"/>
  <c r="I118" i="8"/>
  <c r="B126" i="5" l="1"/>
  <c r="D126" i="5" s="1"/>
  <c r="F117" i="6"/>
  <c r="H118" i="6" s="1"/>
  <c r="C126" i="5"/>
  <c r="D118" i="6" s="1"/>
  <c r="K154" i="5"/>
  <c r="J154" i="5"/>
  <c r="L154" i="5" s="1"/>
  <c r="I116" i="7"/>
  <c r="I117" i="3" s="1"/>
  <c r="B117" i="6"/>
  <c r="AC132" i="1"/>
  <c r="AF132" i="1"/>
  <c r="I116" i="2" s="1"/>
  <c r="I119" i="8" s="1"/>
  <c r="T43" i="1"/>
  <c r="G27" i="7"/>
  <c r="K27" i="7" s="1"/>
  <c r="L27" i="7" s="1"/>
  <c r="O154" i="5" l="1"/>
  <c r="P154" i="5" s="1"/>
  <c r="G126" i="5"/>
  <c r="B118" i="6" s="1"/>
  <c r="H126" i="5"/>
  <c r="H116" i="2"/>
  <c r="H119" i="8" s="1"/>
  <c r="AD132" i="1"/>
  <c r="C43" i="1"/>
  <c r="F43" i="1" s="1"/>
  <c r="AA133" i="1"/>
  <c r="A133" i="1"/>
  <c r="AG132" i="1"/>
  <c r="C27" i="2" l="1"/>
  <c r="C30" i="8" s="1"/>
  <c r="G43" i="1"/>
  <c r="I43" i="1"/>
  <c r="AA134" i="1"/>
  <c r="A134" i="1"/>
  <c r="J155" i="5"/>
  <c r="K155" i="5"/>
  <c r="L155" i="5"/>
  <c r="O155" i="5" s="1"/>
  <c r="B127" i="5"/>
  <c r="D127" i="5" s="1"/>
  <c r="C127" i="5"/>
  <c r="D119" i="6" s="1"/>
  <c r="F118" i="6"/>
  <c r="H119" i="6" s="1"/>
  <c r="I117" i="7"/>
  <c r="I118" i="3" s="1"/>
  <c r="AC133" i="1"/>
  <c r="H117" i="2" s="1"/>
  <c r="H120" i="8" s="1"/>
  <c r="H117" i="7"/>
  <c r="H118" i="3" s="1"/>
  <c r="B27" i="2"/>
  <c r="B30" i="8" s="1"/>
  <c r="D43" i="1"/>
  <c r="B119" i="6" l="1"/>
  <c r="G127" i="5"/>
  <c r="H127" i="5" s="1"/>
  <c r="AC134" i="1"/>
  <c r="H118" i="2" s="1"/>
  <c r="AD133" i="1"/>
  <c r="D27" i="2"/>
  <c r="D30" i="8" s="1"/>
  <c r="J43" i="1"/>
  <c r="P155" i="5"/>
  <c r="C28" i="7"/>
  <c r="C29" i="3" s="1"/>
  <c r="B28" i="7"/>
  <c r="AF133" i="1"/>
  <c r="F119" i="6" l="1"/>
  <c r="H120" i="6" s="1"/>
  <c r="C128" i="5"/>
  <c r="D120" i="6" s="1"/>
  <c r="B128" i="5"/>
  <c r="D128" i="5" s="1"/>
  <c r="B29" i="3"/>
  <c r="I117" i="2"/>
  <c r="I120" i="8" s="1"/>
  <c r="AG133" i="1"/>
  <c r="D28" i="7"/>
  <c r="D29" i="3" s="1"/>
  <c r="M43" i="1"/>
  <c r="J156" i="5"/>
  <c r="K156" i="5"/>
  <c r="L156" i="5"/>
  <c r="O156" i="5" s="1"/>
  <c r="P156" i="5" s="1"/>
  <c r="H118" i="7"/>
  <c r="H119" i="3" s="1"/>
  <c r="H121" i="8" s="1"/>
  <c r="AD134" i="1"/>
  <c r="A135" i="1"/>
  <c r="AA135" i="1"/>
  <c r="J157" i="5" l="1"/>
  <c r="L157" i="5" s="1"/>
  <c r="K157" i="5"/>
  <c r="B120" i="6"/>
  <c r="G128" i="5"/>
  <c r="H128" i="5" s="1"/>
  <c r="AD135" i="1"/>
  <c r="H119" i="7"/>
  <c r="H120" i="3" s="1"/>
  <c r="AC135" i="1"/>
  <c r="H119" i="2" s="1"/>
  <c r="AF135" i="1"/>
  <c r="I119" i="2" s="1"/>
  <c r="AG134" i="1"/>
  <c r="I118" i="7"/>
  <c r="I119" i="3" s="1"/>
  <c r="AF134" i="1"/>
  <c r="I118" i="2" s="1"/>
  <c r="N43" i="1"/>
  <c r="E27" i="2" s="1"/>
  <c r="O43" i="1"/>
  <c r="E28" i="3"/>
  <c r="B129" i="5" l="1"/>
  <c r="D129" i="5" s="1"/>
  <c r="F120" i="6"/>
  <c r="H121" i="6" s="1"/>
  <c r="C129" i="5"/>
  <c r="D121" i="6" s="1"/>
  <c r="O157" i="5"/>
  <c r="P157" i="5" s="1"/>
  <c r="E28" i="7"/>
  <c r="L44" i="1"/>
  <c r="Q43" i="1"/>
  <c r="AG135" i="1"/>
  <c r="I119" i="7"/>
  <c r="I120" i="3" s="1"/>
  <c r="H120" i="7"/>
  <c r="H121" i="3" s="1"/>
  <c r="AA136" i="1"/>
  <c r="A136" i="1"/>
  <c r="I122" i="8"/>
  <c r="E30" i="8"/>
  <c r="I121" i="8"/>
  <c r="H122" i="8"/>
  <c r="K158" i="5" l="1"/>
  <c r="L158" i="5" s="1"/>
  <c r="J158" i="5"/>
  <c r="G129" i="5"/>
  <c r="B121" i="6" s="1"/>
  <c r="F27" i="2"/>
  <c r="F30" i="8" s="1"/>
  <c r="R43" i="1"/>
  <c r="AC136" i="1"/>
  <c r="I120" i="7"/>
  <c r="I121" i="3" s="1"/>
  <c r="AA137" i="1" l="1"/>
  <c r="A137" i="1"/>
  <c r="O158" i="5"/>
  <c r="P158" i="5"/>
  <c r="H120" i="2"/>
  <c r="H123" i="8" s="1"/>
  <c r="AD136" i="1"/>
  <c r="AF136" i="1"/>
  <c r="H129" i="5"/>
  <c r="U43" i="1"/>
  <c r="F28" i="7"/>
  <c r="B130" i="5" l="1"/>
  <c r="F121" i="6"/>
  <c r="H122" i="6" s="1"/>
  <c r="C130" i="5"/>
  <c r="D122" i="6" s="1"/>
  <c r="K159" i="5"/>
  <c r="L159" i="5" s="1"/>
  <c r="J159" i="5"/>
  <c r="I120" i="2"/>
  <c r="I123" i="8" s="1"/>
  <c r="AG136" i="1"/>
  <c r="F29" i="3"/>
  <c r="H121" i="7"/>
  <c r="H122" i="3" s="1"/>
  <c r="V43" i="1"/>
  <c r="G27" i="2" s="1"/>
  <c r="G30" i="8" s="1"/>
  <c r="G28" i="3"/>
  <c r="K28" i="3" s="1"/>
  <c r="L28" i="3" s="1"/>
  <c r="AC137" i="1"/>
  <c r="H121" i="2" s="1"/>
  <c r="H124" i="8" s="1"/>
  <c r="O159" i="5" l="1"/>
  <c r="P159" i="5"/>
  <c r="K27" i="2"/>
  <c r="AD137" i="1"/>
  <c r="I121" i="7"/>
  <c r="I122" i="3" s="1"/>
  <c r="W43" i="1"/>
  <c r="AF137" i="1"/>
  <c r="I121" i="2" s="1"/>
  <c r="D130" i="5"/>
  <c r="T44" i="1" l="1"/>
  <c r="G28" i="7"/>
  <c r="K28" i="7" s="1"/>
  <c r="L28" i="7" s="1"/>
  <c r="H122" i="7"/>
  <c r="H123" i="3" s="1"/>
  <c r="K160" i="5"/>
  <c r="J160" i="5"/>
  <c r="L160" i="5" s="1"/>
  <c r="G130" i="5"/>
  <c r="B122" i="6" s="1"/>
  <c r="I124" i="8"/>
  <c r="AG137" i="1"/>
  <c r="O160" i="5" l="1"/>
  <c r="P160" i="5" s="1"/>
  <c r="AA138" i="1"/>
  <c r="A138" i="1"/>
  <c r="H130" i="5"/>
  <c r="I122" i="7"/>
  <c r="I123" i="3" s="1"/>
  <c r="C44" i="1"/>
  <c r="F44" i="1" s="1"/>
  <c r="C28" i="2" l="1"/>
  <c r="C31" i="8" s="1"/>
  <c r="G44" i="1"/>
  <c r="I44" i="1"/>
  <c r="K161" i="5"/>
  <c r="J161" i="5"/>
  <c r="L161" i="5" s="1"/>
  <c r="AC138" i="1"/>
  <c r="AF138" i="1"/>
  <c r="B28" i="2"/>
  <c r="B31" i="8" s="1"/>
  <c r="D44" i="1"/>
  <c r="C131" i="5"/>
  <c r="D123" i="6" s="1"/>
  <c r="F122" i="6"/>
  <c r="H123" i="6" s="1"/>
  <c r="B131" i="5"/>
  <c r="D131" i="5" s="1"/>
  <c r="G131" i="5" l="1"/>
  <c r="B123" i="6" s="1"/>
  <c r="O161" i="5"/>
  <c r="P161" i="5" s="1"/>
  <c r="B29" i="7"/>
  <c r="I122" i="2"/>
  <c r="I125" i="8" s="1"/>
  <c r="AG138" i="1"/>
  <c r="D28" i="2"/>
  <c r="D31" i="8" s="1"/>
  <c r="J44" i="1"/>
  <c r="H122" i="2"/>
  <c r="H125" i="8" s="1"/>
  <c r="AD138" i="1"/>
  <c r="C29" i="7"/>
  <c r="C30" i="3" s="1"/>
  <c r="J162" i="5" l="1"/>
  <c r="L162" i="5" s="1"/>
  <c r="K162" i="5"/>
  <c r="A139" i="1"/>
  <c r="AA139" i="1"/>
  <c r="D29" i="7"/>
  <c r="D30" i="3" s="1"/>
  <c r="M44" i="1"/>
  <c r="B30" i="3"/>
  <c r="H131" i="5"/>
  <c r="H123" i="7"/>
  <c r="H124" i="3" s="1"/>
  <c r="I123" i="7"/>
  <c r="I124" i="3" s="1"/>
  <c r="O162" i="5" l="1"/>
  <c r="P162" i="5" s="1"/>
  <c r="N44" i="1"/>
  <c r="E28" i="2" s="1"/>
  <c r="E31" i="8" s="1"/>
  <c r="E29" i="3"/>
  <c r="AC139" i="1"/>
  <c r="F123" i="6"/>
  <c r="H124" i="6" s="1"/>
  <c r="B132" i="5"/>
  <c r="D132" i="5" s="1"/>
  <c r="C132" i="5"/>
  <c r="D124" i="6" s="1"/>
  <c r="G132" i="5" l="1"/>
  <c r="H132" i="5" s="1"/>
  <c r="J163" i="5"/>
  <c r="L163" i="5" s="1"/>
  <c r="K163" i="5"/>
  <c r="H123" i="2"/>
  <c r="H126" i="8" s="1"/>
  <c r="AD139" i="1"/>
  <c r="AF139" i="1"/>
  <c r="O44" i="1"/>
  <c r="O163" i="5" l="1"/>
  <c r="P163" i="5"/>
  <c r="C133" i="5"/>
  <c r="D125" i="6" s="1"/>
  <c r="F124" i="6"/>
  <c r="H125" i="6" s="1"/>
  <c r="B133" i="5"/>
  <c r="D133" i="5" s="1"/>
  <c r="B124" i="6"/>
  <c r="I123" i="2"/>
  <c r="I126" i="8" s="1"/>
  <c r="AG139" i="1"/>
  <c r="L45" i="1"/>
  <c r="Q44" i="1"/>
  <c r="E29" i="7"/>
  <c r="H124" i="7"/>
  <c r="H125" i="3" s="1"/>
  <c r="G133" i="5" l="1"/>
  <c r="B125" i="6" s="1"/>
  <c r="H133" i="5"/>
  <c r="I124" i="7"/>
  <c r="I125" i="3" s="1"/>
  <c r="F28" i="2"/>
  <c r="F31" i="8" s="1"/>
  <c r="R44" i="1"/>
  <c r="K164" i="5"/>
  <c r="J164" i="5"/>
  <c r="L164" i="5" s="1"/>
  <c r="A140" i="1"/>
  <c r="AA140" i="1"/>
  <c r="O164" i="5" l="1"/>
  <c r="P164" i="5" s="1"/>
  <c r="A141" i="1"/>
  <c r="AA141" i="1"/>
  <c r="F29" i="7"/>
  <c r="U44" i="1"/>
  <c r="C134" i="5"/>
  <c r="D126" i="6" s="1"/>
  <c r="F125" i="6"/>
  <c r="H126" i="6" s="1"/>
  <c r="B134" i="5"/>
  <c r="D134" i="5" s="1"/>
  <c r="AC140" i="1"/>
  <c r="G134" i="5" l="1"/>
  <c r="B126" i="6" s="1"/>
  <c r="K165" i="5"/>
  <c r="J165" i="5"/>
  <c r="L165" i="5" s="1"/>
  <c r="H124" i="2"/>
  <c r="H127" i="8" s="1"/>
  <c r="AD140" i="1"/>
  <c r="AC141" i="1" s="1"/>
  <c r="AF140" i="1"/>
  <c r="V44" i="1"/>
  <c r="G28" i="2" s="1"/>
  <c r="W44" i="1"/>
  <c r="G29" i="3"/>
  <c r="K29" i="3" s="1"/>
  <c r="L29" i="3" s="1"/>
  <c r="K28" i="2"/>
  <c r="F30" i="3"/>
  <c r="H125" i="2" l="1"/>
  <c r="AF141" i="1"/>
  <c r="I125" i="2" s="1"/>
  <c r="O165" i="5"/>
  <c r="P165" i="5" s="1"/>
  <c r="A142" i="1"/>
  <c r="AA142" i="1"/>
  <c r="T45" i="1"/>
  <c r="G29" i="7"/>
  <c r="K29" i="7" s="1"/>
  <c r="L29" i="7" s="1"/>
  <c r="G31" i="8"/>
  <c r="H134" i="5"/>
  <c r="AD141" i="1"/>
  <c r="H125" i="7"/>
  <c r="H126" i="3" s="1"/>
  <c r="I124" i="2"/>
  <c r="I127" i="8" s="1"/>
  <c r="AG140" i="1"/>
  <c r="K166" i="5" l="1"/>
  <c r="J166" i="5"/>
  <c r="L166" i="5" s="1"/>
  <c r="AC142" i="1"/>
  <c r="H126" i="2" s="1"/>
  <c r="H126" i="7"/>
  <c r="H127" i="3" s="1"/>
  <c r="I125" i="7"/>
  <c r="I126" i="3" s="1"/>
  <c r="AG141" i="1"/>
  <c r="D135" i="5"/>
  <c r="C135" i="5"/>
  <c r="D127" i="6" s="1"/>
  <c r="F126" i="6"/>
  <c r="H127" i="6" s="1"/>
  <c r="B135" i="5"/>
  <c r="G135" i="5"/>
  <c r="C45" i="1"/>
  <c r="I128" i="8"/>
  <c r="H128" i="8"/>
  <c r="O166" i="5" l="1"/>
  <c r="P166" i="5"/>
  <c r="B127" i="6"/>
  <c r="B29" i="2"/>
  <c r="B32" i="8" s="1"/>
  <c r="D45" i="1"/>
  <c r="I126" i="7"/>
  <c r="I127" i="3" s="1"/>
  <c r="AF142" i="1"/>
  <c r="I126" i="2" s="1"/>
  <c r="I129" i="8" s="1"/>
  <c r="H129" i="8"/>
  <c r="F45" i="1"/>
  <c r="H135" i="5"/>
  <c r="AD142" i="1"/>
  <c r="C29" i="2" l="1"/>
  <c r="C32" i="8" s="1"/>
  <c r="G45" i="1"/>
  <c r="I45" i="1"/>
  <c r="AA143" i="1"/>
  <c r="A143" i="1"/>
  <c r="C136" i="5"/>
  <c r="D128" i="6" s="1"/>
  <c r="B136" i="5"/>
  <c r="F127" i="6"/>
  <c r="H128" i="6" s="1"/>
  <c r="K167" i="5"/>
  <c r="J167" i="5"/>
  <c r="L167" i="5" s="1"/>
  <c r="AG142" i="1"/>
  <c r="H127" i="7"/>
  <c r="H128" i="3" s="1"/>
  <c r="B30" i="7"/>
  <c r="O167" i="5" l="1"/>
  <c r="P167" i="5" s="1"/>
  <c r="B31" i="3"/>
  <c r="I127" i="7"/>
  <c r="I128" i="3" s="1"/>
  <c r="D136" i="5"/>
  <c r="AC143" i="1"/>
  <c r="D29" i="2"/>
  <c r="D32" i="8" s="1"/>
  <c r="J45" i="1"/>
  <c r="C30" i="7"/>
  <c r="C31" i="3" s="1"/>
  <c r="J168" i="5" l="1"/>
  <c r="L168" i="5" s="1"/>
  <c r="K168" i="5"/>
  <c r="D30" i="7"/>
  <c r="D31" i="3" s="1"/>
  <c r="M45" i="1"/>
  <c r="G136" i="5"/>
  <c r="B128" i="6" s="1"/>
  <c r="H136" i="5"/>
  <c r="H127" i="2"/>
  <c r="H130" i="8" s="1"/>
  <c r="AD143" i="1"/>
  <c r="AF143" i="1"/>
  <c r="A144" i="1" l="1"/>
  <c r="AA144" i="1"/>
  <c r="O168" i="5"/>
  <c r="P168" i="5"/>
  <c r="I127" i="2"/>
  <c r="I130" i="8" s="1"/>
  <c r="AG143" i="1"/>
  <c r="N45" i="1"/>
  <c r="E29" i="2" s="1"/>
  <c r="O45" i="1"/>
  <c r="E30" i="3"/>
  <c r="C137" i="5"/>
  <c r="D129" i="6" s="1"/>
  <c r="B137" i="5"/>
  <c r="D137" i="5" s="1"/>
  <c r="F128" i="6"/>
  <c r="H129" i="6" s="1"/>
  <c r="H128" i="7"/>
  <c r="H129" i="3" s="1"/>
  <c r="G137" i="5" l="1"/>
  <c r="B129" i="6" s="1"/>
  <c r="E32" i="8"/>
  <c r="J169" i="5"/>
  <c r="K169" i="5"/>
  <c r="L169" i="5" s="1"/>
  <c r="I128" i="7"/>
  <c r="I129" i="3" s="1"/>
  <c r="AC144" i="1"/>
  <c r="AF144" i="1" s="1"/>
  <c r="L46" i="1"/>
  <c r="Q45" i="1"/>
  <c r="E30" i="7"/>
  <c r="I128" i="2" l="1"/>
  <c r="I131" i="8" s="1"/>
  <c r="AG144" i="1"/>
  <c r="O169" i="5"/>
  <c r="P169" i="5"/>
  <c r="AA145" i="1"/>
  <c r="A145" i="1"/>
  <c r="H137" i="5"/>
  <c r="H128" i="2"/>
  <c r="H131" i="8" s="1"/>
  <c r="AD144" i="1"/>
  <c r="F29" i="2"/>
  <c r="F32" i="8" s="1"/>
  <c r="R45" i="1"/>
  <c r="H129" i="7" l="1"/>
  <c r="H130" i="3" s="1"/>
  <c r="C138" i="5"/>
  <c r="D130" i="6" s="1"/>
  <c r="F129" i="6"/>
  <c r="H130" i="6" s="1"/>
  <c r="B138" i="5"/>
  <c r="D138" i="5" s="1"/>
  <c r="K170" i="5"/>
  <c r="J170" i="5"/>
  <c r="L170" i="5" s="1"/>
  <c r="U45" i="1"/>
  <c r="F30" i="7"/>
  <c r="I129" i="7"/>
  <c r="I130" i="3" s="1"/>
  <c r="AC145" i="1"/>
  <c r="H129" i="2" s="1"/>
  <c r="H132" i="8" s="1"/>
  <c r="B130" i="6" l="1"/>
  <c r="G138" i="5"/>
  <c r="H138" i="5"/>
  <c r="O170" i="5"/>
  <c r="P170" i="5" s="1"/>
  <c r="AD145" i="1"/>
  <c r="V45" i="1"/>
  <c r="G29" i="2" s="1"/>
  <c r="G32" i="8" s="1"/>
  <c r="G30" i="3"/>
  <c r="K30" i="3" s="1"/>
  <c r="L30" i="3" s="1"/>
  <c r="AF145" i="1"/>
  <c r="F31" i="3"/>
  <c r="J171" i="5" l="1"/>
  <c r="L171" i="5"/>
  <c r="O171" i="5"/>
  <c r="P171" i="5"/>
  <c r="K171" i="5"/>
  <c r="H130" i="7"/>
  <c r="H131" i="3" s="1"/>
  <c r="C139" i="5"/>
  <c r="D131" i="6" s="1"/>
  <c r="B139" i="5"/>
  <c r="F130" i="6"/>
  <c r="H131" i="6" s="1"/>
  <c r="I129" i="2"/>
  <c r="I132" i="8" s="1"/>
  <c r="AG145" i="1"/>
  <c r="K29" i="2"/>
  <c r="W45" i="1"/>
  <c r="AA146" i="1"/>
  <c r="A146" i="1"/>
  <c r="J172" i="5" l="1"/>
  <c r="L172" i="5" s="1"/>
  <c r="K172" i="5"/>
  <c r="I130" i="7"/>
  <c r="I131" i="3" s="1"/>
  <c r="AC146" i="1"/>
  <c r="AF146" i="1" s="1"/>
  <c r="D139" i="5"/>
  <c r="T46" i="1"/>
  <c r="G30" i="7"/>
  <c r="K30" i="7" s="1"/>
  <c r="L30" i="7" s="1"/>
  <c r="I130" i="2" l="1"/>
  <c r="I133" i="8" s="1"/>
  <c r="AG146" i="1"/>
  <c r="O172" i="5"/>
  <c r="P172" i="5"/>
  <c r="B131" i="6"/>
  <c r="H139" i="5"/>
  <c r="G139" i="5"/>
  <c r="C46" i="1"/>
  <c r="F46" i="1" s="1"/>
  <c r="H130" i="2"/>
  <c r="H133" i="8" s="1"/>
  <c r="AD146" i="1"/>
  <c r="C30" i="2" l="1"/>
  <c r="C33" i="8" s="1"/>
  <c r="G46" i="1"/>
  <c r="I46" i="1"/>
  <c r="B140" i="5"/>
  <c r="F131" i="6"/>
  <c r="H132" i="6" s="1"/>
  <c r="C140" i="5"/>
  <c r="D132" i="6" s="1"/>
  <c r="D140" i="5"/>
  <c r="H131" i="7"/>
  <c r="H132" i="3" s="1"/>
  <c r="AA147" i="1"/>
  <c r="A147" i="1"/>
  <c r="K173" i="5"/>
  <c r="J173" i="5"/>
  <c r="L173" i="5" s="1"/>
  <c r="I131" i="7"/>
  <c r="I132" i="3" s="1"/>
  <c r="B30" i="2"/>
  <c r="B33" i="8" s="1"/>
  <c r="D46" i="1"/>
  <c r="O173" i="5" l="1"/>
  <c r="P173" i="5"/>
  <c r="G140" i="5"/>
  <c r="H140" i="5" s="1"/>
  <c r="D30" i="2"/>
  <c r="D33" i="8" s="1"/>
  <c r="J46" i="1"/>
  <c r="AC147" i="1"/>
  <c r="AF147" i="1"/>
  <c r="B31" i="7"/>
  <c r="C31" i="7"/>
  <c r="C32" i="3" s="1"/>
  <c r="B141" i="5" l="1"/>
  <c r="C141" i="5"/>
  <c r="D133" i="6" s="1"/>
  <c r="F132" i="6"/>
  <c r="H133" i="6" s="1"/>
  <c r="D141" i="5"/>
  <c r="B132" i="6"/>
  <c r="I131" i="2"/>
  <c r="I134" i="8" s="1"/>
  <c r="AG147" i="1"/>
  <c r="H131" i="2"/>
  <c r="H134" i="8" s="1"/>
  <c r="AD147" i="1"/>
  <c r="B32" i="3"/>
  <c r="M46" i="1"/>
  <c r="D31" i="7"/>
  <c r="D32" i="3" s="1"/>
  <c r="K174" i="5"/>
  <c r="J174" i="5"/>
  <c r="L174" i="5" s="1"/>
  <c r="O174" i="5" l="1"/>
  <c r="P174" i="5"/>
  <c r="H132" i="7"/>
  <c r="H133" i="3" s="1"/>
  <c r="AA148" i="1"/>
  <c r="A148" i="1"/>
  <c r="N46" i="1"/>
  <c r="E30" i="2" s="1"/>
  <c r="E33" i="8" s="1"/>
  <c r="O46" i="1"/>
  <c r="E31" i="3"/>
  <c r="G141" i="5"/>
  <c r="B133" i="6" s="1"/>
  <c r="I132" i="7"/>
  <c r="I133" i="3" s="1"/>
  <c r="A149" i="1" l="1"/>
  <c r="AA149" i="1"/>
  <c r="Q46" i="1"/>
  <c r="E31" i="7"/>
  <c r="L47" i="1"/>
  <c r="AC148" i="1"/>
  <c r="H141" i="5"/>
  <c r="J175" i="5"/>
  <c r="L175" i="5" s="1"/>
  <c r="K175" i="5"/>
  <c r="O175" i="5" l="1"/>
  <c r="P175" i="5" s="1"/>
  <c r="H132" i="2"/>
  <c r="H135" i="8" s="1"/>
  <c r="AD148" i="1"/>
  <c r="AF148" i="1"/>
  <c r="F30" i="2"/>
  <c r="F33" i="8" s="1"/>
  <c r="R46" i="1"/>
  <c r="AC149" i="1"/>
  <c r="H133" i="2" s="1"/>
  <c r="F133" i="6"/>
  <c r="H134" i="6" s="1"/>
  <c r="B142" i="5"/>
  <c r="D142" i="5"/>
  <c r="C142" i="5"/>
  <c r="D134" i="6" s="1"/>
  <c r="J176" i="5" l="1"/>
  <c r="K176" i="5"/>
  <c r="L176" i="5"/>
  <c r="P176" i="5" s="1"/>
  <c r="O176" i="5"/>
  <c r="F31" i="7"/>
  <c r="U46" i="1"/>
  <c r="H133" i="7"/>
  <c r="H134" i="3" s="1"/>
  <c r="H136" i="8" s="1"/>
  <c r="AD149" i="1"/>
  <c r="B134" i="6"/>
  <c r="I132" i="2"/>
  <c r="I135" i="8" s="1"/>
  <c r="AG148" i="1"/>
  <c r="G142" i="5"/>
  <c r="H142" i="5" s="1"/>
  <c r="AF149" i="1"/>
  <c r="I133" i="2" s="1"/>
  <c r="C143" i="5" l="1"/>
  <c r="D135" i="6" s="1"/>
  <c r="F134" i="6"/>
  <c r="H135" i="6" s="1"/>
  <c r="B143" i="5"/>
  <c r="D143" i="5" s="1"/>
  <c r="K177" i="5"/>
  <c r="J177" i="5"/>
  <c r="L177" i="5" s="1"/>
  <c r="A150" i="1"/>
  <c r="AA150" i="1"/>
  <c r="AG149" i="1"/>
  <c r="I133" i="7"/>
  <c r="I134" i="3" s="1"/>
  <c r="H134" i="7"/>
  <c r="H135" i="3" s="1"/>
  <c r="F32" i="3"/>
  <c r="I136" i="8"/>
  <c r="V46" i="1"/>
  <c r="G30" i="2" s="1"/>
  <c r="G33" i="8" s="1"/>
  <c r="G31" i="3"/>
  <c r="K31" i="3" s="1"/>
  <c r="L31" i="3" s="1"/>
  <c r="G143" i="5" l="1"/>
  <c r="B135" i="6" s="1"/>
  <c r="H143" i="5"/>
  <c r="P177" i="5"/>
  <c r="O177" i="5"/>
  <c r="K30" i="2"/>
  <c r="AF150" i="1"/>
  <c r="I134" i="2" s="1"/>
  <c r="I137" i="8" s="1"/>
  <c r="AC150" i="1"/>
  <c r="W46" i="1"/>
  <c r="I134" i="7"/>
  <c r="I135" i="3" s="1"/>
  <c r="AA151" i="1" l="1"/>
  <c r="A151" i="1"/>
  <c r="AG150" i="1"/>
  <c r="T47" i="1"/>
  <c r="G31" i="7"/>
  <c r="K31" i="7" s="1"/>
  <c r="L31" i="7" s="1"/>
  <c r="J178" i="5"/>
  <c r="K178" i="5"/>
  <c r="L178" i="5"/>
  <c r="O178" i="5" s="1"/>
  <c r="P178" i="5" s="1"/>
  <c r="C144" i="5"/>
  <c r="D136" i="6" s="1"/>
  <c r="F135" i="6"/>
  <c r="H136" i="6" s="1"/>
  <c r="B144" i="5"/>
  <c r="H134" i="2"/>
  <c r="H137" i="8" s="1"/>
  <c r="AD150" i="1"/>
  <c r="J179" i="5" l="1"/>
  <c r="L179" i="5" s="1"/>
  <c r="K179" i="5"/>
  <c r="H135" i="7"/>
  <c r="H136" i="3" s="1"/>
  <c r="I135" i="7"/>
  <c r="I136" i="3" s="1"/>
  <c r="D144" i="5"/>
  <c r="C47" i="1"/>
  <c r="AC151" i="1"/>
  <c r="H135" i="2" s="1"/>
  <c r="AF151" i="1"/>
  <c r="I135" i="2" s="1"/>
  <c r="I138" i="8" s="1"/>
  <c r="O179" i="5" l="1"/>
  <c r="P179" i="5"/>
  <c r="B31" i="2"/>
  <c r="B34" i="8" s="1"/>
  <c r="D47" i="1"/>
  <c r="G144" i="5"/>
  <c r="B136" i="6" s="1"/>
  <c r="H138" i="8"/>
  <c r="AG151" i="1"/>
  <c r="F47" i="1"/>
  <c r="AD151" i="1"/>
  <c r="AA152" i="1" l="1"/>
  <c r="A152" i="1"/>
  <c r="B32" i="7"/>
  <c r="C31" i="2"/>
  <c r="C34" i="8" s="1"/>
  <c r="G47" i="1"/>
  <c r="I47" i="1"/>
  <c r="J180" i="5"/>
  <c r="L180" i="5" s="1"/>
  <c r="K180" i="5"/>
  <c r="H136" i="7"/>
  <c r="H137" i="3" s="1"/>
  <c r="H144" i="5"/>
  <c r="I136" i="7"/>
  <c r="I137" i="3" s="1"/>
  <c r="O180" i="5" l="1"/>
  <c r="P180" i="5" s="1"/>
  <c r="C145" i="5"/>
  <c r="D137" i="6" s="1"/>
  <c r="D145" i="5"/>
  <c r="B145" i="5"/>
  <c r="F136" i="6"/>
  <c r="H137" i="6" s="1"/>
  <c r="D31" i="2"/>
  <c r="D34" i="8" s="1"/>
  <c r="J47" i="1"/>
  <c r="B33" i="3"/>
  <c r="C32" i="7"/>
  <c r="C33" i="3" s="1"/>
  <c r="AC152" i="1"/>
  <c r="J181" i="5" l="1"/>
  <c r="L181" i="5" s="1"/>
  <c r="K181" i="5"/>
  <c r="H136" i="2"/>
  <c r="H139" i="8" s="1"/>
  <c r="AD152" i="1"/>
  <c r="B137" i="6"/>
  <c r="D32" i="7"/>
  <c r="M47" i="1"/>
  <c r="AF152" i="1"/>
  <c r="G145" i="5"/>
  <c r="H145" i="5" s="1"/>
  <c r="C146" i="5" l="1"/>
  <c r="D138" i="6" s="1"/>
  <c r="F137" i="6"/>
  <c r="H138" i="6" s="1"/>
  <c r="B146" i="5"/>
  <c r="D146" i="5" s="1"/>
  <c r="P181" i="5"/>
  <c r="O181" i="5"/>
  <c r="A153" i="1"/>
  <c r="AA153" i="1"/>
  <c r="D33" i="3"/>
  <c r="H137" i="7"/>
  <c r="H138" i="3" s="1"/>
  <c r="I136" i="2"/>
  <c r="I139" i="8" s="1"/>
  <c r="AG152" i="1"/>
  <c r="N47" i="1"/>
  <c r="E31" i="2" s="1"/>
  <c r="O47" i="1"/>
  <c r="E32" i="3"/>
  <c r="H146" i="5" l="1"/>
  <c r="G146" i="5"/>
  <c r="B138" i="6" s="1"/>
  <c r="I137" i="7"/>
  <c r="I138" i="3" s="1"/>
  <c r="K182" i="5"/>
  <c r="J182" i="5"/>
  <c r="L182" i="5" s="1"/>
  <c r="Q47" i="1"/>
  <c r="E32" i="7"/>
  <c r="L48" i="1"/>
  <c r="E34" i="8"/>
  <c r="AC153" i="1"/>
  <c r="A154" i="1" l="1"/>
  <c r="AA154" i="1"/>
  <c r="O182" i="5"/>
  <c r="P182" i="5" s="1"/>
  <c r="H137" i="2"/>
  <c r="H140" i="8" s="1"/>
  <c r="AD153" i="1"/>
  <c r="F31" i="2"/>
  <c r="F34" i="8" s="1"/>
  <c r="R47" i="1"/>
  <c r="C147" i="5"/>
  <c r="D139" i="6" s="1"/>
  <c r="B147" i="5"/>
  <c r="D147" i="5" s="1"/>
  <c r="F138" i="6"/>
  <c r="H139" i="6" s="1"/>
  <c r="AF153" i="1"/>
  <c r="K183" i="5" l="1"/>
  <c r="J183" i="5"/>
  <c r="L183" i="5" s="1"/>
  <c r="B139" i="6"/>
  <c r="G147" i="5"/>
  <c r="H147" i="5"/>
  <c r="I137" i="2"/>
  <c r="I140" i="8" s="1"/>
  <c r="AG153" i="1"/>
  <c r="H138" i="7"/>
  <c r="H139" i="3" s="1"/>
  <c r="AC154" i="1"/>
  <c r="H138" i="2" s="1"/>
  <c r="H141" i="8" s="1"/>
  <c r="F32" i="7"/>
  <c r="U47" i="1"/>
  <c r="O183" i="5" l="1"/>
  <c r="P183" i="5" s="1"/>
  <c r="F33" i="3"/>
  <c r="F139" i="6"/>
  <c r="H140" i="6" s="1"/>
  <c r="B148" i="5"/>
  <c r="D148" i="5" s="1"/>
  <c r="C148" i="5"/>
  <c r="D140" i="6" s="1"/>
  <c r="I138" i="7"/>
  <c r="I139" i="3" s="1"/>
  <c r="AD154" i="1"/>
  <c r="AA155" i="1"/>
  <c r="A155" i="1"/>
  <c r="V47" i="1"/>
  <c r="G31" i="2" s="1"/>
  <c r="G34" i="8" s="1"/>
  <c r="G32" i="3"/>
  <c r="K32" i="3" s="1"/>
  <c r="L32" i="3" s="1"/>
  <c r="AF154" i="1"/>
  <c r="I138" i="2" s="1"/>
  <c r="I141" i="8" s="1"/>
  <c r="K184" i="5" l="1"/>
  <c r="J184" i="5"/>
  <c r="L184" i="5"/>
  <c r="G148" i="5"/>
  <c r="B140" i="6" s="1"/>
  <c r="AG154" i="1"/>
  <c r="AC155" i="1"/>
  <c r="H139" i="2" s="1"/>
  <c r="AF155" i="1"/>
  <c r="I139" i="2" s="1"/>
  <c r="K31" i="2"/>
  <c r="W47" i="1"/>
  <c r="AD155" i="1"/>
  <c r="H139" i="7"/>
  <c r="H140" i="3" s="1"/>
  <c r="AA156" i="1" l="1"/>
  <c r="A156" i="1"/>
  <c r="I142" i="8"/>
  <c r="H140" i="7"/>
  <c r="H141" i="3" s="1"/>
  <c r="H142" i="8"/>
  <c r="H148" i="5"/>
  <c r="T48" i="1"/>
  <c r="G32" i="7"/>
  <c r="K32" i="7" s="1"/>
  <c r="L32" i="7" s="1"/>
  <c r="AG155" i="1"/>
  <c r="I139" i="7"/>
  <c r="I140" i="3" s="1"/>
  <c r="O184" i="5"/>
  <c r="P184" i="5" s="1"/>
  <c r="K185" i="5" l="1"/>
  <c r="J185" i="5"/>
  <c r="L185" i="5" s="1"/>
  <c r="AC156" i="1"/>
  <c r="AF156" i="1"/>
  <c r="I140" i="2" s="1"/>
  <c r="I140" i="7"/>
  <c r="I141" i="3" s="1"/>
  <c r="F140" i="6"/>
  <c r="H141" i="6" s="1"/>
  <c r="B149" i="5"/>
  <c r="D149" i="5" s="1"/>
  <c r="C149" i="5"/>
  <c r="D141" i="6" s="1"/>
  <c r="C48" i="1"/>
  <c r="F48" i="1"/>
  <c r="I48" i="1"/>
  <c r="H149" i="5" l="1"/>
  <c r="G149" i="5"/>
  <c r="B141" i="6" s="1"/>
  <c r="P185" i="5"/>
  <c r="O185" i="5"/>
  <c r="C32" i="2"/>
  <c r="C35" i="8" s="1"/>
  <c r="G48" i="1"/>
  <c r="H140" i="2"/>
  <c r="H143" i="8" s="1"/>
  <c r="AD156" i="1"/>
  <c r="D32" i="2"/>
  <c r="D35" i="8" s="1"/>
  <c r="J48" i="1"/>
  <c r="I143" i="8"/>
  <c r="B32" i="2"/>
  <c r="B35" i="8" s="1"/>
  <c r="D48" i="1"/>
  <c r="AG156" i="1"/>
  <c r="A157" i="1" l="1"/>
  <c r="AA157" i="1"/>
  <c r="J186" i="5"/>
  <c r="L186" i="5" s="1"/>
  <c r="K186" i="5"/>
  <c r="D33" i="7"/>
  <c r="D34" i="3" s="1"/>
  <c r="M48" i="1"/>
  <c r="C33" i="7"/>
  <c r="C34" i="3" s="1"/>
  <c r="C150" i="5"/>
  <c r="D142" i="6" s="1"/>
  <c r="B150" i="5"/>
  <c r="D150" i="5"/>
  <c r="F141" i="6"/>
  <c r="H142" i="6" s="1"/>
  <c r="I141" i="7"/>
  <c r="I142" i="3" s="1"/>
  <c r="B33" i="7"/>
  <c r="H141" i="7"/>
  <c r="H142" i="3" s="1"/>
  <c r="O186" i="5" l="1"/>
  <c r="P186" i="5" s="1"/>
  <c r="B34" i="3"/>
  <c r="G150" i="5"/>
  <c r="B142" i="6" s="1"/>
  <c r="N48" i="1"/>
  <c r="E32" i="2" s="1"/>
  <c r="O48" i="1"/>
  <c r="E33" i="3"/>
  <c r="AC157" i="1"/>
  <c r="AF157" i="1"/>
  <c r="AA158" i="1" l="1"/>
  <c r="A158" i="1"/>
  <c r="J187" i="5"/>
  <c r="K187" i="5"/>
  <c r="L187" i="5" s="1"/>
  <c r="Q48" i="1"/>
  <c r="E33" i="7"/>
  <c r="L49" i="1"/>
  <c r="I141" i="2"/>
  <c r="I144" i="8" s="1"/>
  <c r="AG157" i="1"/>
  <c r="H141" i="2"/>
  <c r="H144" i="8" s="1"/>
  <c r="AD157" i="1"/>
  <c r="H150" i="5"/>
  <c r="E35" i="8"/>
  <c r="O187" i="5" l="1"/>
  <c r="P187" i="5"/>
  <c r="F142" i="6"/>
  <c r="H143" i="6" s="1"/>
  <c r="B151" i="5"/>
  <c r="D151" i="5" s="1"/>
  <c r="C151" i="5"/>
  <c r="D143" i="6" s="1"/>
  <c r="F32" i="2"/>
  <c r="F35" i="8" s="1"/>
  <c r="R48" i="1"/>
  <c r="H142" i="7"/>
  <c r="H143" i="3" s="1"/>
  <c r="I142" i="7"/>
  <c r="I143" i="3" s="1"/>
  <c r="AC158" i="1"/>
  <c r="H142" i="2" s="1"/>
  <c r="H145" i="8" s="1"/>
  <c r="G151" i="5" l="1"/>
  <c r="B143" i="6" s="1"/>
  <c r="AD158" i="1"/>
  <c r="U48" i="1"/>
  <c r="F33" i="7"/>
  <c r="J188" i="5"/>
  <c r="L188" i="5" s="1"/>
  <c r="K188" i="5"/>
  <c r="AF158" i="1"/>
  <c r="A159" i="1" l="1"/>
  <c r="AA159" i="1"/>
  <c r="O188" i="5"/>
  <c r="P188" i="5"/>
  <c r="H143" i="7"/>
  <c r="H144" i="3" s="1"/>
  <c r="F34" i="3"/>
  <c r="I142" i="2"/>
  <c r="I145" i="8" s="1"/>
  <c r="AG158" i="1"/>
  <c r="V48" i="1"/>
  <c r="G32" i="2" s="1"/>
  <c r="W48" i="1"/>
  <c r="G33" i="3"/>
  <c r="K33" i="3" s="1"/>
  <c r="L33" i="3" s="1"/>
  <c r="K32" i="2"/>
  <c r="H151" i="5"/>
  <c r="K189" i="5" l="1"/>
  <c r="J189" i="5"/>
  <c r="L189" i="5" s="1"/>
  <c r="I143" i="7"/>
  <c r="I144" i="3" s="1"/>
  <c r="T49" i="1"/>
  <c r="G33" i="7"/>
  <c r="K33" i="7" s="1"/>
  <c r="L33" i="7" s="1"/>
  <c r="C152" i="5"/>
  <c r="D144" i="6" s="1"/>
  <c r="B152" i="5"/>
  <c r="D152" i="5" s="1"/>
  <c r="F143" i="6"/>
  <c r="H144" i="6" s="1"/>
  <c r="G35" i="8"/>
  <c r="AC159" i="1"/>
  <c r="B144" i="6" l="1"/>
  <c r="H152" i="5"/>
  <c r="G152" i="5"/>
  <c r="O189" i="5"/>
  <c r="P189" i="5" s="1"/>
  <c r="C49" i="1"/>
  <c r="F49" i="1"/>
  <c r="I49" i="1" s="1"/>
  <c r="H143" i="2"/>
  <c r="H146" i="8" s="1"/>
  <c r="AD159" i="1"/>
  <c r="AF159" i="1"/>
  <c r="J190" i="5" l="1"/>
  <c r="L190" i="5" s="1"/>
  <c r="K190" i="5"/>
  <c r="D33" i="2"/>
  <c r="D36" i="8" s="1"/>
  <c r="J49" i="1"/>
  <c r="I143" i="2"/>
  <c r="I146" i="8" s="1"/>
  <c r="AG159" i="1"/>
  <c r="H144" i="7"/>
  <c r="H145" i="3" s="1"/>
  <c r="B33" i="2"/>
  <c r="B36" i="8" s="1"/>
  <c r="D49" i="1"/>
  <c r="B153" i="5"/>
  <c r="C153" i="5"/>
  <c r="D145" i="6" s="1"/>
  <c r="F144" i="6"/>
  <c r="H145" i="6" s="1"/>
  <c r="C33" i="2"/>
  <c r="C36" i="8" s="1"/>
  <c r="G49" i="1"/>
  <c r="AA160" i="1"/>
  <c r="A160" i="1"/>
  <c r="O190" i="5" l="1"/>
  <c r="P190" i="5"/>
  <c r="AC160" i="1"/>
  <c r="D34" i="7"/>
  <c r="D35" i="3" s="1"/>
  <c r="M49" i="1"/>
  <c r="D153" i="5"/>
  <c r="C34" i="7"/>
  <c r="C35" i="3" s="1"/>
  <c r="B34" i="7"/>
  <c r="I144" i="7"/>
  <c r="I145" i="3" s="1"/>
  <c r="H144" i="2" l="1"/>
  <c r="H147" i="8" s="1"/>
  <c r="AD160" i="1"/>
  <c r="AF160" i="1"/>
  <c r="J191" i="5"/>
  <c r="K191" i="5"/>
  <c r="L191" i="5" s="1"/>
  <c r="N49" i="1"/>
  <c r="E33" i="2" s="1"/>
  <c r="O49" i="1"/>
  <c r="E34" i="3"/>
  <c r="G153" i="5"/>
  <c r="B145" i="6" s="1"/>
  <c r="H153" i="5"/>
  <c r="B35" i="3"/>
  <c r="AA161" i="1" l="1"/>
  <c r="A161" i="1"/>
  <c r="O191" i="5"/>
  <c r="P191" i="5"/>
  <c r="E36" i="8"/>
  <c r="F145" i="6"/>
  <c r="H146" i="6" s="1"/>
  <c r="C154" i="5"/>
  <c r="D146" i="6" s="1"/>
  <c r="B154" i="5"/>
  <c r="L50" i="1"/>
  <c r="E34" i="7"/>
  <c r="Q49" i="1"/>
  <c r="I144" i="2"/>
  <c r="I147" i="8" s="1"/>
  <c r="AG160" i="1"/>
  <c r="H145" i="7"/>
  <c r="H146" i="3" s="1"/>
  <c r="F33" i="2" l="1"/>
  <c r="F36" i="8" s="1"/>
  <c r="R49" i="1"/>
  <c r="D154" i="5"/>
  <c r="J192" i="5"/>
  <c r="L192" i="5" s="1"/>
  <c r="K192" i="5"/>
  <c r="I145" i="7"/>
  <c r="I146" i="3" s="1"/>
  <c r="AC161" i="1"/>
  <c r="O192" i="5" l="1"/>
  <c r="P192" i="5"/>
  <c r="H145" i="2"/>
  <c r="H148" i="8" s="1"/>
  <c r="AD161" i="1"/>
  <c r="G154" i="5"/>
  <c r="B146" i="6" s="1"/>
  <c r="AF161" i="1"/>
  <c r="U49" i="1"/>
  <c r="F34" i="7"/>
  <c r="A162" i="1" l="1"/>
  <c r="AA162" i="1"/>
  <c r="I145" i="2"/>
  <c r="I148" i="8" s="1"/>
  <c r="AG161" i="1"/>
  <c r="H146" i="7"/>
  <c r="H147" i="3" s="1"/>
  <c r="H154" i="5"/>
  <c r="K193" i="5"/>
  <c r="L193" i="5" s="1"/>
  <c r="J193" i="5"/>
  <c r="F35" i="3"/>
  <c r="V49" i="1"/>
  <c r="G33" i="2" s="1"/>
  <c r="G36" i="8" s="1"/>
  <c r="G34" i="3"/>
  <c r="K34" i="3" s="1"/>
  <c r="L34" i="3" s="1"/>
  <c r="O193" i="5" l="1"/>
  <c r="P193" i="5" s="1"/>
  <c r="K33" i="2"/>
  <c r="AC162" i="1"/>
  <c r="AF162" i="1" s="1"/>
  <c r="W49" i="1"/>
  <c r="I146" i="7"/>
  <c r="I147" i="3" s="1"/>
  <c r="F146" i="6"/>
  <c r="H147" i="6" s="1"/>
  <c r="C155" i="5"/>
  <c r="D147" i="6" s="1"/>
  <c r="B155" i="5"/>
  <c r="D155" i="5"/>
  <c r="I146" i="2" l="1"/>
  <c r="I149" i="8" s="1"/>
  <c r="AG162" i="1"/>
  <c r="H155" i="5"/>
  <c r="K194" i="5"/>
  <c r="L194" i="5" s="1"/>
  <c r="J194" i="5"/>
  <c r="G155" i="5"/>
  <c r="B147" i="6" s="1"/>
  <c r="G34" i="7"/>
  <c r="K34" i="7" s="1"/>
  <c r="L34" i="7" s="1"/>
  <c r="T50" i="1"/>
  <c r="H146" i="2"/>
  <c r="H149" i="8" s="1"/>
  <c r="AD162" i="1"/>
  <c r="O194" i="5" l="1"/>
  <c r="P194" i="5" s="1"/>
  <c r="A163" i="1"/>
  <c r="AA163" i="1"/>
  <c r="H147" i="7"/>
  <c r="H148" i="3" s="1"/>
  <c r="C156" i="5"/>
  <c r="D148" i="6" s="1"/>
  <c r="F147" i="6"/>
  <c r="H148" i="6" s="1"/>
  <c r="B156" i="5"/>
  <c r="D156" i="5" s="1"/>
  <c r="I147" i="7"/>
  <c r="I148" i="3" s="1"/>
  <c r="C50" i="1"/>
  <c r="G156" i="5" l="1"/>
  <c r="B148" i="6" s="1"/>
  <c r="K195" i="5"/>
  <c r="J195" i="5"/>
  <c r="L195" i="5" s="1"/>
  <c r="AC163" i="1"/>
  <c r="AF163" i="1"/>
  <c r="B34" i="2"/>
  <c r="B37" i="8" s="1"/>
  <c r="D50" i="1"/>
  <c r="F50" i="1"/>
  <c r="O195" i="5" l="1"/>
  <c r="P195" i="5" s="1"/>
  <c r="A164" i="1"/>
  <c r="AA164" i="1"/>
  <c r="B35" i="7"/>
  <c r="C34" i="2"/>
  <c r="C37" i="8" s="1"/>
  <c r="G50" i="1"/>
  <c r="I50" i="1"/>
  <c r="H156" i="5"/>
  <c r="I147" i="2"/>
  <c r="I150" i="8" s="1"/>
  <c r="AG163" i="1"/>
  <c r="H147" i="2"/>
  <c r="H150" i="8" s="1"/>
  <c r="AD163" i="1"/>
  <c r="J196" i="5" l="1"/>
  <c r="L196" i="5" s="1"/>
  <c r="K196" i="5"/>
  <c r="I148" i="7"/>
  <c r="I149" i="3" s="1"/>
  <c r="D34" i="2"/>
  <c r="D37" i="8" s="1"/>
  <c r="J50" i="1"/>
  <c r="C35" i="7"/>
  <c r="C36" i="3" s="1"/>
  <c r="AC164" i="1"/>
  <c r="H148" i="2" s="1"/>
  <c r="H151" i="8" s="1"/>
  <c r="H148" i="7"/>
  <c r="H149" i="3" s="1"/>
  <c r="AD164" i="1"/>
  <c r="B157" i="5"/>
  <c r="D157" i="5" s="1"/>
  <c r="C157" i="5"/>
  <c r="D149" i="6" s="1"/>
  <c r="F148" i="6"/>
  <c r="H149" i="6" s="1"/>
  <c r="B36" i="3"/>
  <c r="G157" i="5" l="1"/>
  <c r="B149" i="6" s="1"/>
  <c r="O196" i="5"/>
  <c r="P196" i="5"/>
  <c r="H149" i="7"/>
  <c r="H150" i="3" s="1"/>
  <c r="AF164" i="1"/>
  <c r="D35" i="7"/>
  <c r="M50" i="1"/>
  <c r="A165" i="1" l="1"/>
  <c r="AA165" i="1"/>
  <c r="I148" i="2"/>
  <c r="I151" i="8" s="1"/>
  <c r="AG164" i="1"/>
  <c r="D36" i="3"/>
  <c r="H157" i="5"/>
  <c r="N50" i="1"/>
  <c r="E34" i="2" s="1"/>
  <c r="O50" i="1"/>
  <c r="E35" i="3"/>
  <c r="K197" i="5"/>
  <c r="J197" i="5"/>
  <c r="L197" i="5" s="1"/>
  <c r="O197" i="5" l="1"/>
  <c r="P197" i="5"/>
  <c r="B158" i="5"/>
  <c r="D158" i="5" s="1"/>
  <c r="C158" i="5"/>
  <c r="D150" i="6" s="1"/>
  <c r="F149" i="6"/>
  <c r="H150" i="6" s="1"/>
  <c r="I149" i="7"/>
  <c r="I150" i="3" s="1"/>
  <c r="L51" i="1"/>
  <c r="E35" i="7"/>
  <c r="Q50" i="1"/>
  <c r="AC165" i="1"/>
  <c r="E37" i="8"/>
  <c r="G158" i="5" l="1"/>
  <c r="B150" i="6" s="1"/>
  <c r="H158" i="5"/>
  <c r="H149" i="2"/>
  <c r="H152" i="8" s="1"/>
  <c r="AD165" i="1"/>
  <c r="F34" i="2"/>
  <c r="F37" i="8" s="1"/>
  <c r="R50" i="1"/>
  <c r="K198" i="5"/>
  <c r="J198" i="5"/>
  <c r="L198" i="5" s="1"/>
  <c r="AF165" i="1"/>
  <c r="P198" i="5" l="1"/>
  <c r="O198" i="5"/>
  <c r="A166" i="1"/>
  <c r="AA166" i="1"/>
  <c r="U50" i="1"/>
  <c r="F35" i="7"/>
  <c r="I149" i="2"/>
  <c r="I152" i="8" s="1"/>
  <c r="AG165" i="1"/>
  <c r="B159" i="5"/>
  <c r="F150" i="6"/>
  <c r="H151" i="6" s="1"/>
  <c r="C159" i="5"/>
  <c r="D151" i="6" s="1"/>
  <c r="H150" i="7"/>
  <c r="H151" i="3" s="1"/>
  <c r="AC166" i="1" l="1"/>
  <c r="D159" i="5"/>
  <c r="F36" i="3"/>
  <c r="I150" i="7"/>
  <c r="I151" i="3" s="1"/>
  <c r="V50" i="1"/>
  <c r="G34" i="2" s="1"/>
  <c r="G37" i="8" s="1"/>
  <c r="G35" i="3"/>
  <c r="K35" i="3" s="1"/>
  <c r="L35" i="3" s="1"/>
  <c r="K199" i="5"/>
  <c r="J199" i="5"/>
  <c r="L199" i="5" s="1"/>
  <c r="O199" i="5" l="1"/>
  <c r="P199" i="5" s="1"/>
  <c r="G159" i="5"/>
  <c r="H159" i="5" s="1"/>
  <c r="W50" i="1"/>
  <c r="H150" i="2"/>
  <c r="H153" i="8" s="1"/>
  <c r="AD166" i="1"/>
  <c r="AF166" i="1"/>
  <c r="K34" i="2"/>
  <c r="C160" i="5" l="1"/>
  <c r="D152" i="6" s="1"/>
  <c r="B160" i="5"/>
  <c r="D160" i="5" s="1"/>
  <c r="F151" i="6"/>
  <c r="H152" i="6" s="1"/>
  <c r="K200" i="5"/>
  <c r="J200" i="5"/>
  <c r="L200" i="5"/>
  <c r="T51" i="1"/>
  <c r="G35" i="7"/>
  <c r="K35" i="7" s="1"/>
  <c r="L35" i="7" s="1"/>
  <c r="H151" i="7"/>
  <c r="H152" i="3" s="1"/>
  <c r="B151" i="6"/>
  <c r="I150" i="2"/>
  <c r="I153" i="8" s="1"/>
  <c r="AG166" i="1"/>
  <c r="G160" i="5" l="1"/>
  <c r="B152" i="6" s="1"/>
  <c r="AA167" i="1"/>
  <c r="A167" i="1"/>
  <c r="O200" i="5"/>
  <c r="P200" i="5" s="1"/>
  <c r="C51" i="1"/>
  <c r="F51" i="1"/>
  <c r="I151" i="7"/>
  <c r="I152" i="3" s="1"/>
  <c r="A168" i="1" l="1"/>
  <c r="AA168" i="1"/>
  <c r="J201" i="5"/>
  <c r="L201" i="5" s="1"/>
  <c r="K201" i="5"/>
  <c r="C35" i="2"/>
  <c r="C38" i="8" s="1"/>
  <c r="G51" i="1"/>
  <c r="H160" i="5"/>
  <c r="I51" i="1"/>
  <c r="B35" i="2"/>
  <c r="B38" i="8" s="1"/>
  <c r="D51" i="1"/>
  <c r="AC167" i="1"/>
  <c r="O201" i="5" l="1"/>
  <c r="P201" i="5" s="1"/>
  <c r="H151" i="2"/>
  <c r="H154" i="8" s="1"/>
  <c r="AD167" i="1"/>
  <c r="AF167" i="1"/>
  <c r="D35" i="2"/>
  <c r="D38" i="8" s="1"/>
  <c r="J51" i="1"/>
  <c r="B36" i="7"/>
  <c r="F152" i="6"/>
  <c r="H153" i="6" s="1"/>
  <c r="B161" i="5"/>
  <c r="D161" i="5" s="1"/>
  <c r="C161" i="5"/>
  <c r="D153" i="6" s="1"/>
  <c r="AC168" i="1"/>
  <c r="H152" i="2" s="1"/>
  <c r="C36" i="7"/>
  <c r="C37" i="3" s="1"/>
  <c r="B153" i="6" l="1"/>
  <c r="H161" i="5"/>
  <c r="G161" i="5"/>
  <c r="J202" i="5"/>
  <c r="K202" i="5"/>
  <c r="L202" i="5" s="1"/>
  <c r="B37" i="3"/>
  <c r="AD168" i="1"/>
  <c r="H152" i="7"/>
  <c r="H153" i="3" s="1"/>
  <c r="H155" i="8"/>
  <c r="M51" i="1"/>
  <c r="D36" i="7"/>
  <c r="D37" i="3" s="1"/>
  <c r="I151" i="2"/>
  <c r="I154" i="8" s="1"/>
  <c r="AG167" i="1"/>
  <c r="O202" i="5" l="1"/>
  <c r="P202" i="5"/>
  <c r="C162" i="5"/>
  <c r="D154" i="6" s="1"/>
  <c r="F153" i="6"/>
  <c r="H154" i="6" s="1"/>
  <c r="B162" i="5"/>
  <c r="D162" i="5" s="1"/>
  <c r="I152" i="7"/>
  <c r="I153" i="3" s="1"/>
  <c r="AF168" i="1"/>
  <c r="I152" i="2" s="1"/>
  <c r="I155" i="8" s="1"/>
  <c r="N51" i="1"/>
  <c r="E35" i="2" s="1"/>
  <c r="O51" i="1"/>
  <c r="E36" i="3"/>
  <c r="H153" i="7"/>
  <c r="H154" i="3" s="1"/>
  <c r="A169" i="1"/>
  <c r="AA169" i="1"/>
  <c r="B154" i="6" l="1"/>
  <c r="G162" i="5"/>
  <c r="H162" i="5" s="1"/>
  <c r="AC169" i="1"/>
  <c r="AF169" i="1" s="1"/>
  <c r="I153" i="2" s="1"/>
  <c r="Q51" i="1"/>
  <c r="E36" i="7"/>
  <c r="L52" i="1"/>
  <c r="AG168" i="1"/>
  <c r="J203" i="5"/>
  <c r="L203" i="5" s="1"/>
  <c r="K203" i="5"/>
  <c r="E38" i="8"/>
  <c r="O203" i="5" l="1"/>
  <c r="P203" i="5"/>
  <c r="B163" i="5"/>
  <c r="D163" i="5" s="1"/>
  <c r="C163" i="5"/>
  <c r="D155" i="6" s="1"/>
  <c r="F154" i="6"/>
  <c r="H155" i="6" s="1"/>
  <c r="AG169" i="1"/>
  <c r="I153" i="7"/>
  <c r="I154" i="3" s="1"/>
  <c r="I156" i="8" s="1"/>
  <c r="F35" i="2"/>
  <c r="F38" i="8" s="1"/>
  <c r="R51" i="1"/>
  <c r="H153" i="2"/>
  <c r="H156" i="8" s="1"/>
  <c r="AD169" i="1"/>
  <c r="AA170" i="1"/>
  <c r="A170" i="1"/>
  <c r="B155" i="6" l="1"/>
  <c r="H163" i="5"/>
  <c r="G163" i="5"/>
  <c r="AC170" i="1"/>
  <c r="H154" i="2" s="1"/>
  <c r="H154" i="7"/>
  <c r="H155" i="3" s="1"/>
  <c r="J204" i="5"/>
  <c r="L204" i="5" s="1"/>
  <c r="K204" i="5"/>
  <c r="I154" i="7"/>
  <c r="I155" i="3" s="1"/>
  <c r="F36" i="7"/>
  <c r="U51" i="1"/>
  <c r="O204" i="5" l="1"/>
  <c r="P204" i="5" s="1"/>
  <c r="H157" i="8"/>
  <c r="V51" i="1"/>
  <c r="G35" i="2" s="1"/>
  <c r="G38" i="8" s="1"/>
  <c r="G36" i="3"/>
  <c r="K36" i="3" s="1"/>
  <c r="L36" i="3" s="1"/>
  <c r="F37" i="3"/>
  <c r="AD170" i="1"/>
  <c r="C164" i="5"/>
  <c r="D156" i="6" s="1"/>
  <c r="F155" i="6"/>
  <c r="H156" i="6" s="1"/>
  <c r="B164" i="5"/>
  <c r="D164" i="5" s="1"/>
  <c r="AF170" i="1"/>
  <c r="AA171" i="1"/>
  <c r="A171" i="1"/>
  <c r="B156" i="6" l="1"/>
  <c r="G164" i="5"/>
  <c r="H164" i="5" s="1"/>
  <c r="L205" i="5"/>
  <c r="O205" i="5" s="1"/>
  <c r="J205" i="5"/>
  <c r="K205" i="5"/>
  <c r="I154" i="2"/>
  <c r="I157" i="8" s="1"/>
  <c r="AG170" i="1"/>
  <c r="K35" i="2"/>
  <c r="H155" i="7"/>
  <c r="H156" i="3" s="1"/>
  <c r="AD171" i="1"/>
  <c r="AC171" i="1"/>
  <c r="H155" i="2" s="1"/>
  <c r="AF171" i="1"/>
  <c r="I155" i="2" s="1"/>
  <c r="W51" i="1"/>
  <c r="C165" i="5" l="1"/>
  <c r="D157" i="6" s="1"/>
  <c r="F156" i="6"/>
  <c r="H157" i="6" s="1"/>
  <c r="B165" i="5"/>
  <c r="D165" i="5" s="1"/>
  <c r="H158" i="8"/>
  <c r="P205" i="5"/>
  <c r="T52" i="1"/>
  <c r="G36" i="7"/>
  <c r="K36" i="7" s="1"/>
  <c r="L36" i="7" s="1"/>
  <c r="H156" i="7"/>
  <c r="H157" i="3" s="1"/>
  <c r="AG171" i="1"/>
  <c r="I155" i="7"/>
  <c r="I156" i="3" s="1"/>
  <c r="I158" i="8" s="1"/>
  <c r="AA172" i="1"/>
  <c r="A172" i="1"/>
  <c r="B157" i="6" l="1"/>
  <c r="G165" i="5"/>
  <c r="H165" i="5"/>
  <c r="I156" i="7"/>
  <c r="I157" i="3" s="1"/>
  <c r="C52" i="1"/>
  <c r="AC172" i="1"/>
  <c r="AF172" i="1"/>
  <c r="I156" i="2" s="1"/>
  <c r="I159" i="8" s="1"/>
  <c r="K206" i="5"/>
  <c r="J206" i="5"/>
  <c r="L206" i="5"/>
  <c r="B36" i="2" l="1"/>
  <c r="B39" i="8" s="1"/>
  <c r="D52" i="1"/>
  <c r="F157" i="6"/>
  <c r="H158" i="6" s="1"/>
  <c r="C166" i="5"/>
  <c r="D158" i="6" s="1"/>
  <c r="B166" i="5"/>
  <c r="O206" i="5"/>
  <c r="P206" i="5" s="1"/>
  <c r="F52" i="1"/>
  <c r="H156" i="2"/>
  <c r="H159" i="8" s="1"/>
  <c r="AD172" i="1"/>
  <c r="AG172" i="1"/>
  <c r="A173" i="1"/>
  <c r="AA173" i="1"/>
  <c r="K207" i="5" l="1"/>
  <c r="J207" i="5"/>
  <c r="L207" i="5"/>
  <c r="AC173" i="1"/>
  <c r="H157" i="2" s="1"/>
  <c r="C36" i="2"/>
  <c r="C39" i="8" s="1"/>
  <c r="G52" i="1"/>
  <c r="I52" i="1"/>
  <c r="B37" i="7"/>
  <c r="D166" i="5"/>
  <c r="I157" i="7"/>
  <c r="I158" i="3" s="1"/>
  <c r="H157" i="7"/>
  <c r="H158" i="3" s="1"/>
  <c r="AD173" i="1"/>
  <c r="B38" i="3" l="1"/>
  <c r="AF173" i="1"/>
  <c r="O207" i="5"/>
  <c r="P207" i="5" s="1"/>
  <c r="H158" i="7"/>
  <c r="H159" i="3" s="1"/>
  <c r="H160" i="8"/>
  <c r="D36" i="2"/>
  <c r="D39" i="8" s="1"/>
  <c r="J52" i="1"/>
  <c r="H166" i="5"/>
  <c r="G166" i="5"/>
  <c r="B158" i="6" s="1"/>
  <c r="C37" i="7"/>
  <c r="C38" i="3" s="1"/>
  <c r="K208" i="5" l="1"/>
  <c r="L208" i="5" s="1"/>
  <c r="J208" i="5"/>
  <c r="AA174" i="1"/>
  <c r="A174" i="1"/>
  <c r="F158" i="6"/>
  <c r="H159" i="6" s="1"/>
  <c r="C167" i="5"/>
  <c r="D159" i="6" s="1"/>
  <c r="B167" i="5"/>
  <c r="D167" i="5" s="1"/>
  <c r="I157" i="2"/>
  <c r="I160" i="8" s="1"/>
  <c r="AG173" i="1"/>
  <c r="D37" i="7"/>
  <c r="D38" i="3" s="1"/>
  <c r="M52" i="1"/>
  <c r="G167" i="5" l="1"/>
  <c r="B159" i="6" s="1"/>
  <c r="P208" i="5"/>
  <c r="O208" i="5"/>
  <c r="N52" i="1"/>
  <c r="E36" i="2" s="1"/>
  <c r="E39" i="8" s="1"/>
  <c r="O52" i="1"/>
  <c r="E37" i="3"/>
  <c r="I158" i="7"/>
  <c r="I159" i="3" s="1"/>
  <c r="AC174" i="1"/>
  <c r="AF174" i="1"/>
  <c r="I158" i="2" s="1"/>
  <c r="I161" i="8" s="1"/>
  <c r="A175" i="1" l="1"/>
  <c r="AA175" i="1"/>
  <c r="E37" i="7"/>
  <c r="Q52" i="1"/>
  <c r="L53" i="1"/>
  <c r="J209" i="5"/>
  <c r="L209" i="5" s="1"/>
  <c r="K209" i="5"/>
  <c r="AG174" i="1"/>
  <c r="H167" i="5"/>
  <c r="H158" i="2"/>
  <c r="H161" i="8" s="1"/>
  <c r="AD174" i="1"/>
  <c r="O209" i="5" l="1"/>
  <c r="P209" i="5" s="1"/>
  <c r="F36" i="2"/>
  <c r="F39" i="8" s="1"/>
  <c r="R52" i="1"/>
  <c r="H159" i="7"/>
  <c r="H160" i="3" s="1"/>
  <c r="F159" i="6"/>
  <c r="H160" i="6" s="1"/>
  <c r="B168" i="5"/>
  <c r="C168" i="5"/>
  <c r="D160" i="6" s="1"/>
  <c r="I159" i="7"/>
  <c r="I160" i="3" s="1"/>
  <c r="AC175" i="1"/>
  <c r="H159" i="2" s="1"/>
  <c r="H162" i="8" s="1"/>
  <c r="K210" i="5" l="1"/>
  <c r="J210" i="5"/>
  <c r="L210" i="5" s="1"/>
  <c r="U52" i="1"/>
  <c r="F37" i="7"/>
  <c r="D168" i="5"/>
  <c r="AF175" i="1"/>
  <c r="AD175" i="1"/>
  <c r="O210" i="5" l="1"/>
  <c r="P210" i="5" s="1"/>
  <c r="H160" i="7"/>
  <c r="H161" i="3" s="1"/>
  <c r="V52" i="1"/>
  <c r="G36" i="2" s="1"/>
  <c r="G39" i="8" s="1"/>
  <c r="G37" i="3"/>
  <c r="K37" i="3" s="1"/>
  <c r="L37" i="3" s="1"/>
  <c r="K36" i="2"/>
  <c r="I159" i="2"/>
  <c r="I162" i="8" s="1"/>
  <c r="AG175" i="1"/>
  <c r="G168" i="5"/>
  <c r="B160" i="6" s="1"/>
  <c r="H168" i="5"/>
  <c r="F38" i="3"/>
  <c r="A176" i="1" l="1"/>
  <c r="AA176" i="1"/>
  <c r="J211" i="5"/>
  <c r="L211" i="5" s="1"/>
  <c r="K211" i="5"/>
  <c r="I160" i="7"/>
  <c r="I161" i="3" s="1"/>
  <c r="W52" i="1"/>
  <c r="C169" i="5"/>
  <c r="D161" i="6" s="1"/>
  <c r="F160" i="6"/>
  <c r="H161" i="6" s="1"/>
  <c r="B169" i="5"/>
  <c r="D169" i="5"/>
  <c r="O211" i="5" l="1"/>
  <c r="P211" i="5"/>
  <c r="H169" i="5"/>
  <c r="AC176" i="1"/>
  <c r="AF176" i="1"/>
  <c r="T53" i="1"/>
  <c r="G37" i="7"/>
  <c r="K37" i="7" s="1"/>
  <c r="L37" i="7" s="1"/>
  <c r="G169" i="5"/>
  <c r="B161" i="6" s="1"/>
  <c r="AA177" i="1" l="1"/>
  <c r="A177" i="1"/>
  <c r="F161" i="6"/>
  <c r="H162" i="6" s="1"/>
  <c r="B170" i="5"/>
  <c r="D170" i="5" s="1"/>
  <c r="C170" i="5"/>
  <c r="D162" i="6" s="1"/>
  <c r="I160" i="2"/>
  <c r="I163" i="8" s="1"/>
  <c r="AG176" i="1"/>
  <c r="C53" i="1"/>
  <c r="J212" i="5"/>
  <c r="L212" i="5" s="1"/>
  <c r="K212" i="5"/>
  <c r="H160" i="2"/>
  <c r="H163" i="8" s="1"/>
  <c r="AD176" i="1"/>
  <c r="H170" i="5" l="1"/>
  <c r="G170" i="5"/>
  <c r="B162" i="6" s="1"/>
  <c r="O212" i="5"/>
  <c r="P212" i="5" s="1"/>
  <c r="B37" i="2"/>
  <c r="B40" i="8" s="1"/>
  <c r="D53" i="1"/>
  <c r="F53" i="1"/>
  <c r="I161" i="7"/>
  <c r="I162" i="3" s="1"/>
  <c r="H161" i="7"/>
  <c r="H162" i="3" s="1"/>
  <c r="AD177" i="1"/>
  <c r="AC177" i="1"/>
  <c r="H161" i="2" s="1"/>
  <c r="H164" i="8" s="1"/>
  <c r="AF177" i="1"/>
  <c r="I161" i="2" s="1"/>
  <c r="I164" i="8" s="1"/>
  <c r="J213" i="5" l="1"/>
  <c r="L213" i="5" s="1"/>
  <c r="K213" i="5"/>
  <c r="A178" i="1"/>
  <c r="AA178" i="1"/>
  <c r="H162" i="7"/>
  <c r="H163" i="3" s="1"/>
  <c r="AG177" i="1"/>
  <c r="B38" i="7"/>
  <c r="C171" i="5"/>
  <c r="D163" i="6" s="1"/>
  <c r="B171" i="5"/>
  <c r="D171" i="5" s="1"/>
  <c r="F162" i="6"/>
  <c r="H163" i="6" s="1"/>
  <c r="C37" i="2"/>
  <c r="C40" i="8" s="1"/>
  <c r="G53" i="1"/>
  <c r="I53" i="1"/>
  <c r="B163" i="6" l="1"/>
  <c r="G171" i="5"/>
  <c r="H171" i="5"/>
  <c r="O213" i="5"/>
  <c r="P213" i="5" s="1"/>
  <c r="C38" i="7"/>
  <c r="C39" i="3" s="1"/>
  <c r="D37" i="2"/>
  <c r="D40" i="8" s="1"/>
  <c r="J53" i="1"/>
  <c r="B39" i="3"/>
  <c r="AC178" i="1"/>
  <c r="AF178" i="1" s="1"/>
  <c r="I162" i="7"/>
  <c r="I163" i="3" s="1"/>
  <c r="I162" i="2" l="1"/>
  <c r="I165" i="8" s="1"/>
  <c r="AG178" i="1"/>
  <c r="J214" i="5"/>
  <c r="K214" i="5"/>
  <c r="L214" i="5" s="1"/>
  <c r="B172" i="5"/>
  <c r="D172" i="5" s="1"/>
  <c r="F163" i="6"/>
  <c r="H164" i="6" s="1"/>
  <c r="C172" i="5"/>
  <c r="D164" i="6" s="1"/>
  <c r="M53" i="1"/>
  <c r="D38" i="7"/>
  <c r="H162" i="2"/>
  <c r="H165" i="8" s="1"/>
  <c r="AD178" i="1"/>
  <c r="A179" i="1"/>
  <c r="AA179" i="1"/>
  <c r="O214" i="5" l="1"/>
  <c r="P214" i="5" s="1"/>
  <c r="B164" i="6"/>
  <c r="H172" i="5"/>
  <c r="G172" i="5"/>
  <c r="N53" i="1"/>
  <c r="E37" i="2" s="1"/>
  <c r="E40" i="8" s="1"/>
  <c r="E38" i="3"/>
  <c r="I163" i="7"/>
  <c r="I164" i="3" s="1"/>
  <c r="H163" i="7"/>
  <c r="H164" i="3" s="1"/>
  <c r="AC179" i="1"/>
  <c r="H163" i="2" s="1"/>
  <c r="H166" i="8" s="1"/>
  <c r="D39" i="3"/>
  <c r="J215" i="5" l="1"/>
  <c r="L215" i="5" s="1"/>
  <c r="K215" i="5"/>
  <c r="C173" i="5"/>
  <c r="D165" i="6" s="1"/>
  <c r="F164" i="6"/>
  <c r="H165" i="6" s="1"/>
  <c r="B173" i="5"/>
  <c r="D173" i="5" s="1"/>
  <c r="AF179" i="1"/>
  <c r="AA180" i="1"/>
  <c r="A180" i="1"/>
  <c r="AD179" i="1"/>
  <c r="O53" i="1"/>
  <c r="G173" i="5" l="1"/>
  <c r="B165" i="6" s="1"/>
  <c r="H173" i="5"/>
  <c r="O215" i="5"/>
  <c r="P215" i="5" s="1"/>
  <c r="I163" i="2"/>
  <c r="I166" i="8" s="1"/>
  <c r="AG179" i="1"/>
  <c r="L54" i="1"/>
  <c r="E38" i="7"/>
  <c r="Q53" i="1"/>
  <c r="AD180" i="1"/>
  <c r="H164" i="7"/>
  <c r="H165" i="3" s="1"/>
  <c r="AF180" i="1"/>
  <c r="I164" i="2" s="1"/>
  <c r="AC180" i="1"/>
  <c r="H164" i="2" s="1"/>
  <c r="K216" i="5" l="1"/>
  <c r="J216" i="5"/>
  <c r="L216" i="5" s="1"/>
  <c r="AA181" i="1"/>
  <c r="A181" i="1"/>
  <c r="F37" i="2"/>
  <c r="F40" i="8" s="1"/>
  <c r="R53" i="1"/>
  <c r="I164" i="7"/>
  <c r="I165" i="3" s="1"/>
  <c r="I167" i="8" s="1"/>
  <c r="AG180" i="1"/>
  <c r="H165" i="7"/>
  <c r="H166" i="3" s="1"/>
  <c r="D174" i="5"/>
  <c r="B174" i="5"/>
  <c r="G174" i="5"/>
  <c r="C174" i="5"/>
  <c r="D166" i="6" s="1"/>
  <c r="F165" i="6"/>
  <c r="H166" i="6" s="1"/>
  <c r="H167" i="8"/>
  <c r="O216" i="5" l="1"/>
  <c r="P216" i="5"/>
  <c r="B166" i="6"/>
  <c r="H174" i="5"/>
  <c r="I165" i="7"/>
  <c r="I166" i="3" s="1"/>
  <c r="AF181" i="1"/>
  <c r="I165" i="2" s="1"/>
  <c r="I168" i="8" s="1"/>
  <c r="AC181" i="1"/>
  <c r="U53" i="1"/>
  <c r="F38" i="7"/>
  <c r="F166" i="6" l="1"/>
  <c r="H167" i="6" s="1"/>
  <c r="B175" i="5"/>
  <c r="D175" i="5" s="1"/>
  <c r="C175" i="5"/>
  <c r="D167" i="6" s="1"/>
  <c r="V53" i="1"/>
  <c r="G37" i="2" s="1"/>
  <c r="G40" i="8" s="1"/>
  <c r="W53" i="1"/>
  <c r="G38" i="3"/>
  <c r="K38" i="3" s="1"/>
  <c r="L38" i="3" s="1"/>
  <c r="K37" i="2"/>
  <c r="A182" i="1"/>
  <c r="AA182" i="1"/>
  <c r="J217" i="5"/>
  <c r="L217" i="5" s="1"/>
  <c r="K217" i="5"/>
  <c r="F39" i="3"/>
  <c r="H165" i="2"/>
  <c r="H168" i="8" s="1"/>
  <c r="AD181" i="1"/>
  <c r="AG181" i="1"/>
  <c r="O217" i="5" l="1"/>
  <c r="P217" i="5" s="1"/>
  <c r="H175" i="5"/>
  <c r="G175" i="5"/>
  <c r="B167" i="6" s="1"/>
  <c r="H166" i="7"/>
  <c r="H167" i="3" s="1"/>
  <c r="AC182" i="1"/>
  <c r="H166" i="2" s="1"/>
  <c r="H169" i="8" s="1"/>
  <c r="G38" i="7"/>
  <c r="K38" i="7" s="1"/>
  <c r="L38" i="7" s="1"/>
  <c r="T54" i="1"/>
  <c r="I166" i="7"/>
  <c r="I167" i="3" s="1"/>
  <c r="AA183" i="1" l="1"/>
  <c r="A183" i="1"/>
  <c r="J218" i="5"/>
  <c r="L218" i="5" s="1"/>
  <c r="K218" i="5"/>
  <c r="AF182" i="1"/>
  <c r="F167" i="6"/>
  <c r="H168" i="6" s="1"/>
  <c r="C176" i="5"/>
  <c r="D168" i="6" s="1"/>
  <c r="B176" i="5"/>
  <c r="D176" i="5" s="1"/>
  <c r="C54" i="1"/>
  <c r="AD182" i="1"/>
  <c r="G176" i="5" l="1"/>
  <c r="B168" i="6" s="1"/>
  <c r="O218" i="5"/>
  <c r="P218" i="5" s="1"/>
  <c r="B38" i="2"/>
  <c r="B41" i="8" s="1"/>
  <c r="D54" i="1"/>
  <c r="I166" i="2"/>
  <c r="I169" i="8" s="1"/>
  <c r="AG182" i="1"/>
  <c r="H167" i="7"/>
  <c r="H168" i="3" s="1"/>
  <c r="AD183" i="1"/>
  <c r="F54" i="1"/>
  <c r="AC183" i="1"/>
  <c r="H167" i="2" s="1"/>
  <c r="H170" i="8" s="1"/>
  <c r="AF183" i="1"/>
  <c r="I167" i="2" s="1"/>
  <c r="J219" i="5" l="1"/>
  <c r="L219" i="5" s="1"/>
  <c r="K219" i="5"/>
  <c r="A184" i="1"/>
  <c r="AA184" i="1"/>
  <c r="H168" i="7"/>
  <c r="H169" i="3" s="1"/>
  <c r="AG183" i="1"/>
  <c r="I167" i="7"/>
  <c r="I168" i="3" s="1"/>
  <c r="I170" i="8" s="1"/>
  <c r="H176" i="5"/>
  <c r="B39" i="7"/>
  <c r="C38" i="2"/>
  <c r="C41" i="8" s="1"/>
  <c r="G54" i="1"/>
  <c r="I54" i="1"/>
  <c r="O219" i="5" l="1"/>
  <c r="P219" i="5"/>
  <c r="F168" i="6"/>
  <c r="H169" i="6" s="1"/>
  <c r="B177" i="5"/>
  <c r="D177" i="5" s="1"/>
  <c r="C177" i="5"/>
  <c r="D169" i="6" s="1"/>
  <c r="AC184" i="1"/>
  <c r="D38" i="2"/>
  <c r="D41" i="8" s="1"/>
  <c r="J54" i="1"/>
  <c r="B40" i="3"/>
  <c r="I168" i="7"/>
  <c r="I169" i="3" s="1"/>
  <c r="C39" i="7"/>
  <c r="C40" i="3" s="1"/>
  <c r="H177" i="5" l="1"/>
  <c r="G177" i="5"/>
  <c r="B169" i="6" s="1"/>
  <c r="K220" i="5"/>
  <c r="J220" i="5"/>
  <c r="L220" i="5" s="1"/>
  <c r="M54" i="1"/>
  <c r="D39" i="7"/>
  <c r="D40" i="3" s="1"/>
  <c r="H168" i="2"/>
  <c r="H171" i="8" s="1"/>
  <c r="AD184" i="1"/>
  <c r="AF184" i="1"/>
  <c r="O220" i="5" l="1"/>
  <c r="P220" i="5" s="1"/>
  <c r="A185" i="1"/>
  <c r="AA185" i="1"/>
  <c r="C178" i="5"/>
  <c r="D170" i="6" s="1"/>
  <c r="F169" i="6"/>
  <c r="H170" i="6" s="1"/>
  <c r="B178" i="5"/>
  <c r="H169" i="7"/>
  <c r="H170" i="3" s="1"/>
  <c r="N54" i="1"/>
  <c r="E38" i="2" s="1"/>
  <c r="E41" i="8" s="1"/>
  <c r="O54" i="1"/>
  <c r="E39" i="3"/>
  <c r="I168" i="2"/>
  <c r="I171" i="8" s="1"/>
  <c r="AG184" i="1"/>
  <c r="J221" i="5" l="1"/>
  <c r="L221" i="5" s="1"/>
  <c r="K221" i="5"/>
  <c r="L55" i="1"/>
  <c r="E39" i="7"/>
  <c r="Q54" i="1"/>
  <c r="AC185" i="1"/>
  <c r="D178" i="5"/>
  <c r="I169" i="7"/>
  <c r="I170" i="3" s="1"/>
  <c r="O221" i="5" l="1"/>
  <c r="P221" i="5"/>
  <c r="F38" i="2"/>
  <c r="F41" i="8" s="1"/>
  <c r="R54" i="1"/>
  <c r="H169" i="2"/>
  <c r="H172" i="8" s="1"/>
  <c r="AD185" i="1"/>
  <c r="AF185" i="1"/>
  <c r="B170" i="6"/>
  <c r="G178" i="5"/>
  <c r="H178" i="5" s="1"/>
  <c r="C179" i="5" l="1"/>
  <c r="D171" i="6" s="1"/>
  <c r="B179" i="5"/>
  <c r="D179" i="5" s="1"/>
  <c r="F170" i="6"/>
  <c r="H171" i="6" s="1"/>
  <c r="U54" i="1"/>
  <c r="F39" i="7"/>
  <c r="F40" i="3" s="1"/>
  <c r="K222" i="5"/>
  <c r="J222" i="5"/>
  <c r="L222" i="5" s="1"/>
  <c r="A186" i="1"/>
  <c r="AA186" i="1"/>
  <c r="I169" i="2"/>
  <c r="I172" i="8" s="1"/>
  <c r="AG185" i="1"/>
  <c r="H170" i="7"/>
  <c r="H171" i="3" s="1"/>
  <c r="O222" i="5" l="1"/>
  <c r="P222" i="5"/>
  <c r="G179" i="5"/>
  <c r="H179" i="5" s="1"/>
  <c r="V54" i="1"/>
  <c r="G38" i="2" s="1"/>
  <c r="G41" i="8" s="1"/>
  <c r="W54" i="1"/>
  <c r="G39" i="3"/>
  <c r="K39" i="3" s="1"/>
  <c r="L39" i="3" s="1"/>
  <c r="AC186" i="1"/>
  <c r="AF186" i="1"/>
  <c r="I170" i="2" s="1"/>
  <c r="I173" i="8" s="1"/>
  <c r="I170" i="7"/>
  <c r="I171" i="3" s="1"/>
  <c r="F171" i="6" l="1"/>
  <c r="H172" i="6" s="1"/>
  <c r="C180" i="5"/>
  <c r="D172" i="6" s="1"/>
  <c r="B180" i="5"/>
  <c r="D180" i="5" s="1"/>
  <c r="B171" i="6"/>
  <c r="J223" i="5"/>
  <c r="L223" i="5" s="1"/>
  <c r="K223" i="5"/>
  <c r="G39" i="7"/>
  <c r="K39" i="7" s="1"/>
  <c r="L39" i="7" s="1"/>
  <c r="T55" i="1"/>
  <c r="H170" i="2"/>
  <c r="H173" i="8" s="1"/>
  <c r="AD186" i="1"/>
  <c r="K38" i="2"/>
  <c r="AG186" i="1"/>
  <c r="H180" i="5" l="1"/>
  <c r="G180" i="5"/>
  <c r="B172" i="6" s="1"/>
  <c r="P223" i="5"/>
  <c r="O223" i="5"/>
  <c r="I171" i="7"/>
  <c r="I172" i="3" s="1"/>
  <c r="A187" i="1"/>
  <c r="AA187" i="1"/>
  <c r="C55" i="1"/>
  <c r="H171" i="7"/>
  <c r="H172" i="3" s="1"/>
  <c r="AA188" i="1" l="1"/>
  <c r="A188" i="1"/>
  <c r="B39" i="2"/>
  <c r="B42" i="8" s="1"/>
  <c r="D55" i="1"/>
  <c r="K224" i="5"/>
  <c r="J224" i="5"/>
  <c r="L224" i="5" s="1"/>
  <c r="B181" i="5"/>
  <c r="D181" i="5" s="1"/>
  <c r="C181" i="5"/>
  <c r="D173" i="6" s="1"/>
  <c r="F172" i="6"/>
  <c r="H173" i="6" s="1"/>
  <c r="F55" i="1"/>
  <c r="AC187" i="1"/>
  <c r="AF187" i="1"/>
  <c r="G181" i="5" l="1"/>
  <c r="B173" i="6" s="1"/>
  <c r="P224" i="5"/>
  <c r="O224" i="5"/>
  <c r="B40" i="7"/>
  <c r="I171" i="2"/>
  <c r="I174" i="8" s="1"/>
  <c r="AG187" i="1"/>
  <c r="H171" i="2"/>
  <c r="H174" i="8" s="1"/>
  <c r="AD187" i="1"/>
  <c r="C39" i="2"/>
  <c r="C42" i="8" s="1"/>
  <c r="G55" i="1"/>
  <c r="I55" i="1"/>
  <c r="AC188" i="1"/>
  <c r="H172" i="2" s="1"/>
  <c r="AF188" i="1"/>
  <c r="I172" i="2" s="1"/>
  <c r="A189" i="1" l="1"/>
  <c r="AA189" i="1"/>
  <c r="D39" i="2"/>
  <c r="D42" i="8" s="1"/>
  <c r="J55" i="1"/>
  <c r="K225" i="5"/>
  <c r="J225" i="5"/>
  <c r="L225" i="5"/>
  <c r="C40" i="7"/>
  <c r="C41" i="3" s="1"/>
  <c r="B41" i="3"/>
  <c r="H181" i="5"/>
  <c r="I172" i="7"/>
  <c r="I173" i="3" s="1"/>
  <c r="I175" i="8" s="1"/>
  <c r="AG188" i="1"/>
  <c r="H172" i="7"/>
  <c r="H173" i="3" s="1"/>
  <c r="H175" i="8" s="1"/>
  <c r="AD188" i="1"/>
  <c r="D40" i="7" l="1"/>
  <c r="D41" i="3" s="1"/>
  <c r="M55" i="1"/>
  <c r="H173" i="7"/>
  <c r="H174" i="3" s="1"/>
  <c r="B182" i="5"/>
  <c r="F173" i="6"/>
  <c r="H174" i="6" s="1"/>
  <c r="C182" i="5"/>
  <c r="D174" i="6" s="1"/>
  <c r="D182" i="5"/>
  <c r="O225" i="5"/>
  <c r="P225" i="5" s="1"/>
  <c r="AF189" i="1"/>
  <c r="I173" i="2" s="1"/>
  <c r="I176" i="8" s="1"/>
  <c r="AC189" i="1"/>
  <c r="H173" i="2" s="1"/>
  <c r="H176" i="8" s="1"/>
  <c r="I173" i="7"/>
  <c r="I174" i="3" s="1"/>
  <c r="J226" i="5" l="1"/>
  <c r="L226" i="5" s="1"/>
  <c r="K226" i="5"/>
  <c r="N55" i="1"/>
  <c r="E39" i="2" s="1"/>
  <c r="E42" i="8" s="1"/>
  <c r="E40" i="3"/>
  <c r="AD189" i="1"/>
  <c r="AG189" i="1"/>
  <c r="G182" i="5"/>
  <c r="B174" i="6" s="1"/>
  <c r="AA190" i="1" l="1"/>
  <c r="A190" i="1"/>
  <c r="O226" i="5"/>
  <c r="P226" i="5"/>
  <c r="H174" i="7"/>
  <c r="H175" i="3" s="1"/>
  <c r="H182" i="5"/>
  <c r="I174" i="7"/>
  <c r="I175" i="3" s="1"/>
  <c r="O55" i="1"/>
  <c r="K227" i="5" l="1"/>
  <c r="J227" i="5"/>
  <c r="L227" i="5" s="1"/>
  <c r="E40" i="7"/>
  <c r="L56" i="1"/>
  <c r="Q55" i="1"/>
  <c r="C183" i="5"/>
  <c r="D175" i="6" s="1"/>
  <c r="F174" i="6"/>
  <c r="H175" i="6" s="1"/>
  <c r="B183" i="5"/>
  <c r="D183" i="5" s="1"/>
  <c r="AC190" i="1"/>
  <c r="AF190" i="1"/>
  <c r="G183" i="5" l="1"/>
  <c r="B175" i="6" s="1"/>
  <c r="O227" i="5"/>
  <c r="P227" i="5" s="1"/>
  <c r="I174" i="2"/>
  <c r="I177" i="8" s="1"/>
  <c r="AG190" i="1"/>
  <c r="F39" i="2"/>
  <c r="F42" i="8" s="1"/>
  <c r="R55" i="1"/>
  <c r="H174" i="2"/>
  <c r="H177" i="8" s="1"/>
  <c r="AD190" i="1"/>
  <c r="K228" i="5" l="1"/>
  <c r="J228" i="5"/>
  <c r="L228" i="5" s="1"/>
  <c r="A191" i="1"/>
  <c r="AA191" i="1"/>
  <c r="H175" i="7"/>
  <c r="H176" i="3" s="1"/>
  <c r="U55" i="1"/>
  <c r="F40" i="7"/>
  <c r="H183" i="5"/>
  <c r="I175" i="7"/>
  <c r="I176" i="3" s="1"/>
  <c r="O228" i="5" l="1"/>
  <c r="P228" i="5"/>
  <c r="F41" i="3"/>
  <c r="AC191" i="1"/>
  <c r="AF191" i="1"/>
  <c r="V55" i="1"/>
  <c r="G39" i="2" s="1"/>
  <c r="G42" i="8" s="1"/>
  <c r="G40" i="3"/>
  <c r="K40" i="3" s="1"/>
  <c r="L40" i="3" s="1"/>
  <c r="K39" i="2"/>
  <c r="F175" i="6"/>
  <c r="H176" i="6" s="1"/>
  <c r="B184" i="5"/>
  <c r="D184" i="5" s="1"/>
  <c r="C184" i="5"/>
  <c r="D176" i="6" s="1"/>
  <c r="G184" i="5" l="1"/>
  <c r="B176" i="6" s="1"/>
  <c r="W55" i="1"/>
  <c r="K229" i="5"/>
  <c r="J229" i="5"/>
  <c r="L229" i="5" s="1"/>
  <c r="I175" i="2"/>
  <c r="I178" i="8" s="1"/>
  <c r="AG191" i="1"/>
  <c r="H175" i="2"/>
  <c r="H178" i="8" s="1"/>
  <c r="AD191" i="1"/>
  <c r="O229" i="5" l="1"/>
  <c r="P229" i="5" s="1"/>
  <c r="A192" i="1"/>
  <c r="AA192" i="1"/>
  <c r="T56" i="1"/>
  <c r="G40" i="7"/>
  <c r="K40" i="7" s="1"/>
  <c r="L40" i="7" s="1"/>
  <c r="H184" i="5"/>
  <c r="I176" i="7"/>
  <c r="I177" i="3" s="1"/>
  <c r="H176" i="7"/>
  <c r="H177" i="3" s="1"/>
  <c r="K230" i="5" l="1"/>
  <c r="J230" i="5"/>
  <c r="L230" i="5" s="1"/>
  <c r="AC192" i="1"/>
  <c r="C185" i="5"/>
  <c r="D177" i="6" s="1"/>
  <c r="F176" i="6"/>
  <c r="H177" i="6" s="1"/>
  <c r="B185" i="5"/>
  <c r="D185" i="5" s="1"/>
  <c r="C56" i="1"/>
  <c r="G185" i="5" l="1"/>
  <c r="B177" i="6" s="1"/>
  <c r="O230" i="5"/>
  <c r="P230" i="5"/>
  <c r="H176" i="2"/>
  <c r="H179" i="8" s="1"/>
  <c r="AD192" i="1"/>
  <c r="B40" i="2"/>
  <c r="B43" i="8" s="1"/>
  <c r="D56" i="1"/>
  <c r="AF192" i="1"/>
  <c r="F56" i="1"/>
  <c r="A193" i="1" l="1"/>
  <c r="AA193" i="1"/>
  <c r="C40" i="2"/>
  <c r="C43" i="8" s="1"/>
  <c r="G56" i="1"/>
  <c r="I56" i="1"/>
  <c r="I176" i="2"/>
  <c r="I179" i="8" s="1"/>
  <c r="AG192" i="1"/>
  <c r="H177" i="7"/>
  <c r="H178" i="3" s="1"/>
  <c r="H185" i="5"/>
  <c r="B41" i="7"/>
  <c r="J231" i="5"/>
  <c r="L231" i="5" s="1"/>
  <c r="K231" i="5"/>
  <c r="O231" i="5" l="1"/>
  <c r="P231" i="5" s="1"/>
  <c r="C41" i="7"/>
  <c r="C42" i="3" s="1"/>
  <c r="B42" i="3"/>
  <c r="F177" i="6"/>
  <c r="H178" i="6" s="1"/>
  <c r="B186" i="5"/>
  <c r="D186" i="5" s="1"/>
  <c r="C186" i="5"/>
  <c r="D178" i="6" s="1"/>
  <c r="AC193" i="1"/>
  <c r="AF193" i="1"/>
  <c r="I177" i="2" s="1"/>
  <c r="I180" i="8" s="1"/>
  <c r="I177" i="7"/>
  <c r="I178" i="3" s="1"/>
  <c r="AG193" i="1"/>
  <c r="D40" i="2"/>
  <c r="D43" i="8" s="1"/>
  <c r="J56" i="1"/>
  <c r="G186" i="5" l="1"/>
  <c r="B178" i="6" s="1"/>
  <c r="K232" i="5"/>
  <c r="J232" i="5"/>
  <c r="L232" i="5" s="1"/>
  <c r="M56" i="1"/>
  <c r="D41" i="7"/>
  <c r="I178" i="7"/>
  <c r="I179" i="3" s="1"/>
  <c r="H177" i="2"/>
  <c r="H180" i="8" s="1"/>
  <c r="AD193" i="1"/>
  <c r="O232" i="5" l="1"/>
  <c r="P232" i="5" s="1"/>
  <c r="AA194" i="1"/>
  <c r="A194" i="1"/>
  <c r="H178" i="7"/>
  <c r="H179" i="3" s="1"/>
  <c r="D42" i="3"/>
  <c r="H186" i="5"/>
  <c r="N56" i="1"/>
  <c r="E40" i="2" s="1"/>
  <c r="E43" i="8" s="1"/>
  <c r="O56" i="1"/>
  <c r="E41" i="3"/>
  <c r="J233" i="5" l="1"/>
  <c r="L233" i="5" s="1"/>
  <c r="K233" i="5"/>
  <c r="L57" i="1"/>
  <c r="Q56" i="1"/>
  <c r="E41" i="7"/>
  <c r="AC194" i="1"/>
  <c r="F178" i="6"/>
  <c r="H179" i="6" s="1"/>
  <c r="C187" i="5"/>
  <c r="D179" i="6" s="1"/>
  <c r="B187" i="5"/>
  <c r="D187" i="5" s="1"/>
  <c r="G187" i="5" l="1"/>
  <c r="B179" i="6" s="1"/>
  <c r="H187" i="5"/>
  <c r="O233" i="5"/>
  <c r="P233" i="5" s="1"/>
  <c r="H178" i="2"/>
  <c r="H181" i="8" s="1"/>
  <c r="AD194" i="1"/>
  <c r="F40" i="2"/>
  <c r="F43" i="8" s="1"/>
  <c r="R56" i="1"/>
  <c r="AF194" i="1"/>
  <c r="J234" i="5" l="1"/>
  <c r="K234" i="5"/>
  <c r="L234" i="5" s="1"/>
  <c r="AA195" i="1"/>
  <c r="A195" i="1"/>
  <c r="H179" i="7"/>
  <c r="H180" i="3" s="1"/>
  <c r="F179" i="6"/>
  <c r="H180" i="6" s="1"/>
  <c r="C188" i="5"/>
  <c r="D180" i="6" s="1"/>
  <c r="B188" i="5"/>
  <c r="D188" i="5" s="1"/>
  <c r="I178" i="2"/>
  <c r="I181" i="8" s="1"/>
  <c r="AG194" i="1"/>
  <c r="F41" i="7"/>
  <c r="U56" i="1"/>
  <c r="G188" i="5" l="1"/>
  <c r="B180" i="6" s="1"/>
  <c r="O234" i="5"/>
  <c r="P234" i="5" s="1"/>
  <c r="V56" i="1"/>
  <c r="G40" i="2" s="1"/>
  <c r="G41" i="3"/>
  <c r="K41" i="3" s="1"/>
  <c r="L41" i="3" s="1"/>
  <c r="F42" i="3"/>
  <c r="AC195" i="1"/>
  <c r="AF195" i="1" s="1"/>
  <c r="I179" i="7"/>
  <c r="I180" i="3" s="1"/>
  <c r="J235" i="5" l="1"/>
  <c r="K235" i="5"/>
  <c r="L235" i="5" s="1"/>
  <c r="I179" i="2"/>
  <c r="I182" i="8" s="1"/>
  <c r="AG195" i="1"/>
  <c r="AA196" i="1"/>
  <c r="A196" i="1"/>
  <c r="W56" i="1"/>
  <c r="H188" i="5"/>
  <c r="H179" i="2"/>
  <c r="H182" i="8" s="1"/>
  <c r="AD195" i="1"/>
  <c r="G43" i="8"/>
  <c r="K40" i="2"/>
  <c r="O235" i="5" l="1"/>
  <c r="P235" i="5"/>
  <c r="AC196" i="1"/>
  <c r="H180" i="2" s="1"/>
  <c r="AF196" i="1"/>
  <c r="I180" i="2" s="1"/>
  <c r="C189" i="5"/>
  <c r="D181" i="6" s="1"/>
  <c r="F180" i="6"/>
  <c r="H181" i="6" s="1"/>
  <c r="B189" i="5"/>
  <c r="D189" i="5" s="1"/>
  <c r="AG196" i="1"/>
  <c r="I180" i="7"/>
  <c r="I181" i="3" s="1"/>
  <c r="T57" i="1"/>
  <c r="G41" i="7"/>
  <c r="K41" i="7" s="1"/>
  <c r="L41" i="7" s="1"/>
  <c r="H180" i="7"/>
  <c r="H181" i="3" s="1"/>
  <c r="G189" i="5" l="1"/>
  <c r="B181" i="6" s="1"/>
  <c r="I183" i="8"/>
  <c r="I181" i="7"/>
  <c r="I182" i="3" s="1"/>
  <c r="H183" i="8"/>
  <c r="L236" i="5"/>
  <c r="J236" i="5"/>
  <c r="K236" i="5"/>
  <c r="AD196" i="1"/>
  <c r="C57" i="1"/>
  <c r="F57" i="1"/>
  <c r="A197" i="1" l="1"/>
  <c r="AA197" i="1"/>
  <c r="B41" i="2"/>
  <c r="B44" i="8" s="1"/>
  <c r="D57" i="1"/>
  <c r="H189" i="5"/>
  <c r="C41" i="2"/>
  <c r="C44" i="8" s="1"/>
  <c r="G57" i="1"/>
  <c r="O236" i="5"/>
  <c r="P236" i="5" s="1"/>
  <c r="I57" i="1"/>
  <c r="H181" i="7"/>
  <c r="H182" i="3" s="1"/>
  <c r="J237" i="5" l="1"/>
  <c r="L237" i="5" s="1"/>
  <c r="K237" i="5"/>
  <c r="C42" i="7"/>
  <c r="C43" i="3" s="1"/>
  <c r="AC197" i="1"/>
  <c r="F181" i="6"/>
  <c r="H182" i="6" s="1"/>
  <c r="D190" i="5"/>
  <c r="B190" i="5"/>
  <c r="C190" i="5"/>
  <c r="D182" i="6" s="1"/>
  <c r="D41" i="2"/>
  <c r="D44" i="8" s="1"/>
  <c r="J57" i="1"/>
  <c r="B42" i="7"/>
  <c r="O237" i="5" l="1"/>
  <c r="P237" i="5" s="1"/>
  <c r="H181" i="2"/>
  <c r="H184" i="8" s="1"/>
  <c r="AD197" i="1"/>
  <c r="B43" i="3"/>
  <c r="G190" i="5"/>
  <c r="B182" i="6" s="1"/>
  <c r="H190" i="5"/>
  <c r="M57" i="1"/>
  <c r="D42" i="7"/>
  <c r="D43" i="3" s="1"/>
  <c r="AF197" i="1"/>
  <c r="AA198" i="1" l="1"/>
  <c r="A198" i="1"/>
  <c r="L238" i="5"/>
  <c r="O238" i="5" s="1"/>
  <c r="K238" i="5"/>
  <c r="J238" i="5"/>
  <c r="H182" i="7"/>
  <c r="H183" i="3" s="1"/>
  <c r="N57" i="1"/>
  <c r="E41" i="2" s="1"/>
  <c r="E44" i="8" s="1"/>
  <c r="E42" i="3"/>
  <c r="I181" i="2"/>
  <c r="I184" i="8" s="1"/>
  <c r="AG197" i="1"/>
  <c r="B191" i="5"/>
  <c r="C191" i="5"/>
  <c r="D183" i="6" s="1"/>
  <c r="D191" i="5"/>
  <c r="F182" i="6"/>
  <c r="H183" i="6" s="1"/>
  <c r="I182" i="7" l="1"/>
  <c r="I183" i="3" s="1"/>
  <c r="P238" i="5"/>
  <c r="G191" i="5"/>
  <c r="B183" i="6" s="1"/>
  <c r="H191" i="5"/>
  <c r="O57" i="1"/>
  <c r="AC198" i="1"/>
  <c r="AA199" i="1" l="1"/>
  <c r="A199" i="1"/>
  <c r="H182" i="2"/>
  <c r="H185" i="8" s="1"/>
  <c r="AD198" i="1"/>
  <c r="C192" i="5"/>
  <c r="D184" i="6" s="1"/>
  <c r="B192" i="5"/>
  <c r="D192" i="5"/>
  <c r="F183" i="6"/>
  <c r="H184" i="6" s="1"/>
  <c r="AF198" i="1"/>
  <c r="E42" i="7"/>
  <c r="L58" i="1"/>
  <c r="Q57" i="1"/>
  <c r="K239" i="5"/>
  <c r="J239" i="5"/>
  <c r="L239" i="5" s="1"/>
  <c r="O239" i="5" l="1"/>
  <c r="P239" i="5" s="1"/>
  <c r="B184" i="6"/>
  <c r="H183" i="7"/>
  <c r="H184" i="3" s="1"/>
  <c r="I182" i="2"/>
  <c r="I185" i="8" s="1"/>
  <c r="AG198" i="1"/>
  <c r="G192" i="5"/>
  <c r="F41" i="2"/>
  <c r="F44" i="8" s="1"/>
  <c r="R57" i="1"/>
  <c r="H192" i="5"/>
  <c r="AC199" i="1"/>
  <c r="H183" i="2" s="1"/>
  <c r="H186" i="8" s="1"/>
  <c r="K240" i="5" l="1"/>
  <c r="J240" i="5"/>
  <c r="L240" i="5" s="1"/>
  <c r="A200" i="1"/>
  <c r="AA200" i="1"/>
  <c r="U57" i="1"/>
  <c r="F42" i="7"/>
  <c r="AG199" i="1"/>
  <c r="I183" i="7"/>
  <c r="I184" i="3" s="1"/>
  <c r="AF199" i="1"/>
  <c r="I183" i="2" s="1"/>
  <c r="AD199" i="1"/>
  <c r="C193" i="5"/>
  <c r="D185" i="6" s="1"/>
  <c r="B193" i="5"/>
  <c r="D193" i="5" s="1"/>
  <c r="F184" i="6"/>
  <c r="H185" i="6" s="1"/>
  <c r="G193" i="5" l="1"/>
  <c r="B185" i="6" s="1"/>
  <c r="O240" i="5"/>
  <c r="P240" i="5" s="1"/>
  <c r="V57" i="1"/>
  <c r="G41" i="2" s="1"/>
  <c r="G44" i="8" s="1"/>
  <c r="G42" i="3"/>
  <c r="K42" i="3" s="1"/>
  <c r="L42" i="3" s="1"/>
  <c r="AC200" i="1"/>
  <c r="H184" i="2" s="1"/>
  <c r="H187" i="8" s="1"/>
  <c r="H184" i="7"/>
  <c r="H185" i="3" s="1"/>
  <c r="I184" i="7"/>
  <c r="I185" i="3" s="1"/>
  <c r="I186" i="8"/>
  <c r="F43" i="3"/>
  <c r="J241" i="5" l="1"/>
  <c r="L241" i="5" s="1"/>
  <c r="K241" i="5"/>
  <c r="AA201" i="1"/>
  <c r="A201" i="1"/>
  <c r="AF200" i="1"/>
  <c r="W57" i="1"/>
  <c r="H193" i="5"/>
  <c r="K41" i="2"/>
  <c r="AD200" i="1"/>
  <c r="O241" i="5" l="1"/>
  <c r="P241" i="5"/>
  <c r="H185" i="7"/>
  <c r="H186" i="3" s="1"/>
  <c r="AD201" i="1"/>
  <c r="AC201" i="1"/>
  <c r="H185" i="2" s="1"/>
  <c r="H188" i="8" s="1"/>
  <c r="I184" i="2"/>
  <c r="I187" i="8" s="1"/>
  <c r="AG200" i="1"/>
  <c r="C194" i="5"/>
  <c r="D186" i="6" s="1"/>
  <c r="F185" i="6"/>
  <c r="H186" i="6" s="1"/>
  <c r="B194" i="5"/>
  <c r="D194" i="5" s="1"/>
  <c r="T58" i="1"/>
  <c r="G42" i="7"/>
  <c r="K42" i="7" s="1"/>
  <c r="L42" i="7" s="1"/>
  <c r="G194" i="5" l="1"/>
  <c r="B186" i="6" s="1"/>
  <c r="H186" i="7"/>
  <c r="H187" i="3" s="1"/>
  <c r="K242" i="5"/>
  <c r="O242" i="5"/>
  <c r="P242" i="5" s="1"/>
  <c r="J242" i="5"/>
  <c r="L242" i="5"/>
  <c r="AF201" i="1"/>
  <c r="I185" i="2" s="1"/>
  <c r="I188" i="8" s="1"/>
  <c r="C58" i="1"/>
  <c r="F58" i="1" s="1"/>
  <c r="I185" i="7"/>
  <c r="I186" i="3" s="1"/>
  <c r="AG201" i="1"/>
  <c r="K243" i="5" l="1"/>
  <c r="J243" i="5"/>
  <c r="L243" i="5" s="1"/>
  <c r="C42" i="2"/>
  <c r="C45" i="8" s="1"/>
  <c r="G58" i="1"/>
  <c r="I58" i="1"/>
  <c r="A202" i="1"/>
  <c r="AA202" i="1"/>
  <c r="H194" i="5"/>
  <c r="I186" i="7"/>
  <c r="I187" i="3" s="1"/>
  <c r="B42" i="2"/>
  <c r="B45" i="8" s="1"/>
  <c r="D58" i="1"/>
  <c r="O243" i="5" l="1"/>
  <c r="P243" i="5"/>
  <c r="D42" i="2"/>
  <c r="D45" i="8" s="1"/>
  <c r="J58" i="1"/>
  <c r="B43" i="7"/>
  <c r="C195" i="5"/>
  <c r="D187" i="6" s="1"/>
  <c r="F186" i="6"/>
  <c r="H187" i="6" s="1"/>
  <c r="B195" i="5"/>
  <c r="D195" i="5" s="1"/>
  <c r="C43" i="7"/>
  <c r="C44" i="3" s="1"/>
  <c r="AC202" i="1"/>
  <c r="G195" i="5" l="1"/>
  <c r="B187" i="6" s="1"/>
  <c r="H186" i="2"/>
  <c r="H189" i="8" s="1"/>
  <c r="AD202" i="1"/>
  <c r="M58" i="1"/>
  <c r="D43" i="7"/>
  <c r="D44" i="3" s="1"/>
  <c r="AF202" i="1"/>
  <c r="K244" i="5"/>
  <c r="J244" i="5"/>
  <c r="L244" i="5" s="1"/>
  <c r="B44" i="3"/>
  <c r="O244" i="5" l="1"/>
  <c r="P244" i="5" s="1"/>
  <c r="A203" i="1"/>
  <c r="AA203" i="1"/>
  <c r="H195" i="5"/>
  <c r="I186" i="2"/>
  <c r="I189" i="8" s="1"/>
  <c r="AG202" i="1"/>
  <c r="N58" i="1"/>
  <c r="E42" i="2" s="1"/>
  <c r="O58" i="1"/>
  <c r="E43" i="3"/>
  <c r="H187" i="7"/>
  <c r="H188" i="3" s="1"/>
  <c r="K245" i="5" l="1"/>
  <c r="L245" i="5"/>
  <c r="J245" i="5"/>
  <c r="I187" i="7"/>
  <c r="I188" i="3" s="1"/>
  <c r="AC203" i="1"/>
  <c r="E45" i="8"/>
  <c r="F187" i="6"/>
  <c r="H188" i="6" s="1"/>
  <c r="B196" i="5"/>
  <c r="D196" i="5" s="1"/>
  <c r="C196" i="5"/>
  <c r="D188" i="6" s="1"/>
  <c r="L59" i="1"/>
  <c r="Q58" i="1"/>
  <c r="E43" i="7"/>
  <c r="G196" i="5" l="1"/>
  <c r="B188" i="6" s="1"/>
  <c r="O245" i="5"/>
  <c r="P245" i="5" s="1"/>
  <c r="H187" i="2"/>
  <c r="H190" i="8" s="1"/>
  <c r="AD203" i="1"/>
  <c r="F42" i="2"/>
  <c r="F45" i="8" s="1"/>
  <c r="R58" i="1"/>
  <c r="AF203" i="1"/>
  <c r="K246" i="5" l="1"/>
  <c r="J246" i="5"/>
  <c r="L246" i="5"/>
  <c r="AA204" i="1"/>
  <c r="A204" i="1"/>
  <c r="H188" i="7"/>
  <c r="H189" i="3" s="1"/>
  <c r="I187" i="2"/>
  <c r="I190" i="8" s="1"/>
  <c r="AG203" i="1"/>
  <c r="H196" i="5"/>
  <c r="F43" i="7"/>
  <c r="U58" i="1"/>
  <c r="I188" i="7" l="1"/>
  <c r="I189" i="3" s="1"/>
  <c r="V58" i="1"/>
  <c r="G42" i="2" s="1"/>
  <c r="G45" i="8" s="1"/>
  <c r="G43" i="3"/>
  <c r="K43" i="3" s="1"/>
  <c r="L43" i="3" s="1"/>
  <c r="AC204" i="1"/>
  <c r="C197" i="5"/>
  <c r="D189" i="6" s="1"/>
  <c r="F188" i="6"/>
  <c r="H189" i="6" s="1"/>
  <c r="B197" i="5"/>
  <c r="D197" i="5" s="1"/>
  <c r="F44" i="3"/>
  <c r="O246" i="5"/>
  <c r="P246" i="5" s="1"/>
  <c r="G197" i="5" l="1"/>
  <c r="B189" i="6" s="1"/>
  <c r="L247" i="5"/>
  <c r="J247" i="5"/>
  <c r="K247" i="5"/>
  <c r="K42" i="2"/>
  <c r="H188" i="2"/>
  <c r="H191" i="8" s="1"/>
  <c r="AD204" i="1"/>
  <c r="AF204" i="1"/>
  <c r="W58" i="1"/>
  <c r="AA205" i="1" l="1"/>
  <c r="A205" i="1"/>
  <c r="O247" i="5"/>
  <c r="P247" i="5" s="1"/>
  <c r="H189" i="7"/>
  <c r="H190" i="3" s="1"/>
  <c r="H197" i="5"/>
  <c r="T59" i="1"/>
  <c r="G43" i="7"/>
  <c r="K43" i="7" s="1"/>
  <c r="L43" i="7" s="1"/>
  <c r="I188" i="2"/>
  <c r="I191" i="8" s="1"/>
  <c r="AG204" i="1"/>
  <c r="K248" i="5" l="1"/>
  <c r="J248" i="5"/>
  <c r="L248" i="5" s="1"/>
  <c r="F189" i="6"/>
  <c r="H190" i="6" s="1"/>
  <c r="C198" i="5"/>
  <c r="D190" i="6" s="1"/>
  <c r="B198" i="5"/>
  <c r="D198" i="5" s="1"/>
  <c r="AC205" i="1"/>
  <c r="I189" i="7"/>
  <c r="I190" i="3" s="1"/>
  <c r="C59" i="1"/>
  <c r="F59" i="1" s="1"/>
  <c r="O248" i="5" l="1"/>
  <c r="P248" i="5" s="1"/>
  <c r="C43" i="2"/>
  <c r="C46" i="8" s="1"/>
  <c r="G59" i="1"/>
  <c r="I59" i="1"/>
  <c r="G198" i="5"/>
  <c r="B190" i="6" s="1"/>
  <c r="B43" i="2"/>
  <c r="B46" i="8" s="1"/>
  <c r="D59" i="1"/>
  <c r="H189" i="2"/>
  <c r="H192" i="8" s="1"/>
  <c r="AD205" i="1"/>
  <c r="AF205" i="1"/>
  <c r="AA206" i="1" l="1"/>
  <c r="A206" i="1"/>
  <c r="J249" i="5"/>
  <c r="K249" i="5"/>
  <c r="L249" i="5" s="1"/>
  <c r="H198" i="5"/>
  <c r="C44" i="7"/>
  <c r="C45" i="3" s="1"/>
  <c r="B44" i="7"/>
  <c r="I189" i="2"/>
  <c r="I192" i="8" s="1"/>
  <c r="AG205" i="1"/>
  <c r="H190" i="7"/>
  <c r="H191" i="3" s="1"/>
  <c r="D43" i="2"/>
  <c r="D46" i="8" s="1"/>
  <c r="J59" i="1"/>
  <c r="O249" i="5" l="1"/>
  <c r="P249" i="5"/>
  <c r="C199" i="5"/>
  <c r="D191" i="6" s="1"/>
  <c r="F190" i="6"/>
  <c r="H191" i="6" s="1"/>
  <c r="B199" i="5"/>
  <c r="D199" i="5" s="1"/>
  <c r="B45" i="3"/>
  <c r="M59" i="1"/>
  <c r="D44" i="7"/>
  <c r="D45" i="3" s="1"/>
  <c r="I190" i="7"/>
  <c r="I191" i="3" s="1"/>
  <c r="AC206" i="1"/>
  <c r="AF206" i="1"/>
  <c r="I190" i="2" s="1"/>
  <c r="I193" i="8" s="1"/>
  <c r="G199" i="5" l="1"/>
  <c r="B191" i="6" s="1"/>
  <c r="N59" i="1"/>
  <c r="E43" i="2" s="1"/>
  <c r="O59" i="1"/>
  <c r="E44" i="3"/>
  <c r="K250" i="5"/>
  <c r="J250" i="5"/>
  <c r="L250" i="5" s="1"/>
  <c r="AG206" i="1"/>
  <c r="H190" i="2"/>
  <c r="H193" i="8" s="1"/>
  <c r="AD206" i="1"/>
  <c r="O250" i="5" l="1"/>
  <c r="P250" i="5" s="1"/>
  <c r="AA207" i="1"/>
  <c r="A207" i="1"/>
  <c r="H191" i="7"/>
  <c r="H192" i="3" s="1"/>
  <c r="H199" i="5"/>
  <c r="L60" i="1"/>
  <c r="E44" i="7"/>
  <c r="Q59" i="1"/>
  <c r="I191" i="7"/>
  <c r="I192" i="3" s="1"/>
  <c r="E46" i="8"/>
  <c r="F43" i="2" l="1"/>
  <c r="F46" i="8" s="1"/>
  <c r="R59" i="1"/>
  <c r="AC207" i="1"/>
  <c r="F191" i="6"/>
  <c r="H192" i="6" s="1"/>
  <c r="C200" i="5"/>
  <c r="D192" i="6" s="1"/>
  <c r="B200" i="5"/>
  <c r="D200" i="5" s="1"/>
  <c r="G200" i="5" l="1"/>
  <c r="B192" i="6" s="1"/>
  <c r="H200" i="5"/>
  <c r="H191" i="2"/>
  <c r="H194" i="8" s="1"/>
  <c r="AD207" i="1"/>
  <c r="AF207" i="1"/>
  <c r="F44" i="7"/>
  <c r="U59" i="1"/>
  <c r="AA208" i="1" l="1"/>
  <c r="A208" i="1"/>
  <c r="I191" i="2"/>
  <c r="I194" i="8" s="1"/>
  <c r="AG207" i="1"/>
  <c r="C201" i="5"/>
  <c r="D193" i="6" s="1"/>
  <c r="B201" i="5"/>
  <c r="D201" i="5" s="1"/>
  <c r="F192" i="6"/>
  <c r="H193" i="6" s="1"/>
  <c r="H192" i="7"/>
  <c r="H193" i="3" s="1"/>
  <c r="F45" i="3"/>
  <c r="V59" i="1"/>
  <c r="G43" i="2" s="1"/>
  <c r="G46" i="8" s="1"/>
  <c r="G44" i="3"/>
  <c r="K44" i="3" s="1"/>
  <c r="L44" i="3" s="1"/>
  <c r="K43" i="2"/>
  <c r="H201" i="5" l="1"/>
  <c r="G201" i="5"/>
  <c r="B193" i="6" s="1"/>
  <c r="I192" i="7"/>
  <c r="I193" i="3" s="1"/>
  <c r="W59" i="1"/>
  <c r="AC208" i="1"/>
  <c r="AF208" i="1"/>
  <c r="I192" i="2" s="1"/>
  <c r="I195" i="8" s="1"/>
  <c r="A209" i="1" l="1"/>
  <c r="AA209" i="1"/>
  <c r="F193" i="6"/>
  <c r="H194" i="6" s="1"/>
  <c r="C202" i="5"/>
  <c r="D194" i="6" s="1"/>
  <c r="B202" i="5"/>
  <c r="D202" i="5" s="1"/>
  <c r="G44" i="7"/>
  <c r="K44" i="7" s="1"/>
  <c r="L44" i="7" s="1"/>
  <c r="T60" i="1"/>
  <c r="AG208" i="1"/>
  <c r="H192" i="2"/>
  <c r="H195" i="8" s="1"/>
  <c r="AD208" i="1"/>
  <c r="G202" i="5" l="1"/>
  <c r="B194" i="6" s="1"/>
  <c r="H193" i="7"/>
  <c r="H194" i="3" s="1"/>
  <c r="I193" i="7"/>
  <c r="I194" i="3" s="1"/>
  <c r="AG209" i="1"/>
  <c r="C60" i="1"/>
  <c r="F60" i="1"/>
  <c r="I60" i="1"/>
  <c r="AC209" i="1"/>
  <c r="H193" i="2" s="1"/>
  <c r="AF209" i="1"/>
  <c r="I193" i="2" s="1"/>
  <c r="I196" i="8" s="1"/>
  <c r="A210" i="1" l="1"/>
  <c r="AA210" i="1"/>
  <c r="D44" i="2"/>
  <c r="D47" i="8" s="1"/>
  <c r="J60" i="1"/>
  <c r="I194" i="7"/>
  <c r="I195" i="3" s="1"/>
  <c r="C44" i="2"/>
  <c r="C47" i="8" s="1"/>
  <c r="G60" i="1"/>
  <c r="H202" i="5"/>
  <c r="H196" i="8"/>
  <c r="B44" i="2"/>
  <c r="B47" i="8" s="1"/>
  <c r="D60" i="1"/>
  <c r="AD209" i="1"/>
  <c r="C203" i="5" l="1"/>
  <c r="D195" i="6" s="1"/>
  <c r="F194" i="6"/>
  <c r="H195" i="6" s="1"/>
  <c r="D203" i="5"/>
  <c r="B203" i="5"/>
  <c r="B45" i="7"/>
  <c r="C45" i="7"/>
  <c r="C46" i="3" s="1"/>
  <c r="D45" i="7"/>
  <c r="D46" i="3" s="1"/>
  <c r="M60" i="1"/>
  <c r="AC210" i="1"/>
  <c r="H194" i="2" s="1"/>
  <c r="AF210" i="1"/>
  <c r="AD210" i="1"/>
  <c r="H194" i="7"/>
  <c r="H195" i="3" s="1"/>
  <c r="H195" i="7" l="1"/>
  <c r="H196" i="3" s="1"/>
  <c r="B46" i="3"/>
  <c r="B195" i="6"/>
  <c r="H197" i="8"/>
  <c r="G203" i="5"/>
  <c r="H203" i="5" s="1"/>
  <c r="I194" i="2"/>
  <c r="I197" i="8" s="1"/>
  <c r="AG210" i="1"/>
  <c r="N60" i="1"/>
  <c r="E44" i="2" s="1"/>
  <c r="O60" i="1"/>
  <c r="E45" i="3"/>
  <c r="C204" i="5" l="1"/>
  <c r="D196" i="6" s="1"/>
  <c r="B204" i="5"/>
  <c r="D204" i="5" s="1"/>
  <c r="F195" i="6"/>
  <c r="H196" i="6" s="1"/>
  <c r="I195" i="7"/>
  <c r="I196" i="3" s="1"/>
  <c r="AA211" i="1"/>
  <c r="A211" i="1"/>
  <c r="L61" i="1"/>
  <c r="E45" i="7"/>
  <c r="Q60" i="1"/>
  <c r="E47" i="8"/>
  <c r="G204" i="5" l="1"/>
  <c r="B196" i="6" s="1"/>
  <c r="H204" i="5"/>
  <c r="F44" i="2"/>
  <c r="F47" i="8" s="1"/>
  <c r="R60" i="1"/>
  <c r="AC211" i="1"/>
  <c r="AA212" i="1" l="1"/>
  <c r="A212" i="1"/>
  <c r="B205" i="5"/>
  <c r="C205" i="5"/>
  <c r="D197" i="6" s="1"/>
  <c r="F196" i="6"/>
  <c r="H197" i="6" s="1"/>
  <c r="D205" i="5"/>
  <c r="H195" i="2"/>
  <c r="H198" i="8" s="1"/>
  <c r="AD211" i="1"/>
  <c r="AF211" i="1"/>
  <c r="F45" i="7"/>
  <c r="U60" i="1"/>
  <c r="F46" i="3" l="1"/>
  <c r="G205" i="5"/>
  <c r="B197" i="6" s="1"/>
  <c r="I195" i="2"/>
  <c r="I198" i="8" s="1"/>
  <c r="AG211" i="1"/>
  <c r="H196" i="7"/>
  <c r="H197" i="3" s="1"/>
  <c r="AD212" i="1"/>
  <c r="H205" i="5"/>
  <c r="V60" i="1"/>
  <c r="G44" i="2" s="1"/>
  <c r="G47" i="8" s="1"/>
  <c r="G45" i="3"/>
  <c r="K45" i="3" s="1"/>
  <c r="L45" i="3" s="1"/>
  <c r="AF212" i="1"/>
  <c r="I196" i="2" s="1"/>
  <c r="AC212" i="1"/>
  <c r="H196" i="2" s="1"/>
  <c r="H199" i="8" s="1"/>
  <c r="A213" i="1" l="1"/>
  <c r="AA213" i="1"/>
  <c r="I196" i="7"/>
  <c r="I197" i="3" s="1"/>
  <c r="AG212" i="1"/>
  <c r="K44" i="2"/>
  <c r="C206" i="5"/>
  <c r="D198" i="6" s="1"/>
  <c r="B206" i="5"/>
  <c r="D206" i="5" s="1"/>
  <c r="F197" i="6"/>
  <c r="H198" i="6" s="1"/>
  <c r="I199" i="8"/>
  <c r="H197" i="7"/>
  <c r="H198" i="3" s="1"/>
  <c r="W60" i="1"/>
  <c r="G206" i="5" l="1"/>
  <c r="B198" i="6" s="1"/>
  <c r="AG213" i="1"/>
  <c r="I197" i="7"/>
  <c r="I198" i="3" s="1"/>
  <c r="AC213" i="1"/>
  <c r="AF213" i="1"/>
  <c r="I197" i="2" s="1"/>
  <c r="I200" i="8" s="1"/>
  <c r="T61" i="1"/>
  <c r="G45" i="7"/>
  <c r="K45" i="7" s="1"/>
  <c r="L45" i="7" s="1"/>
  <c r="AA214" i="1" l="1"/>
  <c r="A214" i="1"/>
  <c r="I198" i="7"/>
  <c r="I199" i="3" s="1"/>
  <c r="H206" i="5"/>
  <c r="H197" i="2"/>
  <c r="H200" i="8" s="1"/>
  <c r="AD213" i="1"/>
  <c r="C61" i="1"/>
  <c r="F61" i="1"/>
  <c r="C45" i="2" l="1"/>
  <c r="C48" i="8" s="1"/>
  <c r="G61" i="1"/>
  <c r="H198" i="7"/>
  <c r="H199" i="3" s="1"/>
  <c r="I61" i="1"/>
  <c r="B45" i="2"/>
  <c r="B48" i="8" s="1"/>
  <c r="D61" i="1"/>
  <c r="F198" i="6"/>
  <c r="H199" i="6" s="1"/>
  <c r="B207" i="5"/>
  <c r="D207" i="5" s="1"/>
  <c r="C207" i="5"/>
  <c r="D199" i="6" s="1"/>
  <c r="AC214" i="1"/>
  <c r="H198" i="2" s="1"/>
  <c r="H201" i="8" s="1"/>
  <c r="H207" i="5" l="1"/>
  <c r="G207" i="5"/>
  <c r="B199" i="6" s="1"/>
  <c r="B46" i="7"/>
  <c r="AF214" i="1"/>
  <c r="C46" i="7"/>
  <c r="C47" i="3" s="1"/>
  <c r="D45" i="2"/>
  <c r="D48" i="8" s="1"/>
  <c r="J61" i="1"/>
  <c r="AD214" i="1"/>
  <c r="AA215" i="1" l="1"/>
  <c r="A215" i="1"/>
  <c r="H199" i="7"/>
  <c r="H200" i="3" s="1"/>
  <c r="C208" i="5"/>
  <c r="D200" i="6" s="1"/>
  <c r="F199" i="6"/>
  <c r="H200" i="6" s="1"/>
  <c r="B208" i="5"/>
  <c r="D208" i="5" s="1"/>
  <c r="D46" i="7"/>
  <c r="D47" i="3" s="1"/>
  <c r="M61" i="1"/>
  <c r="I198" i="2"/>
  <c r="I201" i="8" s="1"/>
  <c r="AG214" i="1"/>
  <c r="B47" i="3"/>
  <c r="G208" i="5" l="1"/>
  <c r="B200" i="6" s="1"/>
  <c r="N61" i="1"/>
  <c r="E45" i="2" s="1"/>
  <c r="E46" i="3"/>
  <c r="I199" i="7"/>
  <c r="I200" i="3" s="1"/>
  <c r="AC215" i="1"/>
  <c r="AA216" i="1" l="1"/>
  <c r="A216" i="1"/>
  <c r="H199" i="2"/>
  <c r="H202" i="8" s="1"/>
  <c r="AD215" i="1"/>
  <c r="O61" i="1"/>
  <c r="H208" i="5"/>
  <c r="E48" i="8"/>
  <c r="AF215" i="1"/>
  <c r="C209" i="5" l="1"/>
  <c r="D201" i="6" s="1"/>
  <c r="F200" i="6"/>
  <c r="H201" i="6" s="1"/>
  <c r="D209" i="5"/>
  <c r="G209" i="5" s="1"/>
  <c r="H209" i="5" s="1"/>
  <c r="B209" i="5"/>
  <c r="L62" i="1"/>
  <c r="E46" i="7"/>
  <c r="Q61" i="1"/>
  <c r="I199" i="2"/>
  <c r="I202" i="8" s="1"/>
  <c r="AG215" i="1"/>
  <c r="H200" i="7"/>
  <c r="H201" i="3" s="1"/>
  <c r="AC216" i="1"/>
  <c r="H200" i="2" s="1"/>
  <c r="H203" i="8" s="1"/>
  <c r="B210" i="5" l="1"/>
  <c r="D210" i="5" s="1"/>
  <c r="C210" i="5"/>
  <c r="D202" i="6" s="1"/>
  <c r="F201" i="6"/>
  <c r="H202" i="6" s="1"/>
  <c r="B201" i="6"/>
  <c r="AD216" i="1"/>
  <c r="F45" i="2"/>
  <c r="F48" i="8" s="1"/>
  <c r="R61" i="1"/>
  <c r="AF216" i="1"/>
  <c r="I200" i="2" s="1"/>
  <c r="I203" i="8" s="1"/>
  <c r="AG216" i="1"/>
  <c r="I200" i="7"/>
  <c r="I201" i="3" s="1"/>
  <c r="G210" i="5" l="1"/>
  <c r="B202" i="6" s="1"/>
  <c r="H201" i="7"/>
  <c r="H202" i="3" s="1"/>
  <c r="I201" i="7"/>
  <c r="I202" i="3" s="1"/>
  <c r="F46" i="7"/>
  <c r="U61" i="1"/>
  <c r="A217" i="1"/>
  <c r="AA217" i="1"/>
  <c r="A218" i="1" l="1"/>
  <c r="AA218" i="1"/>
  <c r="AC217" i="1"/>
  <c r="AF217" i="1"/>
  <c r="F47" i="3"/>
  <c r="H210" i="5"/>
  <c r="V61" i="1"/>
  <c r="G45" i="2" s="1"/>
  <c r="W61" i="1"/>
  <c r="G46" i="3"/>
  <c r="K46" i="3" s="1"/>
  <c r="L46" i="3" s="1"/>
  <c r="K45" i="2"/>
  <c r="C211" i="5" l="1"/>
  <c r="D203" i="6" s="1"/>
  <c r="B211" i="5"/>
  <c r="D211" i="5" s="1"/>
  <c r="F202" i="6"/>
  <c r="H203" i="6" s="1"/>
  <c r="I201" i="2"/>
  <c r="I204" i="8" s="1"/>
  <c r="AG217" i="1"/>
  <c r="H201" i="2"/>
  <c r="H204" i="8" s="1"/>
  <c r="AD217" i="1"/>
  <c r="AC218" i="1"/>
  <c r="H202" i="2" s="1"/>
  <c r="T62" i="1"/>
  <c r="G46" i="7"/>
  <c r="K46" i="7" s="1"/>
  <c r="L46" i="7" s="1"/>
  <c r="G48" i="8"/>
  <c r="G211" i="5" l="1"/>
  <c r="B203" i="6" s="1"/>
  <c r="AF218" i="1"/>
  <c r="I202" i="2" s="1"/>
  <c r="I205" i="8" s="1"/>
  <c r="I202" i="7"/>
  <c r="I203" i="3" s="1"/>
  <c r="H202" i="7"/>
  <c r="H203" i="3" s="1"/>
  <c r="H205" i="8" s="1"/>
  <c r="AD218" i="1"/>
  <c r="C62" i="1"/>
  <c r="AA219" i="1" l="1"/>
  <c r="A219" i="1"/>
  <c r="AG218" i="1"/>
  <c r="H211" i="5"/>
  <c r="B46" i="2"/>
  <c r="B49" i="8" s="1"/>
  <c r="D62" i="1"/>
  <c r="F62" i="1"/>
  <c r="H203" i="7"/>
  <c r="H204" i="3" s="1"/>
  <c r="C212" i="5" l="1"/>
  <c r="D204" i="6" s="1"/>
  <c r="F203" i="6"/>
  <c r="H204" i="6" s="1"/>
  <c r="D212" i="5"/>
  <c r="B212" i="5"/>
  <c r="I203" i="7"/>
  <c r="I204" i="3" s="1"/>
  <c r="C46" i="2"/>
  <c r="C49" i="8" s="1"/>
  <c r="G62" i="1"/>
  <c r="I62" i="1"/>
  <c r="B47" i="7"/>
  <c r="AC219" i="1"/>
  <c r="AF219" i="1"/>
  <c r="I203" i="2" s="1"/>
  <c r="I206" i="8" s="1"/>
  <c r="AG219" i="1" l="1"/>
  <c r="B48" i="3"/>
  <c r="D46" i="2"/>
  <c r="D49" i="8" s="1"/>
  <c r="J62" i="1"/>
  <c r="H203" i="2"/>
  <c r="H206" i="8" s="1"/>
  <c r="AD219" i="1"/>
  <c r="C47" i="7"/>
  <c r="C48" i="3" s="1"/>
  <c r="G212" i="5"/>
  <c r="H212" i="5" s="1"/>
  <c r="B213" i="5" l="1"/>
  <c r="F204" i="6"/>
  <c r="H205" i="6" s="1"/>
  <c r="D213" i="5"/>
  <c r="C213" i="5"/>
  <c r="D205" i="6" s="1"/>
  <c r="H204" i="7"/>
  <c r="H205" i="3" s="1"/>
  <c r="B204" i="6"/>
  <c r="D47" i="7"/>
  <c r="M62" i="1"/>
  <c r="I204" i="7"/>
  <c r="I205" i="3" s="1"/>
  <c r="N62" i="1" l="1"/>
  <c r="E46" i="2" s="1"/>
  <c r="E49" i="8" s="1"/>
  <c r="E47" i="3"/>
  <c r="D48" i="3"/>
  <c r="A220" i="1"/>
  <c r="AA220" i="1"/>
  <c r="G213" i="5"/>
  <c r="H213" i="5" s="1"/>
  <c r="AC220" i="1" l="1"/>
  <c r="AF220" i="1" s="1"/>
  <c r="F205" i="6"/>
  <c r="H206" i="6" s="1"/>
  <c r="B214" i="5"/>
  <c r="D214" i="5" s="1"/>
  <c r="C214" i="5"/>
  <c r="D206" i="6" s="1"/>
  <c r="O62" i="1"/>
  <c r="B205" i="6"/>
  <c r="B206" i="6" l="1"/>
  <c r="G214" i="5"/>
  <c r="H214" i="5" s="1"/>
  <c r="I204" i="2"/>
  <c r="I207" i="8" s="1"/>
  <c r="AG220" i="1"/>
  <c r="Q62" i="1"/>
  <c r="L63" i="1"/>
  <c r="E47" i="7"/>
  <c r="H204" i="2"/>
  <c r="H207" i="8" s="1"/>
  <c r="AD220" i="1"/>
  <c r="A221" i="1"/>
  <c r="AA221" i="1"/>
  <c r="B215" i="5" l="1"/>
  <c r="F206" i="6"/>
  <c r="H207" i="6" s="1"/>
  <c r="C215" i="5"/>
  <c r="D207" i="6" s="1"/>
  <c r="D215" i="5"/>
  <c r="H215" i="5" s="1"/>
  <c r="G215" i="5"/>
  <c r="AC221" i="1"/>
  <c r="H205" i="2" s="1"/>
  <c r="AF221" i="1"/>
  <c r="I205" i="2" s="1"/>
  <c r="H205" i="7"/>
  <c r="H206" i="3" s="1"/>
  <c r="AD221" i="1"/>
  <c r="F46" i="2"/>
  <c r="F49" i="8" s="1"/>
  <c r="R62" i="1"/>
  <c r="I205" i="7"/>
  <c r="I206" i="3" s="1"/>
  <c r="AG221" i="1"/>
  <c r="AA222" i="1"/>
  <c r="A222" i="1"/>
  <c r="B216" i="5" l="1"/>
  <c r="D216" i="5" s="1"/>
  <c r="F207" i="6"/>
  <c r="H208" i="6" s="1"/>
  <c r="C216" i="5"/>
  <c r="D208" i="6" s="1"/>
  <c r="I206" i="7"/>
  <c r="I207" i="3" s="1"/>
  <c r="AG222" i="1"/>
  <c r="AC222" i="1"/>
  <c r="H206" i="2" s="1"/>
  <c r="AF222" i="1"/>
  <c r="I206" i="2" s="1"/>
  <c r="F47" i="7"/>
  <c r="U62" i="1"/>
  <c r="H208" i="8"/>
  <c r="H206" i="7"/>
  <c r="H207" i="3" s="1"/>
  <c r="AD222" i="1"/>
  <c r="I208" i="8"/>
  <c r="B207" i="6"/>
  <c r="H216" i="5" l="1"/>
  <c r="G216" i="5"/>
  <c r="B208" i="6" s="1"/>
  <c r="A223" i="1"/>
  <c r="AA223" i="1"/>
  <c r="I207" i="7"/>
  <c r="I208" i="3" s="1"/>
  <c r="F48" i="3"/>
  <c r="I209" i="8"/>
  <c r="H207" i="7"/>
  <c r="H208" i="3" s="1"/>
  <c r="V62" i="1"/>
  <c r="G46" i="2" s="1"/>
  <c r="G49" i="8" s="1"/>
  <c r="G47" i="3"/>
  <c r="K47" i="3" s="1"/>
  <c r="L47" i="3" s="1"/>
  <c r="H209" i="8"/>
  <c r="A224" i="1" l="1"/>
  <c r="AA224" i="1"/>
  <c r="W62" i="1"/>
  <c r="C217" i="5"/>
  <c r="D209" i="6" s="1"/>
  <c r="F208" i="6"/>
  <c r="H209" i="6" s="1"/>
  <c r="B217" i="5"/>
  <c r="D217" i="5"/>
  <c r="K46" i="2"/>
  <c r="AC223" i="1"/>
  <c r="H207" i="2" l="1"/>
  <c r="H210" i="8" s="1"/>
  <c r="AD223" i="1"/>
  <c r="AC224" i="1" s="1"/>
  <c r="T63" i="1"/>
  <c r="G47" i="7"/>
  <c r="K47" i="7" s="1"/>
  <c r="L47" i="7" s="1"/>
  <c r="G217" i="5"/>
  <c r="H217" i="5" s="1"/>
  <c r="AF223" i="1"/>
  <c r="H208" i="2" l="1"/>
  <c r="AF224" i="1"/>
  <c r="I208" i="2" s="1"/>
  <c r="C63" i="1"/>
  <c r="H208" i="7"/>
  <c r="H209" i="3" s="1"/>
  <c r="AD224" i="1"/>
  <c r="I207" i="2"/>
  <c r="I210" i="8" s="1"/>
  <c r="AG223" i="1"/>
  <c r="F209" i="6"/>
  <c r="H210" i="6" s="1"/>
  <c r="B218" i="5"/>
  <c r="D218" i="5" s="1"/>
  <c r="C218" i="5"/>
  <c r="D210" i="6" s="1"/>
  <c r="B209" i="6"/>
  <c r="G218" i="5" l="1"/>
  <c r="B210" i="6" s="1"/>
  <c r="B47" i="2"/>
  <c r="B50" i="8" s="1"/>
  <c r="D63" i="1"/>
  <c r="H209" i="7"/>
  <c r="H210" i="3" s="1"/>
  <c r="I211" i="8"/>
  <c r="AG224" i="1"/>
  <c r="I208" i="7"/>
  <c r="I209" i="3" s="1"/>
  <c r="F63" i="1"/>
  <c r="AA225" i="1"/>
  <c r="A225" i="1"/>
  <c r="H211" i="8"/>
  <c r="A226" i="1" l="1"/>
  <c r="AA226" i="1"/>
  <c r="H218" i="5"/>
  <c r="C47" i="2"/>
  <c r="C50" i="8" s="1"/>
  <c r="G63" i="1"/>
  <c r="I63" i="1"/>
  <c r="I209" i="7"/>
  <c r="I210" i="3" s="1"/>
  <c r="AC225" i="1"/>
  <c r="AF225" i="1"/>
  <c r="I209" i="2" s="1"/>
  <c r="I212" i="8" s="1"/>
  <c r="B48" i="7"/>
  <c r="F210" i="6" l="1"/>
  <c r="H211" i="6" s="1"/>
  <c r="B219" i="5"/>
  <c r="D219" i="5" s="1"/>
  <c r="C219" i="5"/>
  <c r="D211" i="6" s="1"/>
  <c r="H209" i="2"/>
  <c r="H212" i="8" s="1"/>
  <c r="AD225" i="1"/>
  <c r="AC226" i="1" s="1"/>
  <c r="D47" i="2"/>
  <c r="D50" i="8" s="1"/>
  <c r="J63" i="1"/>
  <c r="B49" i="3"/>
  <c r="AG225" i="1"/>
  <c r="C48" i="7"/>
  <c r="C49" i="3" s="1"/>
  <c r="G219" i="5" l="1"/>
  <c r="B211" i="6" s="1"/>
  <c r="H210" i="2"/>
  <c r="H213" i="8" s="1"/>
  <c r="AF226" i="1"/>
  <c r="I210" i="2" s="1"/>
  <c r="M63" i="1"/>
  <c r="D48" i="7"/>
  <c r="D49" i="3" s="1"/>
  <c r="AG226" i="1"/>
  <c r="I210" i="7"/>
  <c r="I211" i="3" s="1"/>
  <c r="AD226" i="1"/>
  <c r="H210" i="7"/>
  <c r="H211" i="3" s="1"/>
  <c r="AA227" i="1" l="1"/>
  <c r="A227" i="1"/>
  <c r="H211" i="7"/>
  <c r="H212" i="3" s="1"/>
  <c r="N63" i="1"/>
  <c r="E47" i="2" s="1"/>
  <c r="E50" i="8" s="1"/>
  <c r="E48" i="3"/>
  <c r="H219" i="5"/>
  <c r="I211" i="7"/>
  <c r="I212" i="3" s="1"/>
  <c r="I213" i="8"/>
  <c r="O63" i="1" l="1"/>
  <c r="C220" i="5"/>
  <c r="D212" i="6" s="1"/>
  <c r="F211" i="6"/>
  <c r="H212" i="6" s="1"/>
  <c r="B220" i="5"/>
  <c r="AC227" i="1"/>
  <c r="H211" i="2" l="1"/>
  <c r="H214" i="8" s="1"/>
  <c r="AD227" i="1"/>
  <c r="D220" i="5"/>
  <c r="AF227" i="1"/>
  <c r="L64" i="1"/>
  <c r="E48" i="7"/>
  <c r="Q63" i="1"/>
  <c r="F47" i="2" l="1"/>
  <c r="F50" i="8" s="1"/>
  <c r="R63" i="1"/>
  <c r="G220" i="5"/>
  <c r="H220" i="5" s="1"/>
  <c r="H212" i="7"/>
  <c r="H213" i="3" s="1"/>
  <c r="I211" i="2"/>
  <c r="I214" i="8" s="1"/>
  <c r="AG227" i="1"/>
  <c r="C221" i="5" l="1"/>
  <c r="D213" i="6" s="1"/>
  <c r="F212" i="6"/>
  <c r="H213" i="6" s="1"/>
  <c r="B221" i="5"/>
  <c r="D221" i="5" s="1"/>
  <c r="B212" i="6"/>
  <c r="F48" i="7"/>
  <c r="U63" i="1"/>
  <c r="I212" i="7"/>
  <c r="I213" i="3" s="1"/>
  <c r="G221" i="5" l="1"/>
  <c r="B213" i="6" s="1"/>
  <c r="A228" i="1"/>
  <c r="AA228" i="1"/>
  <c r="V63" i="1"/>
  <c r="G47" i="2" s="1"/>
  <c r="G50" i="8" s="1"/>
  <c r="G48" i="3"/>
  <c r="K48" i="3" s="1"/>
  <c r="L48" i="3" s="1"/>
  <c r="F49" i="3"/>
  <c r="AA229" i="1" l="1"/>
  <c r="A229" i="1"/>
  <c r="H221" i="5"/>
  <c r="K47" i="2"/>
  <c r="W63" i="1"/>
  <c r="AC228" i="1"/>
  <c r="AF228" i="1"/>
  <c r="F213" i="6" l="1"/>
  <c r="H214" i="6" s="1"/>
  <c r="B222" i="5"/>
  <c r="D222" i="5" s="1"/>
  <c r="C222" i="5"/>
  <c r="D214" i="6" s="1"/>
  <c r="I212" i="2"/>
  <c r="I215" i="8" s="1"/>
  <c r="AG228" i="1"/>
  <c r="H212" i="2"/>
  <c r="H215" i="8" s="1"/>
  <c r="AD228" i="1"/>
  <c r="T64" i="1"/>
  <c r="G48" i="7"/>
  <c r="K48" i="7" s="1"/>
  <c r="L48" i="7" s="1"/>
  <c r="AC229" i="1"/>
  <c r="H213" i="2" s="1"/>
  <c r="G222" i="5" l="1"/>
  <c r="B214" i="6" s="1"/>
  <c r="H216" i="8"/>
  <c r="C64" i="1"/>
  <c r="F64" i="1"/>
  <c r="AF229" i="1"/>
  <c r="I213" i="2" s="1"/>
  <c r="H213" i="7"/>
  <c r="H214" i="3" s="1"/>
  <c r="AD229" i="1"/>
  <c r="I213" i="7"/>
  <c r="I214" i="3" s="1"/>
  <c r="AG229" i="1"/>
  <c r="A230" i="1" l="1"/>
  <c r="AA230" i="1"/>
  <c r="C48" i="2"/>
  <c r="C51" i="8" s="1"/>
  <c r="G64" i="1"/>
  <c r="I64" i="1"/>
  <c r="H214" i="7"/>
  <c r="H215" i="3" s="1"/>
  <c r="B48" i="2"/>
  <c r="B51" i="8" s="1"/>
  <c r="D64" i="1"/>
  <c r="H222" i="5"/>
  <c r="I214" i="7"/>
  <c r="I215" i="3" s="1"/>
  <c r="I216" i="8"/>
  <c r="C49" i="7" l="1"/>
  <c r="C50" i="3" s="1"/>
  <c r="C223" i="5"/>
  <c r="D215" i="6" s="1"/>
  <c r="B223" i="5"/>
  <c r="D223" i="5" s="1"/>
  <c r="F214" i="6"/>
  <c r="H215" i="6" s="1"/>
  <c r="AC230" i="1"/>
  <c r="B49" i="7"/>
  <c r="D48" i="2"/>
  <c r="D51" i="8" s="1"/>
  <c r="J64" i="1"/>
  <c r="H223" i="5" l="1"/>
  <c r="G223" i="5"/>
  <c r="B215" i="6" s="1"/>
  <c r="B50" i="3"/>
  <c r="D49" i="7"/>
  <c r="D50" i="3" s="1"/>
  <c r="M64" i="1"/>
  <c r="H214" i="2"/>
  <c r="H217" i="8" s="1"/>
  <c r="AD230" i="1"/>
  <c r="AF230" i="1"/>
  <c r="A231" i="1" l="1"/>
  <c r="AA231" i="1"/>
  <c r="I214" i="2"/>
  <c r="I217" i="8" s="1"/>
  <c r="AG230" i="1"/>
  <c r="H215" i="7"/>
  <c r="H216" i="3" s="1"/>
  <c r="C224" i="5"/>
  <c r="D216" i="6" s="1"/>
  <c r="B224" i="5"/>
  <c r="D224" i="5" s="1"/>
  <c r="F215" i="6"/>
  <c r="H216" i="6" s="1"/>
  <c r="N64" i="1"/>
  <c r="E48" i="2" s="1"/>
  <c r="E51" i="8" s="1"/>
  <c r="E49" i="3"/>
  <c r="G224" i="5" l="1"/>
  <c r="B216" i="6" s="1"/>
  <c r="O64" i="1"/>
  <c r="I215" i="7"/>
  <c r="I216" i="3" s="1"/>
  <c r="AC231" i="1"/>
  <c r="AA232" i="1" l="1"/>
  <c r="A232" i="1"/>
  <c r="H224" i="5"/>
  <c r="H215" i="2"/>
  <c r="H218" i="8" s="1"/>
  <c r="AD231" i="1"/>
  <c r="AF231" i="1"/>
  <c r="Q64" i="1"/>
  <c r="L65" i="1"/>
  <c r="E49" i="7"/>
  <c r="C225" i="5" l="1"/>
  <c r="D217" i="6" s="1"/>
  <c r="B225" i="5"/>
  <c r="D225" i="5" s="1"/>
  <c r="F216" i="6"/>
  <c r="H217" i="6" s="1"/>
  <c r="F48" i="2"/>
  <c r="F51" i="8" s="1"/>
  <c r="R64" i="1"/>
  <c r="I215" i="2"/>
  <c r="I218" i="8" s="1"/>
  <c r="AG231" i="1"/>
  <c r="H216" i="7"/>
  <c r="H217" i="3" s="1"/>
  <c r="AC232" i="1"/>
  <c r="H216" i="2" s="1"/>
  <c r="AF232" i="1"/>
  <c r="I216" i="2" s="1"/>
  <c r="B217" i="6" l="1"/>
  <c r="G225" i="5"/>
  <c r="H225" i="5" s="1"/>
  <c r="U64" i="1"/>
  <c r="F49" i="7"/>
  <c r="I219" i="8"/>
  <c r="H219" i="8"/>
  <c r="I216" i="7"/>
  <c r="I217" i="3" s="1"/>
  <c r="AG232" i="1"/>
  <c r="AD232" i="1"/>
  <c r="C226" i="5" l="1"/>
  <c r="D218" i="6" s="1"/>
  <c r="B226" i="5"/>
  <c r="D226" i="5" s="1"/>
  <c r="F217" i="6"/>
  <c r="H218" i="6" s="1"/>
  <c r="H217" i="7"/>
  <c r="H218" i="3" s="1"/>
  <c r="V64" i="1"/>
  <c r="G48" i="2" s="1"/>
  <c r="W64" i="1"/>
  <c r="G49" i="3"/>
  <c r="K49" i="3" s="1"/>
  <c r="L49" i="3" s="1"/>
  <c r="K48" i="2"/>
  <c r="I217" i="7"/>
  <c r="I218" i="3" s="1"/>
  <c r="F50" i="3"/>
  <c r="A233" i="1"/>
  <c r="AA233" i="1"/>
  <c r="G226" i="5" l="1"/>
  <c r="B218" i="6" s="1"/>
  <c r="H226" i="5"/>
  <c r="AC233" i="1"/>
  <c r="AF233" i="1"/>
  <c r="T65" i="1"/>
  <c r="G49" i="7"/>
  <c r="K49" i="7" s="1"/>
  <c r="L49" i="7" s="1"/>
  <c r="G51" i="8"/>
  <c r="AA234" i="1" l="1"/>
  <c r="A234" i="1"/>
  <c r="C65" i="1"/>
  <c r="C227" i="5"/>
  <c r="D219" i="6" s="1"/>
  <c r="F218" i="6"/>
  <c r="H219" i="6" s="1"/>
  <c r="B227" i="5"/>
  <c r="D227" i="5" s="1"/>
  <c r="I217" i="2"/>
  <c r="I220" i="8" s="1"/>
  <c r="AG233" i="1"/>
  <c r="H217" i="2"/>
  <c r="H220" i="8" s="1"/>
  <c r="AD233" i="1"/>
  <c r="H227" i="5" l="1"/>
  <c r="G227" i="5"/>
  <c r="B219" i="6" s="1"/>
  <c r="B49" i="2"/>
  <c r="B52" i="8" s="1"/>
  <c r="D65" i="1"/>
  <c r="H218" i="7"/>
  <c r="H219" i="3" s="1"/>
  <c r="I218" i="7"/>
  <c r="I219" i="3" s="1"/>
  <c r="F65" i="1"/>
  <c r="AC234" i="1"/>
  <c r="H218" i="2" s="1"/>
  <c r="AA235" i="1" l="1"/>
  <c r="A235" i="1"/>
  <c r="F219" i="6"/>
  <c r="H220" i="6" s="1"/>
  <c r="C228" i="5"/>
  <c r="D220" i="6" s="1"/>
  <c r="B228" i="5"/>
  <c r="D228" i="5" s="1"/>
  <c r="C49" i="2"/>
  <c r="C52" i="8" s="1"/>
  <c r="G65" i="1"/>
  <c r="I65" i="1"/>
  <c r="H221" i="8"/>
  <c r="AF234" i="1"/>
  <c r="AD234" i="1"/>
  <c r="B50" i="7"/>
  <c r="G228" i="5" l="1"/>
  <c r="B220" i="6" s="1"/>
  <c r="B51" i="3"/>
  <c r="D49" i="2"/>
  <c r="D52" i="8" s="1"/>
  <c r="J65" i="1"/>
  <c r="H219" i="7"/>
  <c r="H220" i="3" s="1"/>
  <c r="AD235" i="1"/>
  <c r="C50" i="7"/>
  <c r="C51" i="3" s="1"/>
  <c r="I218" i="2"/>
  <c r="I221" i="8" s="1"/>
  <c r="AG234" i="1"/>
  <c r="AF235" i="1"/>
  <c r="I219" i="2" s="1"/>
  <c r="AC235" i="1"/>
  <c r="H219" i="2" s="1"/>
  <c r="A236" i="1" l="1"/>
  <c r="AA236" i="1"/>
  <c r="AG235" i="1"/>
  <c r="I219" i="7"/>
  <c r="I220" i="3" s="1"/>
  <c r="I222" i="8" s="1"/>
  <c r="H220" i="7"/>
  <c r="H221" i="3" s="1"/>
  <c r="H228" i="5"/>
  <c r="H222" i="8"/>
  <c r="D50" i="7"/>
  <c r="D51" i="3" s="1"/>
  <c r="M65" i="1"/>
  <c r="N65" i="1" l="1"/>
  <c r="E49" i="2" s="1"/>
  <c r="E52" i="8" s="1"/>
  <c r="E50" i="3"/>
  <c r="C229" i="5"/>
  <c r="D221" i="6" s="1"/>
  <c r="B229" i="5"/>
  <c r="D229" i="5" s="1"/>
  <c r="F220" i="6"/>
  <c r="H221" i="6" s="1"/>
  <c r="I220" i="7"/>
  <c r="I221" i="3" s="1"/>
  <c r="AC236" i="1"/>
  <c r="G229" i="5" l="1"/>
  <c r="B221" i="6" s="1"/>
  <c r="O65" i="1"/>
  <c r="H220" i="2"/>
  <c r="H223" i="8" s="1"/>
  <c r="AD236" i="1"/>
  <c r="AF236" i="1"/>
  <c r="A237" i="1" l="1"/>
  <c r="AA237" i="1"/>
  <c r="H221" i="7"/>
  <c r="H222" i="3" s="1"/>
  <c r="H229" i="5"/>
  <c r="I220" i="2"/>
  <c r="I223" i="8" s="1"/>
  <c r="AG236" i="1"/>
  <c r="Q65" i="1"/>
  <c r="L66" i="1"/>
  <c r="E50" i="7"/>
  <c r="F49" i="2" l="1"/>
  <c r="F52" i="8" s="1"/>
  <c r="R65" i="1"/>
  <c r="AF237" i="1"/>
  <c r="I221" i="2" s="1"/>
  <c r="I224" i="8" s="1"/>
  <c r="AC237" i="1"/>
  <c r="I221" i="7"/>
  <c r="I222" i="3" s="1"/>
  <c r="AG237" i="1"/>
  <c r="F221" i="6"/>
  <c r="H222" i="6" s="1"/>
  <c r="C230" i="5"/>
  <c r="D222" i="6" s="1"/>
  <c r="B230" i="5"/>
  <c r="D230" i="5" s="1"/>
  <c r="G230" i="5" l="1"/>
  <c r="B222" i="6" s="1"/>
  <c r="H230" i="5"/>
  <c r="H221" i="2"/>
  <c r="H224" i="8" s="1"/>
  <c r="AD237" i="1"/>
  <c r="I222" i="7"/>
  <c r="I223" i="3" s="1"/>
  <c r="U65" i="1"/>
  <c r="F50" i="7"/>
  <c r="A238" i="1" l="1"/>
  <c r="AA238" i="1"/>
  <c r="B231" i="5"/>
  <c r="D231" i="5" s="1"/>
  <c r="F222" i="6"/>
  <c r="H223" i="6" s="1"/>
  <c r="C231" i="5"/>
  <c r="D223" i="6" s="1"/>
  <c r="F51" i="3"/>
  <c r="H222" i="7"/>
  <c r="H223" i="3" s="1"/>
  <c r="V65" i="1"/>
  <c r="G49" i="2" s="1"/>
  <c r="G50" i="3"/>
  <c r="K50" i="3" s="1"/>
  <c r="L50" i="3" s="1"/>
  <c r="K49" i="2"/>
  <c r="B223" i="6" l="1"/>
  <c r="G231" i="5"/>
  <c r="H231" i="5"/>
  <c r="W65" i="1"/>
  <c r="AC238" i="1"/>
  <c r="AF238" i="1"/>
  <c r="G52" i="8"/>
  <c r="I222" i="2" l="1"/>
  <c r="I225" i="8" s="1"/>
  <c r="AG238" i="1"/>
  <c r="F223" i="6"/>
  <c r="H224" i="6" s="1"/>
  <c r="B232" i="5"/>
  <c r="D232" i="5" s="1"/>
  <c r="C232" i="5"/>
  <c r="D224" i="6" s="1"/>
  <c r="H222" i="2"/>
  <c r="H225" i="8" s="1"/>
  <c r="AD238" i="1"/>
  <c r="T66" i="1"/>
  <c r="G50" i="7"/>
  <c r="K50" i="7" s="1"/>
  <c r="L50" i="7" s="1"/>
  <c r="AA239" i="1"/>
  <c r="A239" i="1"/>
  <c r="B224" i="6" l="1"/>
  <c r="G232" i="5"/>
  <c r="H232" i="5"/>
  <c r="C66" i="1"/>
  <c r="F66" i="1" s="1"/>
  <c r="AC239" i="1"/>
  <c r="H223" i="2" s="1"/>
  <c r="AF239" i="1"/>
  <c r="I223" i="2" s="1"/>
  <c r="I226" i="8" s="1"/>
  <c r="AD239" i="1"/>
  <c r="H223" i="7"/>
  <c r="H224" i="3" s="1"/>
  <c r="I223" i="7"/>
  <c r="I224" i="3" s="1"/>
  <c r="AG239" i="1"/>
  <c r="C50" i="2" l="1"/>
  <c r="C53" i="8" s="1"/>
  <c r="G66" i="1"/>
  <c r="I66" i="1"/>
  <c r="F224" i="6"/>
  <c r="H225" i="6" s="1"/>
  <c r="B233" i="5"/>
  <c r="D233" i="5" s="1"/>
  <c r="C233" i="5"/>
  <c r="D225" i="6" s="1"/>
  <c r="H226" i="8"/>
  <c r="H224" i="7"/>
  <c r="H225" i="3" s="1"/>
  <c r="I224" i="7"/>
  <c r="I225" i="3" s="1"/>
  <c r="B50" i="2"/>
  <c r="B53" i="8" s="1"/>
  <c r="D66" i="1"/>
  <c r="A240" i="1"/>
  <c r="AA240" i="1"/>
  <c r="G233" i="5" l="1"/>
  <c r="B225" i="6" s="1"/>
  <c r="H233" i="5"/>
  <c r="B51" i="7"/>
  <c r="D50" i="2"/>
  <c r="D53" i="8" s="1"/>
  <c r="J66" i="1"/>
  <c r="AC240" i="1"/>
  <c r="C51" i="7"/>
  <c r="C52" i="3" s="1"/>
  <c r="AA241" i="1" l="1"/>
  <c r="A241" i="1"/>
  <c r="C234" i="5"/>
  <c r="D226" i="6" s="1"/>
  <c r="B234" i="5"/>
  <c r="D234" i="5" s="1"/>
  <c r="F225" i="6"/>
  <c r="H226" i="6" s="1"/>
  <c r="H224" i="2"/>
  <c r="H227" i="8" s="1"/>
  <c r="AD240" i="1"/>
  <c r="M66" i="1"/>
  <c r="D51" i="7"/>
  <c r="D52" i="3" s="1"/>
  <c r="AF240" i="1"/>
  <c r="B52" i="3"/>
  <c r="G234" i="5" l="1"/>
  <c r="B226" i="6" s="1"/>
  <c r="N66" i="1"/>
  <c r="E50" i="2" s="1"/>
  <c r="O66" i="1"/>
  <c r="E51" i="3"/>
  <c r="I224" i="2"/>
  <c r="I227" i="8" s="1"/>
  <c r="AG240" i="1"/>
  <c r="H225" i="7"/>
  <c r="H226" i="3" s="1"/>
  <c r="AC241" i="1"/>
  <c r="H225" i="2" s="1"/>
  <c r="H228" i="8" s="1"/>
  <c r="AA242" i="1" l="1"/>
  <c r="A242" i="1"/>
  <c r="AF241" i="1"/>
  <c r="I225" i="2" s="1"/>
  <c r="Q66" i="1"/>
  <c r="L67" i="1"/>
  <c r="E51" i="7"/>
  <c r="AD241" i="1"/>
  <c r="I225" i="7"/>
  <c r="I226" i="3" s="1"/>
  <c r="E53" i="8"/>
  <c r="H234" i="5"/>
  <c r="F50" i="2" l="1"/>
  <c r="F53" i="8" s="1"/>
  <c r="R66" i="1"/>
  <c r="I228" i="8"/>
  <c r="AG241" i="1"/>
  <c r="F226" i="6"/>
  <c r="H227" i="6" s="1"/>
  <c r="B235" i="5"/>
  <c r="D235" i="5" s="1"/>
  <c r="C235" i="5"/>
  <c r="D227" i="6" s="1"/>
  <c r="H226" i="7"/>
  <c r="H227" i="3" s="1"/>
  <c r="AC242" i="1"/>
  <c r="H226" i="2" s="1"/>
  <c r="AF242" i="1"/>
  <c r="I226" i="2" s="1"/>
  <c r="G235" i="5" l="1"/>
  <c r="B227" i="6" s="1"/>
  <c r="H229" i="8"/>
  <c r="F51" i="7"/>
  <c r="U66" i="1"/>
  <c r="AD242" i="1"/>
  <c r="I226" i="7"/>
  <c r="I227" i="3" s="1"/>
  <c r="I229" i="8" s="1"/>
  <c r="AG242" i="1"/>
  <c r="A243" i="1" l="1"/>
  <c r="AA243" i="1"/>
  <c r="H235" i="5"/>
  <c r="I227" i="7"/>
  <c r="I228" i="3" s="1"/>
  <c r="F52" i="3"/>
  <c r="H227" i="7"/>
  <c r="H228" i="3" s="1"/>
  <c r="V66" i="1"/>
  <c r="G50" i="2" s="1"/>
  <c r="G53" i="8" s="1"/>
  <c r="G51" i="3"/>
  <c r="K51" i="3" s="1"/>
  <c r="L51" i="3" s="1"/>
  <c r="W66" i="1" l="1"/>
  <c r="C236" i="5"/>
  <c r="D228" i="6" s="1"/>
  <c r="F227" i="6"/>
  <c r="H228" i="6" s="1"/>
  <c r="D236" i="5"/>
  <c r="B236" i="5"/>
  <c r="AC243" i="1"/>
  <c r="K50" i="2"/>
  <c r="H227" i="2" l="1"/>
  <c r="H230" i="8" s="1"/>
  <c r="AD243" i="1"/>
  <c r="AF243" i="1"/>
  <c r="G236" i="5"/>
  <c r="H236" i="5" s="1"/>
  <c r="T67" i="1"/>
  <c r="G51" i="7"/>
  <c r="K51" i="7" s="1"/>
  <c r="L51" i="7" s="1"/>
  <c r="F228" i="6" l="1"/>
  <c r="H229" i="6" s="1"/>
  <c r="C237" i="5"/>
  <c r="D229" i="6" s="1"/>
  <c r="B237" i="5"/>
  <c r="D237" i="5" s="1"/>
  <c r="I227" i="2"/>
  <c r="I230" i="8" s="1"/>
  <c r="AG243" i="1"/>
  <c r="C67" i="1"/>
  <c r="F67" i="1"/>
  <c r="I67" i="1"/>
  <c r="H228" i="7"/>
  <c r="H229" i="3" s="1"/>
  <c r="B228" i="6"/>
  <c r="G237" i="5" l="1"/>
  <c r="B229" i="6" s="1"/>
  <c r="D51" i="2"/>
  <c r="D54" i="8" s="1"/>
  <c r="J67" i="1"/>
  <c r="I228" i="7"/>
  <c r="I229" i="3" s="1"/>
  <c r="AA244" i="1"/>
  <c r="A244" i="1"/>
  <c r="B51" i="2"/>
  <c r="B54" i="8" s="1"/>
  <c r="D67" i="1"/>
  <c r="C51" i="2"/>
  <c r="C54" i="8" s="1"/>
  <c r="G67" i="1"/>
  <c r="AA245" i="1" l="1"/>
  <c r="A245" i="1"/>
  <c r="AC244" i="1"/>
  <c r="AF244" i="1"/>
  <c r="B52" i="7"/>
  <c r="H237" i="5"/>
  <c r="C52" i="7"/>
  <c r="C53" i="3" s="1"/>
  <c r="M67" i="1"/>
  <c r="D52" i="7"/>
  <c r="D53" i="3" s="1"/>
  <c r="N67" i="1" l="1"/>
  <c r="E51" i="2" s="1"/>
  <c r="E54" i="8" s="1"/>
  <c r="E52" i="3"/>
  <c r="I228" i="2"/>
  <c r="I231" i="8" s="1"/>
  <c r="AG244" i="1"/>
  <c r="F229" i="6"/>
  <c r="H230" i="6" s="1"/>
  <c r="B238" i="5"/>
  <c r="D238" i="5" s="1"/>
  <c r="C238" i="5"/>
  <c r="D230" i="6" s="1"/>
  <c r="H228" i="2"/>
  <c r="H231" i="8" s="1"/>
  <c r="AD244" i="1"/>
  <c r="AC245" i="1" s="1"/>
  <c r="B53" i="3"/>
  <c r="H238" i="5" l="1"/>
  <c r="G238" i="5"/>
  <c r="B230" i="6" s="1"/>
  <c r="H229" i="2"/>
  <c r="H232" i="8" s="1"/>
  <c r="AF245" i="1"/>
  <c r="I229" i="2" s="1"/>
  <c r="O67" i="1"/>
  <c r="AD245" i="1"/>
  <c r="H229" i="7"/>
  <c r="H230" i="3" s="1"/>
  <c r="AG245" i="1"/>
  <c r="I229" i="7"/>
  <c r="I230" i="3" s="1"/>
  <c r="A246" i="1" l="1"/>
  <c r="AA246" i="1"/>
  <c r="I230" i="7"/>
  <c r="I231" i="3" s="1"/>
  <c r="C239" i="5"/>
  <c r="D231" i="6" s="1"/>
  <c r="B239" i="5"/>
  <c r="D239" i="5" s="1"/>
  <c r="F230" i="6"/>
  <c r="H231" i="6" s="1"/>
  <c r="L68" i="1"/>
  <c r="E52" i="7"/>
  <c r="Q67" i="1"/>
  <c r="H230" i="7"/>
  <c r="H231" i="3" s="1"/>
  <c r="I232" i="8"/>
  <c r="G239" i="5" l="1"/>
  <c r="B231" i="6" s="1"/>
  <c r="AF246" i="1"/>
  <c r="AC246" i="1"/>
  <c r="F51" i="2"/>
  <c r="F54" i="8" s="1"/>
  <c r="R67" i="1"/>
  <c r="A247" i="1" l="1"/>
  <c r="AA247" i="1"/>
  <c r="I230" i="2"/>
  <c r="I233" i="8" s="1"/>
  <c r="AG246" i="1"/>
  <c r="U67" i="1"/>
  <c r="F52" i="7"/>
  <c r="H239" i="5"/>
  <c r="H230" i="2"/>
  <c r="H233" i="8" s="1"/>
  <c r="AD246" i="1"/>
  <c r="F231" i="6" l="1"/>
  <c r="H232" i="6" s="1"/>
  <c r="C240" i="5"/>
  <c r="D232" i="6" s="1"/>
  <c r="B240" i="5"/>
  <c r="D240" i="5" s="1"/>
  <c r="I231" i="7"/>
  <c r="I232" i="3" s="1"/>
  <c r="F53" i="3"/>
  <c r="AD247" i="1"/>
  <c r="H231" i="7"/>
  <c r="H232" i="3" s="1"/>
  <c r="AC247" i="1"/>
  <c r="H231" i="2" s="1"/>
  <c r="AF247" i="1"/>
  <c r="I231" i="2" s="1"/>
  <c r="I234" i="8" s="1"/>
  <c r="V67" i="1"/>
  <c r="G51" i="2" s="1"/>
  <c r="G54" i="8" s="1"/>
  <c r="W67" i="1"/>
  <c r="G52" i="3"/>
  <c r="K52" i="3" s="1"/>
  <c r="L52" i="3" s="1"/>
  <c r="K51" i="2"/>
  <c r="G240" i="5" l="1"/>
  <c r="B232" i="6" s="1"/>
  <c r="T68" i="1"/>
  <c r="G52" i="7"/>
  <c r="K52" i="7" s="1"/>
  <c r="L52" i="7" s="1"/>
  <c r="H232" i="7"/>
  <c r="H233" i="3" s="1"/>
  <c r="AG247" i="1"/>
  <c r="H234" i="8"/>
  <c r="AA248" i="1" l="1"/>
  <c r="A248" i="1"/>
  <c r="C68" i="1"/>
  <c r="H240" i="5"/>
  <c r="I232" i="7"/>
  <c r="I233" i="3" s="1"/>
  <c r="B52" i="2" l="1"/>
  <c r="B55" i="8" s="1"/>
  <c r="D68" i="1"/>
  <c r="F232" i="6"/>
  <c r="H233" i="6" s="1"/>
  <c r="B241" i="5"/>
  <c r="D241" i="5" s="1"/>
  <c r="C241" i="5"/>
  <c r="D233" i="6" s="1"/>
  <c r="F68" i="1"/>
  <c r="AC248" i="1"/>
  <c r="AF248" i="1" s="1"/>
  <c r="G241" i="5" l="1"/>
  <c r="B233" i="6" s="1"/>
  <c r="I232" i="2"/>
  <c r="I235" i="8" s="1"/>
  <c r="AG248" i="1"/>
  <c r="B53" i="7"/>
  <c r="H232" i="2"/>
  <c r="H235" i="8" s="1"/>
  <c r="AD248" i="1"/>
  <c r="C52" i="2"/>
  <c r="C55" i="8" s="1"/>
  <c r="G68" i="1"/>
  <c r="I68" i="1"/>
  <c r="A249" i="1" l="1"/>
  <c r="AA249" i="1"/>
  <c r="B54" i="3"/>
  <c r="H241" i="5"/>
  <c r="C53" i="7"/>
  <c r="C54" i="3" s="1"/>
  <c r="H233" i="7"/>
  <c r="H234" i="3" s="1"/>
  <c r="D52" i="2"/>
  <c r="D55" i="8" s="1"/>
  <c r="J68" i="1"/>
  <c r="I233" i="7"/>
  <c r="I234" i="3" s="1"/>
  <c r="AC249" i="1" l="1"/>
  <c r="M68" i="1"/>
  <c r="D53" i="7"/>
  <c r="C242" i="5"/>
  <c r="D234" i="6" s="1"/>
  <c r="F233" i="6"/>
  <c r="H234" i="6" s="1"/>
  <c r="B242" i="5"/>
  <c r="D242" i="5" s="1"/>
  <c r="H242" i="5" l="1"/>
  <c r="G242" i="5"/>
  <c r="B234" i="6" s="1"/>
  <c r="H233" i="2"/>
  <c r="H236" i="8" s="1"/>
  <c r="AD249" i="1"/>
  <c r="N68" i="1"/>
  <c r="E52" i="2" s="1"/>
  <c r="E55" i="8" s="1"/>
  <c r="E53" i="3"/>
  <c r="AF249" i="1"/>
  <c r="D54" i="3"/>
  <c r="AA250" i="1" l="1"/>
  <c r="A250" i="1"/>
  <c r="C243" i="5"/>
  <c r="D235" i="6" s="1"/>
  <c r="B243" i="5"/>
  <c r="D243" i="5" s="1"/>
  <c r="F234" i="6"/>
  <c r="H235" i="6" s="1"/>
  <c r="O68" i="1"/>
  <c r="I233" i="2"/>
  <c r="I236" i="8" s="1"/>
  <c r="AG249" i="1"/>
  <c r="H234" i="7"/>
  <c r="H235" i="3" s="1"/>
  <c r="G243" i="5" l="1"/>
  <c r="B235" i="6" s="1"/>
  <c r="I234" i="7"/>
  <c r="I235" i="3" s="1"/>
  <c r="Q68" i="1"/>
  <c r="E53" i="7"/>
  <c r="L69" i="1"/>
  <c r="AC250" i="1"/>
  <c r="A251" i="1" l="1"/>
  <c r="AA251" i="1"/>
  <c r="H234" i="2"/>
  <c r="H237" i="8" s="1"/>
  <c r="AD250" i="1"/>
  <c r="H243" i="5"/>
  <c r="F52" i="2"/>
  <c r="F55" i="8" s="1"/>
  <c r="R68" i="1"/>
  <c r="AF250" i="1"/>
  <c r="U68" i="1" l="1"/>
  <c r="F53" i="7"/>
  <c r="I234" i="2"/>
  <c r="I237" i="8" s="1"/>
  <c r="AG250" i="1"/>
  <c r="H235" i="7"/>
  <c r="H236" i="3" s="1"/>
  <c r="AC251" i="1"/>
  <c r="H235" i="2" s="1"/>
  <c r="H238" i="8" s="1"/>
  <c r="C244" i="5"/>
  <c r="D236" i="6" s="1"/>
  <c r="F235" i="6"/>
  <c r="H236" i="6" s="1"/>
  <c r="B244" i="5"/>
  <c r="D244" i="5" l="1"/>
  <c r="AD251" i="1"/>
  <c r="F54" i="3"/>
  <c r="V68" i="1"/>
  <c r="G52" i="2" s="1"/>
  <c r="W68" i="1"/>
  <c r="G53" i="3"/>
  <c r="K53" i="3" s="1"/>
  <c r="L53" i="3" s="1"/>
  <c r="AF251" i="1"/>
  <c r="I235" i="2" s="1"/>
  <c r="I238" i="8" s="1"/>
  <c r="I235" i="7"/>
  <c r="I236" i="3" s="1"/>
  <c r="T69" i="1" l="1"/>
  <c r="G53" i="7"/>
  <c r="K53" i="7" s="1"/>
  <c r="L53" i="7" s="1"/>
  <c r="AG251" i="1"/>
  <c r="H236" i="7"/>
  <c r="H237" i="3" s="1"/>
  <c r="G55" i="8"/>
  <c r="B236" i="6"/>
  <c r="G244" i="5"/>
  <c r="H244" i="5" s="1"/>
  <c r="K52" i="2"/>
  <c r="F236" i="6" l="1"/>
  <c r="H237" i="6" s="1"/>
  <c r="B245" i="5"/>
  <c r="D245" i="5" s="1"/>
  <c r="C245" i="5"/>
  <c r="D237" i="6" s="1"/>
  <c r="I236" i="7"/>
  <c r="I237" i="3" s="1"/>
  <c r="A252" i="1"/>
  <c r="AA252" i="1"/>
  <c r="C69" i="1"/>
  <c r="G245" i="5" l="1"/>
  <c r="B237" i="6" s="1"/>
  <c r="B53" i="2"/>
  <c r="B56" i="8" s="1"/>
  <c r="D69" i="1"/>
  <c r="AC252" i="1"/>
  <c r="F69" i="1"/>
  <c r="A253" i="1" l="1"/>
  <c r="AA253" i="1"/>
  <c r="H236" i="2"/>
  <c r="H239" i="8" s="1"/>
  <c r="AD252" i="1"/>
  <c r="AF252" i="1"/>
  <c r="H245" i="5"/>
  <c r="C53" i="2"/>
  <c r="C56" i="8" s="1"/>
  <c r="G69" i="1"/>
  <c r="I69" i="1"/>
  <c r="B54" i="7"/>
  <c r="C54" i="7" l="1"/>
  <c r="C55" i="3" s="1"/>
  <c r="H237" i="7"/>
  <c r="H238" i="3" s="1"/>
  <c r="AD253" i="1"/>
  <c r="AC253" i="1"/>
  <c r="H237" i="2" s="1"/>
  <c r="B55" i="3"/>
  <c r="C246" i="5"/>
  <c r="D238" i="6" s="1"/>
  <c r="B246" i="5"/>
  <c r="D246" i="5"/>
  <c r="H246" i="5" s="1"/>
  <c r="G246" i="5"/>
  <c r="F237" i="6"/>
  <c r="H238" i="6" s="1"/>
  <c r="D53" i="2"/>
  <c r="D56" i="8" s="1"/>
  <c r="J69" i="1"/>
  <c r="I236" i="2"/>
  <c r="I239" i="8" s="1"/>
  <c r="AG252" i="1"/>
  <c r="F238" i="6" l="1"/>
  <c r="H239" i="6" s="1"/>
  <c r="B247" i="5"/>
  <c r="D247" i="5"/>
  <c r="G247" i="5" s="1"/>
  <c r="C247" i="5"/>
  <c r="D239" i="6" s="1"/>
  <c r="H238" i="7"/>
  <c r="H239" i="3" s="1"/>
  <c r="M69" i="1"/>
  <c r="D54" i="7"/>
  <c r="I237" i="7"/>
  <c r="I238" i="3" s="1"/>
  <c r="AF253" i="1"/>
  <c r="I237" i="2" s="1"/>
  <c r="I240" i="8" s="1"/>
  <c r="B238" i="6"/>
  <c r="H240" i="8"/>
  <c r="D55" i="3" l="1"/>
  <c r="A254" i="1"/>
  <c r="AA254" i="1"/>
  <c r="B239" i="6"/>
  <c r="N69" i="1"/>
  <c r="E53" i="2" s="1"/>
  <c r="E56" i="8" s="1"/>
  <c r="E54" i="3"/>
  <c r="H247" i="5"/>
  <c r="AG253" i="1"/>
  <c r="AC254" i="1" l="1"/>
  <c r="O69" i="1"/>
  <c r="I238" i="7"/>
  <c r="I239" i="3" s="1"/>
  <c r="C248" i="5"/>
  <c r="D240" i="6" s="1"/>
  <c r="F239" i="6"/>
  <c r="H240" i="6" s="1"/>
  <c r="B248" i="5"/>
  <c r="D248" i="5"/>
  <c r="G248" i="5" s="1"/>
  <c r="A255" i="1"/>
  <c r="AA255" i="1"/>
  <c r="B240" i="6" l="1"/>
  <c r="E54" i="7"/>
  <c r="L70" i="1"/>
  <c r="Q69" i="1"/>
  <c r="H238" i="2"/>
  <c r="H241" i="8" s="1"/>
  <c r="AD254" i="1"/>
  <c r="H248" i="5"/>
  <c r="AF254" i="1"/>
  <c r="AA256" i="1" l="1"/>
  <c r="A256" i="1"/>
  <c r="F53" i="2"/>
  <c r="F56" i="8" s="1"/>
  <c r="R69" i="1"/>
  <c r="I238" i="2"/>
  <c r="I241" i="8" s="1"/>
  <c r="AG254" i="1"/>
  <c r="B249" i="5"/>
  <c r="C249" i="5"/>
  <c r="D241" i="6" s="1"/>
  <c r="F240" i="6"/>
  <c r="H241" i="6" s="1"/>
  <c r="H239" i="7"/>
  <c r="H240" i="3" s="1"/>
  <c r="AC255" i="1"/>
  <c r="F54" i="7" l="1"/>
  <c r="U69" i="1"/>
  <c r="H239" i="2"/>
  <c r="H242" i="8" s="1"/>
  <c r="AF255" i="1"/>
  <c r="I239" i="2" s="1"/>
  <c r="I242" i="8" s="1"/>
  <c r="D249" i="5"/>
  <c r="AD255" i="1"/>
  <c r="I239" i="7"/>
  <c r="I240" i="3" s="1"/>
  <c r="AC256" i="1"/>
  <c r="H240" i="2" s="1"/>
  <c r="G249" i="5" l="1"/>
  <c r="H249" i="5" s="1"/>
  <c r="V69" i="1"/>
  <c r="G53" i="2" s="1"/>
  <c r="G54" i="3"/>
  <c r="K54" i="3" s="1"/>
  <c r="L54" i="3" s="1"/>
  <c r="AG255" i="1"/>
  <c r="F55" i="3"/>
  <c r="AD256" i="1"/>
  <c r="H240" i="7"/>
  <c r="H241" i="3" s="1"/>
  <c r="H243" i="8" s="1"/>
  <c r="F241" i="6" l="1"/>
  <c r="H242" i="6" s="1"/>
  <c r="B250" i="5"/>
  <c r="D250" i="5" s="1"/>
  <c r="C250" i="5"/>
  <c r="D242" i="6" s="1"/>
  <c r="G56" i="8"/>
  <c r="W69" i="1"/>
  <c r="B241" i="6"/>
  <c r="I240" i="7"/>
  <c r="I241" i="3" s="1"/>
  <c r="H241" i="7"/>
  <c r="H242" i="3" s="1"/>
  <c r="K53" i="2"/>
  <c r="AF256" i="1"/>
  <c r="I240" i="2" s="1"/>
  <c r="I243" i="8" s="1"/>
  <c r="H250" i="5" l="1"/>
  <c r="F242" i="6" s="1"/>
  <c r="G250" i="5"/>
  <c r="B242" i="6" s="1"/>
  <c r="AG256" i="1"/>
  <c r="G54" i="7"/>
  <c r="K54" i="7" s="1"/>
  <c r="L54" i="7" s="1"/>
  <c r="T70" i="1"/>
  <c r="AA257" i="1"/>
  <c r="A257" i="1"/>
  <c r="AA258" i="1" l="1"/>
  <c r="A258" i="1"/>
  <c r="AC257" i="1"/>
  <c r="AF257" i="1"/>
  <c r="I241" i="2" s="1"/>
  <c r="I244" i="8" s="1"/>
  <c r="C70" i="1"/>
  <c r="F70" i="1" s="1"/>
  <c r="I241" i="7"/>
  <c r="I242" i="3" s="1"/>
  <c r="C54" i="2" l="1"/>
  <c r="C57" i="8" s="1"/>
  <c r="G70" i="1"/>
  <c r="I70" i="1"/>
  <c r="H241" i="2"/>
  <c r="H244" i="8" s="1"/>
  <c r="AD257" i="1"/>
  <c r="AG257" i="1"/>
  <c r="B54" i="2"/>
  <c r="B57" i="8" s="1"/>
  <c r="D70" i="1"/>
  <c r="AC258" i="1"/>
  <c r="H242" i="2" s="1"/>
  <c r="I242" i="7" l="1"/>
  <c r="I243" i="3" s="1"/>
  <c r="D54" i="2"/>
  <c r="D57" i="8" s="1"/>
  <c r="J70" i="1"/>
  <c r="AF258" i="1"/>
  <c r="I242" i="2" s="1"/>
  <c r="I245" i="8" s="1"/>
  <c r="I2" i="8" s="1"/>
  <c r="C55" i="7"/>
  <c r="C56" i="3" s="1"/>
  <c r="B55" i="7"/>
  <c r="AD258" i="1"/>
  <c r="H243" i="7" s="1"/>
  <c r="H242" i="7"/>
  <c r="H243" i="3" s="1"/>
  <c r="H245" i="8" s="1"/>
  <c r="H2" i="8" s="1"/>
  <c r="D55" i="7" l="1"/>
  <c r="D56" i="3" s="1"/>
  <c r="M70" i="1"/>
  <c r="AG258" i="1"/>
  <c r="I243" i="7" s="1"/>
  <c r="B56" i="3"/>
  <c r="N70" i="1" l="1"/>
  <c r="E54" i="2" s="1"/>
  <c r="E57" i="8" s="1"/>
  <c r="E55" i="3"/>
  <c r="O70" i="1" l="1"/>
  <c r="E55" i="7" l="1"/>
  <c r="L71" i="1"/>
  <c r="Q70" i="1"/>
  <c r="F54" i="2" l="1"/>
  <c r="F57" i="8" s="1"/>
  <c r="R70" i="1"/>
  <c r="U70" i="1" l="1"/>
  <c r="F55" i="7"/>
  <c r="F56" i="3" l="1"/>
  <c r="V70" i="1"/>
  <c r="G54" i="2" s="1"/>
  <c r="G57" i="8" s="1"/>
  <c r="G55" i="3"/>
  <c r="K55" i="3" s="1"/>
  <c r="L55" i="3" s="1"/>
  <c r="W70" i="1" l="1"/>
  <c r="K54" i="2"/>
  <c r="G55" i="7" l="1"/>
  <c r="K55" i="7" s="1"/>
  <c r="L55" i="7" s="1"/>
  <c r="T71" i="1"/>
  <c r="C71" i="1" l="1"/>
  <c r="F71" i="1" s="1"/>
  <c r="C55" i="2" l="1"/>
  <c r="C58" i="8" s="1"/>
  <c r="G71" i="1"/>
  <c r="I71" i="1"/>
  <c r="B55" i="2"/>
  <c r="B58" i="8" s="1"/>
  <c r="D71" i="1"/>
  <c r="D55" i="2" l="1"/>
  <c r="D58" i="8" s="1"/>
  <c r="J71" i="1"/>
  <c r="C56" i="7"/>
  <c r="C57" i="3" s="1"/>
  <c r="B56" i="7"/>
  <c r="D56" i="7" l="1"/>
  <c r="D57" i="3" s="1"/>
  <c r="M71" i="1"/>
  <c r="B57" i="3"/>
  <c r="N71" i="1" l="1"/>
  <c r="E55" i="2" s="1"/>
  <c r="E58" i="8" s="1"/>
  <c r="E56" i="3"/>
  <c r="O71" i="1" l="1"/>
  <c r="E56" i="7" l="1"/>
  <c r="L72" i="1"/>
  <c r="Q71" i="1"/>
  <c r="F55" i="2" l="1"/>
  <c r="F58" i="8" s="1"/>
  <c r="R71" i="1"/>
  <c r="F56" i="7" l="1"/>
  <c r="U71" i="1"/>
  <c r="V71" i="1" l="1"/>
  <c r="G55" i="2" s="1"/>
  <c r="W71" i="1"/>
  <c r="G56" i="3"/>
  <c r="K56" i="3" s="1"/>
  <c r="L56" i="3" s="1"/>
  <c r="K55" i="2"/>
  <c r="F57" i="3"/>
  <c r="T72" i="1" l="1"/>
  <c r="G56" i="7"/>
  <c r="K56" i="7" s="1"/>
  <c r="L56" i="7" s="1"/>
  <c r="G58" i="8"/>
  <c r="C72" i="1" l="1"/>
  <c r="F72" i="1" s="1"/>
  <c r="C56" i="2" l="1"/>
  <c r="C59" i="8" s="1"/>
  <c r="G72" i="1"/>
  <c r="I72" i="1"/>
  <c r="B56" i="2"/>
  <c r="B59" i="8" s="1"/>
  <c r="D72" i="1"/>
  <c r="D56" i="2" l="1"/>
  <c r="D59" i="8" s="1"/>
  <c r="J72" i="1"/>
  <c r="B57" i="7"/>
  <c r="C57" i="7"/>
  <c r="C58" i="3" s="1"/>
  <c r="B58" i="3" l="1"/>
  <c r="M72" i="1"/>
  <c r="D57" i="7"/>
  <c r="D58" i="3" s="1"/>
  <c r="N72" i="1" l="1"/>
  <c r="E56" i="2" s="1"/>
  <c r="E59" i="8" s="1"/>
  <c r="E57" i="3"/>
  <c r="O72" i="1" l="1"/>
  <c r="E57" i="7" l="1"/>
  <c r="L73" i="1"/>
  <c r="Q72" i="1"/>
  <c r="F56" i="2" l="1"/>
  <c r="F59" i="8" s="1"/>
  <c r="R72" i="1"/>
  <c r="U72" i="1" l="1"/>
  <c r="F57" i="7"/>
  <c r="F58" i="3" l="1"/>
  <c r="V72" i="1"/>
  <c r="G56" i="2" s="1"/>
  <c r="G59" i="8" s="1"/>
  <c r="G57" i="3"/>
  <c r="K57" i="3" s="1"/>
  <c r="L57" i="3" s="1"/>
  <c r="K56" i="2"/>
  <c r="W72" i="1" l="1"/>
  <c r="G57" i="7" l="1"/>
  <c r="K57" i="7" s="1"/>
  <c r="L57" i="7" s="1"/>
  <c r="T73" i="1"/>
  <c r="C73" i="1" l="1"/>
  <c r="F73" i="1" s="1"/>
  <c r="C57" i="2" l="1"/>
  <c r="C60" i="8" s="1"/>
  <c r="G73" i="1"/>
  <c r="I73" i="1"/>
  <c r="B57" i="2"/>
  <c r="B60" i="8" s="1"/>
  <c r="D73" i="1"/>
  <c r="D57" i="2" l="1"/>
  <c r="D60" i="8" s="1"/>
  <c r="J73" i="1"/>
  <c r="C58" i="7"/>
  <c r="C59" i="3" s="1"/>
  <c r="B58" i="7"/>
  <c r="M73" i="1" l="1"/>
  <c r="D58" i="7"/>
  <c r="D59" i="3" s="1"/>
  <c r="B59" i="3"/>
  <c r="N73" i="1" l="1"/>
  <c r="E57" i="2" s="1"/>
  <c r="E60" i="8" s="1"/>
  <c r="O73" i="1"/>
  <c r="E58" i="3"/>
  <c r="Q73" i="1" l="1"/>
  <c r="E58" i="7"/>
  <c r="L74" i="1"/>
  <c r="F57" i="2" l="1"/>
  <c r="F60" i="8" s="1"/>
  <c r="R73" i="1"/>
  <c r="F58" i="7" l="1"/>
  <c r="U73" i="1"/>
  <c r="V73" i="1" l="1"/>
  <c r="G57" i="2" s="1"/>
  <c r="G60" i="8" s="1"/>
  <c r="G58" i="3"/>
  <c r="K58" i="3" s="1"/>
  <c r="L58" i="3" s="1"/>
  <c r="F59" i="3"/>
  <c r="K57" i="2" l="1"/>
  <c r="W73" i="1"/>
  <c r="T74" i="1" l="1"/>
  <c r="G58" i="7"/>
  <c r="K58" i="7" s="1"/>
  <c r="L58" i="7" s="1"/>
  <c r="C74" i="1" l="1"/>
  <c r="F74" i="1" s="1"/>
  <c r="C58" i="2" l="1"/>
  <c r="C61" i="8" s="1"/>
  <c r="G74" i="1"/>
  <c r="I74" i="1"/>
  <c r="B58" i="2"/>
  <c r="B61" i="8" s="1"/>
  <c r="D74" i="1"/>
  <c r="B59" i="7" l="1"/>
  <c r="D58" i="2"/>
  <c r="D61" i="8" s="1"/>
  <c r="J74" i="1"/>
  <c r="C59" i="7"/>
  <c r="C60" i="3" s="1"/>
  <c r="D59" i="7" l="1"/>
  <c r="D60" i="3" s="1"/>
  <c r="M74" i="1"/>
  <c r="B60" i="3"/>
  <c r="N74" i="1" l="1"/>
  <c r="E58" i="2" s="1"/>
  <c r="E61" i="8" s="1"/>
  <c r="E59" i="3"/>
  <c r="O74" i="1" l="1"/>
  <c r="L75" i="1" l="1"/>
  <c r="Q74" i="1"/>
  <c r="E59" i="7"/>
  <c r="F58" i="2" l="1"/>
  <c r="F61" i="8" s="1"/>
  <c r="R74" i="1"/>
  <c r="U74" i="1" l="1"/>
  <c r="F59" i="7"/>
  <c r="F60" i="3" l="1"/>
  <c r="V74" i="1"/>
  <c r="G58" i="2" s="1"/>
  <c r="G61" i="8" s="1"/>
  <c r="W74" i="1"/>
  <c r="G59" i="3"/>
  <c r="K59" i="3" s="1"/>
  <c r="L59" i="3" s="1"/>
  <c r="K58" i="2"/>
  <c r="T75" i="1" l="1"/>
  <c r="G59" i="7"/>
  <c r="K59" i="7" s="1"/>
  <c r="L59" i="7" s="1"/>
  <c r="C75" i="1" l="1"/>
  <c r="F75" i="1" s="1"/>
  <c r="C59" i="2" l="1"/>
  <c r="C62" i="8" s="1"/>
  <c r="G75" i="1"/>
  <c r="I75" i="1"/>
  <c r="B59" i="2"/>
  <c r="B62" i="8" s="1"/>
  <c r="D75" i="1"/>
  <c r="B60" i="7" l="1"/>
  <c r="D59" i="2"/>
  <c r="D62" i="8" s="1"/>
  <c r="J75" i="1"/>
  <c r="C60" i="7"/>
  <c r="C61" i="3" s="1"/>
  <c r="M75" i="1" l="1"/>
  <c r="D60" i="7"/>
  <c r="D61" i="3" s="1"/>
  <c r="B61" i="3"/>
  <c r="N75" i="1" l="1"/>
  <c r="E59" i="2" s="1"/>
  <c r="E62" i="8" s="1"/>
  <c r="E60" i="3"/>
  <c r="O75" i="1" l="1"/>
  <c r="L76" i="1" l="1"/>
  <c r="E60" i="7"/>
  <c r="Q75" i="1"/>
  <c r="F59" i="2" l="1"/>
  <c r="F62" i="8" s="1"/>
  <c r="R75" i="1"/>
  <c r="F60" i="7" l="1"/>
  <c r="U75" i="1"/>
  <c r="V75" i="1" l="1"/>
  <c r="G59" i="2" s="1"/>
  <c r="G62" i="8" s="1"/>
  <c r="G60" i="3"/>
  <c r="K60" i="3" s="1"/>
  <c r="L60" i="3" s="1"/>
  <c r="F61" i="3"/>
  <c r="K59" i="2" l="1"/>
  <c r="W75" i="1"/>
  <c r="G60" i="7" l="1"/>
  <c r="K60" i="7" s="1"/>
  <c r="L60" i="7" s="1"/>
  <c r="T76" i="1"/>
  <c r="C76" i="1" l="1"/>
  <c r="F76" i="1"/>
  <c r="C60" i="2" l="1"/>
  <c r="C63" i="8" s="1"/>
  <c r="G76" i="1"/>
  <c r="I76" i="1"/>
  <c r="B60" i="2"/>
  <c r="B63" i="8" s="1"/>
  <c r="D76" i="1"/>
  <c r="D60" i="2" l="1"/>
  <c r="D63" i="8" s="1"/>
  <c r="J76" i="1"/>
  <c r="C61" i="7"/>
  <c r="C62" i="3" s="1"/>
  <c r="B61" i="7"/>
  <c r="M76" i="1" l="1"/>
  <c r="D61" i="7"/>
  <c r="D62" i="3" s="1"/>
  <c r="B62" i="3"/>
  <c r="N76" i="1" l="1"/>
  <c r="E60" i="2" s="1"/>
  <c r="E63" i="8" s="1"/>
  <c r="E61" i="3"/>
  <c r="O76" i="1" l="1"/>
  <c r="L77" i="1" l="1"/>
  <c r="E61" i="7"/>
  <c r="Q76" i="1"/>
  <c r="F60" i="2" l="1"/>
  <c r="F63" i="8" s="1"/>
  <c r="R76" i="1"/>
  <c r="U76" i="1" l="1"/>
  <c r="F61" i="7"/>
  <c r="F62" i="3" l="1"/>
  <c r="V76" i="1"/>
  <c r="G60" i="2" s="1"/>
  <c r="G63" i="8" s="1"/>
  <c r="W76" i="1"/>
  <c r="G61" i="3"/>
  <c r="K61" i="3" s="1"/>
  <c r="L61" i="3" s="1"/>
  <c r="K60" i="2"/>
  <c r="G61" i="7" l="1"/>
  <c r="K61" i="7" s="1"/>
  <c r="L61" i="7" s="1"/>
  <c r="T77" i="1"/>
  <c r="C77" i="1" l="1"/>
  <c r="F77" i="1" s="1"/>
  <c r="C61" i="2" l="1"/>
  <c r="C64" i="8" s="1"/>
  <c r="G77" i="1"/>
  <c r="I77" i="1"/>
  <c r="B61" i="2"/>
  <c r="B64" i="8" s="1"/>
  <c r="D77" i="1"/>
  <c r="D61" i="2" l="1"/>
  <c r="D64" i="8" s="1"/>
  <c r="J77" i="1"/>
  <c r="C62" i="7"/>
  <c r="C63" i="3" s="1"/>
  <c r="B62" i="7"/>
  <c r="B63" i="3" l="1"/>
  <c r="D62" i="7"/>
  <c r="D63" i="3" s="1"/>
  <c r="M77" i="1"/>
  <c r="N77" i="1" l="1"/>
  <c r="E61" i="2" s="1"/>
  <c r="E64" i="8" s="1"/>
  <c r="E62" i="3"/>
  <c r="O77" i="1" l="1"/>
  <c r="Q77" i="1" l="1"/>
  <c r="L78" i="1"/>
  <c r="E62" i="7"/>
  <c r="F61" i="2" l="1"/>
  <c r="F64" i="8" s="1"/>
  <c r="R77" i="1"/>
  <c r="F62" i="7" l="1"/>
  <c r="U77" i="1"/>
  <c r="V77" i="1" l="1"/>
  <c r="G61" i="2" s="1"/>
  <c r="G64" i="8" s="1"/>
  <c r="G62" i="3"/>
  <c r="K62" i="3" s="1"/>
  <c r="L62" i="3" s="1"/>
  <c r="F63" i="3"/>
  <c r="K61" i="2" l="1"/>
  <c r="W77" i="1"/>
  <c r="T78" i="1" l="1"/>
  <c r="G62" i="7"/>
  <c r="K62" i="7" s="1"/>
  <c r="L62" i="7" s="1"/>
  <c r="C78" i="1" l="1"/>
  <c r="F78" i="1"/>
  <c r="I78" i="1" s="1"/>
  <c r="D62" i="2" l="1"/>
  <c r="D65" i="8" s="1"/>
  <c r="J78" i="1"/>
  <c r="C62" i="2"/>
  <c r="C65" i="8" s="1"/>
  <c r="G78" i="1"/>
  <c r="B62" i="2"/>
  <c r="B65" i="8" s="1"/>
  <c r="D78" i="1"/>
  <c r="C63" i="7" l="1"/>
  <c r="C64" i="3" s="1"/>
  <c r="D63" i="7"/>
  <c r="D64" i="3" s="1"/>
  <c r="M78" i="1"/>
  <c r="B63" i="7"/>
  <c r="B64" i="3" l="1"/>
  <c r="N78" i="1"/>
  <c r="E62" i="2" s="1"/>
  <c r="E65" i="8" s="1"/>
  <c r="O78" i="1"/>
  <c r="E63" i="3"/>
  <c r="L79" i="1" l="1"/>
  <c r="Q78" i="1"/>
  <c r="E63" i="7"/>
  <c r="F62" i="2" l="1"/>
  <c r="F65" i="8" s="1"/>
  <c r="R78" i="1"/>
  <c r="U78" i="1" l="1"/>
  <c r="F63" i="7"/>
  <c r="F64" i="3" l="1"/>
  <c r="V78" i="1"/>
  <c r="G62" i="2" s="1"/>
  <c r="G65" i="8" s="1"/>
  <c r="G63" i="3"/>
  <c r="K63" i="3" s="1"/>
  <c r="L63" i="3" s="1"/>
  <c r="W78" i="1" l="1"/>
  <c r="K62" i="2"/>
  <c r="T79" i="1" l="1"/>
  <c r="G63" i="7"/>
  <c r="K63" i="7" s="1"/>
  <c r="L63" i="7" s="1"/>
  <c r="C79" i="1" l="1"/>
  <c r="F79" i="1" s="1"/>
  <c r="C63" i="2" l="1"/>
  <c r="C66" i="8" s="1"/>
  <c r="G79" i="1"/>
  <c r="I79" i="1"/>
  <c r="B63" i="2"/>
  <c r="B66" i="8" s="1"/>
  <c r="D79" i="1"/>
  <c r="B64" i="7" l="1"/>
  <c r="D63" i="2"/>
  <c r="D66" i="8" s="1"/>
  <c r="J79" i="1"/>
  <c r="C64" i="7"/>
  <c r="C65" i="3" s="1"/>
  <c r="M79" i="1" l="1"/>
  <c r="D64" i="7"/>
  <c r="D65" i="3" s="1"/>
  <c r="B65" i="3"/>
  <c r="N79" i="1" l="1"/>
  <c r="E63" i="2" s="1"/>
  <c r="E66" i="8" s="1"/>
  <c r="E64" i="3"/>
  <c r="O79" i="1" l="1"/>
  <c r="L80" i="1" l="1"/>
  <c r="E64" i="7"/>
  <c r="Q79" i="1"/>
  <c r="F63" i="2" l="1"/>
  <c r="F66" i="8" s="1"/>
  <c r="R79" i="1"/>
  <c r="U79" i="1" l="1"/>
  <c r="F64" i="7"/>
  <c r="F65" i="3" l="1"/>
  <c r="V79" i="1"/>
  <c r="G63" i="2" s="1"/>
  <c r="G66" i="8" s="1"/>
  <c r="G64" i="3"/>
  <c r="K64" i="3" s="1"/>
  <c r="L64" i="3" s="1"/>
  <c r="K63" i="2"/>
  <c r="W79" i="1" l="1"/>
  <c r="T80" i="1" l="1"/>
  <c r="G64" i="7"/>
  <c r="K64" i="7" s="1"/>
  <c r="L64" i="7" s="1"/>
  <c r="C80" i="1" l="1"/>
  <c r="B64" i="2" l="1"/>
  <c r="B67" i="8" s="1"/>
  <c r="D80" i="1"/>
  <c r="F80" i="1"/>
  <c r="C64" i="2" l="1"/>
  <c r="C67" i="8" s="1"/>
  <c r="G80" i="1"/>
  <c r="I80" i="1"/>
  <c r="B65" i="7"/>
  <c r="D64" i="2" l="1"/>
  <c r="D67" i="8" s="1"/>
  <c r="J80" i="1"/>
  <c r="B66" i="3"/>
  <c r="C65" i="7"/>
  <c r="C66" i="3" s="1"/>
  <c r="M80" i="1" l="1"/>
  <c r="D65" i="7"/>
  <c r="D66" i="3" l="1"/>
  <c r="N80" i="1"/>
  <c r="E64" i="2" s="1"/>
  <c r="E67" i="8" s="1"/>
  <c r="E65" i="3"/>
  <c r="O80" i="1" l="1"/>
  <c r="E65" i="7" l="1"/>
  <c r="L81" i="1"/>
  <c r="Q80" i="1"/>
  <c r="F64" i="2" l="1"/>
  <c r="F67" i="8" s="1"/>
  <c r="R80" i="1"/>
  <c r="U80" i="1" l="1"/>
  <c r="F65" i="7"/>
  <c r="F66" i="3" l="1"/>
  <c r="V80" i="1"/>
  <c r="G64" i="2" s="1"/>
  <c r="G67" i="8" s="1"/>
  <c r="G65" i="3"/>
  <c r="K65" i="3" s="1"/>
  <c r="L65" i="3" s="1"/>
  <c r="W80" i="1" l="1"/>
  <c r="K64" i="2"/>
  <c r="G65" i="7" l="1"/>
  <c r="K65" i="7" s="1"/>
  <c r="L65" i="7" s="1"/>
  <c r="T81" i="1"/>
  <c r="C81" i="1" l="1"/>
  <c r="F81" i="1"/>
  <c r="C65" i="2" l="1"/>
  <c r="C68" i="8" s="1"/>
  <c r="G81" i="1"/>
  <c r="I81" i="1"/>
  <c r="B65" i="2"/>
  <c r="B68" i="8" s="1"/>
  <c r="D81" i="1"/>
  <c r="B66" i="7" l="1"/>
  <c r="D65" i="2"/>
  <c r="D68" i="8" s="1"/>
  <c r="J81" i="1"/>
  <c r="C66" i="7"/>
  <c r="C67" i="3" s="1"/>
  <c r="M81" i="1" l="1"/>
  <c r="D66" i="7"/>
  <c r="D67" i="3" s="1"/>
  <c r="B67" i="3"/>
  <c r="N81" i="1" l="1"/>
  <c r="E65" i="2" s="1"/>
  <c r="O81" i="1"/>
  <c r="E66" i="3"/>
  <c r="E68" i="8" l="1"/>
  <c r="E66" i="7"/>
  <c r="Q81" i="1"/>
  <c r="L82" i="1"/>
  <c r="F65" i="2" l="1"/>
  <c r="F68" i="8" s="1"/>
  <c r="R81" i="1"/>
  <c r="F66" i="7" l="1"/>
  <c r="U81" i="1"/>
  <c r="V81" i="1" l="1"/>
  <c r="G65" i="2" s="1"/>
  <c r="W81" i="1"/>
  <c r="G66" i="3"/>
  <c r="K66" i="3" s="1"/>
  <c r="L66" i="3" s="1"/>
  <c r="K65" i="2"/>
  <c r="F67" i="3"/>
  <c r="T82" i="1" l="1"/>
  <c r="G66" i="7"/>
  <c r="K66" i="7" s="1"/>
  <c r="L66" i="7" s="1"/>
  <c r="G68" i="8"/>
  <c r="C82" i="1" l="1"/>
  <c r="F82" i="1"/>
  <c r="C66" i="2" l="1"/>
  <c r="C69" i="8" s="1"/>
  <c r="G82" i="1"/>
  <c r="I82" i="1"/>
  <c r="B66" i="2"/>
  <c r="B69" i="8" s="1"/>
  <c r="D82" i="1"/>
  <c r="D66" i="2" l="1"/>
  <c r="D69" i="8" s="1"/>
  <c r="J82" i="1"/>
  <c r="C67" i="7"/>
  <c r="C68" i="3" s="1"/>
  <c r="B67" i="7"/>
  <c r="D67" i="7" l="1"/>
  <c r="D68" i="3" s="1"/>
  <c r="M82" i="1"/>
  <c r="B68" i="3"/>
  <c r="N82" i="1" l="1"/>
  <c r="E66" i="2" s="1"/>
  <c r="E69" i="8" s="1"/>
  <c r="E67" i="3"/>
  <c r="O82" i="1" l="1"/>
  <c r="L83" i="1" l="1"/>
  <c r="Q82" i="1"/>
  <c r="E67" i="7"/>
  <c r="F66" i="2" l="1"/>
  <c r="F69" i="8" s="1"/>
  <c r="R82" i="1"/>
  <c r="U82" i="1" l="1"/>
  <c r="F67" i="7"/>
  <c r="F68" i="3" l="1"/>
  <c r="V82" i="1"/>
  <c r="G66" i="2" s="1"/>
  <c r="G69" i="8" s="1"/>
  <c r="W82" i="1"/>
  <c r="G67" i="3"/>
  <c r="K67" i="3" s="1"/>
  <c r="L67" i="3" s="1"/>
  <c r="K66" i="2"/>
  <c r="T83" i="1" l="1"/>
  <c r="G67" i="7"/>
  <c r="K67" i="7" s="1"/>
  <c r="L67" i="7" s="1"/>
  <c r="C83" i="1" l="1"/>
  <c r="F83" i="1" s="1"/>
  <c r="C67" i="2" l="1"/>
  <c r="C70" i="8" s="1"/>
  <c r="G83" i="1"/>
  <c r="I83" i="1"/>
  <c r="B67" i="2"/>
  <c r="B70" i="8" s="1"/>
  <c r="D83" i="1"/>
  <c r="D67" i="2" l="1"/>
  <c r="D70" i="8" s="1"/>
  <c r="J83" i="1"/>
  <c r="B68" i="7"/>
  <c r="C68" i="7"/>
  <c r="C69" i="3" s="1"/>
  <c r="D68" i="7" l="1"/>
  <c r="D69" i="3" s="1"/>
  <c r="M83" i="1"/>
  <c r="B69" i="3"/>
  <c r="N83" i="1" l="1"/>
  <c r="E67" i="2" s="1"/>
  <c r="E70" i="8" s="1"/>
  <c r="O83" i="1"/>
  <c r="E68" i="3"/>
  <c r="E68" i="7" l="1"/>
  <c r="Q83" i="1"/>
  <c r="L84" i="1"/>
  <c r="F67" i="2" l="1"/>
  <c r="F70" i="8" s="1"/>
  <c r="R83" i="1"/>
  <c r="U83" i="1" l="1"/>
  <c r="F68" i="7"/>
  <c r="V83" i="1" l="1"/>
  <c r="G67" i="2" s="1"/>
  <c r="G68" i="3"/>
  <c r="K68" i="3" s="1"/>
  <c r="L68" i="3" s="1"/>
  <c r="K67" i="2"/>
  <c r="F69" i="3"/>
  <c r="W83" i="1" l="1"/>
  <c r="G70" i="8"/>
  <c r="T84" i="1" l="1"/>
  <c r="G68" i="7"/>
  <c r="K68" i="7" s="1"/>
  <c r="L68" i="7" s="1"/>
  <c r="C84" i="1" l="1"/>
  <c r="F84" i="1" s="1"/>
  <c r="C68" i="2" l="1"/>
  <c r="C71" i="8" s="1"/>
  <c r="G84" i="1"/>
  <c r="I84" i="1"/>
  <c r="B68" i="2"/>
  <c r="B71" i="8" s="1"/>
  <c r="D84" i="1"/>
  <c r="B69" i="7" l="1"/>
  <c r="D68" i="2"/>
  <c r="D71" i="8" s="1"/>
  <c r="J84" i="1"/>
  <c r="C69" i="7"/>
  <c r="C70" i="3" s="1"/>
  <c r="M84" i="1" l="1"/>
  <c r="D69" i="7"/>
  <c r="D70" i="3" s="1"/>
  <c r="B70" i="3"/>
  <c r="N84" i="1" l="1"/>
  <c r="E68" i="2" s="1"/>
  <c r="E69" i="3"/>
  <c r="O84" i="1" l="1"/>
  <c r="E71" i="8"/>
  <c r="Q84" i="1" l="1"/>
  <c r="L85" i="1"/>
  <c r="E69" i="7"/>
  <c r="F68" i="2" l="1"/>
  <c r="F71" i="8" s="1"/>
  <c r="R84" i="1"/>
  <c r="U84" i="1" l="1"/>
  <c r="F69" i="7"/>
  <c r="F70" i="3" l="1"/>
  <c r="V84" i="1"/>
  <c r="G68" i="2" s="1"/>
  <c r="G71" i="8" s="1"/>
  <c r="G69" i="3"/>
  <c r="K69" i="3" s="1"/>
  <c r="L69" i="3" s="1"/>
  <c r="K68" i="2"/>
  <c r="W84" i="1" l="1"/>
  <c r="T85" i="1" l="1"/>
  <c r="G69" i="7"/>
  <c r="K69" i="7" s="1"/>
  <c r="L69" i="7" s="1"/>
  <c r="C85" i="1" l="1"/>
  <c r="F85" i="1" s="1"/>
  <c r="C69" i="2" l="1"/>
  <c r="C72" i="8" s="1"/>
  <c r="G85" i="1"/>
  <c r="I85" i="1"/>
  <c r="B69" i="2"/>
  <c r="B72" i="8" s="1"/>
  <c r="D85" i="1"/>
  <c r="D69" i="2" l="1"/>
  <c r="D72" i="8" s="1"/>
  <c r="J85" i="1"/>
  <c r="C70" i="7"/>
  <c r="C71" i="3" s="1"/>
  <c r="B70" i="7"/>
  <c r="B71" i="3" l="1"/>
  <c r="D70" i="7"/>
  <c r="D71" i="3" s="1"/>
  <c r="M85" i="1"/>
  <c r="N85" i="1" l="1"/>
  <c r="E69" i="2" s="1"/>
  <c r="E72" i="8" s="1"/>
  <c r="O85" i="1"/>
  <c r="E70" i="3"/>
  <c r="L86" i="1" l="1"/>
  <c r="Q85" i="1"/>
  <c r="E70" i="7"/>
  <c r="F69" i="2" l="1"/>
  <c r="F72" i="8" s="1"/>
  <c r="R85" i="1"/>
  <c r="U85" i="1" l="1"/>
  <c r="F70" i="7"/>
  <c r="F71" i="3" l="1"/>
  <c r="V85" i="1"/>
  <c r="G69" i="2" s="1"/>
  <c r="G72" i="8" s="1"/>
  <c r="G70" i="3"/>
  <c r="K70" i="3" s="1"/>
  <c r="L70" i="3" s="1"/>
  <c r="W85" i="1" l="1"/>
  <c r="K69" i="2"/>
  <c r="T86" i="1" l="1"/>
  <c r="G70" i="7"/>
  <c r="K70" i="7" s="1"/>
  <c r="L70" i="7" s="1"/>
  <c r="C86" i="1" l="1"/>
  <c r="F86" i="1"/>
  <c r="C70" i="2" l="1"/>
  <c r="C73" i="8" s="1"/>
  <c r="G86" i="1"/>
  <c r="I86" i="1"/>
  <c r="B70" i="2"/>
  <c r="B73" i="8" s="1"/>
  <c r="D86" i="1"/>
  <c r="D70" i="2" l="1"/>
  <c r="D73" i="8" s="1"/>
  <c r="J86" i="1"/>
  <c r="C71" i="7"/>
  <c r="C72" i="3" s="1"/>
  <c r="B71" i="7"/>
  <c r="M86" i="1" l="1"/>
  <c r="D71" i="7"/>
  <c r="D72" i="3" s="1"/>
  <c r="B72" i="3"/>
  <c r="N86" i="1" l="1"/>
  <c r="E70" i="2" s="1"/>
  <c r="E73" i="8" s="1"/>
  <c r="E71" i="3"/>
  <c r="O86" i="1" l="1"/>
  <c r="Q86" i="1" l="1"/>
  <c r="E71" i="7"/>
  <c r="L87" i="1"/>
  <c r="F70" i="2" l="1"/>
  <c r="F73" i="8" s="1"/>
  <c r="R86" i="1"/>
  <c r="F71" i="7" l="1"/>
  <c r="U86" i="1"/>
  <c r="V86" i="1" l="1"/>
  <c r="G70" i="2" s="1"/>
  <c r="G71" i="3"/>
  <c r="K71" i="3" s="1"/>
  <c r="L71" i="3" s="1"/>
  <c r="K70" i="2"/>
  <c r="F72" i="3"/>
  <c r="W86" i="1" l="1"/>
  <c r="G73" i="8"/>
  <c r="T87" i="1" l="1"/>
  <c r="G71" i="7"/>
  <c r="K71" i="7" s="1"/>
  <c r="L71" i="7" s="1"/>
  <c r="C87" i="1" l="1"/>
  <c r="F87" i="1" s="1"/>
  <c r="C71" i="2" l="1"/>
  <c r="C74" i="8" s="1"/>
  <c r="G87" i="1"/>
  <c r="I87" i="1"/>
  <c r="B71" i="2"/>
  <c r="B74" i="8" s="1"/>
  <c r="D87" i="1"/>
  <c r="D71" i="2" l="1"/>
  <c r="D74" i="8" s="1"/>
  <c r="J87" i="1"/>
  <c r="B72" i="7"/>
  <c r="C72" i="7"/>
  <c r="C73" i="3" s="1"/>
  <c r="B73" i="3" l="1"/>
  <c r="D72" i="7"/>
  <c r="D73" i="3" s="1"/>
  <c r="M87" i="1"/>
  <c r="N87" i="1" l="1"/>
  <c r="E71" i="2" s="1"/>
  <c r="E74" i="8" s="1"/>
  <c r="E72" i="3"/>
  <c r="O87" i="1" l="1"/>
  <c r="Q87" i="1" l="1"/>
  <c r="L88" i="1"/>
  <c r="E72" i="7"/>
  <c r="F71" i="2" l="1"/>
  <c r="F74" i="8" s="1"/>
  <c r="R87" i="1"/>
  <c r="U87" i="1" l="1"/>
  <c r="F72" i="7"/>
  <c r="F73" i="3" l="1"/>
  <c r="V87" i="1"/>
  <c r="G71" i="2" s="1"/>
  <c r="G74" i="8" s="1"/>
  <c r="G72" i="3"/>
  <c r="K72" i="3" s="1"/>
  <c r="L72" i="3" s="1"/>
  <c r="W87" i="1" l="1"/>
  <c r="K71" i="2"/>
  <c r="T88" i="1" l="1"/>
  <c r="G72" i="7"/>
  <c r="K72" i="7" s="1"/>
  <c r="L72" i="7" s="1"/>
  <c r="C88" i="1" l="1"/>
  <c r="B72" i="2" l="1"/>
  <c r="B75" i="8" s="1"/>
  <c r="D88" i="1"/>
  <c r="F88" i="1"/>
  <c r="C72" i="2" l="1"/>
  <c r="C75" i="8" s="1"/>
  <c r="G88" i="1"/>
  <c r="I88" i="1"/>
  <c r="B73" i="7"/>
  <c r="D72" i="2" l="1"/>
  <c r="D75" i="8" s="1"/>
  <c r="J88" i="1"/>
  <c r="B74" i="3"/>
  <c r="C73" i="7"/>
  <c r="C74" i="3" s="1"/>
  <c r="M88" i="1" l="1"/>
  <c r="D73" i="7"/>
  <c r="D74" i="3" l="1"/>
  <c r="N88" i="1"/>
  <c r="E72" i="2" s="1"/>
  <c r="E75" i="8" s="1"/>
  <c r="E73" i="3"/>
  <c r="O88" i="1" l="1"/>
  <c r="E73" i="7" l="1"/>
  <c r="L89" i="1"/>
  <c r="Q88" i="1"/>
  <c r="F72" i="2" l="1"/>
  <c r="F75" i="8" s="1"/>
  <c r="R88" i="1"/>
  <c r="U88" i="1" l="1"/>
  <c r="F73" i="7"/>
  <c r="F74" i="3" l="1"/>
  <c r="V88" i="1"/>
  <c r="G72" i="2" s="1"/>
  <c r="G75" i="8" s="1"/>
  <c r="W88" i="1"/>
  <c r="G73" i="3"/>
  <c r="K73" i="3" s="1"/>
  <c r="L73" i="3" s="1"/>
  <c r="G73" i="7" l="1"/>
  <c r="K73" i="7" s="1"/>
  <c r="L73" i="7" s="1"/>
  <c r="T89" i="1"/>
  <c r="K72" i="2"/>
  <c r="C89" i="1" l="1"/>
  <c r="B73" i="2" l="1"/>
  <c r="B76" i="8" s="1"/>
  <c r="D89" i="1"/>
  <c r="F89" i="1"/>
  <c r="C73" i="2" l="1"/>
  <c r="C76" i="8" s="1"/>
  <c r="G89" i="1"/>
  <c r="I89" i="1"/>
  <c r="B74" i="7"/>
  <c r="B75" i="3" l="1"/>
  <c r="D73" i="2"/>
  <c r="D76" i="8" s="1"/>
  <c r="J89" i="1"/>
  <c r="C74" i="7"/>
  <c r="C75" i="3" s="1"/>
  <c r="M89" i="1" l="1"/>
  <c r="D74" i="7"/>
  <c r="D75" i="3" s="1"/>
  <c r="N89" i="1" l="1"/>
  <c r="E73" i="2" s="1"/>
  <c r="E76" i="8" s="1"/>
  <c r="E74" i="3"/>
  <c r="O89" i="1" l="1"/>
  <c r="E74" i="7" l="1"/>
  <c r="Q89" i="1"/>
  <c r="L90" i="1"/>
  <c r="F73" i="2" l="1"/>
  <c r="F76" i="8" s="1"/>
  <c r="R89" i="1"/>
  <c r="U89" i="1" l="1"/>
  <c r="F74" i="7"/>
  <c r="F75" i="3" l="1"/>
  <c r="V89" i="1"/>
  <c r="G73" i="2" s="1"/>
  <c r="W89" i="1"/>
  <c r="G74" i="3"/>
  <c r="K74" i="3" s="1"/>
  <c r="L74" i="3" s="1"/>
  <c r="K73" i="2"/>
  <c r="T90" i="1" l="1"/>
  <c r="G74" i="7"/>
  <c r="K74" i="7" s="1"/>
  <c r="L74" i="7" s="1"/>
  <c r="G76" i="8"/>
  <c r="C90" i="1" l="1"/>
  <c r="F90" i="1" s="1"/>
  <c r="C74" i="2" l="1"/>
  <c r="C77" i="8" s="1"/>
  <c r="G90" i="1"/>
  <c r="I90" i="1"/>
  <c r="B74" i="2"/>
  <c r="B77" i="8" s="1"/>
  <c r="D90" i="1"/>
  <c r="B75" i="7" l="1"/>
  <c r="D74" i="2"/>
  <c r="D77" i="8" s="1"/>
  <c r="J90" i="1"/>
  <c r="C75" i="7"/>
  <c r="C76" i="3" s="1"/>
  <c r="B76" i="3" l="1"/>
  <c r="D75" i="7"/>
  <c r="D76" i="3" s="1"/>
  <c r="M90" i="1"/>
  <c r="N90" i="1" l="1"/>
  <c r="E74" i="2" s="1"/>
  <c r="E77" i="8" s="1"/>
  <c r="E75" i="3"/>
  <c r="O90" i="1" l="1"/>
  <c r="E75" i="7" l="1"/>
  <c r="Q90" i="1"/>
  <c r="L91" i="1"/>
  <c r="F74" i="2" l="1"/>
  <c r="F77" i="8" s="1"/>
  <c r="R90" i="1"/>
  <c r="U90" i="1" l="1"/>
  <c r="F75" i="7"/>
  <c r="F76" i="3" l="1"/>
  <c r="V90" i="1"/>
  <c r="G74" i="2" s="1"/>
  <c r="G77" i="8" s="1"/>
  <c r="G75" i="3"/>
  <c r="K75" i="3" s="1"/>
  <c r="L75" i="3" s="1"/>
  <c r="W90" i="1" l="1"/>
  <c r="K74" i="2"/>
  <c r="T91" i="1" l="1"/>
  <c r="G75" i="7"/>
  <c r="K75" i="7" s="1"/>
  <c r="L75" i="7" s="1"/>
  <c r="C91" i="1" l="1"/>
  <c r="F91" i="1" s="1"/>
  <c r="C75" i="2" l="1"/>
  <c r="C78" i="8" s="1"/>
  <c r="G91" i="1"/>
  <c r="I91" i="1"/>
  <c r="B75" i="2"/>
  <c r="B78" i="8" s="1"/>
  <c r="D91" i="1"/>
  <c r="D75" i="2" l="1"/>
  <c r="D78" i="8" s="1"/>
  <c r="J91" i="1"/>
  <c r="C76" i="7"/>
  <c r="C77" i="3" s="1"/>
  <c r="B76" i="7"/>
  <c r="B77" i="3" l="1"/>
  <c r="D76" i="7"/>
  <c r="D77" i="3" s="1"/>
  <c r="M91" i="1"/>
  <c r="N91" i="1" l="1"/>
  <c r="E75" i="2" s="1"/>
  <c r="E78" i="8" s="1"/>
  <c r="E76" i="3"/>
  <c r="O91" i="1" l="1"/>
  <c r="L92" i="1" l="1"/>
  <c r="E76" i="7"/>
  <c r="Q91" i="1"/>
  <c r="F75" i="2" l="1"/>
  <c r="F78" i="8" s="1"/>
  <c r="R91" i="1"/>
  <c r="U91" i="1" l="1"/>
  <c r="F76" i="7"/>
  <c r="F77" i="3" l="1"/>
  <c r="V91" i="1"/>
  <c r="G75" i="2" s="1"/>
  <c r="G78" i="8" s="1"/>
  <c r="W91" i="1"/>
  <c r="G76" i="3"/>
  <c r="K76" i="3" s="1"/>
  <c r="L76" i="3" s="1"/>
  <c r="K75" i="2"/>
  <c r="T92" i="1" l="1"/>
  <c r="G76" i="7"/>
  <c r="K76" i="7" s="1"/>
  <c r="L76" i="7" s="1"/>
  <c r="C92" i="1" l="1"/>
  <c r="F92" i="1"/>
  <c r="I92" i="1"/>
  <c r="D76" i="2" l="1"/>
  <c r="D79" i="8" s="1"/>
  <c r="J92" i="1"/>
  <c r="C76" i="2"/>
  <c r="C79" i="8" s="1"/>
  <c r="G92" i="1"/>
  <c r="B76" i="2"/>
  <c r="B79" i="8" s="1"/>
  <c r="D92" i="1"/>
  <c r="C77" i="7" l="1"/>
  <c r="C78" i="3" s="1"/>
  <c r="B77" i="7"/>
  <c r="M92" i="1"/>
  <c r="D77" i="7"/>
  <c r="D78" i="3" s="1"/>
  <c r="B78" i="3" l="1"/>
  <c r="N92" i="1"/>
  <c r="E76" i="2" s="1"/>
  <c r="E79" i="8" s="1"/>
  <c r="E77" i="3"/>
  <c r="O92" i="1" l="1"/>
  <c r="Q92" i="1" l="1"/>
  <c r="E77" i="7"/>
  <c r="L93" i="1"/>
  <c r="F76" i="2" l="1"/>
  <c r="F79" i="8" s="1"/>
  <c r="R92" i="1"/>
  <c r="U92" i="1" l="1"/>
  <c r="F77" i="7"/>
  <c r="F78" i="3" l="1"/>
  <c r="V92" i="1"/>
  <c r="G76" i="2" s="1"/>
  <c r="G79" i="8" s="1"/>
  <c r="W92" i="1"/>
  <c r="G77" i="3"/>
  <c r="K77" i="3" s="1"/>
  <c r="L77" i="3" s="1"/>
  <c r="T93" i="1" l="1"/>
  <c r="G77" i="7"/>
  <c r="K77" i="7" s="1"/>
  <c r="L77" i="7" s="1"/>
  <c r="K76" i="2"/>
  <c r="C93" i="1" l="1"/>
  <c r="B77" i="2" l="1"/>
  <c r="B80" i="8" s="1"/>
  <c r="D93" i="1"/>
  <c r="F93" i="1"/>
  <c r="B78" i="7" l="1"/>
  <c r="C77" i="2"/>
  <c r="C80" i="8" s="1"/>
  <c r="G93" i="1"/>
  <c r="I93" i="1"/>
  <c r="C78" i="7" l="1"/>
  <c r="C79" i="3" s="1"/>
  <c r="B79" i="3"/>
  <c r="D77" i="2"/>
  <c r="D80" i="8" s="1"/>
  <c r="J93" i="1"/>
  <c r="D78" i="7" l="1"/>
  <c r="D79" i="3" s="1"/>
  <c r="M93" i="1"/>
  <c r="N93" i="1" l="1"/>
  <c r="E77" i="2" s="1"/>
  <c r="E80" i="8" s="1"/>
  <c r="E78" i="3"/>
  <c r="O93" i="1" l="1"/>
  <c r="Q93" i="1" l="1"/>
  <c r="L94" i="1"/>
  <c r="E78" i="7"/>
  <c r="F77" i="2" l="1"/>
  <c r="F80" i="8" s="1"/>
  <c r="R93" i="1"/>
  <c r="U93" i="1" l="1"/>
  <c r="F78" i="7"/>
  <c r="F79" i="3" l="1"/>
  <c r="V93" i="1"/>
  <c r="G77" i="2" s="1"/>
  <c r="G80" i="8" s="1"/>
  <c r="G78" i="3"/>
  <c r="K78" i="3" s="1"/>
  <c r="L78" i="3" s="1"/>
  <c r="W93" i="1" l="1"/>
  <c r="K77" i="2"/>
  <c r="T94" i="1" l="1"/>
  <c r="G78" i="7"/>
  <c r="K78" i="7" s="1"/>
  <c r="L78" i="7" s="1"/>
  <c r="C94" i="1" l="1"/>
  <c r="B78" i="2" l="1"/>
  <c r="B81" i="8" s="1"/>
  <c r="D94" i="1"/>
  <c r="F94" i="1"/>
  <c r="C78" i="2" l="1"/>
  <c r="C81" i="8" s="1"/>
  <c r="G94" i="1"/>
  <c r="I94" i="1"/>
  <c r="B79" i="7"/>
  <c r="B80" i="3" l="1"/>
  <c r="D78" i="2"/>
  <c r="D81" i="8" s="1"/>
  <c r="J94" i="1"/>
  <c r="C79" i="7"/>
  <c r="C80" i="3" s="1"/>
  <c r="D79" i="7" l="1"/>
  <c r="D80" i="3" s="1"/>
  <c r="M94" i="1"/>
  <c r="N94" i="1" l="1"/>
  <c r="E78" i="2" s="1"/>
  <c r="E81" i="8" s="1"/>
  <c r="E79" i="3"/>
  <c r="O94" i="1" l="1"/>
  <c r="L95" i="1" l="1"/>
  <c r="Q94" i="1"/>
  <c r="E79" i="7"/>
  <c r="F78" i="2" l="1"/>
  <c r="F81" i="8" s="1"/>
  <c r="R94" i="1"/>
  <c r="U94" i="1" l="1"/>
  <c r="F79" i="7"/>
  <c r="F80" i="3" l="1"/>
  <c r="V94" i="1"/>
  <c r="G78" i="2" s="1"/>
  <c r="G81" i="8" s="1"/>
  <c r="G79" i="3"/>
  <c r="K79" i="3" s="1"/>
  <c r="L79" i="3" s="1"/>
  <c r="W94" i="1" l="1"/>
  <c r="K78" i="2"/>
  <c r="T95" i="1" l="1"/>
  <c r="G79" i="7"/>
  <c r="K79" i="7" s="1"/>
  <c r="L79" i="7" s="1"/>
  <c r="C95" i="1" l="1"/>
  <c r="F95" i="1" s="1"/>
  <c r="C79" i="2" l="1"/>
  <c r="C82" i="8" s="1"/>
  <c r="G95" i="1"/>
  <c r="I95" i="1"/>
  <c r="B79" i="2"/>
  <c r="B82" i="8" s="1"/>
  <c r="D95" i="1"/>
  <c r="D79" i="2" l="1"/>
  <c r="D82" i="8" s="1"/>
  <c r="J95" i="1"/>
  <c r="B80" i="7"/>
  <c r="C80" i="7"/>
  <c r="C81" i="3" s="1"/>
  <c r="B81" i="3" l="1"/>
  <c r="D80" i="7"/>
  <c r="D81" i="3" s="1"/>
  <c r="M95" i="1"/>
  <c r="N95" i="1" l="1"/>
  <c r="E79" i="2" s="1"/>
  <c r="E82" i="8" s="1"/>
  <c r="E80" i="3"/>
  <c r="O95" i="1" l="1"/>
  <c r="Q95" i="1" l="1"/>
  <c r="L96" i="1"/>
  <c r="E80" i="7"/>
  <c r="F79" i="2" l="1"/>
  <c r="F82" i="8" s="1"/>
  <c r="R95" i="1"/>
  <c r="U95" i="1" l="1"/>
  <c r="F80" i="7"/>
  <c r="F81" i="3" l="1"/>
  <c r="V95" i="1"/>
  <c r="G79" i="2" s="1"/>
  <c r="G82" i="8" s="1"/>
  <c r="G80" i="3"/>
  <c r="K80" i="3" s="1"/>
  <c r="L80" i="3" s="1"/>
  <c r="W95" i="1" l="1"/>
  <c r="K79" i="2"/>
  <c r="G80" i="7" l="1"/>
  <c r="K80" i="7" s="1"/>
  <c r="L80" i="7" s="1"/>
  <c r="T96" i="1"/>
  <c r="C96" i="1" l="1"/>
  <c r="F96" i="1" s="1"/>
  <c r="C80" i="2" l="1"/>
  <c r="C83" i="8" s="1"/>
  <c r="G96" i="1"/>
  <c r="I96" i="1"/>
  <c r="B80" i="2"/>
  <c r="B83" i="8" s="1"/>
  <c r="D96" i="1"/>
  <c r="B81" i="7" l="1"/>
  <c r="D80" i="2"/>
  <c r="D83" i="8" s="1"/>
  <c r="J96" i="1"/>
  <c r="C81" i="7"/>
  <c r="C82" i="3" s="1"/>
  <c r="D81" i="7" l="1"/>
  <c r="D82" i="3" s="1"/>
  <c r="M96" i="1"/>
  <c r="B82" i="3"/>
  <c r="N96" i="1" l="1"/>
  <c r="E80" i="2" s="1"/>
  <c r="E83" i="8" s="1"/>
  <c r="E81" i="3"/>
  <c r="O96" i="1" l="1"/>
  <c r="L97" i="1" l="1"/>
  <c r="E81" i="7"/>
  <c r="Q96" i="1"/>
  <c r="F80" i="2" l="1"/>
  <c r="F83" i="8" s="1"/>
  <c r="R96" i="1"/>
  <c r="U96" i="1" l="1"/>
  <c r="F81" i="7"/>
  <c r="F82" i="3" l="1"/>
  <c r="V96" i="1"/>
  <c r="G80" i="2" s="1"/>
  <c r="G83" i="8" s="1"/>
  <c r="G81" i="3"/>
  <c r="K81" i="3" s="1"/>
  <c r="L81" i="3" s="1"/>
  <c r="K80" i="2"/>
  <c r="W96" i="1" l="1"/>
  <c r="T97" i="1" l="1"/>
  <c r="G81" i="7"/>
  <c r="K81" i="7" s="1"/>
  <c r="L81" i="7" s="1"/>
  <c r="C97" i="1" l="1"/>
  <c r="I97" i="1"/>
  <c r="F97" i="1"/>
  <c r="D81" i="2" l="1"/>
  <c r="D84" i="8" s="1"/>
  <c r="J97" i="1"/>
  <c r="C81" i="2"/>
  <c r="C84" i="8" s="1"/>
  <c r="G97" i="1"/>
  <c r="B81" i="2"/>
  <c r="B84" i="8" s="1"/>
  <c r="D97" i="1"/>
  <c r="C82" i="7" l="1"/>
  <c r="C83" i="3" s="1"/>
  <c r="D82" i="7"/>
  <c r="D83" i="3" s="1"/>
  <c r="M97" i="1"/>
  <c r="B82" i="7"/>
  <c r="B83" i="3" l="1"/>
  <c r="N97" i="1"/>
  <c r="E81" i="2" s="1"/>
  <c r="E84" i="8" s="1"/>
  <c r="E82" i="3"/>
  <c r="O97" i="1" l="1"/>
  <c r="L98" i="1" l="1"/>
  <c r="Q97" i="1"/>
  <c r="E82" i="7"/>
  <c r="F81" i="2" l="1"/>
  <c r="F84" i="8" s="1"/>
  <c r="R97" i="1"/>
  <c r="U97" i="1" l="1"/>
  <c r="F82" i="7"/>
  <c r="F83" i="3" l="1"/>
  <c r="V97" i="1"/>
  <c r="G81" i="2" s="1"/>
  <c r="G84" i="8" s="1"/>
  <c r="W97" i="1"/>
  <c r="G82" i="3"/>
  <c r="K82" i="3" s="1"/>
  <c r="L82" i="3" s="1"/>
  <c r="K81" i="2"/>
  <c r="T98" i="1" l="1"/>
  <c r="G82" i="7"/>
  <c r="K82" i="7" s="1"/>
  <c r="L82" i="7" s="1"/>
  <c r="C98" i="1" l="1"/>
  <c r="B82" i="2" l="1"/>
  <c r="B85" i="8" s="1"/>
  <c r="D98" i="1"/>
  <c r="F98" i="1"/>
  <c r="B83" i="7" l="1"/>
  <c r="C82" i="2"/>
  <c r="C85" i="8" s="1"/>
  <c r="G98" i="1"/>
  <c r="I98" i="1"/>
  <c r="C83" i="7" l="1"/>
  <c r="C84" i="3" s="1"/>
  <c r="D82" i="2"/>
  <c r="D85" i="8" s="1"/>
  <c r="J98" i="1"/>
  <c r="B84" i="3"/>
  <c r="M98" i="1" l="1"/>
  <c r="D83" i="7"/>
  <c r="D84" i="3" s="1"/>
  <c r="N98" i="1" l="1"/>
  <c r="E82" i="2" s="1"/>
  <c r="E85" i="8" s="1"/>
  <c r="O98" i="1"/>
  <c r="E83" i="3"/>
  <c r="Q98" i="1" l="1"/>
  <c r="E83" i="7"/>
  <c r="L99" i="1"/>
  <c r="F82" i="2" l="1"/>
  <c r="F85" i="8" s="1"/>
  <c r="R98" i="1"/>
  <c r="U98" i="1" l="1"/>
  <c r="F83" i="7"/>
  <c r="F84" i="3" l="1"/>
  <c r="V98" i="1"/>
  <c r="G82" i="2" s="1"/>
  <c r="G85" i="8" s="1"/>
  <c r="G83" i="3"/>
  <c r="K83" i="3" s="1"/>
  <c r="L83" i="3" s="1"/>
  <c r="W98" i="1" l="1"/>
  <c r="K82" i="2"/>
  <c r="G83" i="7" l="1"/>
  <c r="K83" i="7" s="1"/>
  <c r="L83" i="7" s="1"/>
  <c r="T99" i="1"/>
  <c r="C99" i="1" l="1"/>
  <c r="F99" i="1"/>
  <c r="B83" i="2" l="1"/>
  <c r="B86" i="8" s="1"/>
  <c r="D99" i="1"/>
  <c r="C83" i="2"/>
  <c r="C86" i="8" s="1"/>
  <c r="G99" i="1"/>
  <c r="I99" i="1"/>
  <c r="B84" i="7" l="1"/>
  <c r="C84" i="7"/>
  <c r="C85" i="3" s="1"/>
  <c r="D83" i="2"/>
  <c r="D86" i="8" s="1"/>
  <c r="J99" i="1"/>
  <c r="M99" i="1" l="1"/>
  <c r="D84" i="7"/>
  <c r="D85" i="3" s="1"/>
  <c r="B85" i="3"/>
  <c r="N99" i="1" l="1"/>
  <c r="E83" i="2" s="1"/>
  <c r="E86" i="8" s="1"/>
  <c r="E84" i="3"/>
  <c r="O99" i="1" l="1"/>
  <c r="Q99" i="1" l="1"/>
  <c r="E84" i="7"/>
  <c r="L100" i="1"/>
  <c r="F83" i="2" l="1"/>
  <c r="F86" i="8" s="1"/>
  <c r="R99" i="1"/>
  <c r="U99" i="1" l="1"/>
  <c r="F84" i="7"/>
  <c r="V99" i="1" l="1"/>
  <c r="G83" i="2" s="1"/>
  <c r="G86" i="8" s="1"/>
  <c r="G84" i="3"/>
  <c r="K84" i="3" s="1"/>
  <c r="L84" i="3" s="1"/>
  <c r="F85" i="3"/>
  <c r="K83" i="2" l="1"/>
  <c r="W99" i="1"/>
  <c r="T100" i="1" l="1"/>
  <c r="G84" i="7"/>
  <c r="K84" i="7" s="1"/>
  <c r="L84" i="7" s="1"/>
  <c r="C100" i="1" l="1"/>
  <c r="B84" i="2" l="1"/>
  <c r="B87" i="8" s="1"/>
  <c r="D100" i="1"/>
  <c r="F100" i="1"/>
  <c r="C84" i="2" l="1"/>
  <c r="C87" i="8" s="1"/>
  <c r="G100" i="1"/>
  <c r="I100" i="1"/>
  <c r="B85" i="7"/>
  <c r="B86" i="3" l="1"/>
  <c r="D84" i="2"/>
  <c r="D87" i="8" s="1"/>
  <c r="J100" i="1"/>
  <c r="C85" i="7"/>
  <c r="C86" i="3" s="1"/>
  <c r="M100" i="1" l="1"/>
  <c r="D85" i="7"/>
  <c r="D86" i="3" s="1"/>
  <c r="N100" i="1" l="1"/>
  <c r="E84" i="2" s="1"/>
  <c r="E87" i="8" s="1"/>
  <c r="E85" i="3"/>
  <c r="O100" i="1" l="1"/>
  <c r="Q100" i="1" l="1"/>
  <c r="E85" i="7"/>
  <c r="L101" i="1"/>
  <c r="F84" i="2" l="1"/>
  <c r="F87" i="8" s="1"/>
  <c r="R100" i="1"/>
  <c r="U100" i="1" l="1"/>
  <c r="F85" i="7"/>
  <c r="V100" i="1" l="1"/>
  <c r="G84" i="2" s="1"/>
  <c r="G87" i="8" s="1"/>
  <c r="W100" i="1"/>
  <c r="G85" i="3"/>
  <c r="K85" i="3" s="1"/>
  <c r="L85" i="3" s="1"/>
  <c r="K84" i="2"/>
  <c r="F86" i="3"/>
  <c r="T101" i="1" l="1"/>
  <c r="G85" i="7"/>
  <c r="K85" i="7" s="1"/>
  <c r="L85" i="7" s="1"/>
  <c r="C101" i="1" l="1"/>
  <c r="F101" i="1"/>
  <c r="I101" i="1" s="1"/>
  <c r="D85" i="2" l="1"/>
  <c r="D88" i="8" s="1"/>
  <c r="J101" i="1"/>
  <c r="C85" i="2"/>
  <c r="C88" i="8" s="1"/>
  <c r="G101" i="1"/>
  <c r="B85" i="2"/>
  <c r="B88" i="8" s="1"/>
  <c r="D101" i="1"/>
  <c r="M101" i="1" l="1"/>
  <c r="D86" i="7"/>
  <c r="D87" i="3" s="1"/>
  <c r="C86" i="7"/>
  <c r="C87" i="3" s="1"/>
  <c r="B86" i="7"/>
  <c r="B87" i="3" l="1"/>
  <c r="N101" i="1"/>
  <c r="E85" i="2" s="1"/>
  <c r="E88" i="8" s="1"/>
  <c r="E86" i="3"/>
  <c r="O101" i="1" l="1"/>
  <c r="L102" i="1" l="1"/>
  <c r="Q101" i="1"/>
  <c r="E86" i="7"/>
  <c r="F85" i="2" l="1"/>
  <c r="F88" i="8" s="1"/>
  <c r="R101" i="1"/>
  <c r="F86" i="7" l="1"/>
  <c r="U101" i="1"/>
  <c r="V101" i="1" l="1"/>
  <c r="G85" i="2" s="1"/>
  <c r="G86" i="3"/>
  <c r="K86" i="3" s="1"/>
  <c r="L86" i="3" s="1"/>
  <c r="K85" i="2"/>
  <c r="F87" i="3"/>
  <c r="W101" i="1" l="1"/>
  <c r="G88" i="8"/>
  <c r="T102" i="1" l="1"/>
  <c r="G86" i="7"/>
  <c r="K86" i="7" s="1"/>
  <c r="L86" i="7" s="1"/>
  <c r="C102" i="1" l="1"/>
  <c r="B86" i="2" l="1"/>
  <c r="B89" i="8" s="1"/>
  <c r="D102" i="1"/>
  <c r="F102" i="1"/>
  <c r="C86" i="2" l="1"/>
  <c r="C89" i="8" s="1"/>
  <c r="G102" i="1"/>
  <c r="I102" i="1"/>
  <c r="B87" i="7"/>
  <c r="B88" i="3" l="1"/>
  <c r="C87" i="7"/>
  <c r="C88" i="3" s="1"/>
  <c r="D86" i="2"/>
  <c r="D89" i="8" s="1"/>
  <c r="J102" i="1"/>
  <c r="M102" i="1" l="1"/>
  <c r="D87" i="7"/>
  <c r="D88" i="3" s="1"/>
  <c r="N102" i="1" l="1"/>
  <c r="E86" i="2" s="1"/>
  <c r="E89" i="8" s="1"/>
  <c r="E87" i="3"/>
  <c r="O102" i="1" l="1"/>
  <c r="E87" i="7" l="1"/>
  <c r="Q102" i="1"/>
  <c r="L103" i="1"/>
  <c r="F86" i="2" l="1"/>
  <c r="F89" i="8" s="1"/>
  <c r="R102" i="1"/>
  <c r="F87" i="7" l="1"/>
  <c r="U102" i="1"/>
  <c r="V102" i="1" l="1"/>
  <c r="G86" i="2" s="1"/>
  <c r="G87" i="3"/>
  <c r="K87" i="3" s="1"/>
  <c r="L87" i="3" s="1"/>
  <c r="K86" i="2"/>
  <c r="F88" i="3"/>
  <c r="W102" i="1" l="1"/>
  <c r="G89" i="8"/>
  <c r="G87" i="7" l="1"/>
  <c r="K87" i="7" s="1"/>
  <c r="L87" i="7" s="1"/>
  <c r="T103" i="1"/>
  <c r="C103" i="1" l="1"/>
  <c r="F103" i="1" s="1"/>
  <c r="C87" i="2" l="1"/>
  <c r="C90" i="8" s="1"/>
  <c r="G103" i="1"/>
  <c r="I103" i="1"/>
  <c r="B87" i="2"/>
  <c r="B90" i="8" s="1"/>
  <c r="D103" i="1"/>
  <c r="D87" i="2" l="1"/>
  <c r="D90" i="8" s="1"/>
  <c r="J103" i="1"/>
  <c r="C88" i="7"/>
  <c r="C89" i="3" s="1"/>
  <c r="B88" i="7"/>
  <c r="M103" i="1" l="1"/>
  <c r="D88" i="7"/>
  <c r="D89" i="3" s="1"/>
  <c r="B89" i="3"/>
  <c r="N103" i="1" l="1"/>
  <c r="E87" i="2" s="1"/>
  <c r="E90" i="8" s="1"/>
  <c r="E88" i="3"/>
  <c r="O103" i="1" l="1"/>
  <c r="L104" i="1" l="1"/>
  <c r="Q103" i="1"/>
  <c r="E88" i="7"/>
  <c r="F87" i="2" l="1"/>
  <c r="F90" i="8" s="1"/>
  <c r="R103" i="1"/>
  <c r="U103" i="1" l="1"/>
  <c r="F88" i="7"/>
  <c r="V103" i="1" l="1"/>
  <c r="G87" i="2" s="1"/>
  <c r="G90" i="8" s="1"/>
  <c r="G88" i="3"/>
  <c r="K88" i="3" s="1"/>
  <c r="L88" i="3" s="1"/>
  <c r="F89" i="3"/>
  <c r="K87" i="2" l="1"/>
  <c r="W103" i="1"/>
  <c r="T104" i="1" l="1"/>
  <c r="G88" i="7"/>
  <c r="K88" i="7" s="1"/>
  <c r="L88" i="7" s="1"/>
  <c r="C104" i="1" l="1"/>
  <c r="F104" i="1" s="1"/>
  <c r="C88" i="2" l="1"/>
  <c r="C91" i="8" s="1"/>
  <c r="G104" i="1"/>
  <c r="I104" i="1"/>
  <c r="B88" i="2"/>
  <c r="B91" i="8" s="1"/>
  <c r="D104" i="1"/>
  <c r="B89" i="7" l="1"/>
  <c r="D88" i="2"/>
  <c r="D91" i="8" s="1"/>
  <c r="J104" i="1"/>
  <c r="C89" i="7"/>
  <c r="C90" i="3" s="1"/>
  <c r="M104" i="1" l="1"/>
  <c r="D89" i="7"/>
  <c r="D90" i="3" s="1"/>
  <c r="B90" i="3"/>
  <c r="N104" i="1" l="1"/>
  <c r="E88" i="2" s="1"/>
  <c r="E91" i="8" s="1"/>
  <c r="E89" i="3"/>
  <c r="O104" i="1" l="1"/>
  <c r="Q104" i="1" l="1"/>
  <c r="E89" i="7"/>
  <c r="L105" i="1"/>
  <c r="F88" i="2" l="1"/>
  <c r="F91" i="8" s="1"/>
  <c r="R104" i="1"/>
  <c r="U104" i="1" l="1"/>
  <c r="F89" i="7"/>
  <c r="V104" i="1" l="1"/>
  <c r="G88" i="2" s="1"/>
  <c r="G89" i="3"/>
  <c r="K89" i="3" s="1"/>
  <c r="L89" i="3" s="1"/>
  <c r="K88" i="2"/>
  <c r="F90" i="3"/>
  <c r="W104" i="1" l="1"/>
  <c r="G91" i="8"/>
  <c r="G89" i="7" l="1"/>
  <c r="K89" i="7" s="1"/>
  <c r="L89" i="7" s="1"/>
  <c r="T105" i="1"/>
  <c r="C105" i="1" l="1"/>
  <c r="F105" i="1" s="1"/>
  <c r="C89" i="2" l="1"/>
  <c r="C92" i="8" s="1"/>
  <c r="G105" i="1"/>
  <c r="I105" i="1"/>
  <c r="B89" i="2"/>
  <c r="B92" i="8" s="1"/>
  <c r="D105" i="1"/>
  <c r="C90" i="7" l="1"/>
  <c r="C91" i="3" s="1"/>
  <c r="D89" i="2"/>
  <c r="D92" i="8" s="1"/>
  <c r="J105" i="1"/>
  <c r="B90" i="7"/>
  <c r="D90" i="7" l="1"/>
  <c r="D91" i="3" s="1"/>
  <c r="M105" i="1"/>
  <c r="B91" i="3"/>
  <c r="N105" i="1" l="1"/>
  <c r="E89" i="2" s="1"/>
  <c r="E92" i="8" s="1"/>
  <c r="E90" i="3"/>
  <c r="O105" i="1" l="1"/>
  <c r="E90" i="7" l="1"/>
  <c r="Q105" i="1"/>
  <c r="L106" i="1"/>
  <c r="F89" i="2" l="1"/>
  <c r="F92" i="8" s="1"/>
  <c r="R105" i="1"/>
  <c r="U105" i="1" l="1"/>
  <c r="F90" i="7"/>
  <c r="F91" i="3" l="1"/>
  <c r="V105" i="1"/>
  <c r="G89" i="2" s="1"/>
  <c r="G92" i="8" s="1"/>
  <c r="G90" i="3"/>
  <c r="K90" i="3" s="1"/>
  <c r="L90" i="3" s="1"/>
  <c r="W105" i="1" l="1"/>
  <c r="K89" i="2"/>
  <c r="T106" i="1" l="1"/>
  <c r="G90" i="7"/>
  <c r="K90" i="7" s="1"/>
  <c r="L90" i="7" s="1"/>
  <c r="C106" i="1" l="1"/>
  <c r="B90" i="2" l="1"/>
  <c r="B93" i="8" s="1"/>
  <c r="D106" i="1"/>
  <c r="F106" i="1"/>
  <c r="C90" i="2" l="1"/>
  <c r="C93" i="8" s="1"/>
  <c r="G106" i="1"/>
  <c r="I106" i="1"/>
  <c r="B91" i="7"/>
  <c r="B92" i="3" l="1"/>
  <c r="D90" i="2"/>
  <c r="D93" i="8" s="1"/>
  <c r="J106" i="1"/>
  <c r="C91" i="7"/>
  <c r="C92" i="3" s="1"/>
  <c r="D91" i="7" l="1"/>
  <c r="M106" i="1"/>
  <c r="N106" i="1" l="1"/>
  <c r="E90" i="2" s="1"/>
  <c r="E93" i="8" s="1"/>
  <c r="E91" i="3"/>
  <c r="D92" i="3"/>
  <c r="O106" i="1" l="1"/>
  <c r="L107" i="1" l="1"/>
  <c r="Q106" i="1"/>
  <c r="E91" i="7"/>
  <c r="F90" i="2" l="1"/>
  <c r="F93" i="8" s="1"/>
  <c r="R106" i="1"/>
  <c r="U106" i="1" l="1"/>
  <c r="F91" i="7"/>
  <c r="F92" i="3" l="1"/>
  <c r="V106" i="1"/>
  <c r="G90" i="2" s="1"/>
  <c r="G93" i="8" s="1"/>
  <c r="W106" i="1"/>
  <c r="G91" i="3"/>
  <c r="K91" i="3" s="1"/>
  <c r="L91" i="3" s="1"/>
  <c r="K90" i="2"/>
  <c r="G91" i="7" l="1"/>
  <c r="K91" i="7" s="1"/>
  <c r="L91" i="7" s="1"/>
  <c r="T107" i="1"/>
  <c r="C107" i="1" l="1"/>
  <c r="F107" i="1"/>
  <c r="C91" i="2" l="1"/>
  <c r="C94" i="8" s="1"/>
  <c r="G107" i="1"/>
  <c r="I107" i="1"/>
  <c r="B91" i="2"/>
  <c r="B94" i="8" s="1"/>
  <c r="D107" i="1"/>
  <c r="C92" i="7" l="1"/>
  <c r="C93" i="3" s="1"/>
  <c r="D91" i="2"/>
  <c r="D94" i="8" s="1"/>
  <c r="J107" i="1"/>
  <c r="B92" i="7"/>
  <c r="M107" i="1" l="1"/>
  <c r="D92" i="7"/>
  <c r="D93" i="3" s="1"/>
  <c r="B93" i="3"/>
  <c r="N107" i="1" l="1"/>
  <c r="E91" i="2" s="1"/>
  <c r="E94" i="8" s="1"/>
  <c r="E92" i="3"/>
  <c r="O107" i="1" l="1"/>
  <c r="Q107" i="1" l="1"/>
  <c r="E92" i="7"/>
  <c r="L108" i="1"/>
  <c r="F91" i="2" l="1"/>
  <c r="F94" i="8" s="1"/>
  <c r="R107" i="1"/>
  <c r="U107" i="1" l="1"/>
  <c r="F92" i="7"/>
  <c r="F93" i="3" l="1"/>
  <c r="V107" i="1"/>
  <c r="G91" i="2" s="1"/>
  <c r="G94" i="8" s="1"/>
  <c r="G92" i="3"/>
  <c r="K92" i="3" s="1"/>
  <c r="L92" i="3" s="1"/>
  <c r="W107" i="1" l="1"/>
  <c r="K91" i="2"/>
  <c r="T108" i="1" l="1"/>
  <c r="G92" i="7"/>
  <c r="K92" i="7" s="1"/>
  <c r="L92" i="7" s="1"/>
  <c r="C108" i="1" l="1"/>
  <c r="F108" i="1" s="1"/>
  <c r="C92" i="2" l="1"/>
  <c r="C95" i="8" s="1"/>
  <c r="G108" i="1"/>
  <c r="I108" i="1"/>
  <c r="B92" i="2"/>
  <c r="B95" i="8" s="1"/>
  <c r="D108" i="1"/>
  <c r="C93" i="7" l="1"/>
  <c r="C94" i="3" s="1"/>
  <c r="D92" i="2"/>
  <c r="D95" i="8" s="1"/>
  <c r="J108" i="1"/>
  <c r="B93" i="7"/>
  <c r="M108" i="1" l="1"/>
  <c r="D93" i="7"/>
  <c r="D94" i="3" s="1"/>
  <c r="B94" i="3"/>
  <c r="N108" i="1" l="1"/>
  <c r="E92" i="2" s="1"/>
  <c r="E95" i="8" s="1"/>
  <c r="E93" i="3"/>
  <c r="O108" i="1" l="1"/>
  <c r="L109" i="1" l="1"/>
  <c r="E93" i="7"/>
  <c r="Q108" i="1"/>
  <c r="F92" i="2" l="1"/>
  <c r="F95" i="8" s="1"/>
  <c r="R108" i="1"/>
  <c r="U108" i="1" l="1"/>
  <c r="F93" i="7"/>
  <c r="F94" i="3" l="1"/>
  <c r="V108" i="1"/>
  <c r="G92" i="2" s="1"/>
  <c r="G95" i="8" s="1"/>
  <c r="G93" i="3"/>
  <c r="K93" i="3" s="1"/>
  <c r="L93" i="3" s="1"/>
  <c r="W108" i="1" l="1"/>
  <c r="K92" i="2"/>
  <c r="T109" i="1" l="1"/>
  <c r="G93" i="7"/>
  <c r="K93" i="7" s="1"/>
  <c r="L93" i="7" s="1"/>
  <c r="C109" i="1" l="1"/>
  <c r="F109" i="1"/>
  <c r="C93" i="2" l="1"/>
  <c r="C96" i="8" s="1"/>
  <c r="G109" i="1"/>
  <c r="I109" i="1"/>
  <c r="B93" i="2"/>
  <c r="B96" i="8" s="1"/>
  <c r="D109" i="1"/>
  <c r="C94" i="7" l="1"/>
  <c r="C95" i="3" s="1"/>
  <c r="D93" i="2"/>
  <c r="D96" i="8" s="1"/>
  <c r="J109" i="1"/>
  <c r="B94" i="7"/>
  <c r="D94" i="7" l="1"/>
  <c r="D95" i="3" s="1"/>
  <c r="M109" i="1"/>
  <c r="B95" i="3"/>
  <c r="N109" i="1" l="1"/>
  <c r="E93" i="2" s="1"/>
  <c r="E96" i="8" s="1"/>
  <c r="E94" i="3"/>
  <c r="O109" i="1" l="1"/>
  <c r="L110" i="1" l="1"/>
  <c r="Q109" i="1"/>
  <c r="E94" i="7"/>
  <c r="F93" i="2" l="1"/>
  <c r="F96" i="8" s="1"/>
  <c r="R109" i="1"/>
  <c r="F94" i="7" l="1"/>
  <c r="U109" i="1"/>
  <c r="V109" i="1" l="1"/>
  <c r="G93" i="2" s="1"/>
  <c r="G96" i="8" s="1"/>
  <c r="G94" i="3"/>
  <c r="K94" i="3" s="1"/>
  <c r="L94" i="3" s="1"/>
  <c r="F95" i="3"/>
  <c r="K93" i="2" l="1"/>
  <c r="W109" i="1"/>
  <c r="G94" i="7" l="1"/>
  <c r="K94" i="7" s="1"/>
  <c r="L94" i="7" s="1"/>
  <c r="T110" i="1"/>
  <c r="C110" i="1" l="1"/>
  <c r="F110" i="1" s="1"/>
  <c r="C94" i="2" l="1"/>
  <c r="C97" i="8" s="1"/>
  <c r="G110" i="1"/>
  <c r="I110" i="1"/>
  <c r="B94" i="2"/>
  <c r="B97" i="8" s="1"/>
  <c r="D110" i="1"/>
  <c r="C95" i="7" l="1"/>
  <c r="C96" i="3" s="1"/>
  <c r="D94" i="2"/>
  <c r="D97" i="8" s="1"/>
  <c r="J110" i="1"/>
  <c r="B95" i="7"/>
  <c r="M110" i="1" l="1"/>
  <c r="D95" i="7"/>
  <c r="D96" i="3" s="1"/>
  <c r="B96" i="3"/>
  <c r="N110" i="1" l="1"/>
  <c r="E94" i="2" s="1"/>
  <c r="E97" i="8" s="1"/>
  <c r="E95" i="3"/>
  <c r="O110" i="1" l="1"/>
  <c r="E95" i="7" l="1"/>
  <c r="Q110" i="1"/>
  <c r="L111" i="1"/>
  <c r="F94" i="2" l="1"/>
  <c r="F97" i="8" s="1"/>
  <c r="R110" i="1"/>
  <c r="F95" i="7" l="1"/>
  <c r="U110" i="1"/>
  <c r="V110" i="1" l="1"/>
  <c r="G94" i="2" s="1"/>
  <c r="G95" i="3"/>
  <c r="K95" i="3" s="1"/>
  <c r="L95" i="3" s="1"/>
  <c r="K94" i="2"/>
  <c r="F96" i="3"/>
  <c r="W110" i="1" l="1"/>
  <c r="G97" i="8"/>
  <c r="T111" i="1" l="1"/>
  <c r="G95" i="7"/>
  <c r="K95" i="7" s="1"/>
  <c r="L95" i="7" s="1"/>
  <c r="C111" i="1" l="1"/>
  <c r="F111" i="1"/>
  <c r="I111" i="1" s="1"/>
  <c r="D95" i="2" l="1"/>
  <c r="D98" i="8" s="1"/>
  <c r="J111" i="1"/>
  <c r="B95" i="2"/>
  <c r="B98" i="8" s="1"/>
  <c r="D111" i="1"/>
  <c r="C95" i="2"/>
  <c r="C98" i="8" s="1"/>
  <c r="G111" i="1"/>
  <c r="M111" i="1" l="1"/>
  <c r="D96" i="7"/>
  <c r="D97" i="3" s="1"/>
  <c r="B96" i="7"/>
  <c r="C96" i="7"/>
  <c r="C97" i="3" s="1"/>
  <c r="B97" i="3" l="1"/>
  <c r="N111" i="1"/>
  <c r="E95" i="2" s="1"/>
  <c r="E98" i="8" s="1"/>
  <c r="E96" i="3"/>
  <c r="O111" i="1" l="1"/>
  <c r="Q111" i="1" l="1"/>
  <c r="L112" i="1"/>
  <c r="E96" i="7"/>
  <c r="F95" i="2" l="1"/>
  <c r="F98" i="8" s="1"/>
  <c r="R111" i="1"/>
  <c r="U111" i="1" l="1"/>
  <c r="F96" i="7"/>
  <c r="F97" i="3" l="1"/>
  <c r="V111" i="1"/>
  <c r="G95" i="2" s="1"/>
  <c r="G98" i="8" s="1"/>
  <c r="W111" i="1"/>
  <c r="G96" i="3"/>
  <c r="K96" i="3" s="1"/>
  <c r="L96" i="3" s="1"/>
  <c r="T112" i="1" l="1"/>
  <c r="G96" i="7"/>
  <c r="K96" i="7" s="1"/>
  <c r="L96" i="7" s="1"/>
  <c r="K95" i="2"/>
  <c r="C112" i="1" l="1"/>
  <c r="F112" i="1" s="1"/>
  <c r="C96" i="2" l="1"/>
  <c r="C99" i="8" s="1"/>
  <c r="G112" i="1"/>
  <c r="I112" i="1"/>
  <c r="B96" i="2"/>
  <c r="B99" i="8" s="1"/>
  <c r="D112" i="1"/>
  <c r="D96" i="2" l="1"/>
  <c r="D99" i="8" s="1"/>
  <c r="J112" i="1"/>
  <c r="C97" i="7"/>
  <c r="C98" i="3" s="1"/>
  <c r="B97" i="7"/>
  <c r="M112" i="1" l="1"/>
  <c r="D97" i="7"/>
  <c r="D98" i="3" s="1"/>
  <c r="B98" i="3"/>
  <c r="N112" i="1" l="1"/>
  <c r="E96" i="2" s="1"/>
  <c r="E99" i="8" s="1"/>
  <c r="O112" i="1"/>
  <c r="E97" i="3"/>
  <c r="Q112" i="1" l="1"/>
  <c r="E97" i="7"/>
  <c r="L113" i="1"/>
  <c r="F96" i="2" l="1"/>
  <c r="F99" i="8" s="1"/>
  <c r="R112" i="1"/>
  <c r="U112" i="1" l="1"/>
  <c r="F97" i="7"/>
  <c r="F98" i="3" l="1"/>
  <c r="V112" i="1"/>
  <c r="G96" i="2" s="1"/>
  <c r="G99" i="8" s="1"/>
  <c r="G97" i="3"/>
  <c r="K97" i="3" s="1"/>
  <c r="L97" i="3" s="1"/>
  <c r="W112" i="1" l="1"/>
  <c r="K96" i="2"/>
  <c r="T113" i="1" l="1"/>
  <c r="G97" i="7"/>
  <c r="K97" i="7" s="1"/>
  <c r="L97" i="7" s="1"/>
  <c r="C113" i="1" l="1"/>
  <c r="B97" i="2" l="1"/>
  <c r="B100" i="8" s="1"/>
  <c r="D113" i="1"/>
  <c r="F113" i="1"/>
  <c r="C97" i="2" l="1"/>
  <c r="C100" i="8" s="1"/>
  <c r="G113" i="1"/>
  <c r="I113" i="1"/>
  <c r="B98" i="7"/>
  <c r="C98" i="7" l="1"/>
  <c r="C99" i="3" s="1"/>
  <c r="D97" i="2"/>
  <c r="D100" i="8" s="1"/>
  <c r="J113" i="1"/>
  <c r="B99" i="3"/>
  <c r="D98" i="7" l="1"/>
  <c r="D99" i="3" s="1"/>
  <c r="M113" i="1"/>
  <c r="N113" i="1" l="1"/>
  <c r="E97" i="2" s="1"/>
  <c r="E100" i="8" s="1"/>
  <c r="E98" i="3"/>
  <c r="O113" i="1" l="1"/>
  <c r="E98" i="7" l="1"/>
  <c r="Q113" i="1"/>
  <c r="L114" i="1"/>
  <c r="F97" i="2" l="1"/>
  <c r="F100" i="8" s="1"/>
  <c r="R113" i="1"/>
  <c r="U113" i="1" l="1"/>
  <c r="F98" i="7"/>
  <c r="F99" i="3" s="1"/>
  <c r="V113" i="1" l="1"/>
  <c r="G97" i="2" s="1"/>
  <c r="G98" i="3"/>
  <c r="K98" i="3" s="1"/>
  <c r="L98" i="3" s="1"/>
  <c r="K97" i="2"/>
  <c r="W113" i="1" l="1"/>
  <c r="G100" i="8"/>
  <c r="T114" i="1" l="1"/>
  <c r="G98" i="7"/>
  <c r="K98" i="7" s="1"/>
  <c r="L98" i="7" s="1"/>
  <c r="C114" i="1" l="1"/>
  <c r="F114" i="1"/>
  <c r="C98" i="2" l="1"/>
  <c r="C101" i="8" s="1"/>
  <c r="G114" i="1"/>
  <c r="I114" i="1"/>
  <c r="B98" i="2"/>
  <c r="B101" i="8" s="1"/>
  <c r="D114" i="1"/>
  <c r="B99" i="7" l="1"/>
  <c r="D98" i="2"/>
  <c r="D101" i="8" s="1"/>
  <c r="J114" i="1"/>
  <c r="C99" i="7"/>
  <c r="C100" i="3" s="1"/>
  <c r="D99" i="7" l="1"/>
  <c r="D100" i="3" s="1"/>
  <c r="M114" i="1"/>
  <c r="B100" i="3"/>
  <c r="N114" i="1" l="1"/>
  <c r="E98" i="2" s="1"/>
  <c r="E101" i="8" s="1"/>
  <c r="E99" i="3"/>
  <c r="O114" i="1" l="1"/>
  <c r="L115" i="1" l="1"/>
  <c r="E99" i="7"/>
  <c r="Q114" i="1"/>
  <c r="F98" i="2" l="1"/>
  <c r="F101" i="8" s="1"/>
  <c r="R114" i="1"/>
  <c r="F99" i="7" l="1"/>
  <c r="U114" i="1"/>
  <c r="V114" i="1" l="1"/>
  <c r="G98" i="2" s="1"/>
  <c r="G101" i="8" s="1"/>
  <c r="G99" i="3"/>
  <c r="K99" i="3" s="1"/>
  <c r="L99" i="3" s="1"/>
  <c r="K98" i="2"/>
  <c r="F100" i="3"/>
  <c r="W114" i="1" l="1"/>
  <c r="G99" i="7" l="1"/>
  <c r="K99" i="7" s="1"/>
  <c r="L99" i="7" s="1"/>
  <c r="T115" i="1"/>
  <c r="C115" i="1" l="1"/>
  <c r="F115" i="1" s="1"/>
  <c r="C99" i="2" l="1"/>
  <c r="C102" i="8" s="1"/>
  <c r="G115" i="1"/>
  <c r="I115" i="1"/>
  <c r="B99" i="2"/>
  <c r="B102" i="8" s="1"/>
  <c r="D115" i="1"/>
  <c r="C100" i="7" l="1"/>
  <c r="C101" i="3" s="1"/>
  <c r="D99" i="2"/>
  <c r="D102" i="8" s="1"/>
  <c r="J115" i="1"/>
  <c r="B100" i="7"/>
  <c r="M115" i="1" l="1"/>
  <c r="D100" i="7"/>
  <c r="D101" i="3" s="1"/>
  <c r="B101" i="3"/>
  <c r="N115" i="1" l="1"/>
  <c r="E99" i="2" s="1"/>
  <c r="E102" i="8" s="1"/>
  <c r="E100" i="3"/>
  <c r="O115" i="1" l="1"/>
  <c r="Q115" i="1" l="1"/>
  <c r="E100" i="7"/>
  <c r="L116" i="1"/>
  <c r="F99" i="2" l="1"/>
  <c r="F102" i="8" s="1"/>
  <c r="R115" i="1"/>
  <c r="U115" i="1" l="1"/>
  <c r="F100" i="7"/>
  <c r="F101" i="3" l="1"/>
  <c r="V115" i="1"/>
  <c r="G99" i="2" s="1"/>
  <c r="G102" i="8" s="1"/>
  <c r="G100" i="3"/>
  <c r="K100" i="3" s="1"/>
  <c r="L100" i="3" s="1"/>
  <c r="W115" i="1" l="1"/>
  <c r="K99" i="2"/>
  <c r="G100" i="7" l="1"/>
  <c r="K100" i="7" s="1"/>
  <c r="L100" i="7" s="1"/>
  <c r="T116" i="1"/>
  <c r="C116" i="1" l="1"/>
  <c r="B100" i="2" l="1"/>
  <c r="B103" i="8" s="1"/>
  <c r="D116" i="1"/>
  <c r="F116" i="1"/>
  <c r="C100" i="2" l="1"/>
  <c r="C103" i="8" s="1"/>
  <c r="G116" i="1"/>
  <c r="I116" i="1"/>
  <c r="B101" i="7"/>
  <c r="D100" i="2" l="1"/>
  <c r="D103" i="8" s="1"/>
  <c r="J116" i="1"/>
  <c r="C101" i="7"/>
  <c r="C102" i="3" s="1"/>
  <c r="B102" i="3"/>
  <c r="D101" i="7" l="1"/>
  <c r="M116" i="1"/>
  <c r="N116" i="1" l="1"/>
  <c r="E100" i="2" s="1"/>
  <c r="E103" i="8" s="1"/>
  <c r="E101" i="3"/>
  <c r="D102" i="3"/>
  <c r="O116" i="1" l="1"/>
  <c r="E101" i="7" l="1"/>
  <c r="L117" i="1"/>
  <c r="Q116" i="1"/>
  <c r="F100" i="2" l="1"/>
  <c r="F103" i="8" s="1"/>
  <c r="R116" i="1"/>
  <c r="U116" i="1" l="1"/>
  <c r="F101" i="7"/>
  <c r="F102" i="3" l="1"/>
  <c r="V116" i="1"/>
  <c r="G100" i="2" s="1"/>
  <c r="W116" i="1"/>
  <c r="G101" i="3"/>
  <c r="K101" i="3" s="1"/>
  <c r="L101" i="3" s="1"/>
  <c r="K100" i="2"/>
  <c r="T117" i="1" l="1"/>
  <c r="G101" i="7"/>
  <c r="K101" i="7" s="1"/>
  <c r="L101" i="7" s="1"/>
  <c r="G103" i="8"/>
  <c r="C117" i="1" l="1"/>
  <c r="F117" i="1"/>
  <c r="C101" i="2" l="1"/>
  <c r="C104" i="8" s="1"/>
  <c r="G117" i="1"/>
  <c r="I117" i="1"/>
  <c r="B101" i="2"/>
  <c r="B104" i="8" s="1"/>
  <c r="D117" i="1"/>
  <c r="D101" i="2" l="1"/>
  <c r="D104" i="8" s="1"/>
  <c r="J117" i="1"/>
  <c r="B102" i="7"/>
  <c r="C102" i="7"/>
  <c r="C103" i="3" s="1"/>
  <c r="M117" i="1" l="1"/>
  <c r="D102" i="7"/>
  <c r="D103" i="3" s="1"/>
  <c r="B103" i="3"/>
  <c r="N117" i="1" l="1"/>
  <c r="E101" i="2" s="1"/>
  <c r="E104" i="8" s="1"/>
  <c r="O117" i="1"/>
  <c r="E102" i="3"/>
  <c r="L118" i="1" l="1"/>
  <c r="Q117" i="1"/>
  <c r="E102" i="7"/>
  <c r="F101" i="2" l="1"/>
  <c r="F104" i="8" s="1"/>
  <c r="R117" i="1"/>
  <c r="U117" i="1" l="1"/>
  <c r="F102" i="7"/>
  <c r="F103" i="3" l="1"/>
  <c r="V117" i="1"/>
  <c r="G101" i="2" s="1"/>
  <c r="G104" i="8" s="1"/>
  <c r="W117" i="1"/>
  <c r="G102" i="3"/>
  <c r="K102" i="3" s="1"/>
  <c r="L102" i="3" s="1"/>
  <c r="K101" i="2"/>
  <c r="T118" i="1" l="1"/>
  <c r="G102" i="7"/>
  <c r="K102" i="7" s="1"/>
  <c r="L102" i="7" s="1"/>
  <c r="C118" i="1" l="1"/>
  <c r="F118" i="1" s="1"/>
  <c r="C102" i="2" l="1"/>
  <c r="C105" i="8" s="1"/>
  <c r="G118" i="1"/>
  <c r="I118" i="1"/>
  <c r="B102" i="2"/>
  <c r="B105" i="8" s="1"/>
  <c r="D118" i="1"/>
  <c r="D102" i="2" l="1"/>
  <c r="D105" i="8" s="1"/>
  <c r="J118" i="1"/>
  <c r="C103" i="7"/>
  <c r="C104" i="3" s="1"/>
  <c r="B103" i="7"/>
  <c r="B104" i="3" l="1"/>
  <c r="M118" i="1"/>
  <c r="D103" i="7"/>
  <c r="D104" i="3" s="1"/>
  <c r="N118" i="1" l="1"/>
  <c r="E102" i="2" s="1"/>
  <c r="E105" i="8" s="1"/>
  <c r="O118" i="1"/>
  <c r="E103" i="3"/>
  <c r="L119" i="1" l="1"/>
  <c r="Q118" i="1"/>
  <c r="E103" i="7"/>
  <c r="F102" i="2" l="1"/>
  <c r="F105" i="8" s="1"/>
  <c r="R118" i="1"/>
  <c r="U118" i="1" l="1"/>
  <c r="F103" i="7"/>
  <c r="F104" i="3" l="1"/>
  <c r="V118" i="1"/>
  <c r="G102" i="2" s="1"/>
  <c r="W118" i="1"/>
  <c r="G103" i="3"/>
  <c r="K103" i="3" s="1"/>
  <c r="L103" i="3" s="1"/>
  <c r="K102" i="2"/>
  <c r="T119" i="1" l="1"/>
  <c r="G103" i="7"/>
  <c r="K103" i="7" s="1"/>
  <c r="L103" i="7" s="1"/>
  <c r="G105" i="8"/>
  <c r="C119" i="1" l="1"/>
  <c r="F119" i="1" s="1"/>
  <c r="C103" i="2" l="1"/>
  <c r="C106" i="8" s="1"/>
  <c r="G119" i="1"/>
  <c r="I119" i="1"/>
  <c r="B103" i="2"/>
  <c r="B106" i="8" s="1"/>
  <c r="D119" i="1"/>
  <c r="D103" i="2" l="1"/>
  <c r="D106" i="8" s="1"/>
  <c r="J119" i="1"/>
  <c r="C104" i="7"/>
  <c r="C105" i="3" s="1"/>
  <c r="B104" i="7"/>
  <c r="B105" i="3" l="1"/>
  <c r="M119" i="1"/>
  <c r="D104" i="7"/>
  <c r="D105" i="3" s="1"/>
  <c r="N119" i="1" l="1"/>
  <c r="E103" i="2" s="1"/>
  <c r="E106" i="8" s="1"/>
  <c r="O119" i="1"/>
  <c r="E104" i="3"/>
  <c r="Q119" i="1" l="1"/>
  <c r="L120" i="1"/>
  <c r="E104" i="7"/>
  <c r="F103" i="2" l="1"/>
  <c r="F106" i="8" s="1"/>
  <c r="R119" i="1"/>
  <c r="U119" i="1" l="1"/>
  <c r="F104" i="7"/>
  <c r="F105" i="3" l="1"/>
  <c r="V119" i="1"/>
  <c r="G103" i="2" s="1"/>
  <c r="G106" i="8" s="1"/>
  <c r="W119" i="1"/>
  <c r="G104" i="3"/>
  <c r="K104" i="3" s="1"/>
  <c r="L104" i="3" s="1"/>
  <c r="T120" i="1" l="1"/>
  <c r="G104" i="7"/>
  <c r="K104" i="7" s="1"/>
  <c r="L104" i="7" s="1"/>
  <c r="K103" i="2"/>
  <c r="C120" i="1" l="1"/>
  <c r="B104" i="2" l="1"/>
  <c r="B107" i="8" s="1"/>
  <c r="D120" i="1"/>
  <c r="F120" i="1"/>
  <c r="B105" i="7" l="1"/>
  <c r="C104" i="2"/>
  <c r="C107" i="8" s="1"/>
  <c r="G120" i="1"/>
  <c r="I120" i="1"/>
  <c r="C105" i="7" l="1"/>
  <c r="C106" i="3" s="1"/>
  <c r="B106" i="3"/>
  <c r="D104" i="2"/>
  <c r="D107" i="8" s="1"/>
  <c r="J120" i="1"/>
  <c r="M120" i="1" l="1"/>
  <c r="D105" i="7"/>
  <c r="N120" i="1" l="1"/>
  <c r="E104" i="2" s="1"/>
  <c r="E107" i="8" s="1"/>
  <c r="E105" i="3"/>
  <c r="D106" i="3"/>
  <c r="O120" i="1" l="1"/>
  <c r="Q120" i="1" l="1"/>
  <c r="L121" i="1"/>
  <c r="E105" i="7"/>
  <c r="F104" i="2" l="1"/>
  <c r="F107" i="8" s="1"/>
  <c r="R120" i="1"/>
  <c r="F105" i="7" l="1"/>
  <c r="U120" i="1"/>
  <c r="V120" i="1" l="1"/>
  <c r="G104" i="2" s="1"/>
  <c r="G107" i="8" s="1"/>
  <c r="G105" i="3"/>
  <c r="K105" i="3" s="1"/>
  <c r="L105" i="3" s="1"/>
  <c r="F106" i="3"/>
  <c r="K104" i="2" l="1"/>
  <c r="W120" i="1"/>
  <c r="T121" i="1" l="1"/>
  <c r="G105" i="7"/>
  <c r="K105" i="7" s="1"/>
  <c r="L105" i="7" s="1"/>
  <c r="C121" i="1" l="1"/>
  <c r="F121" i="1" s="1"/>
  <c r="C105" i="2" l="1"/>
  <c r="C108" i="8" s="1"/>
  <c r="G121" i="1"/>
  <c r="I121" i="1"/>
  <c r="B105" i="2"/>
  <c r="B108" i="8" s="1"/>
  <c r="D121" i="1"/>
  <c r="D105" i="2" l="1"/>
  <c r="D108" i="8" s="1"/>
  <c r="J121" i="1"/>
  <c r="C106" i="7"/>
  <c r="C107" i="3" s="1"/>
  <c r="B106" i="7"/>
  <c r="B107" i="3" l="1"/>
  <c r="D106" i="7"/>
  <c r="D107" i="3" s="1"/>
  <c r="M121" i="1"/>
  <c r="N121" i="1" l="1"/>
  <c r="E105" i="2" s="1"/>
  <c r="E108" i="8" s="1"/>
  <c r="E106" i="3"/>
  <c r="O121" i="1" l="1"/>
  <c r="L122" i="1" l="1"/>
  <c r="Q121" i="1"/>
  <c r="E106" i="7"/>
  <c r="F105" i="2" l="1"/>
  <c r="F108" i="8" s="1"/>
  <c r="R121" i="1"/>
  <c r="U121" i="1" l="1"/>
  <c r="F106" i="7"/>
  <c r="F107" i="3" l="1"/>
  <c r="V121" i="1"/>
  <c r="G105" i="2" s="1"/>
  <c r="G108" i="8" s="1"/>
  <c r="G106" i="3"/>
  <c r="K106" i="3" s="1"/>
  <c r="L106" i="3" s="1"/>
  <c r="K105" i="2" l="1"/>
  <c r="W121" i="1"/>
  <c r="T122" i="1" l="1"/>
  <c r="G106" i="7"/>
  <c r="K106" i="7" s="1"/>
  <c r="L106" i="7" s="1"/>
  <c r="C122" i="1" l="1"/>
  <c r="B106" i="2" l="1"/>
  <c r="B109" i="8" s="1"/>
  <c r="D122" i="1"/>
  <c r="F122" i="1"/>
  <c r="C106" i="2" l="1"/>
  <c r="C109" i="8" s="1"/>
  <c r="G122" i="1"/>
  <c r="I122" i="1"/>
  <c r="B107" i="7"/>
  <c r="D106" i="2" l="1"/>
  <c r="D109" i="8" s="1"/>
  <c r="J122" i="1"/>
  <c r="C107" i="7"/>
  <c r="C108" i="3" s="1"/>
  <c r="B108" i="3"/>
  <c r="M122" i="1" l="1"/>
  <c r="D107" i="7"/>
  <c r="D108" i="3" s="1"/>
  <c r="N122" i="1" l="1"/>
  <c r="E106" i="2" s="1"/>
  <c r="E109" i="8" s="1"/>
  <c r="E107" i="3"/>
  <c r="O122" i="1" l="1"/>
  <c r="Q122" i="1" l="1"/>
  <c r="L123" i="1"/>
  <c r="E107" i="7"/>
  <c r="F106" i="2" l="1"/>
  <c r="F109" i="8" s="1"/>
  <c r="R122" i="1"/>
  <c r="U122" i="1" l="1"/>
  <c r="F107" i="7"/>
  <c r="F108" i="3" l="1"/>
  <c r="V122" i="1"/>
  <c r="G106" i="2" s="1"/>
  <c r="G109" i="8" s="1"/>
  <c r="G107" i="3"/>
  <c r="K107" i="3" s="1"/>
  <c r="L107" i="3" s="1"/>
  <c r="W122" i="1" l="1"/>
  <c r="K106" i="2"/>
  <c r="G107" i="7" l="1"/>
  <c r="K107" i="7" s="1"/>
  <c r="L107" i="7" s="1"/>
  <c r="T123" i="1"/>
  <c r="C123" i="1" l="1"/>
  <c r="F123" i="1"/>
  <c r="C107" i="2" l="1"/>
  <c r="C110" i="8" s="1"/>
  <c r="G123" i="1"/>
  <c r="I123" i="1"/>
  <c r="B107" i="2"/>
  <c r="B110" i="8" s="1"/>
  <c r="D123" i="1"/>
  <c r="D107" i="2" l="1"/>
  <c r="D110" i="8" s="1"/>
  <c r="J123" i="1"/>
  <c r="C108" i="7"/>
  <c r="C109" i="3" s="1"/>
  <c r="B108" i="7"/>
  <c r="M123" i="1" l="1"/>
  <c r="D108" i="7"/>
  <c r="D109" i="3" s="1"/>
  <c r="B109" i="3"/>
  <c r="N123" i="1" l="1"/>
  <c r="E107" i="2" s="1"/>
  <c r="E110" i="8" s="1"/>
  <c r="E108" i="3"/>
  <c r="O123" i="1" l="1"/>
  <c r="E108" i="7" l="1"/>
  <c r="Q123" i="1"/>
  <c r="L124" i="1"/>
  <c r="F107" i="2" l="1"/>
  <c r="F110" i="8" s="1"/>
  <c r="R123" i="1"/>
  <c r="U123" i="1" l="1"/>
  <c r="F108" i="7"/>
  <c r="F109" i="3" l="1"/>
  <c r="V123" i="1"/>
  <c r="G107" i="2" s="1"/>
  <c r="G110" i="8" s="1"/>
  <c r="W123" i="1"/>
  <c r="G108" i="3"/>
  <c r="K108" i="3" s="1"/>
  <c r="L108" i="3" s="1"/>
  <c r="T124" i="1" l="1"/>
  <c r="G108" i="7"/>
  <c r="K108" i="7" s="1"/>
  <c r="L108" i="7" s="1"/>
  <c r="K107" i="2"/>
  <c r="C124" i="1" l="1"/>
  <c r="B108" i="2" l="1"/>
  <c r="B111" i="8" s="1"/>
  <c r="D124" i="1"/>
  <c r="F124" i="1"/>
  <c r="C108" i="2" l="1"/>
  <c r="C111" i="8" s="1"/>
  <c r="G124" i="1"/>
  <c r="I124" i="1"/>
  <c r="B109" i="7"/>
  <c r="C109" i="7" l="1"/>
  <c r="C110" i="3" s="1"/>
  <c r="D108" i="2"/>
  <c r="D111" i="8" s="1"/>
  <c r="J124" i="1"/>
  <c r="B110" i="3"/>
  <c r="D109" i="7" l="1"/>
  <c r="D110" i="3" s="1"/>
  <c r="M124" i="1"/>
  <c r="N124" i="1" l="1"/>
  <c r="E108" i="2" s="1"/>
  <c r="E111" i="8" s="1"/>
  <c r="E109" i="3"/>
  <c r="O124" i="1" l="1"/>
  <c r="E109" i="7" l="1"/>
  <c r="L125" i="1"/>
  <c r="Q124" i="1"/>
  <c r="F108" i="2" l="1"/>
  <c r="F111" i="8" s="1"/>
  <c r="R124" i="1"/>
  <c r="U124" i="1" l="1"/>
  <c r="F109" i="7"/>
  <c r="F110" i="3" l="1"/>
  <c r="V124" i="1"/>
  <c r="G108" i="2" s="1"/>
  <c r="W124" i="1"/>
  <c r="G109" i="3"/>
  <c r="K109" i="3" s="1"/>
  <c r="L109" i="3" s="1"/>
  <c r="T125" i="1" l="1"/>
  <c r="G109" i="7"/>
  <c r="K109" i="7" s="1"/>
  <c r="L109" i="7" s="1"/>
  <c r="G111" i="8"/>
  <c r="K108" i="2"/>
  <c r="C125" i="1" l="1"/>
  <c r="F125" i="1" s="1"/>
  <c r="C109" i="2" l="1"/>
  <c r="C112" i="8" s="1"/>
  <c r="G125" i="1"/>
  <c r="I125" i="1"/>
  <c r="B109" i="2"/>
  <c r="B112" i="8" s="1"/>
  <c r="D125" i="1"/>
  <c r="B110" i="7" l="1"/>
  <c r="D109" i="2"/>
  <c r="D112" i="8" s="1"/>
  <c r="J125" i="1"/>
  <c r="C110" i="7"/>
  <c r="C111" i="3" s="1"/>
  <c r="D110" i="7" l="1"/>
  <c r="D111" i="3" s="1"/>
  <c r="M125" i="1"/>
  <c r="B111" i="3"/>
  <c r="N125" i="1" l="1"/>
  <c r="E109" i="2" s="1"/>
  <c r="E112" i="8" s="1"/>
  <c r="E110" i="3"/>
  <c r="O125" i="1" l="1"/>
  <c r="L126" i="1" l="1"/>
  <c r="Q125" i="1"/>
  <c r="E110" i="7"/>
  <c r="F109" i="2" l="1"/>
  <c r="F112" i="8" s="1"/>
  <c r="R125" i="1"/>
  <c r="U125" i="1" l="1"/>
  <c r="F110" i="7"/>
  <c r="F111" i="3" l="1"/>
  <c r="V125" i="1"/>
  <c r="G109" i="2" s="1"/>
  <c r="G112" i="8" s="1"/>
  <c r="G110" i="3"/>
  <c r="K110" i="3" s="1"/>
  <c r="L110" i="3" s="1"/>
  <c r="W125" i="1" l="1"/>
  <c r="K109" i="2"/>
  <c r="G110" i="7" l="1"/>
  <c r="K110" i="7" s="1"/>
  <c r="L110" i="7" s="1"/>
  <c r="T126" i="1"/>
  <c r="C126" i="1" l="1"/>
  <c r="F126" i="1" s="1"/>
  <c r="C110" i="2" l="1"/>
  <c r="C113" i="8" s="1"/>
  <c r="G126" i="1"/>
  <c r="I126" i="1"/>
  <c r="B110" i="2"/>
  <c r="B113" i="8" s="1"/>
  <c r="D126" i="1"/>
  <c r="C111" i="7" l="1"/>
  <c r="C112" i="3" s="1"/>
  <c r="D110" i="2"/>
  <c r="D113" i="8" s="1"/>
  <c r="J126" i="1"/>
  <c r="B111" i="7"/>
  <c r="D111" i="7" l="1"/>
  <c r="D112" i="3" s="1"/>
  <c r="M126" i="1"/>
  <c r="B112" i="3"/>
  <c r="N126" i="1" l="1"/>
  <c r="E110" i="2" s="1"/>
  <c r="E113" i="8" s="1"/>
  <c r="O126" i="1"/>
  <c r="E111" i="3"/>
  <c r="L127" i="1" l="1"/>
  <c r="Q126" i="1"/>
  <c r="E111" i="7"/>
  <c r="F110" i="2" l="1"/>
  <c r="F113" i="8" s="1"/>
  <c r="R126" i="1"/>
  <c r="U126" i="1" l="1"/>
  <c r="F111" i="7"/>
  <c r="F112" i="3" l="1"/>
  <c r="V126" i="1"/>
  <c r="G110" i="2" s="1"/>
  <c r="G113" i="8" s="1"/>
  <c r="G111" i="3"/>
  <c r="K111" i="3" s="1"/>
  <c r="L111" i="3" s="1"/>
  <c r="W126" i="1" l="1"/>
  <c r="K110" i="2"/>
  <c r="T127" i="1" l="1"/>
  <c r="G111" i="7"/>
  <c r="K111" i="7" s="1"/>
  <c r="L111" i="7" s="1"/>
  <c r="C127" i="1" l="1"/>
  <c r="F127" i="1"/>
  <c r="C111" i="2" l="1"/>
  <c r="C114" i="8" s="1"/>
  <c r="G127" i="1"/>
  <c r="I127" i="1"/>
  <c r="B111" i="2"/>
  <c r="B114" i="8" s="1"/>
  <c r="D127" i="1"/>
  <c r="B112" i="7" l="1"/>
  <c r="D111" i="2"/>
  <c r="D114" i="8" s="1"/>
  <c r="J127" i="1"/>
  <c r="C112" i="7"/>
  <c r="C113" i="3" s="1"/>
  <c r="M127" i="1" l="1"/>
  <c r="D112" i="7"/>
  <c r="D113" i="3" s="1"/>
  <c r="B113" i="3"/>
  <c r="N127" i="1" l="1"/>
  <c r="E111" i="2" s="1"/>
  <c r="E114" i="8" s="1"/>
  <c r="E112" i="3"/>
  <c r="O127" i="1" l="1"/>
  <c r="Q127" i="1" l="1"/>
  <c r="E112" i="7"/>
  <c r="L128" i="1"/>
  <c r="F111" i="2" l="1"/>
  <c r="F114" i="8" s="1"/>
  <c r="R127" i="1"/>
  <c r="U127" i="1" l="1"/>
  <c r="F112" i="7"/>
  <c r="F113" i="3" l="1"/>
  <c r="V127" i="1"/>
  <c r="G111" i="2" s="1"/>
  <c r="G114" i="8" s="1"/>
  <c r="G112" i="3"/>
  <c r="K112" i="3" s="1"/>
  <c r="L112" i="3" s="1"/>
  <c r="W127" i="1" l="1"/>
  <c r="K111" i="2"/>
  <c r="G112" i="7" l="1"/>
  <c r="K112" i="7" s="1"/>
  <c r="L112" i="7" s="1"/>
  <c r="T128" i="1"/>
  <c r="C128" i="1" l="1"/>
  <c r="F128" i="1" s="1"/>
  <c r="C112" i="2" l="1"/>
  <c r="C115" i="8" s="1"/>
  <c r="G128" i="1"/>
  <c r="I128" i="1"/>
  <c r="B112" i="2"/>
  <c r="B115" i="8" s="1"/>
  <c r="D128" i="1"/>
  <c r="D112" i="2" l="1"/>
  <c r="D115" i="8" s="1"/>
  <c r="J128" i="1"/>
  <c r="C113" i="7"/>
  <c r="C114" i="3" s="1"/>
  <c r="B113" i="7"/>
  <c r="B114" i="3" l="1"/>
  <c r="M128" i="1"/>
  <c r="D113" i="7"/>
  <c r="D114" i="3" s="1"/>
  <c r="N128" i="1" l="1"/>
  <c r="E112" i="2" s="1"/>
  <c r="E115" i="8" s="1"/>
  <c r="E113" i="3"/>
  <c r="O128" i="1" l="1"/>
  <c r="Q128" i="1" l="1"/>
  <c r="E113" i="7"/>
  <c r="L129" i="1"/>
  <c r="F112" i="2" l="1"/>
  <c r="F115" i="8" s="1"/>
  <c r="R128" i="1"/>
  <c r="U128" i="1" l="1"/>
  <c r="F113" i="7"/>
  <c r="F114" i="3" l="1"/>
  <c r="V128" i="1"/>
  <c r="G112" i="2" s="1"/>
  <c r="G115" i="8" s="1"/>
  <c r="G113" i="3"/>
  <c r="K113" i="3" s="1"/>
  <c r="L113" i="3" s="1"/>
  <c r="W128" i="1" l="1"/>
  <c r="K112" i="2"/>
  <c r="T129" i="1" l="1"/>
  <c r="G113" i="7"/>
  <c r="K113" i="7" s="1"/>
  <c r="L113" i="7" s="1"/>
  <c r="C129" i="1" l="1"/>
  <c r="B113" i="2" l="1"/>
  <c r="B116" i="8" s="1"/>
  <c r="D129" i="1"/>
  <c r="F129" i="1"/>
  <c r="C113" i="2" l="1"/>
  <c r="C116" i="8" s="1"/>
  <c r="G129" i="1"/>
  <c r="I129" i="1"/>
  <c r="B114" i="7"/>
  <c r="C114" i="7" l="1"/>
  <c r="C115" i="3" s="1"/>
  <c r="D113" i="2"/>
  <c r="D116" i="8" s="1"/>
  <c r="J129" i="1"/>
  <c r="B115" i="3"/>
  <c r="D114" i="7" l="1"/>
  <c r="M129" i="1"/>
  <c r="N129" i="1" l="1"/>
  <c r="E113" i="2" s="1"/>
  <c r="E116" i="8" s="1"/>
  <c r="E114" i="3"/>
  <c r="D115" i="3"/>
  <c r="O129" i="1" l="1"/>
  <c r="L130" i="1" l="1"/>
  <c r="Q129" i="1"/>
  <c r="E114" i="7"/>
  <c r="F113" i="2" l="1"/>
  <c r="F116" i="8" s="1"/>
  <c r="R129" i="1"/>
  <c r="F114" i="7" l="1"/>
  <c r="U129" i="1"/>
  <c r="V129" i="1" l="1"/>
  <c r="G113" i="2" s="1"/>
  <c r="G116" i="8" s="1"/>
  <c r="G114" i="3"/>
  <c r="K114" i="3" s="1"/>
  <c r="L114" i="3" s="1"/>
  <c r="F115" i="3"/>
  <c r="K113" i="2" l="1"/>
  <c r="W129" i="1"/>
  <c r="G114" i="7" l="1"/>
  <c r="K114" i="7" s="1"/>
  <c r="L114" i="7" s="1"/>
  <c r="T130" i="1"/>
  <c r="C130" i="1" l="1"/>
  <c r="F130" i="1"/>
  <c r="I130" i="1" s="1"/>
  <c r="D114" i="2" l="1"/>
  <c r="D117" i="8" s="1"/>
  <c r="J130" i="1"/>
  <c r="B114" i="2"/>
  <c r="B117" i="8" s="1"/>
  <c r="D130" i="1"/>
  <c r="C114" i="2"/>
  <c r="C117" i="8" s="1"/>
  <c r="G130" i="1"/>
  <c r="D115" i="7" l="1"/>
  <c r="D116" i="3" s="1"/>
  <c r="M130" i="1"/>
  <c r="B115" i="7"/>
  <c r="C115" i="7"/>
  <c r="C116" i="3" s="1"/>
  <c r="N130" i="1" l="1"/>
  <c r="E114" i="2" s="1"/>
  <c r="E117" i="8" s="1"/>
  <c r="E115" i="3"/>
  <c r="B116" i="3"/>
  <c r="O130" i="1" l="1"/>
  <c r="L131" i="1" l="1"/>
  <c r="E115" i="7"/>
  <c r="Q130" i="1"/>
  <c r="F114" i="2" l="1"/>
  <c r="F117" i="8" s="1"/>
  <c r="R130" i="1"/>
  <c r="U130" i="1" l="1"/>
  <c r="F115" i="7"/>
  <c r="V130" i="1" l="1"/>
  <c r="G114" i="2" s="1"/>
  <c r="G117" i="8" s="1"/>
  <c r="G115" i="3"/>
  <c r="K115" i="3" s="1"/>
  <c r="L115" i="3" s="1"/>
  <c r="F116" i="3"/>
  <c r="K114" i="2" l="1"/>
  <c r="W130" i="1"/>
  <c r="G115" i="7" l="1"/>
  <c r="K115" i="7" s="1"/>
  <c r="L115" i="7" s="1"/>
  <c r="T131" i="1"/>
  <c r="C131" i="1" l="1"/>
  <c r="F131" i="1" s="1"/>
  <c r="C115" i="2" l="1"/>
  <c r="C118" i="8" s="1"/>
  <c r="G131" i="1"/>
  <c r="I131" i="1"/>
  <c r="B115" i="2"/>
  <c r="B118" i="8" s="1"/>
  <c r="D131" i="1"/>
  <c r="B116" i="7" l="1"/>
  <c r="D115" i="2"/>
  <c r="D118" i="8" s="1"/>
  <c r="J131" i="1"/>
  <c r="C116" i="7"/>
  <c r="C117" i="3" s="1"/>
  <c r="M131" i="1" l="1"/>
  <c r="D116" i="7"/>
  <c r="D117" i="3" s="1"/>
  <c r="B117" i="3"/>
  <c r="N131" i="1" l="1"/>
  <c r="E115" i="2" s="1"/>
  <c r="E118" i="8" s="1"/>
  <c r="E116" i="3"/>
  <c r="O131" i="1" l="1"/>
  <c r="Q131" i="1" l="1"/>
  <c r="E116" i="7"/>
  <c r="L132" i="1"/>
  <c r="F115" i="2" l="1"/>
  <c r="F118" i="8" s="1"/>
  <c r="R131" i="1"/>
  <c r="U131" i="1" l="1"/>
  <c r="F116" i="7"/>
  <c r="F117" i="3" l="1"/>
  <c r="V131" i="1"/>
  <c r="G115" i="2" s="1"/>
  <c r="G118" i="8" s="1"/>
  <c r="G116" i="3"/>
  <c r="K116" i="3" s="1"/>
  <c r="L116" i="3" s="1"/>
  <c r="W131" i="1" l="1"/>
  <c r="K115" i="2"/>
  <c r="G116" i="7" l="1"/>
  <c r="K116" i="7" s="1"/>
  <c r="L116" i="7" s="1"/>
  <c r="T132" i="1"/>
  <c r="C132" i="1" l="1"/>
  <c r="B116" i="2" l="1"/>
  <c r="B119" i="8" s="1"/>
  <c r="D132" i="1"/>
  <c r="F132" i="1"/>
  <c r="C116" i="2" l="1"/>
  <c r="C119" i="8" s="1"/>
  <c r="G132" i="1"/>
  <c r="I132" i="1"/>
  <c r="B117" i="7"/>
  <c r="D116" i="2" l="1"/>
  <c r="D119" i="8" s="1"/>
  <c r="J132" i="1"/>
  <c r="C117" i="7"/>
  <c r="C118" i="3" s="1"/>
  <c r="B118" i="3"/>
  <c r="M132" i="1" l="1"/>
  <c r="D117" i="7"/>
  <c r="D118" i="3" s="1"/>
  <c r="N132" i="1" l="1"/>
  <c r="E116" i="2" s="1"/>
  <c r="E119" i="8" s="1"/>
  <c r="E117" i="3"/>
  <c r="O132" i="1" l="1"/>
  <c r="Q132" i="1" l="1"/>
  <c r="L133" i="1"/>
  <c r="E117" i="7"/>
  <c r="F116" i="2" l="1"/>
  <c r="F119" i="8" s="1"/>
  <c r="R132" i="1"/>
  <c r="U132" i="1" l="1"/>
  <c r="F117" i="7"/>
  <c r="F118" i="3" s="1"/>
  <c r="V132" i="1" l="1"/>
  <c r="G116" i="2" s="1"/>
  <c r="G117" i="3"/>
  <c r="K117" i="3" s="1"/>
  <c r="L117" i="3" s="1"/>
  <c r="K116" i="2"/>
  <c r="W132" i="1" l="1"/>
  <c r="G119" i="8"/>
  <c r="T133" i="1" l="1"/>
  <c r="G117" i="7"/>
  <c r="K117" i="7" s="1"/>
  <c r="L117" i="7" s="1"/>
  <c r="C133" i="1" l="1"/>
  <c r="B117" i="2" l="1"/>
  <c r="B120" i="8" s="1"/>
  <c r="D133" i="1"/>
  <c r="F133" i="1"/>
  <c r="B118" i="7" l="1"/>
  <c r="C117" i="2"/>
  <c r="C120" i="8" s="1"/>
  <c r="G133" i="1"/>
  <c r="I133" i="1"/>
  <c r="C118" i="7" l="1"/>
  <c r="C119" i="3" s="1"/>
  <c r="B119" i="3"/>
  <c r="D117" i="2"/>
  <c r="D120" i="8" s="1"/>
  <c r="J133" i="1"/>
  <c r="D118" i="7" l="1"/>
  <c r="D119" i="3" s="1"/>
  <c r="M133" i="1"/>
  <c r="N133" i="1" l="1"/>
  <c r="E117" i="2" s="1"/>
  <c r="E120" i="8" s="1"/>
  <c r="E118" i="3"/>
  <c r="O133" i="1" l="1"/>
  <c r="E118" i="7" l="1"/>
  <c r="Q133" i="1"/>
  <c r="L134" i="1"/>
  <c r="F117" i="2" l="1"/>
  <c r="F120" i="8" s="1"/>
  <c r="R133" i="1"/>
  <c r="U133" i="1" l="1"/>
  <c r="F118" i="7"/>
  <c r="F119" i="3" l="1"/>
  <c r="V133" i="1"/>
  <c r="G117" i="2" s="1"/>
  <c r="G120" i="8" s="1"/>
  <c r="W133" i="1"/>
  <c r="G118" i="3"/>
  <c r="K118" i="3" s="1"/>
  <c r="L118" i="3" s="1"/>
  <c r="K117" i="2"/>
  <c r="T134" i="1" l="1"/>
  <c r="G118" i="7"/>
  <c r="K118" i="7" s="1"/>
  <c r="L118" i="7" s="1"/>
  <c r="C134" i="1" l="1"/>
  <c r="F134" i="1"/>
  <c r="C118" i="2" l="1"/>
  <c r="C121" i="8" s="1"/>
  <c r="G134" i="1"/>
  <c r="I134" i="1"/>
  <c r="B118" i="2"/>
  <c r="B121" i="8" s="1"/>
  <c r="D134" i="1"/>
  <c r="B119" i="7" l="1"/>
  <c r="D118" i="2"/>
  <c r="D121" i="8" s="1"/>
  <c r="J134" i="1"/>
  <c r="C119" i="7"/>
  <c r="C120" i="3" s="1"/>
  <c r="M134" i="1" l="1"/>
  <c r="D119" i="7"/>
  <c r="D120" i="3" s="1"/>
  <c r="B120" i="3"/>
  <c r="N134" i="1" l="1"/>
  <c r="E118" i="2" s="1"/>
  <c r="E121" i="8" s="1"/>
  <c r="E119" i="3"/>
  <c r="O134" i="1" l="1"/>
  <c r="E119" i="7" l="1"/>
  <c r="Q134" i="1"/>
  <c r="L135" i="1"/>
  <c r="F118" i="2" l="1"/>
  <c r="F121" i="8" s="1"/>
  <c r="R134" i="1"/>
  <c r="F119" i="7" l="1"/>
  <c r="U134" i="1"/>
  <c r="F120" i="3" l="1"/>
  <c r="V134" i="1"/>
  <c r="G118" i="2" s="1"/>
  <c r="G121" i="8" s="1"/>
  <c r="G119" i="3"/>
  <c r="K119" i="3" s="1"/>
  <c r="L119" i="3" s="1"/>
  <c r="W134" i="1" l="1"/>
  <c r="K118" i="2"/>
  <c r="G119" i="7" l="1"/>
  <c r="K119" i="7" s="1"/>
  <c r="L119" i="7" s="1"/>
  <c r="T135" i="1"/>
  <c r="C135" i="1" l="1"/>
  <c r="F135" i="1" s="1"/>
  <c r="C119" i="2" l="1"/>
  <c r="C122" i="8" s="1"/>
  <c r="G135" i="1"/>
  <c r="I135" i="1"/>
  <c r="B119" i="2"/>
  <c r="B122" i="8" s="1"/>
  <c r="D135" i="1"/>
  <c r="B120" i="7" l="1"/>
  <c r="D119" i="2"/>
  <c r="D122" i="8" s="1"/>
  <c r="J135" i="1"/>
  <c r="C120" i="7"/>
  <c r="C121" i="3" s="1"/>
  <c r="M135" i="1" l="1"/>
  <c r="D120" i="7"/>
  <c r="D121" i="3" s="1"/>
  <c r="B121" i="3"/>
  <c r="N135" i="1" l="1"/>
  <c r="E119" i="2" s="1"/>
  <c r="E122" i="8" s="1"/>
  <c r="E120" i="3"/>
  <c r="O135" i="1" l="1"/>
  <c r="Q135" i="1" l="1"/>
  <c r="E120" i="7"/>
  <c r="L136" i="1"/>
  <c r="F119" i="2" l="1"/>
  <c r="F122" i="8" s="1"/>
  <c r="R135" i="1"/>
  <c r="U135" i="1" l="1"/>
  <c r="F120" i="7"/>
  <c r="F121" i="3" l="1"/>
  <c r="V135" i="1"/>
  <c r="G119" i="2" s="1"/>
  <c r="G122" i="8" s="1"/>
  <c r="W135" i="1"/>
  <c r="G120" i="3"/>
  <c r="K120" i="3" s="1"/>
  <c r="L120" i="3" s="1"/>
  <c r="T136" i="1" l="1"/>
  <c r="G120" i="7"/>
  <c r="K120" i="7" s="1"/>
  <c r="L120" i="7" s="1"/>
  <c r="K119" i="2"/>
  <c r="C136" i="1" l="1"/>
  <c r="F136" i="1"/>
  <c r="I136" i="1" s="1"/>
  <c r="D120" i="2" l="1"/>
  <c r="D123" i="8" s="1"/>
  <c r="J136" i="1"/>
  <c r="C120" i="2"/>
  <c r="C123" i="8" s="1"/>
  <c r="G136" i="1"/>
  <c r="B120" i="2"/>
  <c r="B123" i="8" s="1"/>
  <c r="D136" i="1"/>
  <c r="C121" i="7" l="1"/>
  <c r="C122" i="3" s="1"/>
  <c r="B121" i="7"/>
  <c r="M136" i="1"/>
  <c r="D121" i="7"/>
  <c r="D122" i="3" s="1"/>
  <c r="B122" i="3" l="1"/>
  <c r="N136" i="1"/>
  <c r="E120" i="2" s="1"/>
  <c r="E123" i="8" s="1"/>
  <c r="E121" i="3"/>
  <c r="O136" i="1" l="1"/>
  <c r="Q136" i="1" l="1"/>
  <c r="L137" i="1"/>
  <c r="E121" i="7"/>
  <c r="F120" i="2" l="1"/>
  <c r="F123" i="8" s="1"/>
  <c r="R136" i="1"/>
  <c r="U136" i="1" l="1"/>
  <c r="F121" i="7"/>
  <c r="F122" i="3" l="1"/>
  <c r="V136" i="1"/>
  <c r="G120" i="2" s="1"/>
  <c r="G123" i="8" s="1"/>
  <c r="G121" i="3"/>
  <c r="K121" i="3" s="1"/>
  <c r="L121" i="3" s="1"/>
  <c r="K120" i="2" l="1"/>
  <c r="W136" i="1"/>
  <c r="T137" i="1" l="1"/>
  <c r="G121" i="7"/>
  <c r="K121" i="7" s="1"/>
  <c r="L121" i="7" s="1"/>
  <c r="C137" i="1" l="1"/>
  <c r="F137" i="1" s="1"/>
  <c r="C121" i="2" l="1"/>
  <c r="C124" i="8" s="1"/>
  <c r="G137" i="1"/>
  <c r="I137" i="1"/>
  <c r="B121" i="2"/>
  <c r="B124" i="8" s="1"/>
  <c r="D137" i="1"/>
  <c r="C122" i="7" l="1"/>
  <c r="C123" i="3" s="1"/>
  <c r="D121" i="2"/>
  <c r="D124" i="8" s="1"/>
  <c r="J137" i="1"/>
  <c r="B122" i="7"/>
  <c r="D122" i="7" l="1"/>
  <c r="D123" i="3" s="1"/>
  <c r="M137" i="1"/>
  <c r="B123" i="3"/>
  <c r="N137" i="1" l="1"/>
  <c r="E121" i="2" s="1"/>
  <c r="E122" i="3"/>
  <c r="O137" i="1" l="1"/>
  <c r="E124" i="8"/>
  <c r="E122" i="7" l="1"/>
  <c r="Q137" i="1"/>
  <c r="L138" i="1"/>
  <c r="F121" i="2" l="1"/>
  <c r="F124" i="8" s="1"/>
  <c r="R137" i="1"/>
  <c r="U137" i="1" l="1"/>
  <c r="F122" i="7"/>
  <c r="F123" i="3" l="1"/>
  <c r="V137" i="1"/>
  <c r="G121" i="2" s="1"/>
  <c r="G124" i="8" s="1"/>
  <c r="G122" i="3"/>
  <c r="K122" i="3" s="1"/>
  <c r="L122" i="3" s="1"/>
  <c r="W137" i="1" l="1"/>
  <c r="K121" i="2"/>
  <c r="T138" i="1" l="1"/>
  <c r="G122" i="7"/>
  <c r="K122" i="7" s="1"/>
  <c r="L122" i="7" s="1"/>
  <c r="C138" i="1" l="1"/>
  <c r="F138" i="1"/>
  <c r="C122" i="2" l="1"/>
  <c r="C125" i="8" s="1"/>
  <c r="G138" i="1"/>
  <c r="I138" i="1"/>
  <c r="B122" i="2"/>
  <c r="B125" i="8" s="1"/>
  <c r="D138" i="1"/>
  <c r="C123" i="7" l="1"/>
  <c r="C124" i="3" s="1"/>
  <c r="D122" i="2"/>
  <c r="D125" i="8" s="1"/>
  <c r="J138" i="1"/>
  <c r="B123" i="7"/>
  <c r="D123" i="7" l="1"/>
  <c r="D124" i="3" s="1"/>
  <c r="M138" i="1"/>
  <c r="B124" i="3"/>
  <c r="N138" i="1" l="1"/>
  <c r="E122" i="2" s="1"/>
  <c r="E125" i="8" s="1"/>
  <c r="E123" i="3"/>
  <c r="O138" i="1" l="1"/>
  <c r="E123" i="7" l="1"/>
  <c r="L139" i="1"/>
  <c r="Q138" i="1"/>
  <c r="F122" i="2" l="1"/>
  <c r="F125" i="8" s="1"/>
  <c r="R138" i="1"/>
  <c r="F123" i="7" l="1"/>
  <c r="U138" i="1"/>
  <c r="V138" i="1" l="1"/>
  <c r="G122" i="2" s="1"/>
  <c r="G125" i="8" s="1"/>
  <c r="G123" i="3"/>
  <c r="K123" i="3" s="1"/>
  <c r="L123" i="3" s="1"/>
  <c r="F124" i="3"/>
  <c r="K122" i="2" l="1"/>
  <c r="W138" i="1"/>
  <c r="T139" i="1" l="1"/>
  <c r="G123" i="7"/>
  <c r="K123" i="7" s="1"/>
  <c r="L123" i="7" s="1"/>
  <c r="C139" i="1" l="1"/>
  <c r="F139" i="1"/>
  <c r="I139" i="1" s="1"/>
  <c r="D123" i="2" l="1"/>
  <c r="D126" i="8" s="1"/>
  <c r="J139" i="1"/>
  <c r="C123" i="2"/>
  <c r="C126" i="8" s="1"/>
  <c r="G139" i="1"/>
  <c r="B123" i="2"/>
  <c r="B126" i="8" s="1"/>
  <c r="D139" i="1"/>
  <c r="M139" i="1" l="1"/>
  <c r="D124" i="7"/>
  <c r="D125" i="3" s="1"/>
  <c r="C124" i="7"/>
  <c r="C125" i="3" s="1"/>
  <c r="B124" i="7"/>
  <c r="B125" i="3" l="1"/>
  <c r="N139" i="1"/>
  <c r="E123" i="2" s="1"/>
  <c r="E126" i="8" s="1"/>
  <c r="O139" i="1"/>
  <c r="E124" i="3"/>
  <c r="Q139" i="1" l="1"/>
  <c r="L140" i="1"/>
  <c r="E124" i="7"/>
  <c r="F123" i="2" l="1"/>
  <c r="F126" i="8" s="1"/>
  <c r="R139" i="1"/>
  <c r="U139" i="1" l="1"/>
  <c r="F124" i="7"/>
  <c r="F125" i="3" l="1"/>
  <c r="V139" i="1"/>
  <c r="G123" i="2" s="1"/>
  <c r="G126" i="8" s="1"/>
  <c r="G124" i="3"/>
  <c r="K124" i="3" s="1"/>
  <c r="L124" i="3" s="1"/>
  <c r="W139" i="1" l="1"/>
  <c r="K123" i="2"/>
  <c r="T140" i="1" l="1"/>
  <c r="G124" i="7"/>
  <c r="K124" i="7" s="1"/>
  <c r="L124" i="7" s="1"/>
  <c r="C140" i="1" l="1"/>
  <c r="B124" i="2" l="1"/>
  <c r="B127" i="8" s="1"/>
  <c r="D140" i="1"/>
  <c r="F140" i="1"/>
  <c r="C124" i="2" l="1"/>
  <c r="C127" i="8" s="1"/>
  <c r="G140" i="1"/>
  <c r="I140" i="1"/>
  <c r="B125" i="7"/>
  <c r="C125" i="7" l="1"/>
  <c r="C126" i="3" s="1"/>
  <c r="D124" i="2"/>
  <c r="D127" i="8" s="1"/>
  <c r="J140" i="1"/>
  <c r="B126" i="3"/>
  <c r="D125" i="7" l="1"/>
  <c r="D126" i="3" s="1"/>
  <c r="M140" i="1"/>
  <c r="N140" i="1" l="1"/>
  <c r="E124" i="2" s="1"/>
  <c r="E127" i="8" s="1"/>
  <c r="E125" i="3"/>
  <c r="O140" i="1" l="1"/>
  <c r="L141" i="1" l="1"/>
  <c r="E125" i="7"/>
  <c r="Q140" i="1"/>
  <c r="F124" i="2" l="1"/>
  <c r="F127" i="8" s="1"/>
  <c r="R140" i="1"/>
  <c r="U140" i="1" l="1"/>
  <c r="F125" i="7"/>
  <c r="F126" i="3" l="1"/>
  <c r="V140" i="1"/>
  <c r="G124" i="2" s="1"/>
  <c r="W140" i="1"/>
  <c r="G125" i="3"/>
  <c r="K125" i="3" s="1"/>
  <c r="L125" i="3" s="1"/>
  <c r="T141" i="1" l="1"/>
  <c r="G125" i="7"/>
  <c r="K125" i="7" s="1"/>
  <c r="L125" i="7" s="1"/>
  <c r="G127" i="8"/>
  <c r="K124" i="2"/>
  <c r="C141" i="1" l="1"/>
  <c r="B125" i="2" l="1"/>
  <c r="B128" i="8" s="1"/>
  <c r="D141" i="1"/>
  <c r="F141" i="1"/>
  <c r="C125" i="2" l="1"/>
  <c r="C128" i="8" s="1"/>
  <c r="G141" i="1"/>
  <c r="I141" i="1"/>
  <c r="B126" i="7"/>
  <c r="D125" i="2" l="1"/>
  <c r="D128" i="8" s="1"/>
  <c r="J141" i="1"/>
  <c r="C126" i="7"/>
  <c r="C127" i="3" s="1"/>
  <c r="B127" i="3"/>
  <c r="D126" i="7" l="1"/>
  <c r="M141" i="1"/>
  <c r="N141" i="1" l="1"/>
  <c r="E125" i="2" s="1"/>
  <c r="E128" i="8" s="1"/>
  <c r="E126" i="3"/>
  <c r="D127" i="3"/>
  <c r="O141" i="1" l="1"/>
  <c r="L142" i="1" l="1"/>
  <c r="Q141" i="1"/>
  <c r="E126" i="7"/>
  <c r="F125" i="2" l="1"/>
  <c r="F128" i="8" s="1"/>
  <c r="R141" i="1"/>
  <c r="F126" i="7" l="1"/>
  <c r="U141" i="1"/>
  <c r="V141" i="1" l="1"/>
  <c r="G125" i="2" s="1"/>
  <c r="G128" i="8" s="1"/>
  <c r="G126" i="3"/>
  <c r="K126" i="3" s="1"/>
  <c r="L126" i="3" s="1"/>
  <c r="F127" i="3"/>
  <c r="K125" i="2" l="1"/>
  <c r="W141" i="1"/>
  <c r="T142" i="1" l="1"/>
  <c r="G126" i="7"/>
  <c r="K126" i="7" s="1"/>
  <c r="L126" i="7" s="1"/>
  <c r="C142" i="1" l="1"/>
  <c r="B126" i="2" l="1"/>
  <c r="B129" i="8" s="1"/>
  <c r="D142" i="1"/>
  <c r="F142" i="1"/>
  <c r="B127" i="7" l="1"/>
  <c r="C126" i="2"/>
  <c r="C129" i="8" s="1"/>
  <c r="G142" i="1"/>
  <c r="I142" i="1"/>
  <c r="D126" i="2" l="1"/>
  <c r="D129" i="8" s="1"/>
  <c r="J142" i="1"/>
  <c r="C127" i="7"/>
  <c r="C128" i="3" s="1"/>
  <c r="B128" i="3"/>
  <c r="D127" i="7" l="1"/>
  <c r="D128" i="3" s="1"/>
  <c r="M142" i="1"/>
  <c r="N142" i="1" l="1"/>
  <c r="E126" i="2" s="1"/>
  <c r="E127" i="3"/>
  <c r="E129" i="8" l="1"/>
  <c r="O142" i="1"/>
  <c r="Q142" i="1" l="1"/>
  <c r="E127" i="7"/>
  <c r="L143" i="1"/>
  <c r="F126" i="2" l="1"/>
  <c r="F129" i="8" s="1"/>
  <c r="R142" i="1"/>
  <c r="F127" i="7" l="1"/>
  <c r="U142" i="1"/>
  <c r="V142" i="1" l="1"/>
  <c r="G126" i="2" s="1"/>
  <c r="G129" i="8" s="1"/>
  <c r="G127" i="3"/>
  <c r="K127" i="3" s="1"/>
  <c r="L127" i="3" s="1"/>
  <c r="F128" i="3"/>
  <c r="K126" i="2" l="1"/>
  <c r="W142" i="1"/>
  <c r="G127" i="7" l="1"/>
  <c r="K127" i="7" s="1"/>
  <c r="L127" i="7" s="1"/>
  <c r="T143" i="1"/>
  <c r="C143" i="1" l="1"/>
  <c r="F143" i="1" s="1"/>
  <c r="C127" i="2" l="1"/>
  <c r="C130" i="8" s="1"/>
  <c r="G143" i="1"/>
  <c r="I143" i="1"/>
  <c r="B127" i="2"/>
  <c r="B130" i="8" s="1"/>
  <c r="D143" i="1"/>
  <c r="D127" i="2" l="1"/>
  <c r="D130" i="8" s="1"/>
  <c r="J143" i="1"/>
  <c r="C128" i="7"/>
  <c r="C129" i="3" s="1"/>
  <c r="B128" i="7"/>
  <c r="M143" i="1" l="1"/>
  <c r="D128" i="7"/>
  <c r="D129" i="3" s="1"/>
  <c r="B129" i="3"/>
  <c r="N143" i="1" l="1"/>
  <c r="E127" i="2" s="1"/>
  <c r="E130" i="8" s="1"/>
  <c r="O143" i="1"/>
  <c r="E128" i="3"/>
  <c r="E128" i="7" l="1"/>
  <c r="Q143" i="1"/>
  <c r="L144" i="1"/>
  <c r="F127" i="2" l="1"/>
  <c r="F130" i="8" s="1"/>
  <c r="R143" i="1"/>
  <c r="U143" i="1" l="1"/>
  <c r="F128" i="7"/>
  <c r="F129" i="3" l="1"/>
  <c r="V143" i="1"/>
  <c r="G127" i="2" s="1"/>
  <c r="G128" i="3"/>
  <c r="K128" i="3" s="1"/>
  <c r="L128" i="3" s="1"/>
  <c r="G130" i="8" l="1"/>
  <c r="W143" i="1"/>
  <c r="K127" i="2"/>
  <c r="G128" i="7" l="1"/>
  <c r="K128" i="7" s="1"/>
  <c r="L128" i="7" s="1"/>
  <c r="T144" i="1"/>
  <c r="C144" i="1" l="1"/>
  <c r="F144" i="1" s="1"/>
  <c r="C128" i="2" l="1"/>
  <c r="C131" i="8" s="1"/>
  <c r="G144" i="1"/>
  <c r="I144" i="1"/>
  <c r="B128" i="2"/>
  <c r="B131" i="8" s="1"/>
  <c r="D144" i="1"/>
  <c r="B129" i="7" l="1"/>
  <c r="D128" i="2"/>
  <c r="D131" i="8" s="1"/>
  <c r="J144" i="1"/>
  <c r="C129" i="7"/>
  <c r="C130" i="3" s="1"/>
  <c r="M144" i="1" l="1"/>
  <c r="D129" i="7"/>
  <c r="D130" i="3" s="1"/>
  <c r="B130" i="3"/>
  <c r="N144" i="1" l="1"/>
  <c r="E128" i="2" s="1"/>
  <c r="O144" i="1"/>
  <c r="E129" i="3"/>
  <c r="L145" i="1" l="1"/>
  <c r="E129" i="7"/>
  <c r="Q144" i="1"/>
  <c r="E131" i="8"/>
  <c r="F128" i="2" l="1"/>
  <c r="F131" i="8" s="1"/>
  <c r="R144" i="1"/>
  <c r="U144" i="1" l="1"/>
  <c r="F129" i="7"/>
  <c r="F130" i="3" l="1"/>
  <c r="V144" i="1"/>
  <c r="G128" i="2" s="1"/>
  <c r="G131" i="8" s="1"/>
  <c r="W144" i="1"/>
  <c r="G129" i="3"/>
  <c r="K129" i="3" s="1"/>
  <c r="L129" i="3" s="1"/>
  <c r="T145" i="1" l="1"/>
  <c r="G129" i="7"/>
  <c r="K129" i="7" s="1"/>
  <c r="L129" i="7" s="1"/>
  <c r="K128" i="2"/>
  <c r="C145" i="1" l="1"/>
  <c r="F145" i="1" s="1"/>
  <c r="C129" i="2" l="1"/>
  <c r="C132" i="8" s="1"/>
  <c r="G145" i="1"/>
  <c r="I145" i="1"/>
  <c r="B129" i="2"/>
  <c r="B132" i="8" s="1"/>
  <c r="D145" i="1"/>
  <c r="B130" i="7" l="1"/>
  <c r="D129" i="2"/>
  <c r="D132" i="8" s="1"/>
  <c r="J145" i="1"/>
  <c r="C130" i="7"/>
  <c r="C131" i="3" s="1"/>
  <c r="D130" i="7" l="1"/>
  <c r="D131" i="3" s="1"/>
  <c r="M145" i="1"/>
  <c r="B131" i="3"/>
  <c r="N145" i="1" l="1"/>
  <c r="E129" i="2" s="1"/>
  <c r="E132" i="8" s="1"/>
  <c r="E130" i="3"/>
  <c r="O145" i="1" l="1"/>
  <c r="L146" i="1" l="1"/>
  <c r="E130" i="7"/>
  <c r="Q145" i="1"/>
  <c r="F129" i="2" l="1"/>
  <c r="F132" i="8" s="1"/>
  <c r="R145" i="1"/>
  <c r="U145" i="1" l="1"/>
  <c r="F130" i="7"/>
  <c r="F131" i="3" l="1"/>
  <c r="V145" i="1"/>
  <c r="G129" i="2" s="1"/>
  <c r="G132" i="8" s="1"/>
  <c r="G130" i="3"/>
  <c r="K130" i="3" s="1"/>
  <c r="L130" i="3" s="1"/>
  <c r="K129" i="2"/>
  <c r="W145" i="1" l="1"/>
  <c r="T146" i="1" l="1"/>
  <c r="G130" i="7"/>
  <c r="K130" i="7" s="1"/>
  <c r="L130" i="7" s="1"/>
  <c r="C146" i="1" l="1"/>
  <c r="F146" i="1"/>
  <c r="C130" i="2" l="1"/>
  <c r="C133" i="8" s="1"/>
  <c r="G146" i="1"/>
  <c r="I146" i="1"/>
  <c r="B130" i="2"/>
  <c r="B133" i="8" s="1"/>
  <c r="D146" i="1"/>
  <c r="C131" i="7" l="1"/>
  <c r="C132" i="3" s="1"/>
  <c r="D130" i="2"/>
  <c r="D133" i="8" s="1"/>
  <c r="J146" i="1"/>
  <c r="B131" i="7"/>
  <c r="M146" i="1" l="1"/>
  <c r="D131" i="7"/>
  <c r="D132" i="3" s="1"/>
  <c r="B132" i="3"/>
  <c r="N146" i="1" l="1"/>
  <c r="E130" i="2" s="1"/>
  <c r="E133" i="8" s="1"/>
  <c r="E131" i="3"/>
  <c r="O146" i="1" l="1"/>
  <c r="Q146" i="1" l="1"/>
  <c r="E131" i="7"/>
  <c r="L147" i="1"/>
  <c r="F130" i="2" l="1"/>
  <c r="F133" i="8" s="1"/>
  <c r="R146" i="1"/>
  <c r="U146" i="1" l="1"/>
  <c r="F131" i="7"/>
  <c r="F132" i="3" l="1"/>
  <c r="V146" i="1"/>
  <c r="G130" i="2" s="1"/>
  <c r="W146" i="1"/>
  <c r="G131" i="3"/>
  <c r="K131" i="3" s="1"/>
  <c r="L131" i="3" s="1"/>
  <c r="K130" i="2"/>
  <c r="T147" i="1" l="1"/>
  <c r="G131" i="7"/>
  <c r="K131" i="7" s="1"/>
  <c r="L131" i="7" s="1"/>
  <c r="G133" i="8"/>
  <c r="C147" i="1" l="1"/>
  <c r="F147" i="1" s="1"/>
  <c r="C131" i="2" l="1"/>
  <c r="C134" i="8" s="1"/>
  <c r="G147" i="1"/>
  <c r="I147" i="1"/>
  <c r="B131" i="2"/>
  <c r="B134" i="8" s="1"/>
  <c r="D147" i="1"/>
  <c r="D131" i="2" l="1"/>
  <c r="D134" i="8" s="1"/>
  <c r="J147" i="1"/>
  <c r="C132" i="7"/>
  <c r="C133" i="3" s="1"/>
  <c r="B132" i="7"/>
  <c r="M147" i="1" l="1"/>
  <c r="D132" i="7"/>
  <c r="D133" i="3" s="1"/>
  <c r="B133" i="3"/>
  <c r="N147" i="1" l="1"/>
  <c r="E131" i="2" s="1"/>
  <c r="E134" i="8" s="1"/>
  <c r="O147" i="1"/>
  <c r="E132" i="3"/>
  <c r="E132" i="7" l="1"/>
  <c r="Q147" i="1"/>
  <c r="L148" i="1"/>
  <c r="F131" i="2" l="1"/>
  <c r="F134" i="8" s="1"/>
  <c r="R147" i="1"/>
  <c r="U147" i="1" l="1"/>
  <c r="F132" i="7"/>
  <c r="F133" i="3" l="1"/>
  <c r="V147" i="1"/>
  <c r="G131" i="2" s="1"/>
  <c r="G134" i="8" s="1"/>
  <c r="G132" i="3"/>
  <c r="K132" i="3" s="1"/>
  <c r="L132" i="3" s="1"/>
  <c r="W147" i="1" l="1"/>
  <c r="K131" i="2"/>
  <c r="G132" i="7" l="1"/>
  <c r="K132" i="7" s="1"/>
  <c r="L132" i="7" s="1"/>
  <c r="T148" i="1"/>
  <c r="C148" i="1" l="1"/>
  <c r="F148" i="1"/>
  <c r="I148" i="1"/>
  <c r="D132" i="2" l="1"/>
  <c r="D135" i="8" s="1"/>
  <c r="J148" i="1"/>
  <c r="C132" i="2"/>
  <c r="C135" i="8" s="1"/>
  <c r="G148" i="1"/>
  <c r="B132" i="2"/>
  <c r="B135" i="8" s="1"/>
  <c r="D148" i="1"/>
  <c r="C133" i="7" l="1"/>
  <c r="C134" i="3" s="1"/>
  <c r="B133" i="7"/>
  <c r="M148" i="1"/>
  <c r="D133" i="7"/>
  <c r="D134" i="3" s="1"/>
  <c r="N148" i="1" l="1"/>
  <c r="E132" i="2" s="1"/>
  <c r="E135" i="8" s="1"/>
  <c r="E133" i="3"/>
  <c r="B134" i="3"/>
  <c r="O148" i="1" l="1"/>
  <c r="L149" i="1" l="1"/>
  <c r="Q148" i="1"/>
  <c r="E133" i="7"/>
  <c r="F132" i="2" l="1"/>
  <c r="F135" i="8" s="1"/>
  <c r="R148" i="1"/>
  <c r="U148" i="1" l="1"/>
  <c r="F133" i="7"/>
  <c r="F134" i="3" l="1"/>
  <c r="V148" i="1"/>
  <c r="G132" i="2" s="1"/>
  <c r="G135" i="8" s="1"/>
  <c r="W148" i="1"/>
  <c r="G133" i="3"/>
  <c r="K133" i="3" s="1"/>
  <c r="L133" i="3" s="1"/>
  <c r="K132" i="2"/>
  <c r="T149" i="1" l="1"/>
  <c r="G133" i="7"/>
  <c r="K133" i="7" s="1"/>
  <c r="L133" i="7" s="1"/>
  <c r="C149" i="1" l="1"/>
  <c r="F149" i="1" s="1"/>
  <c r="C133" i="2" l="1"/>
  <c r="C136" i="8" s="1"/>
  <c r="G149" i="1"/>
  <c r="I149" i="1"/>
  <c r="B133" i="2"/>
  <c r="B136" i="8" s="1"/>
  <c r="D149" i="1"/>
  <c r="C134" i="7" l="1"/>
  <c r="C135" i="3" s="1"/>
  <c r="D133" i="2"/>
  <c r="D136" i="8" s="1"/>
  <c r="J149" i="1"/>
  <c r="B134" i="7"/>
  <c r="M149" i="1" l="1"/>
  <c r="D134" i="7"/>
  <c r="D135" i="3" s="1"/>
  <c r="B135" i="3"/>
  <c r="N149" i="1" l="1"/>
  <c r="E133" i="2" s="1"/>
  <c r="E136" i="8" s="1"/>
  <c r="E134" i="3"/>
  <c r="O149" i="1" l="1"/>
  <c r="E134" i="7" l="1"/>
  <c r="Q149" i="1"/>
  <c r="L150" i="1"/>
  <c r="F133" i="2" l="1"/>
  <c r="F136" i="8" s="1"/>
  <c r="R149" i="1"/>
  <c r="U149" i="1" l="1"/>
  <c r="F134" i="7"/>
  <c r="F135" i="3" l="1"/>
  <c r="V149" i="1"/>
  <c r="G133" i="2" s="1"/>
  <c r="G136" i="8" s="1"/>
  <c r="W149" i="1"/>
  <c r="G134" i="3"/>
  <c r="K134" i="3" s="1"/>
  <c r="L134" i="3" s="1"/>
  <c r="T150" i="1" l="1"/>
  <c r="G134" i="7"/>
  <c r="K134" i="7" s="1"/>
  <c r="L134" i="7" s="1"/>
  <c r="K133" i="2"/>
  <c r="C150" i="1" l="1"/>
  <c r="F150" i="1" s="1"/>
  <c r="C134" i="2" l="1"/>
  <c r="C137" i="8" s="1"/>
  <c r="G150" i="1"/>
  <c r="I150" i="1"/>
  <c r="B134" i="2"/>
  <c r="B137" i="8" s="1"/>
  <c r="D150" i="1"/>
  <c r="C135" i="7" l="1"/>
  <c r="C136" i="3" s="1"/>
  <c r="D134" i="2"/>
  <c r="D137" i="8" s="1"/>
  <c r="J150" i="1"/>
  <c r="B135" i="7"/>
  <c r="B136" i="3" l="1"/>
  <c r="D135" i="7"/>
  <c r="D136" i="3" s="1"/>
  <c r="M150" i="1"/>
  <c r="N150" i="1" l="1"/>
  <c r="E134" i="2" s="1"/>
  <c r="E137" i="8" s="1"/>
  <c r="E135" i="3"/>
  <c r="O150" i="1" l="1"/>
  <c r="E135" i="7" l="1"/>
  <c r="L151" i="1"/>
  <c r="Q150" i="1"/>
  <c r="F134" i="2" l="1"/>
  <c r="F137" i="8" s="1"/>
  <c r="R150" i="1"/>
  <c r="F135" i="7" l="1"/>
  <c r="U150" i="1"/>
  <c r="V150" i="1" l="1"/>
  <c r="G134" i="2" s="1"/>
  <c r="G137" i="8" s="1"/>
  <c r="G135" i="3"/>
  <c r="K135" i="3" s="1"/>
  <c r="L135" i="3" s="1"/>
  <c r="K134" i="2"/>
  <c r="F136" i="3"/>
  <c r="W150" i="1" l="1"/>
  <c r="T151" i="1" l="1"/>
  <c r="G135" i="7"/>
  <c r="K135" i="7" s="1"/>
  <c r="L135" i="7" s="1"/>
  <c r="C151" i="1" l="1"/>
  <c r="F151" i="1" s="1"/>
  <c r="C135" i="2" l="1"/>
  <c r="C138" i="8" s="1"/>
  <c r="G151" i="1"/>
  <c r="I151" i="1"/>
  <c r="B135" i="2"/>
  <c r="B138" i="8" s="1"/>
  <c r="D151" i="1"/>
  <c r="D135" i="2" l="1"/>
  <c r="D138" i="8" s="1"/>
  <c r="J151" i="1"/>
  <c r="C136" i="7"/>
  <c r="C137" i="3" s="1"/>
  <c r="B136" i="7"/>
  <c r="D136" i="7" l="1"/>
  <c r="D137" i="3" s="1"/>
  <c r="M151" i="1"/>
  <c r="B137" i="3"/>
  <c r="N151" i="1" l="1"/>
  <c r="E135" i="2" s="1"/>
  <c r="E138" i="8" s="1"/>
  <c r="O151" i="1"/>
  <c r="E136" i="3"/>
  <c r="E136" i="7" l="1"/>
  <c r="Q151" i="1"/>
  <c r="L152" i="1"/>
  <c r="F135" i="2" l="1"/>
  <c r="F138" i="8" s="1"/>
  <c r="R151" i="1"/>
  <c r="F136" i="7" l="1"/>
  <c r="U151" i="1"/>
  <c r="V151" i="1" l="1"/>
  <c r="G135" i="2" s="1"/>
  <c r="G138" i="8" s="1"/>
  <c r="G136" i="3"/>
  <c r="K136" i="3" s="1"/>
  <c r="L136" i="3" s="1"/>
  <c r="F137" i="3"/>
  <c r="K135" i="2" l="1"/>
  <c r="W151" i="1"/>
  <c r="T152" i="1" l="1"/>
  <c r="G136" i="7"/>
  <c r="K136" i="7" s="1"/>
  <c r="L136" i="7" s="1"/>
  <c r="C152" i="1" l="1"/>
  <c r="F152" i="1"/>
  <c r="C136" i="2" l="1"/>
  <c r="C139" i="8" s="1"/>
  <c r="G152" i="1"/>
  <c r="I152" i="1"/>
  <c r="B136" i="2"/>
  <c r="B139" i="8" s="1"/>
  <c r="D152" i="1"/>
  <c r="D136" i="2" l="1"/>
  <c r="D139" i="8" s="1"/>
  <c r="J152" i="1"/>
  <c r="C137" i="7"/>
  <c r="C138" i="3" s="1"/>
  <c r="B137" i="7"/>
  <c r="D137" i="7" l="1"/>
  <c r="D138" i="3" s="1"/>
  <c r="M152" i="1"/>
  <c r="B138" i="3"/>
  <c r="N152" i="1" l="1"/>
  <c r="E136" i="2" s="1"/>
  <c r="E139" i="8" s="1"/>
  <c r="O152" i="1"/>
  <c r="E137" i="3"/>
  <c r="E137" i="7" l="1"/>
  <c r="L153" i="1"/>
  <c r="Q152" i="1"/>
  <c r="F136" i="2" l="1"/>
  <c r="F139" i="8" s="1"/>
  <c r="R152" i="1"/>
  <c r="F137" i="7" l="1"/>
  <c r="U152" i="1"/>
  <c r="V152" i="1" l="1"/>
  <c r="G136" i="2" s="1"/>
  <c r="G139" i="8" s="1"/>
  <c r="G137" i="3"/>
  <c r="K137" i="3" s="1"/>
  <c r="L137" i="3" s="1"/>
  <c r="K136" i="2"/>
  <c r="F138" i="3"/>
  <c r="W152" i="1" l="1"/>
  <c r="G137" i="7" l="1"/>
  <c r="K137" i="7" s="1"/>
  <c r="L137" i="7" s="1"/>
  <c r="T153" i="1"/>
  <c r="C153" i="1" l="1"/>
  <c r="B137" i="2" l="1"/>
  <c r="B140" i="8" s="1"/>
  <c r="D153" i="1"/>
  <c r="F153" i="1"/>
  <c r="C137" i="2" l="1"/>
  <c r="C140" i="8" s="1"/>
  <c r="G153" i="1"/>
  <c r="I153" i="1"/>
  <c r="B138" i="7"/>
  <c r="D137" i="2" l="1"/>
  <c r="D140" i="8" s="1"/>
  <c r="J153" i="1"/>
  <c r="C138" i="7"/>
  <c r="C139" i="3" s="1"/>
  <c r="B139" i="3"/>
  <c r="M153" i="1" l="1"/>
  <c r="D138" i="7"/>
  <c r="D139" i="3" s="1"/>
  <c r="N153" i="1" l="1"/>
  <c r="E137" i="2" s="1"/>
  <c r="E140" i="8" s="1"/>
  <c r="E138" i="3"/>
  <c r="O153" i="1" l="1"/>
  <c r="E138" i="7" l="1"/>
  <c r="Q153" i="1"/>
  <c r="L154" i="1"/>
  <c r="F137" i="2" l="1"/>
  <c r="F140" i="8" s="1"/>
  <c r="R153" i="1"/>
  <c r="U153" i="1" l="1"/>
  <c r="F138" i="7"/>
  <c r="F139" i="3" s="1"/>
  <c r="V153" i="1" l="1"/>
  <c r="G137" i="2" s="1"/>
  <c r="W153" i="1"/>
  <c r="G138" i="3"/>
  <c r="K138" i="3" s="1"/>
  <c r="L138" i="3" s="1"/>
  <c r="K137" i="2"/>
  <c r="T154" i="1" l="1"/>
  <c r="G138" i="7"/>
  <c r="K138" i="7" s="1"/>
  <c r="L138" i="7" s="1"/>
  <c r="G140" i="8"/>
  <c r="C154" i="1" l="1"/>
  <c r="F154" i="1"/>
  <c r="I154" i="1" s="1"/>
  <c r="D138" i="2" l="1"/>
  <c r="D141" i="8" s="1"/>
  <c r="J154" i="1"/>
  <c r="C138" i="2"/>
  <c r="C141" i="8" s="1"/>
  <c r="G154" i="1"/>
  <c r="B138" i="2"/>
  <c r="B141" i="8" s="1"/>
  <c r="D154" i="1"/>
  <c r="C139" i="7" l="1"/>
  <c r="C140" i="3" s="1"/>
  <c r="M154" i="1"/>
  <c r="D139" i="7"/>
  <c r="D140" i="3" s="1"/>
  <c r="B139" i="7"/>
  <c r="N154" i="1" l="1"/>
  <c r="E138" i="2" s="1"/>
  <c r="E141" i="8" s="1"/>
  <c r="E139" i="3"/>
  <c r="B140" i="3"/>
  <c r="O154" i="1" l="1"/>
  <c r="E139" i="7" l="1"/>
  <c r="Q154" i="1"/>
  <c r="L155" i="1"/>
  <c r="F138" i="2" l="1"/>
  <c r="F141" i="8" s="1"/>
  <c r="R154" i="1"/>
  <c r="F139" i="7" l="1"/>
  <c r="U154" i="1"/>
  <c r="V154" i="1" l="1"/>
  <c r="G138" i="2" s="1"/>
  <c r="G141" i="8" s="1"/>
  <c r="G139" i="3"/>
  <c r="K139" i="3" s="1"/>
  <c r="L139" i="3" s="1"/>
  <c r="K138" i="2"/>
  <c r="F140" i="3"/>
  <c r="W154" i="1" l="1"/>
  <c r="G139" i="7" l="1"/>
  <c r="K139" i="7" s="1"/>
  <c r="L139" i="7" s="1"/>
  <c r="T155" i="1"/>
  <c r="C155" i="1" l="1"/>
  <c r="F155" i="1" s="1"/>
  <c r="C139" i="2" l="1"/>
  <c r="C142" i="8" s="1"/>
  <c r="G155" i="1"/>
  <c r="I155" i="1"/>
  <c r="B139" i="2"/>
  <c r="B142" i="8" s="1"/>
  <c r="D155" i="1"/>
  <c r="C140" i="7" l="1"/>
  <c r="C141" i="3" s="1"/>
  <c r="D139" i="2"/>
  <c r="D142" i="8" s="1"/>
  <c r="J155" i="1"/>
  <c r="B140" i="7"/>
  <c r="D140" i="7" l="1"/>
  <c r="D141" i="3" s="1"/>
  <c r="M155" i="1"/>
  <c r="B141" i="3"/>
  <c r="N155" i="1" l="1"/>
  <c r="E139" i="2" s="1"/>
  <c r="E142" i="8" s="1"/>
  <c r="O155" i="1"/>
  <c r="E140" i="3"/>
  <c r="E140" i="7" l="1"/>
  <c r="L156" i="1"/>
  <c r="Q155" i="1"/>
  <c r="F139" i="2" l="1"/>
  <c r="F142" i="8" s="1"/>
  <c r="R155" i="1"/>
  <c r="F140" i="7" l="1"/>
  <c r="U155" i="1"/>
  <c r="V155" i="1" l="1"/>
  <c r="G139" i="2" s="1"/>
  <c r="G142" i="8" s="1"/>
  <c r="G140" i="3"/>
  <c r="K140" i="3" s="1"/>
  <c r="L140" i="3" s="1"/>
  <c r="K139" i="2"/>
  <c r="F141" i="3"/>
  <c r="W155" i="1" l="1"/>
  <c r="T156" i="1" l="1"/>
  <c r="G140" i="7"/>
  <c r="K140" i="7" s="1"/>
  <c r="L140" i="7" s="1"/>
  <c r="C156" i="1" l="1"/>
  <c r="F156" i="1" s="1"/>
  <c r="C140" i="2" l="1"/>
  <c r="C143" i="8" s="1"/>
  <c r="G156" i="1"/>
  <c r="I156" i="1"/>
  <c r="B140" i="2"/>
  <c r="B143" i="8" s="1"/>
  <c r="D156" i="1"/>
  <c r="D140" i="2" l="1"/>
  <c r="D143" i="8" s="1"/>
  <c r="J156" i="1"/>
  <c r="C141" i="7"/>
  <c r="C142" i="3" s="1"/>
  <c r="B141" i="7"/>
  <c r="M156" i="1" l="1"/>
  <c r="D141" i="7"/>
  <c r="D142" i="3" s="1"/>
  <c r="B142" i="3"/>
  <c r="N156" i="1" l="1"/>
  <c r="E140" i="2" s="1"/>
  <c r="E143" i="8" s="1"/>
  <c r="O156" i="1"/>
  <c r="E141" i="3"/>
  <c r="L157" i="1" l="1"/>
  <c r="Q156" i="1"/>
  <c r="E141" i="7"/>
  <c r="F140" i="2" l="1"/>
  <c r="F143" i="8" s="1"/>
  <c r="R156" i="1"/>
  <c r="U156" i="1" l="1"/>
  <c r="F141" i="7"/>
  <c r="F142" i="3" l="1"/>
  <c r="V156" i="1"/>
  <c r="G140" i="2" s="1"/>
  <c r="G143" i="8" s="1"/>
  <c r="G141" i="3"/>
  <c r="K141" i="3" s="1"/>
  <c r="L141" i="3" s="1"/>
  <c r="K140" i="2" l="1"/>
  <c r="W156" i="1"/>
  <c r="G141" i="7" l="1"/>
  <c r="K141" i="7" s="1"/>
  <c r="L141" i="7" s="1"/>
  <c r="T157" i="1"/>
  <c r="C157" i="1" l="1"/>
  <c r="B141" i="2" l="1"/>
  <c r="B144" i="8" s="1"/>
  <c r="D157" i="1"/>
  <c r="F157" i="1"/>
  <c r="C141" i="2" l="1"/>
  <c r="C144" i="8" s="1"/>
  <c r="G157" i="1"/>
  <c r="I157" i="1"/>
  <c r="B142" i="7"/>
  <c r="D141" i="2" l="1"/>
  <c r="D144" i="8" s="1"/>
  <c r="J157" i="1"/>
  <c r="C142" i="7"/>
  <c r="C143" i="3" s="1"/>
  <c r="B143" i="3"/>
  <c r="M157" i="1" l="1"/>
  <c r="D142" i="7"/>
  <c r="D143" i="3" s="1"/>
  <c r="N157" i="1" l="1"/>
  <c r="E141" i="2" s="1"/>
  <c r="E144" i="8" s="1"/>
  <c r="E142" i="3"/>
  <c r="O157" i="1" l="1"/>
  <c r="Q157" i="1" l="1"/>
  <c r="E142" i="7"/>
  <c r="L158" i="1"/>
  <c r="F141" i="2" l="1"/>
  <c r="F144" i="8" s="1"/>
  <c r="R157" i="1"/>
  <c r="U157" i="1" l="1"/>
  <c r="F142" i="7"/>
  <c r="F143" i="3" s="1"/>
  <c r="V157" i="1" l="1"/>
  <c r="G141" i="2" s="1"/>
  <c r="G144" i="8" s="1"/>
  <c r="G142" i="3"/>
  <c r="K142" i="3" s="1"/>
  <c r="L142" i="3" s="1"/>
  <c r="K141" i="2"/>
  <c r="W157" i="1" l="1"/>
  <c r="T158" i="1" l="1"/>
  <c r="G142" i="7"/>
  <c r="K142" i="7" s="1"/>
  <c r="L142" i="7" s="1"/>
  <c r="C158" i="1" l="1"/>
  <c r="F158" i="1" s="1"/>
  <c r="C142" i="2" l="1"/>
  <c r="C145" i="8" s="1"/>
  <c r="G158" i="1"/>
  <c r="I158" i="1"/>
  <c r="B142" i="2"/>
  <c r="B145" i="8" s="1"/>
  <c r="D158" i="1"/>
  <c r="C143" i="7" l="1"/>
  <c r="C144" i="3" s="1"/>
  <c r="D142" i="2"/>
  <c r="D145" i="8" s="1"/>
  <c r="J158" i="1"/>
  <c r="B143" i="7"/>
  <c r="M158" i="1" l="1"/>
  <c r="D143" i="7"/>
  <c r="D144" i="3" s="1"/>
  <c r="B144" i="3"/>
  <c r="N158" i="1" l="1"/>
  <c r="E142" i="2" s="1"/>
  <c r="E145" i="8" s="1"/>
  <c r="E143" i="3"/>
  <c r="O158" i="1" l="1"/>
  <c r="Q158" i="1" l="1"/>
  <c r="L159" i="1"/>
  <c r="E143" i="7"/>
  <c r="F142" i="2" l="1"/>
  <c r="F145" i="8" s="1"/>
  <c r="R158" i="1"/>
  <c r="U158" i="1" l="1"/>
  <c r="F143" i="7"/>
  <c r="F144" i="3" l="1"/>
  <c r="V158" i="1"/>
  <c r="G142" i="2" s="1"/>
  <c r="G145" i="8" s="1"/>
  <c r="W158" i="1"/>
  <c r="G143" i="3"/>
  <c r="K143" i="3" s="1"/>
  <c r="L143" i="3" s="1"/>
  <c r="T159" i="1" l="1"/>
  <c r="G143" i="7"/>
  <c r="K143" i="7" s="1"/>
  <c r="L143" i="7" s="1"/>
  <c r="K142" i="2"/>
  <c r="C159" i="1" l="1"/>
  <c r="B143" i="2" l="1"/>
  <c r="B146" i="8" s="1"/>
  <c r="D159" i="1"/>
  <c r="F159" i="1"/>
  <c r="C143" i="2" l="1"/>
  <c r="C146" i="8" s="1"/>
  <c r="G159" i="1"/>
  <c r="I159" i="1"/>
  <c r="B144" i="7"/>
  <c r="B145" i="3" l="1"/>
  <c r="D143" i="2"/>
  <c r="D146" i="8" s="1"/>
  <c r="J159" i="1"/>
  <c r="C144" i="7"/>
  <c r="C145" i="3" s="1"/>
  <c r="D144" i="7" l="1"/>
  <c r="D145" i="3" s="1"/>
  <c r="M159" i="1"/>
  <c r="N159" i="1" l="1"/>
  <c r="E143" i="2" s="1"/>
  <c r="E146" i="8" s="1"/>
  <c r="O159" i="1"/>
  <c r="E144" i="3"/>
  <c r="E144" i="7" l="1"/>
  <c r="Q159" i="1"/>
  <c r="L160" i="1"/>
  <c r="F143" i="2" l="1"/>
  <c r="F146" i="8" s="1"/>
  <c r="R159" i="1"/>
  <c r="U159" i="1" l="1"/>
  <c r="F144" i="7"/>
  <c r="F145" i="3" s="1"/>
  <c r="V159" i="1" l="1"/>
  <c r="G143" i="2" s="1"/>
  <c r="G144" i="3"/>
  <c r="K144" i="3" s="1"/>
  <c r="L144" i="3" s="1"/>
  <c r="K143" i="2"/>
  <c r="W159" i="1" l="1"/>
  <c r="G146" i="8"/>
  <c r="T160" i="1" l="1"/>
  <c r="G144" i="7"/>
  <c r="K144" i="7" s="1"/>
  <c r="L144" i="7" s="1"/>
  <c r="C160" i="1" l="1"/>
  <c r="F160" i="1"/>
  <c r="I160" i="1" s="1"/>
  <c r="D144" i="2" l="1"/>
  <c r="D147" i="8" s="1"/>
  <c r="J160" i="1"/>
  <c r="C144" i="2"/>
  <c r="C147" i="8" s="1"/>
  <c r="G160" i="1"/>
  <c r="B144" i="2"/>
  <c r="B147" i="8" s="1"/>
  <c r="D160" i="1"/>
  <c r="C145" i="7" l="1"/>
  <c r="C146" i="3" s="1"/>
  <c r="M160" i="1"/>
  <c r="D145" i="7"/>
  <c r="D146" i="3" s="1"/>
  <c r="B145" i="7"/>
  <c r="N160" i="1" l="1"/>
  <c r="E144" i="2" s="1"/>
  <c r="E147" i="8" s="1"/>
  <c r="E145" i="3"/>
  <c r="B146" i="3"/>
  <c r="O160" i="1" l="1"/>
  <c r="E145" i="7" l="1"/>
  <c r="L161" i="1"/>
  <c r="Q160" i="1"/>
  <c r="F144" i="2" l="1"/>
  <c r="F147" i="8" s="1"/>
  <c r="R160" i="1"/>
  <c r="U160" i="1" l="1"/>
  <c r="F145" i="7"/>
  <c r="F146" i="3" l="1"/>
  <c r="V160" i="1"/>
  <c r="G144" i="2" s="1"/>
  <c r="G147" i="8" s="1"/>
  <c r="G145" i="3"/>
  <c r="K145" i="3" s="1"/>
  <c r="L145" i="3" s="1"/>
  <c r="W160" i="1" l="1"/>
  <c r="K144" i="2"/>
  <c r="T161" i="1" l="1"/>
  <c r="G145" i="7"/>
  <c r="K145" i="7" s="1"/>
  <c r="L145" i="7" s="1"/>
  <c r="C161" i="1" l="1"/>
  <c r="F161" i="1" s="1"/>
  <c r="C145" i="2" l="1"/>
  <c r="C148" i="8" s="1"/>
  <c r="G161" i="1"/>
  <c r="I161" i="1"/>
  <c r="B145" i="2"/>
  <c r="B148" i="8" s="1"/>
  <c r="D161" i="1"/>
  <c r="D145" i="2" l="1"/>
  <c r="D148" i="8" s="1"/>
  <c r="J161" i="1"/>
  <c r="C146" i="7"/>
  <c r="C147" i="3" s="1"/>
  <c r="B146" i="7"/>
  <c r="M161" i="1" l="1"/>
  <c r="D146" i="7"/>
  <c r="D147" i="3" s="1"/>
  <c r="B147" i="3"/>
  <c r="N161" i="1" l="1"/>
  <c r="E145" i="2" s="1"/>
  <c r="E148" i="8" s="1"/>
  <c r="O161" i="1"/>
  <c r="E146" i="3"/>
  <c r="E146" i="7" l="1"/>
  <c r="L162" i="1"/>
  <c r="Q161" i="1"/>
  <c r="F145" i="2" l="1"/>
  <c r="F148" i="8" s="1"/>
  <c r="R161" i="1"/>
  <c r="U161" i="1" l="1"/>
  <c r="F146" i="7"/>
  <c r="F147" i="3" l="1"/>
  <c r="V161" i="1"/>
  <c r="G145" i="2" s="1"/>
  <c r="G148" i="8" s="1"/>
  <c r="W161" i="1"/>
  <c r="G146" i="3"/>
  <c r="K146" i="3" s="1"/>
  <c r="L146" i="3" s="1"/>
  <c r="K145" i="2"/>
  <c r="G146" i="7" l="1"/>
  <c r="K146" i="7" s="1"/>
  <c r="L146" i="7" s="1"/>
  <c r="T162" i="1"/>
  <c r="C162" i="1" l="1"/>
  <c r="B146" i="2" l="1"/>
  <c r="B149" i="8" s="1"/>
  <c r="D162" i="1"/>
  <c r="F162" i="1"/>
  <c r="B147" i="7" l="1"/>
  <c r="C146" i="2"/>
  <c r="C149" i="8" s="1"/>
  <c r="G162" i="1"/>
  <c r="I162" i="1"/>
  <c r="C147" i="7" l="1"/>
  <c r="C148" i="3" s="1"/>
  <c r="D146" i="2"/>
  <c r="D149" i="8" s="1"/>
  <c r="J162" i="1"/>
  <c r="B148" i="3"/>
  <c r="M162" i="1" l="1"/>
  <c r="D147" i="7"/>
  <c r="D148" i="3" l="1"/>
  <c r="N162" i="1"/>
  <c r="E146" i="2" s="1"/>
  <c r="E149" i="8" s="1"/>
  <c r="E147" i="3"/>
  <c r="O162" i="1" l="1"/>
  <c r="Q162" i="1" l="1"/>
  <c r="L163" i="1"/>
  <c r="E147" i="7"/>
  <c r="F146" i="2" l="1"/>
  <c r="F149" i="8" s="1"/>
  <c r="R162" i="1"/>
  <c r="U162" i="1" l="1"/>
  <c r="F147" i="7"/>
  <c r="V162" i="1" l="1"/>
  <c r="G146" i="2" s="1"/>
  <c r="G149" i="8" s="1"/>
  <c r="W162" i="1"/>
  <c r="G147" i="3"/>
  <c r="K147" i="3" s="1"/>
  <c r="L147" i="3" s="1"/>
  <c r="K146" i="2"/>
  <c r="F148" i="3"/>
  <c r="T163" i="1" l="1"/>
  <c r="G147" i="7"/>
  <c r="K147" i="7" s="1"/>
  <c r="L147" i="7" s="1"/>
  <c r="C163" i="1" l="1"/>
  <c r="F163" i="1" s="1"/>
  <c r="C147" i="2" l="1"/>
  <c r="C150" i="8" s="1"/>
  <c r="G163" i="1"/>
  <c r="I163" i="1"/>
  <c r="B147" i="2"/>
  <c r="B150" i="8" s="1"/>
  <c r="D163" i="1"/>
  <c r="C148" i="7" l="1"/>
  <c r="C149" i="3" s="1"/>
  <c r="D147" i="2"/>
  <c r="D150" i="8" s="1"/>
  <c r="J163" i="1"/>
  <c r="B148" i="7"/>
  <c r="D148" i="7" l="1"/>
  <c r="D149" i="3" s="1"/>
  <c r="M163" i="1"/>
  <c r="B149" i="3"/>
  <c r="N163" i="1" l="1"/>
  <c r="E147" i="2" s="1"/>
  <c r="E150" i="8" s="1"/>
  <c r="E148" i="3"/>
  <c r="O163" i="1" l="1"/>
  <c r="L164" i="1" l="1"/>
  <c r="Q163" i="1"/>
  <c r="E148" i="7"/>
  <c r="F147" i="2" l="1"/>
  <c r="F150" i="8" s="1"/>
  <c r="R163" i="1"/>
  <c r="U163" i="1" l="1"/>
  <c r="F148" i="7"/>
  <c r="F149" i="3" l="1"/>
  <c r="V163" i="1"/>
  <c r="G147" i="2" s="1"/>
  <c r="G150" i="8" s="1"/>
  <c r="G148" i="3"/>
  <c r="K148" i="3" s="1"/>
  <c r="L148" i="3" s="1"/>
  <c r="W163" i="1" l="1"/>
  <c r="K147" i="2"/>
  <c r="T164" i="1" l="1"/>
  <c r="G148" i="7"/>
  <c r="K148" i="7" s="1"/>
  <c r="L148" i="7" s="1"/>
  <c r="C164" i="1" l="1"/>
  <c r="F164" i="1"/>
  <c r="B148" i="2" l="1"/>
  <c r="B151" i="8" s="1"/>
  <c r="D164" i="1"/>
  <c r="C148" i="2"/>
  <c r="C151" i="8" s="1"/>
  <c r="G164" i="1"/>
  <c r="I164" i="1"/>
  <c r="B149" i="7" l="1"/>
  <c r="C149" i="7"/>
  <c r="C150" i="3" s="1"/>
  <c r="D148" i="2"/>
  <c r="D151" i="8" s="1"/>
  <c r="J164" i="1"/>
  <c r="M164" i="1" l="1"/>
  <c r="D149" i="7"/>
  <c r="D150" i="3" s="1"/>
  <c r="B150" i="3"/>
  <c r="N164" i="1" l="1"/>
  <c r="E148" i="2" s="1"/>
  <c r="E151" i="8" s="1"/>
  <c r="E149" i="3"/>
  <c r="O164" i="1" l="1"/>
  <c r="E149" i="7" l="1"/>
  <c r="L165" i="1"/>
  <c r="Q164" i="1"/>
  <c r="F148" i="2" l="1"/>
  <c r="F151" i="8" s="1"/>
  <c r="R164" i="1"/>
  <c r="U164" i="1" l="1"/>
  <c r="F149" i="7"/>
  <c r="F150" i="3" l="1"/>
  <c r="V164" i="1"/>
  <c r="G148" i="2" s="1"/>
  <c r="G151" i="8" s="1"/>
  <c r="G149" i="3"/>
  <c r="K149" i="3" s="1"/>
  <c r="L149" i="3" s="1"/>
  <c r="W164" i="1" l="1"/>
  <c r="K148" i="2"/>
  <c r="T165" i="1" l="1"/>
  <c r="G149" i="7"/>
  <c r="K149" i="7" s="1"/>
  <c r="L149" i="7" s="1"/>
  <c r="C165" i="1" l="1"/>
  <c r="B149" i="2" l="1"/>
  <c r="B152" i="8" s="1"/>
  <c r="D165" i="1"/>
  <c r="F165" i="1"/>
  <c r="C149" i="2" l="1"/>
  <c r="C152" i="8" s="1"/>
  <c r="G165" i="1"/>
  <c r="I165" i="1"/>
  <c r="B150" i="7"/>
  <c r="B151" i="3" l="1"/>
  <c r="D149" i="2"/>
  <c r="D152" i="8" s="1"/>
  <c r="J165" i="1"/>
  <c r="C150" i="7"/>
  <c r="C151" i="3" s="1"/>
  <c r="M165" i="1" l="1"/>
  <c r="D150" i="7"/>
  <c r="D151" i="3" l="1"/>
  <c r="N165" i="1"/>
  <c r="E149" i="2" s="1"/>
  <c r="E152" i="8" s="1"/>
  <c r="E150" i="3"/>
  <c r="O165" i="1" l="1"/>
  <c r="L166" i="1" l="1"/>
  <c r="E150" i="7"/>
  <c r="Q165" i="1"/>
  <c r="F149" i="2" l="1"/>
  <c r="F152" i="8" s="1"/>
  <c r="R165" i="1"/>
  <c r="U165" i="1" l="1"/>
  <c r="F150" i="7"/>
  <c r="F151" i="3" l="1"/>
  <c r="V165" i="1"/>
  <c r="G149" i="2" s="1"/>
  <c r="G152" i="8" s="1"/>
  <c r="W165" i="1"/>
  <c r="G150" i="3"/>
  <c r="K150" i="3" s="1"/>
  <c r="L150" i="3" s="1"/>
  <c r="G150" i="7" l="1"/>
  <c r="K150" i="7" s="1"/>
  <c r="L150" i="7" s="1"/>
  <c r="T166" i="1"/>
  <c r="K149" i="2"/>
  <c r="C166" i="1" l="1"/>
  <c r="I166" i="1"/>
  <c r="F166" i="1"/>
  <c r="D150" i="2" l="1"/>
  <c r="D153" i="8" s="1"/>
  <c r="J166" i="1"/>
  <c r="C150" i="2"/>
  <c r="C153" i="8" s="1"/>
  <c r="G166" i="1"/>
  <c r="B150" i="2"/>
  <c r="B153" i="8" s="1"/>
  <c r="D166" i="1"/>
  <c r="C151" i="7" l="1"/>
  <c r="C152" i="3" s="1"/>
  <c r="M166" i="1"/>
  <c r="D151" i="7"/>
  <c r="D152" i="3" s="1"/>
  <c r="B151" i="7"/>
  <c r="B152" i="3" l="1"/>
  <c r="N166" i="1"/>
  <c r="E150" i="2" s="1"/>
  <c r="E153" i="8" s="1"/>
  <c r="E151" i="3"/>
  <c r="O166" i="1" l="1"/>
  <c r="Q166" i="1" l="1"/>
  <c r="E151" i="7"/>
  <c r="L167" i="1"/>
  <c r="F150" i="2" l="1"/>
  <c r="F153" i="8" s="1"/>
  <c r="R166" i="1"/>
  <c r="F151" i="7" l="1"/>
  <c r="U166" i="1"/>
  <c r="V166" i="1" l="1"/>
  <c r="G150" i="2" s="1"/>
  <c r="G153" i="8" s="1"/>
  <c r="G151" i="3"/>
  <c r="K151" i="3" s="1"/>
  <c r="L151" i="3" s="1"/>
  <c r="K150" i="2"/>
  <c r="F152" i="3"/>
  <c r="W166" i="1" l="1"/>
  <c r="T167" i="1" l="1"/>
  <c r="G151" i="7"/>
  <c r="K151" i="7" s="1"/>
  <c r="L151" i="7" s="1"/>
  <c r="C167" i="1" l="1"/>
  <c r="F167" i="1"/>
  <c r="I167" i="1"/>
  <c r="D151" i="2" l="1"/>
  <c r="D154" i="8" s="1"/>
  <c r="J167" i="1"/>
  <c r="C151" i="2"/>
  <c r="C154" i="8" s="1"/>
  <c r="G167" i="1"/>
  <c r="B151" i="2"/>
  <c r="B154" i="8" s="1"/>
  <c r="D167" i="1"/>
  <c r="C152" i="7" l="1"/>
  <c r="C153" i="3" s="1"/>
  <c r="B152" i="7"/>
  <c r="D152" i="7"/>
  <c r="D153" i="3" s="1"/>
  <c r="M167" i="1"/>
  <c r="B153" i="3" l="1"/>
  <c r="N167" i="1"/>
  <c r="E151" i="2" s="1"/>
  <c r="E154" i="8" s="1"/>
  <c r="E152" i="3"/>
  <c r="O167" i="1" l="1"/>
  <c r="E152" i="7" l="1"/>
  <c r="Q167" i="1"/>
  <c r="L168" i="1"/>
  <c r="F151" i="2" l="1"/>
  <c r="F154" i="8" s="1"/>
  <c r="R167" i="1"/>
  <c r="U167" i="1" l="1"/>
  <c r="F152" i="7"/>
  <c r="F153" i="3" l="1"/>
  <c r="V167" i="1"/>
  <c r="G151" i="2" s="1"/>
  <c r="G154" i="8" s="1"/>
  <c r="G152" i="3"/>
  <c r="K152" i="3" s="1"/>
  <c r="L152" i="3" s="1"/>
  <c r="W167" i="1" l="1"/>
  <c r="K151" i="2"/>
  <c r="T168" i="1" l="1"/>
  <c r="G152" i="7"/>
  <c r="K152" i="7" s="1"/>
  <c r="L152" i="7" s="1"/>
  <c r="C168" i="1" l="1"/>
  <c r="F168" i="1" s="1"/>
  <c r="C152" i="2" l="1"/>
  <c r="C155" i="8" s="1"/>
  <c r="G168" i="1"/>
  <c r="I168" i="1"/>
  <c r="B152" i="2"/>
  <c r="B155" i="8" s="1"/>
  <c r="D168" i="1"/>
  <c r="D152" i="2" l="1"/>
  <c r="D155" i="8" s="1"/>
  <c r="J168" i="1"/>
  <c r="C153" i="7"/>
  <c r="C154" i="3" s="1"/>
  <c r="B153" i="7"/>
  <c r="D153" i="7" l="1"/>
  <c r="D154" i="3" s="1"/>
  <c r="M168" i="1"/>
  <c r="B154" i="3"/>
  <c r="N168" i="1" l="1"/>
  <c r="E152" i="2" s="1"/>
  <c r="E155" i="8" s="1"/>
  <c r="E153" i="3"/>
  <c r="O168" i="1" l="1"/>
  <c r="L169" i="1" l="1"/>
  <c r="Q168" i="1"/>
  <c r="E153" i="7"/>
  <c r="F152" i="2" l="1"/>
  <c r="F155" i="8" s="1"/>
  <c r="R168" i="1"/>
  <c r="U168" i="1" l="1"/>
  <c r="F153" i="7"/>
  <c r="F154" i="3" l="1"/>
  <c r="V168" i="1"/>
  <c r="G152" i="2" s="1"/>
  <c r="G155" i="8" s="1"/>
  <c r="G153" i="3"/>
  <c r="K153" i="3" s="1"/>
  <c r="L153" i="3" s="1"/>
  <c r="W168" i="1" l="1"/>
  <c r="K152" i="2"/>
  <c r="T169" i="1" l="1"/>
  <c r="G153" i="7"/>
  <c r="K153" i="7" s="1"/>
  <c r="L153" i="7" s="1"/>
  <c r="C169" i="1" l="1"/>
  <c r="B153" i="2" l="1"/>
  <c r="B156" i="8" s="1"/>
  <c r="D169" i="1"/>
  <c r="F169" i="1"/>
  <c r="C153" i="2" l="1"/>
  <c r="C156" i="8" s="1"/>
  <c r="G169" i="1"/>
  <c r="I169" i="1"/>
  <c r="B154" i="7"/>
  <c r="D153" i="2" l="1"/>
  <c r="D156" i="8" s="1"/>
  <c r="J169" i="1"/>
  <c r="C154" i="7"/>
  <c r="C155" i="3" s="1"/>
  <c r="B155" i="3"/>
  <c r="D154" i="7" l="1"/>
  <c r="D155" i="3" s="1"/>
  <c r="M169" i="1"/>
  <c r="N169" i="1" l="1"/>
  <c r="E153" i="2" s="1"/>
  <c r="E156" i="8" s="1"/>
  <c r="E154" i="3"/>
  <c r="O169" i="1" l="1"/>
  <c r="Q169" i="1" l="1"/>
  <c r="L170" i="1"/>
  <c r="E154" i="7"/>
  <c r="F153" i="2" l="1"/>
  <c r="F156" i="8" s="1"/>
  <c r="R169" i="1"/>
  <c r="U169" i="1" l="1"/>
  <c r="F154" i="7"/>
  <c r="F155" i="3" l="1"/>
  <c r="V169" i="1"/>
  <c r="G153" i="2" s="1"/>
  <c r="G156" i="8" s="1"/>
  <c r="G154" i="3"/>
  <c r="K154" i="3" s="1"/>
  <c r="L154" i="3" s="1"/>
  <c r="W169" i="1" l="1"/>
  <c r="K153" i="2"/>
  <c r="G154" i="7" l="1"/>
  <c r="K154" i="7" s="1"/>
  <c r="L154" i="7" s="1"/>
  <c r="T170" i="1"/>
  <c r="C170" i="1" l="1"/>
  <c r="F170" i="1" s="1"/>
  <c r="C154" i="2" l="1"/>
  <c r="C157" i="8" s="1"/>
  <c r="G170" i="1"/>
  <c r="I170" i="1"/>
  <c r="B154" i="2"/>
  <c r="B157" i="8" s="1"/>
  <c r="D170" i="1"/>
  <c r="C155" i="7" l="1"/>
  <c r="C156" i="3" s="1"/>
  <c r="D154" i="2"/>
  <c r="D157" i="8" s="1"/>
  <c r="J170" i="1"/>
  <c r="B155" i="7"/>
  <c r="M170" i="1" l="1"/>
  <c r="D155" i="7"/>
  <c r="D156" i="3" s="1"/>
  <c r="B156" i="3"/>
  <c r="N170" i="1" l="1"/>
  <c r="E154" i="2" s="1"/>
  <c r="E157" i="8" s="1"/>
  <c r="E155" i="3"/>
  <c r="O170" i="1" l="1"/>
  <c r="Q170" i="1" l="1"/>
  <c r="E155" i="7"/>
  <c r="L171" i="1"/>
  <c r="F154" i="2" l="1"/>
  <c r="F157" i="8" s="1"/>
  <c r="R170" i="1"/>
  <c r="U170" i="1" l="1"/>
  <c r="F155" i="7"/>
  <c r="V170" i="1" l="1"/>
  <c r="G154" i="2" s="1"/>
  <c r="G155" i="3"/>
  <c r="K155" i="3" s="1"/>
  <c r="L155" i="3" s="1"/>
  <c r="K154" i="2"/>
  <c r="F156" i="3"/>
  <c r="W170" i="1" l="1"/>
  <c r="G157" i="8"/>
  <c r="G155" i="7" l="1"/>
  <c r="K155" i="7" s="1"/>
  <c r="L155" i="7" s="1"/>
  <c r="T171" i="1"/>
  <c r="C171" i="1" l="1"/>
  <c r="F171" i="1" s="1"/>
  <c r="C155" i="2" l="1"/>
  <c r="C158" i="8" s="1"/>
  <c r="G171" i="1"/>
  <c r="I171" i="1"/>
  <c r="B155" i="2"/>
  <c r="B158" i="8" s="1"/>
  <c r="D171" i="1"/>
  <c r="D155" i="2" l="1"/>
  <c r="D158" i="8" s="1"/>
  <c r="J171" i="1"/>
  <c r="C156" i="7"/>
  <c r="C157" i="3" s="1"/>
  <c r="B156" i="7"/>
  <c r="M171" i="1" l="1"/>
  <c r="D156" i="7"/>
  <c r="D157" i="3" s="1"/>
  <c r="B157" i="3"/>
  <c r="N171" i="1" l="1"/>
  <c r="E155" i="2" s="1"/>
  <c r="E158" i="8" s="1"/>
  <c r="E156" i="3"/>
  <c r="O171" i="1" l="1"/>
  <c r="E156" i="7" l="1"/>
  <c r="Q171" i="1"/>
  <c r="L172" i="1"/>
  <c r="F155" i="2" l="1"/>
  <c r="F158" i="8" s="1"/>
  <c r="R171" i="1"/>
  <c r="F156" i="7" l="1"/>
  <c r="U171" i="1"/>
  <c r="V171" i="1" l="1"/>
  <c r="G155" i="2" s="1"/>
  <c r="G156" i="3"/>
  <c r="K156" i="3" s="1"/>
  <c r="L156" i="3" s="1"/>
  <c r="K155" i="2"/>
  <c r="F157" i="3"/>
  <c r="W171" i="1" l="1"/>
  <c r="G158" i="8"/>
  <c r="T172" i="1" l="1"/>
  <c r="G156" i="7"/>
  <c r="K156" i="7" s="1"/>
  <c r="L156" i="7" s="1"/>
  <c r="C172" i="1" l="1"/>
  <c r="B156" i="2" l="1"/>
  <c r="B159" i="8" s="1"/>
  <c r="D172" i="1"/>
  <c r="F172" i="1"/>
  <c r="C156" i="2" l="1"/>
  <c r="C159" i="8" s="1"/>
  <c r="G172" i="1"/>
  <c r="I172" i="1"/>
  <c r="B157" i="7"/>
  <c r="D156" i="2" l="1"/>
  <c r="D159" i="8" s="1"/>
  <c r="J172" i="1"/>
  <c r="C157" i="7"/>
  <c r="C158" i="3" s="1"/>
  <c r="B158" i="3"/>
  <c r="M172" i="1" l="1"/>
  <c r="D157" i="7"/>
  <c r="D158" i="3" s="1"/>
  <c r="N172" i="1" l="1"/>
  <c r="E156" i="2" s="1"/>
  <c r="E159" i="8" s="1"/>
  <c r="E157" i="3"/>
  <c r="O172" i="1" l="1"/>
  <c r="L173" i="1" l="1"/>
  <c r="Q172" i="1"/>
  <c r="E157" i="7"/>
  <c r="F156" i="2" l="1"/>
  <c r="F159" i="8" s="1"/>
  <c r="R172" i="1"/>
  <c r="F157" i="7" l="1"/>
  <c r="U172" i="1"/>
  <c r="V172" i="1" l="1"/>
  <c r="G156" i="2" s="1"/>
  <c r="G157" i="3"/>
  <c r="K157" i="3" s="1"/>
  <c r="L157" i="3" s="1"/>
  <c r="K156" i="2"/>
  <c r="F158" i="3"/>
  <c r="W172" i="1" l="1"/>
  <c r="G159" i="8"/>
  <c r="T173" i="1" l="1"/>
  <c r="G157" i="7"/>
  <c r="K157" i="7" s="1"/>
  <c r="L157" i="7" s="1"/>
  <c r="C173" i="1" l="1"/>
  <c r="F173" i="1" s="1"/>
  <c r="C157" i="2" l="1"/>
  <c r="C160" i="8" s="1"/>
  <c r="G173" i="1"/>
  <c r="I173" i="1"/>
  <c r="B157" i="2"/>
  <c r="B160" i="8" s="1"/>
  <c r="D173" i="1"/>
  <c r="C158" i="7" l="1"/>
  <c r="C159" i="3" s="1"/>
  <c r="D157" i="2"/>
  <c r="D160" i="8" s="1"/>
  <c r="J173" i="1"/>
  <c r="B158" i="7"/>
  <c r="D158" i="7" l="1"/>
  <c r="D159" i="3" s="1"/>
  <c r="M173" i="1"/>
  <c r="B159" i="3"/>
  <c r="N173" i="1" l="1"/>
  <c r="E157" i="2" s="1"/>
  <c r="E160" i="8" s="1"/>
  <c r="O173" i="1"/>
  <c r="E158" i="3"/>
  <c r="Q173" i="1" l="1"/>
  <c r="E158" i="7"/>
  <c r="L174" i="1"/>
  <c r="F157" i="2" l="1"/>
  <c r="F160" i="8" s="1"/>
  <c r="R173" i="1"/>
  <c r="U173" i="1" l="1"/>
  <c r="F158" i="7"/>
  <c r="V173" i="1" l="1"/>
  <c r="G157" i="2" s="1"/>
  <c r="G160" i="8" s="1"/>
  <c r="G158" i="3"/>
  <c r="K158" i="3" s="1"/>
  <c r="L158" i="3" s="1"/>
  <c r="K157" i="2"/>
  <c r="F159" i="3"/>
  <c r="W173" i="1" l="1"/>
  <c r="T174" i="1" l="1"/>
  <c r="G158" i="7"/>
  <c r="K158" i="7" s="1"/>
  <c r="L158" i="7" s="1"/>
  <c r="C174" i="1" l="1"/>
  <c r="F174" i="1" s="1"/>
  <c r="C158" i="2" l="1"/>
  <c r="C161" i="8" s="1"/>
  <c r="G174" i="1"/>
  <c r="I174" i="1"/>
  <c r="B158" i="2"/>
  <c r="B161" i="8" s="1"/>
  <c r="D174" i="1"/>
  <c r="D158" i="2" l="1"/>
  <c r="D161" i="8" s="1"/>
  <c r="J174" i="1"/>
  <c r="C159" i="7"/>
  <c r="C160" i="3" s="1"/>
  <c r="B159" i="7"/>
  <c r="D159" i="7" l="1"/>
  <c r="D160" i="3" s="1"/>
  <c r="M174" i="1"/>
  <c r="B160" i="3"/>
  <c r="N174" i="1" l="1"/>
  <c r="E158" i="2" s="1"/>
  <c r="E161" i="8" s="1"/>
  <c r="E159" i="3"/>
  <c r="O174" i="1" l="1"/>
  <c r="E159" i="7" l="1"/>
  <c r="L175" i="1"/>
  <c r="Q174" i="1"/>
  <c r="F158" i="2" l="1"/>
  <c r="F161" i="8" s="1"/>
  <c r="R174" i="1"/>
  <c r="U174" i="1" l="1"/>
  <c r="F159" i="7"/>
  <c r="F160" i="3" l="1"/>
  <c r="V174" i="1"/>
  <c r="G158" i="2" s="1"/>
  <c r="G161" i="8" s="1"/>
  <c r="G159" i="3"/>
  <c r="K159" i="3" s="1"/>
  <c r="L159" i="3" s="1"/>
  <c r="W174" i="1" l="1"/>
  <c r="K158" i="2"/>
  <c r="T175" i="1" l="1"/>
  <c r="G159" i="7"/>
  <c r="K159" i="7" s="1"/>
  <c r="L159" i="7" s="1"/>
  <c r="C175" i="1" l="1"/>
  <c r="F175" i="1"/>
  <c r="I175" i="1" s="1"/>
  <c r="D159" i="2" l="1"/>
  <c r="D162" i="8" s="1"/>
  <c r="J175" i="1"/>
  <c r="C159" i="2"/>
  <c r="C162" i="8" s="1"/>
  <c r="G175" i="1"/>
  <c r="B159" i="2"/>
  <c r="B162" i="8" s="1"/>
  <c r="D175" i="1"/>
  <c r="M175" i="1" l="1"/>
  <c r="D160" i="7"/>
  <c r="D161" i="3" s="1"/>
  <c r="C160" i="7"/>
  <c r="C161" i="3" s="1"/>
  <c r="B160" i="7"/>
  <c r="B161" i="3" l="1"/>
  <c r="N175" i="1"/>
  <c r="E159" i="2" s="1"/>
  <c r="E162" i="8" s="1"/>
  <c r="E160" i="3"/>
  <c r="O175" i="1" l="1"/>
  <c r="L176" i="1" l="1"/>
  <c r="Q175" i="1"/>
  <c r="E160" i="7"/>
  <c r="F159" i="2" l="1"/>
  <c r="F162" i="8" s="1"/>
  <c r="R175" i="1"/>
  <c r="U175" i="1" l="1"/>
  <c r="F160" i="7"/>
  <c r="F161" i="3" l="1"/>
  <c r="V175" i="1"/>
  <c r="G159" i="2" s="1"/>
  <c r="G162" i="8" s="1"/>
  <c r="G160" i="3"/>
  <c r="K160" i="3" s="1"/>
  <c r="L160" i="3" s="1"/>
  <c r="W175" i="1" l="1"/>
  <c r="K159" i="2"/>
  <c r="T176" i="1" l="1"/>
  <c r="G160" i="7"/>
  <c r="K160" i="7" s="1"/>
  <c r="L160" i="7" s="1"/>
  <c r="C176" i="1" l="1"/>
  <c r="F176" i="1" s="1"/>
  <c r="C160" i="2" l="1"/>
  <c r="C163" i="8" s="1"/>
  <c r="G176" i="1"/>
  <c r="I176" i="1"/>
  <c r="B160" i="2"/>
  <c r="B163" i="8" s="1"/>
  <c r="D176" i="1"/>
  <c r="D160" i="2" l="1"/>
  <c r="D163" i="8" s="1"/>
  <c r="J176" i="1"/>
  <c r="C161" i="7"/>
  <c r="C162" i="3" s="1"/>
  <c r="B161" i="7"/>
  <c r="B162" i="3" l="1"/>
  <c r="M176" i="1"/>
  <c r="D161" i="7"/>
  <c r="D162" i="3" s="1"/>
  <c r="N176" i="1" l="1"/>
  <c r="E160" i="2" s="1"/>
  <c r="E163" i="8" s="1"/>
  <c r="E161" i="3"/>
  <c r="O176" i="1" l="1"/>
  <c r="L177" i="1" l="1"/>
  <c r="Q176" i="1"/>
  <c r="E161" i="7"/>
  <c r="F160" i="2" l="1"/>
  <c r="F163" i="8" s="1"/>
  <c r="R176" i="1"/>
  <c r="U176" i="1" l="1"/>
  <c r="F161" i="7"/>
  <c r="F162" i="3" l="1"/>
  <c r="V176" i="1"/>
  <c r="G160" i="2" s="1"/>
  <c r="G163" i="8" s="1"/>
  <c r="W176" i="1"/>
  <c r="G161" i="3"/>
  <c r="K161" i="3" s="1"/>
  <c r="L161" i="3" s="1"/>
  <c r="K160" i="2"/>
  <c r="T177" i="1" l="1"/>
  <c r="G161" i="7"/>
  <c r="K161" i="7" s="1"/>
  <c r="L161" i="7" s="1"/>
  <c r="C177" i="1" l="1"/>
  <c r="F177" i="1" s="1"/>
  <c r="C161" i="2" l="1"/>
  <c r="C164" i="8" s="1"/>
  <c r="G177" i="1"/>
  <c r="I177" i="1"/>
  <c r="B161" i="2"/>
  <c r="B164" i="8" s="1"/>
  <c r="D177" i="1"/>
  <c r="D161" i="2" l="1"/>
  <c r="D164" i="8" s="1"/>
  <c r="J177" i="1"/>
  <c r="C162" i="7"/>
  <c r="C163" i="3" s="1"/>
  <c r="B162" i="7"/>
  <c r="M177" i="1" l="1"/>
  <c r="D162" i="7"/>
  <c r="D163" i="3" s="1"/>
  <c r="B163" i="3"/>
  <c r="N177" i="1" l="1"/>
  <c r="E161" i="2" s="1"/>
  <c r="E164" i="8" s="1"/>
  <c r="O177" i="1"/>
  <c r="E162" i="3"/>
  <c r="Q177" i="1" l="1"/>
  <c r="L178" i="1"/>
  <c r="E162" i="7"/>
  <c r="F161" i="2" l="1"/>
  <c r="F164" i="8" s="1"/>
  <c r="R177" i="1"/>
  <c r="U177" i="1" l="1"/>
  <c r="F162" i="7"/>
  <c r="F163" i="3" l="1"/>
  <c r="V177" i="1"/>
  <c r="G161" i="2" s="1"/>
  <c r="G164" i="8" s="1"/>
  <c r="W177" i="1"/>
  <c r="G162" i="3"/>
  <c r="K162" i="3" s="1"/>
  <c r="L162" i="3" s="1"/>
  <c r="K161" i="2"/>
  <c r="G162" i="7" l="1"/>
  <c r="K162" i="7" s="1"/>
  <c r="L162" i="7" s="1"/>
  <c r="T178" i="1"/>
  <c r="C178" i="1" l="1"/>
  <c r="B162" i="2" l="1"/>
  <c r="B165" i="8" s="1"/>
  <c r="D178" i="1"/>
  <c r="F178" i="1"/>
  <c r="C162" i="2" l="1"/>
  <c r="C165" i="8" s="1"/>
  <c r="G178" i="1"/>
  <c r="I178" i="1"/>
  <c r="B163" i="7"/>
  <c r="D162" i="2" l="1"/>
  <c r="D165" i="8" s="1"/>
  <c r="J178" i="1"/>
  <c r="C163" i="7"/>
  <c r="C164" i="3" s="1"/>
  <c r="B164" i="3"/>
  <c r="D163" i="7" l="1"/>
  <c r="D164" i="3" s="1"/>
  <c r="M178" i="1"/>
  <c r="N178" i="1" l="1"/>
  <c r="E162" i="2" s="1"/>
  <c r="E165" i="8" s="1"/>
  <c r="E163" i="3"/>
  <c r="O178" i="1" l="1"/>
  <c r="Q178" i="1" l="1"/>
  <c r="E163" i="7"/>
  <c r="L179" i="1"/>
  <c r="F162" i="2" l="1"/>
  <c r="F165" i="8" s="1"/>
  <c r="R178" i="1"/>
  <c r="U178" i="1" l="1"/>
  <c r="F163" i="7"/>
  <c r="F164" i="3" s="1"/>
  <c r="V178" i="1" l="1"/>
  <c r="G162" i="2" s="1"/>
  <c r="G163" i="3"/>
  <c r="K163" i="3" s="1"/>
  <c r="L163" i="3" s="1"/>
  <c r="K162" i="2"/>
  <c r="W178" i="1" l="1"/>
  <c r="G165" i="8"/>
  <c r="G163" i="7" l="1"/>
  <c r="K163" i="7" s="1"/>
  <c r="L163" i="7" s="1"/>
  <c r="T179" i="1"/>
  <c r="C179" i="1" l="1"/>
  <c r="F179" i="1" s="1"/>
  <c r="C163" i="2" l="1"/>
  <c r="C166" i="8" s="1"/>
  <c r="G179" i="1"/>
  <c r="I179" i="1"/>
  <c r="B163" i="2"/>
  <c r="B166" i="8" s="1"/>
  <c r="D179" i="1"/>
  <c r="B164" i="7" l="1"/>
  <c r="D163" i="2"/>
  <c r="D166" i="8" s="1"/>
  <c r="J179" i="1"/>
  <c r="C164" i="7"/>
  <c r="C165" i="3" s="1"/>
  <c r="M179" i="1" l="1"/>
  <c r="D164" i="7"/>
  <c r="D165" i="3" s="1"/>
  <c r="B165" i="3"/>
  <c r="N179" i="1" l="1"/>
  <c r="E163" i="2" s="1"/>
  <c r="E166" i="8" s="1"/>
  <c r="E164" i="3"/>
  <c r="O179" i="1" l="1"/>
  <c r="L180" i="1" l="1"/>
  <c r="Q179" i="1"/>
  <c r="E164" i="7"/>
  <c r="F163" i="2" l="1"/>
  <c r="F166" i="8" s="1"/>
  <c r="R179" i="1"/>
  <c r="U179" i="1" l="1"/>
  <c r="F164" i="7"/>
  <c r="F165" i="3" l="1"/>
  <c r="V179" i="1"/>
  <c r="G163" i="2" s="1"/>
  <c r="G166" i="8" s="1"/>
  <c r="W179" i="1"/>
  <c r="G164" i="3"/>
  <c r="K164" i="3" s="1"/>
  <c r="L164" i="3" s="1"/>
  <c r="K163" i="2"/>
  <c r="T180" i="1" l="1"/>
  <c r="G164" i="7"/>
  <c r="K164" i="7" s="1"/>
  <c r="L164" i="7" s="1"/>
  <c r="C180" i="1" l="1"/>
  <c r="F180" i="1"/>
  <c r="C164" i="2" l="1"/>
  <c r="C167" i="8" s="1"/>
  <c r="G180" i="1"/>
  <c r="I180" i="1"/>
  <c r="B164" i="2"/>
  <c r="B167" i="8" s="1"/>
  <c r="D180" i="1"/>
  <c r="D164" i="2" l="1"/>
  <c r="D167" i="8" s="1"/>
  <c r="J180" i="1"/>
  <c r="C165" i="7"/>
  <c r="C166" i="3" s="1"/>
  <c r="B165" i="7"/>
  <c r="D165" i="7" l="1"/>
  <c r="D166" i="3" s="1"/>
  <c r="M180" i="1"/>
  <c r="B166" i="3"/>
  <c r="N180" i="1" l="1"/>
  <c r="E164" i="2" s="1"/>
  <c r="E167" i="8" s="1"/>
  <c r="E165" i="3"/>
  <c r="O180" i="1" l="1"/>
  <c r="L181" i="1" l="1"/>
  <c r="Q180" i="1"/>
  <c r="E165" i="7"/>
  <c r="F164" i="2" l="1"/>
  <c r="F167" i="8" s="1"/>
  <c r="R180" i="1"/>
  <c r="U180" i="1" l="1"/>
  <c r="F165" i="7"/>
  <c r="V180" i="1" l="1"/>
  <c r="G164" i="2" s="1"/>
  <c r="G167" i="8" s="1"/>
  <c r="G165" i="3"/>
  <c r="K165" i="3" s="1"/>
  <c r="L165" i="3" s="1"/>
  <c r="F166" i="3"/>
  <c r="K164" i="2" l="1"/>
  <c r="W180" i="1"/>
  <c r="T181" i="1" l="1"/>
  <c r="G165" i="7"/>
  <c r="K165" i="7" s="1"/>
  <c r="L165" i="7" s="1"/>
  <c r="C181" i="1" l="1"/>
  <c r="F181" i="1" s="1"/>
  <c r="C165" i="2" l="1"/>
  <c r="C168" i="8" s="1"/>
  <c r="G181" i="1"/>
  <c r="I181" i="1"/>
  <c r="B165" i="2"/>
  <c r="B168" i="8" s="1"/>
  <c r="D181" i="1"/>
  <c r="C166" i="7" l="1"/>
  <c r="C167" i="3" s="1"/>
  <c r="D165" i="2"/>
  <c r="D168" i="8" s="1"/>
  <c r="J181" i="1"/>
  <c r="B166" i="7"/>
  <c r="M181" i="1" l="1"/>
  <c r="D166" i="7"/>
  <c r="D167" i="3" s="1"/>
  <c r="B167" i="3"/>
  <c r="N181" i="1" l="1"/>
  <c r="E165" i="2" s="1"/>
  <c r="E168" i="8" s="1"/>
  <c r="E166" i="3"/>
  <c r="O181" i="1" l="1"/>
  <c r="E166" i="7" l="1"/>
  <c r="L182" i="1"/>
  <c r="Q181" i="1"/>
  <c r="F165" i="2" l="1"/>
  <c r="F168" i="8" s="1"/>
  <c r="R181" i="1"/>
  <c r="U181" i="1" l="1"/>
  <c r="F166" i="7"/>
  <c r="F167" i="3" l="1"/>
  <c r="V181" i="1"/>
  <c r="G165" i="2" s="1"/>
  <c r="G168" i="8" s="1"/>
  <c r="W181" i="1"/>
  <c r="G166" i="3"/>
  <c r="K166" i="3" s="1"/>
  <c r="L166" i="3" s="1"/>
  <c r="K165" i="2"/>
  <c r="T182" i="1" l="1"/>
  <c r="G166" i="7"/>
  <c r="K166" i="7" s="1"/>
  <c r="L166" i="7" s="1"/>
  <c r="C182" i="1" l="1"/>
  <c r="B166" i="2" l="1"/>
  <c r="B169" i="8" s="1"/>
  <c r="D182" i="1"/>
  <c r="F182" i="1"/>
  <c r="C166" i="2" l="1"/>
  <c r="C169" i="8" s="1"/>
  <c r="G182" i="1"/>
  <c r="I182" i="1"/>
  <c r="B167" i="7"/>
  <c r="B168" i="3" l="1"/>
  <c r="D166" i="2"/>
  <c r="D169" i="8" s="1"/>
  <c r="J182" i="1"/>
  <c r="C167" i="7"/>
  <c r="C168" i="3" s="1"/>
  <c r="M182" i="1" l="1"/>
  <c r="D167" i="7"/>
  <c r="D168" i="3" l="1"/>
  <c r="N182" i="1"/>
  <c r="E166" i="2" s="1"/>
  <c r="E169" i="8" s="1"/>
  <c r="E167" i="3"/>
  <c r="O182" i="1" l="1"/>
  <c r="Q182" i="1" l="1"/>
  <c r="E167" i="7"/>
  <c r="L183" i="1"/>
  <c r="F166" i="2" l="1"/>
  <c r="F169" i="8" s="1"/>
  <c r="R182" i="1"/>
  <c r="U182" i="1" l="1"/>
  <c r="F167" i="7"/>
  <c r="F168" i="3" l="1"/>
  <c r="V182" i="1"/>
  <c r="G166" i="2" s="1"/>
  <c r="G169" i="8" s="1"/>
  <c r="G167" i="3"/>
  <c r="K167" i="3" s="1"/>
  <c r="L167" i="3" s="1"/>
  <c r="W182" i="1" l="1"/>
  <c r="K166" i="2"/>
  <c r="T183" i="1" l="1"/>
  <c r="G167" i="7"/>
  <c r="K167" i="7" s="1"/>
  <c r="L167" i="7" s="1"/>
  <c r="C183" i="1" l="1"/>
  <c r="F183" i="1"/>
  <c r="C167" i="2" l="1"/>
  <c r="C170" i="8" s="1"/>
  <c r="G183" i="1"/>
  <c r="I183" i="1"/>
  <c r="B167" i="2"/>
  <c r="B170" i="8" s="1"/>
  <c r="D183" i="1"/>
  <c r="B168" i="7" l="1"/>
  <c r="D167" i="2"/>
  <c r="D170" i="8" s="1"/>
  <c r="J183" i="1"/>
  <c r="C168" i="7"/>
  <c r="C169" i="3" s="1"/>
  <c r="M183" i="1" l="1"/>
  <c r="D168" i="7"/>
  <c r="D169" i="3" s="1"/>
  <c r="B169" i="3"/>
  <c r="N183" i="1" l="1"/>
  <c r="E167" i="2" s="1"/>
  <c r="E170" i="8" s="1"/>
  <c r="O183" i="1"/>
  <c r="E168" i="3"/>
  <c r="Q183" i="1" l="1"/>
  <c r="L184" i="1"/>
  <c r="E168" i="7"/>
  <c r="F167" i="2" l="1"/>
  <c r="F170" i="8" s="1"/>
  <c r="R183" i="1"/>
  <c r="U183" i="1" l="1"/>
  <c r="F168" i="7"/>
  <c r="F169" i="3" l="1"/>
  <c r="V183" i="1"/>
  <c r="G167" i="2" s="1"/>
  <c r="G170" i="8" s="1"/>
  <c r="W183" i="1"/>
  <c r="G168" i="3"/>
  <c r="K168" i="3" s="1"/>
  <c r="L168" i="3" s="1"/>
  <c r="K167" i="2"/>
  <c r="T184" i="1" l="1"/>
  <c r="G168" i="7"/>
  <c r="K168" i="7" s="1"/>
  <c r="L168" i="7" s="1"/>
  <c r="C184" i="1" l="1"/>
  <c r="B168" i="2" l="1"/>
  <c r="B171" i="8" s="1"/>
  <c r="D184" i="1"/>
  <c r="F184" i="1"/>
  <c r="C168" i="2" l="1"/>
  <c r="C171" i="8" s="1"/>
  <c r="G184" i="1"/>
  <c r="I184" i="1"/>
  <c r="B169" i="7"/>
  <c r="D168" i="2" l="1"/>
  <c r="D171" i="8" s="1"/>
  <c r="J184" i="1"/>
  <c r="C169" i="7"/>
  <c r="C170" i="3" s="1"/>
  <c r="B170" i="3"/>
  <c r="M184" i="1" l="1"/>
  <c r="D169" i="7"/>
  <c r="D170" i="3" s="1"/>
  <c r="N184" i="1" l="1"/>
  <c r="E168" i="2" s="1"/>
  <c r="E171" i="8" s="1"/>
  <c r="O184" i="1"/>
  <c r="E169" i="3"/>
  <c r="L185" i="1" l="1"/>
  <c r="E169" i="7"/>
  <c r="Q184" i="1"/>
  <c r="F168" i="2" l="1"/>
  <c r="F171" i="8" s="1"/>
  <c r="R184" i="1"/>
  <c r="F169" i="7" l="1"/>
  <c r="F170" i="3" s="1"/>
  <c r="U184" i="1"/>
  <c r="V184" i="1" l="1"/>
  <c r="G168" i="2" s="1"/>
  <c r="G169" i="3"/>
  <c r="K169" i="3" s="1"/>
  <c r="L169" i="3" s="1"/>
  <c r="K168" i="2"/>
  <c r="W184" i="1" l="1"/>
  <c r="G171" i="8"/>
  <c r="T185" i="1" l="1"/>
  <c r="G169" i="7"/>
  <c r="K169" i="7" s="1"/>
  <c r="L169" i="7" s="1"/>
  <c r="C185" i="1" l="1"/>
  <c r="F185" i="1"/>
  <c r="C169" i="2" l="1"/>
  <c r="C172" i="8" s="1"/>
  <c r="G185" i="1"/>
  <c r="B169" i="2"/>
  <c r="B172" i="8" s="1"/>
  <c r="D185" i="1"/>
  <c r="I185" i="1"/>
  <c r="B170" i="7" l="1"/>
  <c r="C170" i="7"/>
  <c r="C171" i="3" s="1"/>
  <c r="D169" i="2"/>
  <c r="D172" i="8" s="1"/>
  <c r="J185" i="1"/>
  <c r="M185" i="1" l="1"/>
  <c r="D170" i="7"/>
  <c r="D171" i="3" s="1"/>
  <c r="B171" i="3"/>
  <c r="N185" i="1" l="1"/>
  <c r="E169" i="2" s="1"/>
  <c r="E170" i="3"/>
  <c r="E172" i="8" l="1"/>
  <c r="O185" i="1"/>
  <c r="Q185" i="1" l="1"/>
  <c r="L186" i="1"/>
  <c r="E170" i="7"/>
  <c r="F169" i="2" l="1"/>
  <c r="F172" i="8" s="1"/>
  <c r="R185" i="1"/>
  <c r="U185" i="1" l="1"/>
  <c r="F170" i="7"/>
  <c r="F171" i="3" l="1"/>
  <c r="V185" i="1"/>
  <c r="G169" i="2" s="1"/>
  <c r="G172" i="8" s="1"/>
  <c r="G170" i="3"/>
  <c r="K170" i="3" s="1"/>
  <c r="L170" i="3" s="1"/>
  <c r="K169" i="2"/>
  <c r="W185" i="1" l="1"/>
  <c r="T186" i="1" l="1"/>
  <c r="G170" i="7"/>
  <c r="K170" i="7" s="1"/>
  <c r="L170" i="7" s="1"/>
  <c r="C186" i="1" l="1"/>
  <c r="F186" i="1" s="1"/>
  <c r="C170" i="2" l="1"/>
  <c r="C173" i="8" s="1"/>
  <c r="G186" i="1"/>
  <c r="I186" i="1"/>
  <c r="B170" i="2"/>
  <c r="B173" i="8" s="1"/>
  <c r="D186" i="1"/>
  <c r="C171" i="7" l="1"/>
  <c r="C172" i="3" s="1"/>
  <c r="D170" i="2"/>
  <c r="D173" i="8" s="1"/>
  <c r="J186" i="1"/>
  <c r="B171" i="7"/>
  <c r="M186" i="1" l="1"/>
  <c r="D171" i="7"/>
  <c r="D172" i="3" s="1"/>
  <c r="B172" i="3"/>
  <c r="N186" i="1" l="1"/>
  <c r="E170" i="2" s="1"/>
  <c r="E173" i="8" s="1"/>
  <c r="E171" i="3"/>
  <c r="O186" i="1" l="1"/>
  <c r="Q186" i="1" l="1"/>
  <c r="E171" i="7"/>
  <c r="L187" i="1"/>
  <c r="F170" i="2" l="1"/>
  <c r="F173" i="8" s="1"/>
  <c r="R186" i="1"/>
  <c r="U186" i="1" l="1"/>
  <c r="F171" i="7"/>
  <c r="V186" i="1" l="1"/>
  <c r="G170" i="2" s="1"/>
  <c r="G171" i="3"/>
  <c r="K171" i="3" s="1"/>
  <c r="L171" i="3" s="1"/>
  <c r="K170" i="2"/>
  <c r="F172" i="3"/>
  <c r="W186" i="1" l="1"/>
  <c r="G173" i="8"/>
  <c r="G171" i="7" l="1"/>
  <c r="K171" i="7" s="1"/>
  <c r="L171" i="7" s="1"/>
  <c r="T187" i="1"/>
  <c r="C187" i="1" l="1"/>
  <c r="B171" i="2" l="1"/>
  <c r="B174" i="8" s="1"/>
  <c r="D187" i="1"/>
  <c r="F187" i="1"/>
  <c r="C171" i="2" l="1"/>
  <c r="C174" i="8" s="1"/>
  <c r="G187" i="1"/>
  <c r="I187" i="1"/>
  <c r="B172" i="7"/>
  <c r="B173" i="3" l="1"/>
  <c r="D171" i="2"/>
  <c r="D174" i="8" s="1"/>
  <c r="J187" i="1"/>
  <c r="C172" i="7"/>
  <c r="C173" i="3" s="1"/>
  <c r="D172" i="7" l="1"/>
  <c r="D173" i="3" s="1"/>
  <c r="M187" i="1"/>
  <c r="N187" i="1" l="1"/>
  <c r="E171" i="2" s="1"/>
  <c r="E174" i="8" s="1"/>
  <c r="E172" i="3"/>
  <c r="O187" i="1" l="1"/>
  <c r="L188" i="1" l="1"/>
  <c r="Q187" i="1"/>
  <c r="E172" i="7"/>
  <c r="F171" i="2" l="1"/>
  <c r="F174" i="8" s="1"/>
  <c r="R187" i="1"/>
  <c r="U187" i="1" l="1"/>
  <c r="F172" i="7"/>
  <c r="F173" i="3" l="1"/>
  <c r="V187" i="1"/>
  <c r="G171" i="2" s="1"/>
  <c r="G174" i="8" s="1"/>
  <c r="W187" i="1"/>
  <c r="G172" i="3"/>
  <c r="K172" i="3" s="1"/>
  <c r="L172" i="3" s="1"/>
  <c r="T188" i="1" l="1"/>
  <c r="G172" i="7"/>
  <c r="K172" i="7" s="1"/>
  <c r="L172" i="7" s="1"/>
  <c r="K171" i="2"/>
  <c r="C188" i="1" l="1"/>
  <c r="F188" i="1" s="1"/>
  <c r="C172" i="2" l="1"/>
  <c r="C175" i="8" s="1"/>
  <c r="G188" i="1"/>
  <c r="I188" i="1"/>
  <c r="B172" i="2"/>
  <c r="B175" i="8" s="1"/>
  <c r="D188" i="1"/>
  <c r="D172" i="2" l="1"/>
  <c r="D175" i="8" s="1"/>
  <c r="J188" i="1"/>
  <c r="C173" i="7"/>
  <c r="C174" i="3" s="1"/>
  <c r="B173" i="7"/>
  <c r="M188" i="1" l="1"/>
  <c r="D173" i="7"/>
  <c r="D174" i="3" s="1"/>
  <c r="B174" i="3"/>
  <c r="N188" i="1" l="1"/>
  <c r="E172" i="2" s="1"/>
  <c r="E175" i="8" s="1"/>
  <c r="E173" i="3"/>
  <c r="O188" i="1" l="1"/>
  <c r="L189" i="1" l="1"/>
  <c r="Q188" i="1"/>
  <c r="E173" i="7"/>
  <c r="F172" i="2" l="1"/>
  <c r="F175" i="8" s="1"/>
  <c r="R188" i="1"/>
  <c r="F173" i="7" l="1"/>
  <c r="U188" i="1"/>
  <c r="F174" i="3" l="1"/>
  <c r="V188" i="1"/>
  <c r="G172" i="2" s="1"/>
  <c r="G175" i="8" s="1"/>
  <c r="G173" i="3"/>
  <c r="K173" i="3" s="1"/>
  <c r="L173" i="3" s="1"/>
  <c r="W188" i="1" l="1"/>
  <c r="K172" i="2"/>
  <c r="T189" i="1" l="1"/>
  <c r="G173" i="7"/>
  <c r="K173" i="7" s="1"/>
  <c r="L173" i="7" s="1"/>
  <c r="C189" i="1" l="1"/>
  <c r="F189" i="1"/>
  <c r="C173" i="2" l="1"/>
  <c r="C176" i="8" s="1"/>
  <c r="G189" i="1"/>
  <c r="I189" i="1"/>
  <c r="B173" i="2"/>
  <c r="B176" i="8" s="1"/>
  <c r="D189" i="1"/>
  <c r="D173" i="2" l="1"/>
  <c r="D176" i="8" s="1"/>
  <c r="J189" i="1"/>
  <c r="B174" i="7"/>
  <c r="C174" i="7"/>
  <c r="C175" i="3" s="1"/>
  <c r="B175" i="3" l="1"/>
  <c r="M189" i="1"/>
  <c r="D174" i="7"/>
  <c r="D175" i="3" s="1"/>
  <c r="N189" i="1" l="1"/>
  <c r="E173" i="2" s="1"/>
  <c r="E176" i="8" s="1"/>
  <c r="E174" i="3"/>
  <c r="O189" i="1" l="1"/>
  <c r="Q189" i="1" l="1"/>
  <c r="L190" i="1"/>
  <c r="E174" i="7"/>
  <c r="F173" i="2" l="1"/>
  <c r="F176" i="8" s="1"/>
  <c r="R189" i="1"/>
  <c r="U189" i="1" l="1"/>
  <c r="F174" i="7"/>
  <c r="F175" i="3" l="1"/>
  <c r="V189" i="1"/>
  <c r="G173" i="2" s="1"/>
  <c r="G176" i="8" s="1"/>
  <c r="G174" i="3"/>
  <c r="K174" i="3" s="1"/>
  <c r="L174" i="3" s="1"/>
  <c r="W189" i="1" l="1"/>
  <c r="K173" i="2"/>
  <c r="T190" i="1" l="1"/>
  <c r="G174" i="7"/>
  <c r="K174" i="7" s="1"/>
  <c r="L174" i="7" s="1"/>
  <c r="C190" i="1" l="1"/>
  <c r="B174" i="2" l="1"/>
  <c r="B177" i="8" s="1"/>
  <c r="D190" i="1"/>
  <c r="F190" i="1"/>
  <c r="C174" i="2" l="1"/>
  <c r="C177" i="8" s="1"/>
  <c r="G190" i="1"/>
  <c r="I190" i="1"/>
  <c r="B175" i="7"/>
  <c r="D174" i="2" l="1"/>
  <c r="D177" i="8" s="1"/>
  <c r="J190" i="1"/>
  <c r="B176" i="3"/>
  <c r="C175" i="7"/>
  <c r="C176" i="3" s="1"/>
  <c r="D175" i="7" l="1"/>
  <c r="M190" i="1"/>
  <c r="N190" i="1" l="1"/>
  <c r="E174" i="2" s="1"/>
  <c r="E177" i="8" s="1"/>
  <c r="E175" i="3"/>
  <c r="D176" i="3"/>
  <c r="O190" i="1" l="1"/>
  <c r="E175" i="7" l="1"/>
  <c r="L191" i="1"/>
  <c r="Q190" i="1"/>
  <c r="F174" i="2" l="1"/>
  <c r="F177" i="8" s="1"/>
  <c r="R190" i="1"/>
  <c r="U190" i="1" l="1"/>
  <c r="F175" i="7"/>
  <c r="F176" i="3" l="1"/>
  <c r="V190" i="1"/>
  <c r="G174" i="2" s="1"/>
  <c r="W190" i="1"/>
  <c r="G175" i="3"/>
  <c r="K175" i="3" s="1"/>
  <c r="L175" i="3" s="1"/>
  <c r="T191" i="1" l="1"/>
  <c r="G175" i="7"/>
  <c r="K175" i="7" s="1"/>
  <c r="L175" i="7" s="1"/>
  <c r="G177" i="8"/>
  <c r="K174" i="2"/>
  <c r="C191" i="1" l="1"/>
  <c r="I191" i="1"/>
  <c r="F191" i="1"/>
  <c r="D175" i="2" l="1"/>
  <c r="D178" i="8" s="1"/>
  <c r="J191" i="1"/>
  <c r="C175" i="2"/>
  <c r="C178" i="8" s="1"/>
  <c r="G191" i="1"/>
  <c r="B175" i="2"/>
  <c r="B178" i="8" s="1"/>
  <c r="D191" i="1"/>
  <c r="D176" i="7" l="1"/>
  <c r="D177" i="3" s="1"/>
  <c r="M191" i="1"/>
  <c r="C176" i="7"/>
  <c r="C177" i="3" s="1"/>
  <c r="B176" i="7"/>
  <c r="N191" i="1" l="1"/>
  <c r="E175" i="2" s="1"/>
  <c r="E176" i="3"/>
  <c r="B177" i="3"/>
  <c r="O191" i="1" l="1"/>
  <c r="E178" i="8"/>
  <c r="Q191" i="1" l="1"/>
  <c r="E176" i="7"/>
  <c r="L192" i="1"/>
  <c r="F175" i="2" l="1"/>
  <c r="F178" i="8" s="1"/>
  <c r="R191" i="1"/>
  <c r="F176" i="7" l="1"/>
  <c r="U191" i="1"/>
  <c r="V191" i="1" l="1"/>
  <c r="G175" i="2" s="1"/>
  <c r="G176" i="3"/>
  <c r="K176" i="3" s="1"/>
  <c r="L176" i="3" s="1"/>
  <c r="K175" i="2"/>
  <c r="F177" i="3"/>
  <c r="W191" i="1" l="1"/>
  <c r="G178" i="8"/>
  <c r="G176" i="7" l="1"/>
  <c r="K176" i="7" s="1"/>
  <c r="L176" i="7" s="1"/>
  <c r="T192" i="1"/>
  <c r="C192" i="1" l="1"/>
  <c r="F192" i="1"/>
  <c r="I192" i="1" s="1"/>
  <c r="D176" i="2" l="1"/>
  <c r="D179" i="8" s="1"/>
  <c r="J192" i="1"/>
  <c r="C176" i="2"/>
  <c r="C179" i="8" s="1"/>
  <c r="G192" i="1"/>
  <c r="B176" i="2"/>
  <c r="B179" i="8" s="1"/>
  <c r="D192" i="1"/>
  <c r="M192" i="1" l="1"/>
  <c r="D177" i="7"/>
  <c r="D178" i="3" s="1"/>
  <c r="C177" i="7"/>
  <c r="C178" i="3" s="1"/>
  <c r="B177" i="7"/>
  <c r="B178" i="3" l="1"/>
  <c r="N192" i="1"/>
  <c r="E176" i="2" s="1"/>
  <c r="E179" i="8" s="1"/>
  <c r="E177" i="3"/>
  <c r="O192" i="1" l="1"/>
  <c r="L193" i="1" l="1"/>
  <c r="Q192" i="1"/>
  <c r="E177" i="7"/>
  <c r="F176" i="2" l="1"/>
  <c r="F179" i="8" s="1"/>
  <c r="R192" i="1"/>
  <c r="F177" i="7" l="1"/>
  <c r="U192" i="1"/>
  <c r="V192" i="1" l="1"/>
  <c r="G176" i="2" s="1"/>
  <c r="G177" i="3"/>
  <c r="K177" i="3" s="1"/>
  <c r="L177" i="3" s="1"/>
  <c r="K176" i="2"/>
  <c r="F178" i="3"/>
  <c r="W192" i="1" l="1"/>
  <c r="G179" i="8"/>
  <c r="G177" i="7" l="1"/>
  <c r="K177" i="7" s="1"/>
  <c r="L177" i="7" s="1"/>
  <c r="T193" i="1"/>
  <c r="C193" i="1" l="1"/>
  <c r="F193" i="1" s="1"/>
  <c r="C177" i="2" l="1"/>
  <c r="C180" i="8" s="1"/>
  <c r="G193" i="1"/>
  <c r="I193" i="1"/>
  <c r="B177" i="2"/>
  <c r="B180" i="8" s="1"/>
  <c r="D193" i="1"/>
  <c r="D177" i="2" l="1"/>
  <c r="D180" i="8" s="1"/>
  <c r="J193" i="1"/>
  <c r="C178" i="7"/>
  <c r="C179" i="3" s="1"/>
  <c r="B178" i="7"/>
  <c r="D178" i="7" l="1"/>
  <c r="D179" i="3" s="1"/>
  <c r="M193" i="1"/>
  <c r="B179" i="3"/>
  <c r="N193" i="1" l="1"/>
  <c r="E177" i="2" s="1"/>
  <c r="E180" i="8" s="1"/>
  <c r="E178" i="3"/>
  <c r="O193" i="1" l="1"/>
  <c r="E178" i="7" l="1"/>
  <c r="Q193" i="1"/>
  <c r="L194" i="1"/>
  <c r="F177" i="2" l="1"/>
  <c r="F180" i="8" s="1"/>
  <c r="R193" i="1"/>
  <c r="F178" i="7" l="1"/>
  <c r="U193" i="1"/>
  <c r="V193" i="1" l="1"/>
  <c r="G177" i="2" s="1"/>
  <c r="G180" i="8" s="1"/>
  <c r="G178" i="3"/>
  <c r="K178" i="3" s="1"/>
  <c r="L178" i="3" s="1"/>
  <c r="F179" i="3"/>
  <c r="K177" i="2" l="1"/>
  <c r="W193" i="1"/>
  <c r="T194" i="1" l="1"/>
  <c r="G178" i="7"/>
  <c r="K178" i="7" s="1"/>
  <c r="L178" i="7" s="1"/>
  <c r="C194" i="1" l="1"/>
  <c r="F194" i="1" s="1"/>
  <c r="C178" i="2" l="1"/>
  <c r="C181" i="8" s="1"/>
  <c r="G194" i="1"/>
  <c r="I194" i="1"/>
  <c r="B178" i="2"/>
  <c r="B181" i="8" s="1"/>
  <c r="D194" i="1"/>
  <c r="C179" i="7" l="1"/>
  <c r="C180" i="3" s="1"/>
  <c r="D178" i="2"/>
  <c r="D181" i="8" s="1"/>
  <c r="J194" i="1"/>
  <c r="B179" i="7"/>
  <c r="D179" i="7" l="1"/>
  <c r="D180" i="3" s="1"/>
  <c r="M194" i="1"/>
  <c r="B180" i="3"/>
  <c r="N194" i="1" l="1"/>
  <c r="E178" i="2" s="1"/>
  <c r="E181" i="8" s="1"/>
  <c r="E179" i="3"/>
  <c r="O194" i="1" l="1"/>
  <c r="L195" i="1" l="1"/>
  <c r="E179" i="7"/>
  <c r="Q194" i="1"/>
  <c r="F178" i="2" l="1"/>
  <c r="F181" i="8" s="1"/>
  <c r="R194" i="1"/>
  <c r="U194" i="1" l="1"/>
  <c r="F179" i="7"/>
  <c r="F180" i="3" l="1"/>
  <c r="V194" i="1"/>
  <c r="G178" i="2" s="1"/>
  <c r="G181" i="8" s="1"/>
  <c r="W194" i="1"/>
  <c r="G179" i="3"/>
  <c r="K179" i="3" s="1"/>
  <c r="L179" i="3" s="1"/>
  <c r="K178" i="2"/>
  <c r="T195" i="1" l="1"/>
  <c r="G179" i="7"/>
  <c r="K179" i="7" s="1"/>
  <c r="L179" i="7" s="1"/>
  <c r="C195" i="1" l="1"/>
  <c r="F195" i="1" s="1"/>
  <c r="C179" i="2" l="1"/>
  <c r="C182" i="8" s="1"/>
  <c r="G195" i="1"/>
  <c r="I195" i="1"/>
  <c r="B179" i="2"/>
  <c r="B182" i="8" s="1"/>
  <c r="D195" i="1"/>
  <c r="D179" i="2" l="1"/>
  <c r="D182" i="8" s="1"/>
  <c r="J195" i="1"/>
  <c r="C180" i="7"/>
  <c r="C181" i="3" s="1"/>
  <c r="B180" i="7"/>
  <c r="M195" i="1" l="1"/>
  <c r="D180" i="7"/>
  <c r="D181" i="3" s="1"/>
  <c r="B181" i="3"/>
  <c r="N195" i="1" l="1"/>
  <c r="E179" i="2" s="1"/>
  <c r="E182" i="8" s="1"/>
  <c r="E180" i="3"/>
  <c r="O195" i="1" l="1"/>
  <c r="L196" i="1" l="1"/>
  <c r="Q195" i="1"/>
  <c r="E180" i="7"/>
  <c r="F179" i="2" l="1"/>
  <c r="F182" i="8" s="1"/>
  <c r="R195" i="1"/>
  <c r="U195" i="1" l="1"/>
  <c r="F180" i="7"/>
  <c r="F181" i="3" l="1"/>
  <c r="V195" i="1"/>
  <c r="G179" i="2" s="1"/>
  <c r="G182" i="8" s="1"/>
  <c r="G180" i="3"/>
  <c r="K180" i="3" s="1"/>
  <c r="L180" i="3" s="1"/>
  <c r="W195" i="1" l="1"/>
  <c r="K179" i="2"/>
  <c r="T196" i="1" l="1"/>
  <c r="G180" i="7"/>
  <c r="K180" i="7" s="1"/>
  <c r="L180" i="7" s="1"/>
  <c r="C196" i="1" l="1"/>
  <c r="B180" i="2" l="1"/>
  <c r="B183" i="8" s="1"/>
  <c r="D196" i="1"/>
  <c r="F196" i="1"/>
  <c r="C180" i="2" l="1"/>
  <c r="C183" i="8" s="1"/>
  <c r="G196" i="1"/>
  <c r="I196" i="1"/>
  <c r="B181" i="7"/>
  <c r="C181" i="7" l="1"/>
  <c r="C182" i="3" s="1"/>
  <c r="D180" i="2"/>
  <c r="D183" i="8" s="1"/>
  <c r="J196" i="1"/>
  <c r="B182" i="3"/>
  <c r="D181" i="7" l="1"/>
  <c r="M196" i="1"/>
  <c r="N196" i="1" l="1"/>
  <c r="E180" i="2" s="1"/>
  <c r="E183" i="8" s="1"/>
  <c r="E181" i="3"/>
  <c r="D182" i="3"/>
  <c r="O196" i="1" l="1"/>
  <c r="L197" i="1" l="1"/>
  <c r="Q196" i="1"/>
  <c r="E181" i="7"/>
  <c r="F180" i="2" l="1"/>
  <c r="F183" i="8" s="1"/>
  <c r="R196" i="1"/>
  <c r="U196" i="1" l="1"/>
  <c r="F181" i="7"/>
  <c r="F182" i="3" l="1"/>
  <c r="V196" i="1"/>
  <c r="G180" i="2" s="1"/>
  <c r="G183" i="8" s="1"/>
  <c r="G181" i="3"/>
  <c r="K181" i="3" s="1"/>
  <c r="L181" i="3" s="1"/>
  <c r="W196" i="1" l="1"/>
  <c r="K180" i="2"/>
  <c r="T197" i="1" l="1"/>
  <c r="G181" i="7"/>
  <c r="K181" i="7" s="1"/>
  <c r="L181" i="7" s="1"/>
  <c r="C197" i="1" l="1"/>
  <c r="B181" i="2" l="1"/>
  <c r="B184" i="8" s="1"/>
  <c r="D197" i="1"/>
  <c r="F197" i="1"/>
  <c r="C181" i="2" l="1"/>
  <c r="C184" i="8" s="1"/>
  <c r="G197" i="1"/>
  <c r="I197" i="1"/>
  <c r="B182" i="7"/>
  <c r="D181" i="2" l="1"/>
  <c r="D184" i="8" s="1"/>
  <c r="J197" i="1"/>
  <c r="C182" i="7"/>
  <c r="C183" i="3" s="1"/>
  <c r="B183" i="3"/>
  <c r="M197" i="1" l="1"/>
  <c r="D182" i="7"/>
  <c r="D183" i="3" s="1"/>
  <c r="N197" i="1" l="1"/>
  <c r="E181" i="2" s="1"/>
  <c r="E184" i="8" s="1"/>
  <c r="E182" i="3"/>
  <c r="O197" i="1" l="1"/>
  <c r="L198" i="1" l="1"/>
  <c r="Q197" i="1"/>
  <c r="E182" i="7"/>
  <c r="F181" i="2" l="1"/>
  <c r="F184" i="8" s="1"/>
  <c r="R197" i="1"/>
  <c r="F182" i="7" l="1"/>
  <c r="U197" i="1"/>
  <c r="V197" i="1" l="1"/>
  <c r="G181" i="2" s="1"/>
  <c r="G182" i="3"/>
  <c r="K182" i="3" s="1"/>
  <c r="L182" i="3" s="1"/>
  <c r="K181" i="2"/>
  <c r="F183" i="3"/>
  <c r="W197" i="1" l="1"/>
  <c r="G184" i="8"/>
  <c r="T198" i="1" l="1"/>
  <c r="G182" i="7"/>
  <c r="K182" i="7" s="1"/>
  <c r="L182" i="7" s="1"/>
  <c r="C198" i="1" l="1"/>
  <c r="F198" i="1" s="1"/>
  <c r="C182" i="2" l="1"/>
  <c r="C185" i="8" s="1"/>
  <c r="G198" i="1"/>
  <c r="I198" i="1"/>
  <c r="B182" i="2"/>
  <c r="B185" i="8" s="1"/>
  <c r="D198" i="1"/>
  <c r="D182" i="2" l="1"/>
  <c r="D185" i="8" s="1"/>
  <c r="J198" i="1"/>
  <c r="B183" i="7"/>
  <c r="C183" i="7"/>
  <c r="C184" i="3" s="1"/>
  <c r="M198" i="1" l="1"/>
  <c r="D183" i="7"/>
  <c r="D184" i="3" s="1"/>
  <c r="B184" i="3"/>
  <c r="N198" i="1" l="1"/>
  <c r="E182" i="2" s="1"/>
  <c r="E185" i="8" s="1"/>
  <c r="E183" i="3"/>
  <c r="O198" i="1" l="1"/>
  <c r="Q198" i="1" l="1"/>
  <c r="E183" i="7"/>
  <c r="L199" i="1"/>
  <c r="F182" i="2" l="1"/>
  <c r="F185" i="8" s="1"/>
  <c r="R198" i="1"/>
  <c r="U198" i="1" l="1"/>
  <c r="F183" i="7"/>
  <c r="F184" i="3" l="1"/>
  <c r="V198" i="1"/>
  <c r="G182" i="2" s="1"/>
  <c r="G185" i="8" s="1"/>
  <c r="W198" i="1"/>
  <c r="G183" i="3"/>
  <c r="K183" i="3" s="1"/>
  <c r="L183" i="3" s="1"/>
  <c r="G183" i="7" l="1"/>
  <c r="K183" i="7" s="1"/>
  <c r="L183" i="7" s="1"/>
  <c r="T199" i="1"/>
  <c r="K182" i="2"/>
  <c r="C199" i="1" l="1"/>
  <c r="B183" i="2" l="1"/>
  <c r="B186" i="8" s="1"/>
  <c r="D199" i="1"/>
  <c r="F199" i="1"/>
  <c r="C183" i="2" l="1"/>
  <c r="C186" i="8" s="1"/>
  <c r="G199" i="1"/>
  <c r="I199" i="1"/>
  <c r="B184" i="7"/>
  <c r="D183" i="2" l="1"/>
  <c r="D186" i="8" s="1"/>
  <c r="J199" i="1"/>
  <c r="C184" i="7"/>
  <c r="C185" i="3" s="1"/>
  <c r="B185" i="3"/>
  <c r="D184" i="7" l="1"/>
  <c r="D185" i="3" s="1"/>
  <c r="M199" i="1"/>
  <c r="N199" i="1" l="1"/>
  <c r="E183" i="2" s="1"/>
  <c r="E184" i="3"/>
  <c r="E186" i="8" l="1"/>
  <c r="O199" i="1"/>
  <c r="L200" i="1" l="1"/>
  <c r="Q199" i="1"/>
  <c r="E184" i="7"/>
  <c r="F183" i="2" l="1"/>
  <c r="F186" i="8" s="1"/>
  <c r="R199" i="1"/>
  <c r="U199" i="1" l="1"/>
  <c r="F184" i="7"/>
  <c r="F185" i="3" l="1"/>
  <c r="V199" i="1"/>
  <c r="G183" i="2" s="1"/>
  <c r="G186" i="8" s="1"/>
  <c r="G184" i="3"/>
  <c r="K184" i="3" s="1"/>
  <c r="L184" i="3" s="1"/>
  <c r="W199" i="1" l="1"/>
  <c r="K183" i="2"/>
  <c r="T200" i="1" l="1"/>
  <c r="G184" i="7"/>
  <c r="K184" i="7" s="1"/>
  <c r="L184" i="7" s="1"/>
  <c r="C200" i="1" l="1"/>
  <c r="B184" i="2" l="1"/>
  <c r="B187" i="8" s="1"/>
  <c r="D200" i="1"/>
  <c r="F200" i="1"/>
  <c r="B185" i="7" l="1"/>
  <c r="C184" i="2"/>
  <c r="C187" i="8" s="1"/>
  <c r="G200" i="1"/>
  <c r="I200" i="1"/>
  <c r="C185" i="7" l="1"/>
  <c r="C186" i="3" s="1"/>
  <c r="D184" i="2"/>
  <c r="D187" i="8" s="1"/>
  <c r="J200" i="1"/>
  <c r="B186" i="3"/>
  <c r="D185" i="7" l="1"/>
  <c r="D186" i="3" s="1"/>
  <c r="M200" i="1"/>
  <c r="N200" i="1" l="1"/>
  <c r="E184" i="2" s="1"/>
  <c r="E187" i="8" s="1"/>
  <c r="E185" i="3"/>
  <c r="O200" i="1" l="1"/>
  <c r="Q200" i="1" l="1"/>
  <c r="L201" i="1"/>
  <c r="E185" i="7"/>
  <c r="F184" i="2" l="1"/>
  <c r="F187" i="8" s="1"/>
  <c r="R200" i="1"/>
  <c r="F185" i="7" l="1"/>
  <c r="F186" i="3" s="1"/>
  <c r="U200" i="1"/>
  <c r="V200" i="1" l="1"/>
  <c r="G184" i="2" s="1"/>
  <c r="G185" i="3"/>
  <c r="K185" i="3" s="1"/>
  <c r="L185" i="3" s="1"/>
  <c r="K184" i="2"/>
  <c r="W200" i="1" l="1"/>
  <c r="G187" i="8"/>
  <c r="T201" i="1" l="1"/>
  <c r="G185" i="7"/>
  <c r="K185" i="7" s="1"/>
  <c r="L185" i="7" s="1"/>
  <c r="C201" i="1" l="1"/>
  <c r="F201" i="1" s="1"/>
  <c r="C185" i="2" l="1"/>
  <c r="C188" i="8" s="1"/>
  <c r="G201" i="1"/>
  <c r="I201" i="1"/>
  <c r="B185" i="2"/>
  <c r="B188" i="8" s="1"/>
  <c r="D201" i="1"/>
  <c r="D185" i="2" l="1"/>
  <c r="D188" i="8" s="1"/>
  <c r="J201" i="1"/>
  <c r="C186" i="7"/>
  <c r="C187" i="3" s="1"/>
  <c r="B186" i="7"/>
  <c r="D186" i="7" l="1"/>
  <c r="D187" i="3" s="1"/>
  <c r="M201" i="1"/>
  <c r="B187" i="3"/>
  <c r="N201" i="1" l="1"/>
  <c r="E185" i="2" s="1"/>
  <c r="E188" i="8" s="1"/>
  <c r="E186" i="3"/>
  <c r="O201" i="1" l="1"/>
  <c r="L202" i="1" l="1"/>
  <c r="E186" i="7"/>
  <c r="Q201" i="1"/>
  <c r="F185" i="2" l="1"/>
  <c r="F188" i="8" s="1"/>
  <c r="R201" i="1"/>
  <c r="U201" i="1" l="1"/>
  <c r="F186" i="7"/>
  <c r="F187" i="3" l="1"/>
  <c r="V201" i="1"/>
  <c r="G185" i="2" s="1"/>
  <c r="G188" i="8" s="1"/>
  <c r="W201" i="1"/>
  <c r="G186" i="3"/>
  <c r="K186" i="3" s="1"/>
  <c r="L186" i="3" s="1"/>
  <c r="G186" i="7" l="1"/>
  <c r="K186" i="7" s="1"/>
  <c r="L186" i="7" s="1"/>
  <c r="T202" i="1"/>
  <c r="K185" i="2"/>
  <c r="C202" i="1" l="1"/>
  <c r="B186" i="2" l="1"/>
  <c r="B189" i="8" s="1"/>
  <c r="D202" i="1"/>
  <c r="F202" i="1"/>
  <c r="C186" i="2" l="1"/>
  <c r="C189" i="8" s="1"/>
  <c r="G202" i="1"/>
  <c r="I202" i="1"/>
  <c r="B187" i="7"/>
  <c r="B188" i="3" l="1"/>
  <c r="C187" i="7"/>
  <c r="C188" i="3" s="1"/>
  <c r="D186" i="2"/>
  <c r="D189" i="8" s="1"/>
  <c r="J202" i="1"/>
  <c r="M202" i="1" l="1"/>
  <c r="D187" i="7"/>
  <c r="D188" i="3" s="1"/>
  <c r="N202" i="1" l="1"/>
  <c r="E186" i="2" s="1"/>
  <c r="E189" i="8" s="1"/>
  <c r="E187" i="3"/>
  <c r="O202" i="1" l="1"/>
  <c r="L203" i="1" l="1"/>
  <c r="E187" i="7"/>
  <c r="Q202" i="1"/>
  <c r="F186" i="2" l="1"/>
  <c r="F189" i="8" s="1"/>
  <c r="R202" i="1"/>
  <c r="U202" i="1" l="1"/>
  <c r="F187" i="7"/>
  <c r="F188" i="3" l="1"/>
  <c r="V202" i="1"/>
  <c r="G186" i="2" s="1"/>
  <c r="G189" i="8" s="1"/>
  <c r="G187" i="3"/>
  <c r="K187" i="3" s="1"/>
  <c r="L187" i="3" s="1"/>
  <c r="W202" i="1" l="1"/>
  <c r="K186" i="2"/>
  <c r="T203" i="1" l="1"/>
  <c r="G187" i="7"/>
  <c r="K187" i="7" s="1"/>
  <c r="L187" i="7" s="1"/>
  <c r="C203" i="1" l="1"/>
  <c r="B187" i="2" l="1"/>
  <c r="B190" i="8" s="1"/>
  <c r="D203" i="1"/>
  <c r="F203" i="1"/>
  <c r="B188" i="7" l="1"/>
  <c r="C187" i="2"/>
  <c r="C190" i="8" s="1"/>
  <c r="G203" i="1"/>
  <c r="I203" i="1"/>
  <c r="C188" i="7" l="1"/>
  <c r="C189" i="3" s="1"/>
  <c r="B189" i="3"/>
  <c r="D187" i="2"/>
  <c r="D190" i="8" s="1"/>
  <c r="J203" i="1"/>
  <c r="D188" i="7" l="1"/>
  <c r="M203" i="1"/>
  <c r="N203" i="1" l="1"/>
  <c r="E187" i="2" s="1"/>
  <c r="E190" i="8" s="1"/>
  <c r="E188" i="3"/>
  <c r="D189" i="3"/>
  <c r="O203" i="1" l="1"/>
  <c r="E188" i="7" l="1"/>
  <c r="Q203" i="1"/>
  <c r="L204" i="1"/>
  <c r="F187" i="2" l="1"/>
  <c r="F190" i="8" s="1"/>
  <c r="R203" i="1"/>
  <c r="U203" i="1" l="1"/>
  <c r="F188" i="7"/>
  <c r="V203" i="1" l="1"/>
  <c r="G187" i="2" s="1"/>
  <c r="G188" i="3"/>
  <c r="K188" i="3" s="1"/>
  <c r="L188" i="3" s="1"/>
  <c r="K187" i="2"/>
  <c r="F189" i="3"/>
  <c r="W203" i="1" l="1"/>
  <c r="G190" i="8"/>
  <c r="T204" i="1" l="1"/>
  <c r="G188" i="7"/>
  <c r="K188" i="7" s="1"/>
  <c r="L188" i="7" s="1"/>
  <c r="C204" i="1" l="1"/>
  <c r="F204" i="1"/>
  <c r="C188" i="2" l="1"/>
  <c r="C191" i="8" s="1"/>
  <c r="G204" i="1"/>
  <c r="I204" i="1"/>
  <c r="B188" i="2"/>
  <c r="B191" i="8" s="1"/>
  <c r="D204" i="1"/>
  <c r="B189" i="7" l="1"/>
  <c r="D188" i="2"/>
  <c r="D191" i="8" s="1"/>
  <c r="J204" i="1"/>
  <c r="C189" i="7"/>
  <c r="C190" i="3" s="1"/>
  <c r="M204" i="1" l="1"/>
  <c r="D189" i="7"/>
  <c r="D190" i="3" s="1"/>
  <c r="B190" i="3"/>
  <c r="N204" i="1" l="1"/>
  <c r="E188" i="2" s="1"/>
  <c r="E189" i="3"/>
  <c r="E191" i="8" l="1"/>
  <c r="O204" i="1"/>
  <c r="L205" i="1" l="1"/>
  <c r="Q204" i="1"/>
  <c r="E189" i="7"/>
  <c r="F188" i="2" l="1"/>
  <c r="F191" i="8" s="1"/>
  <c r="R204" i="1"/>
  <c r="F189" i="7" l="1"/>
  <c r="U204" i="1"/>
  <c r="V204" i="1" l="1"/>
  <c r="G188" i="2" s="1"/>
  <c r="G189" i="3"/>
  <c r="K189" i="3" s="1"/>
  <c r="L189" i="3" s="1"/>
  <c r="K188" i="2"/>
  <c r="F190" i="3"/>
  <c r="W204" i="1" l="1"/>
  <c r="G191" i="8"/>
  <c r="T205" i="1" l="1"/>
  <c r="G189" i="7"/>
  <c r="K189" i="7" s="1"/>
  <c r="L189" i="7" s="1"/>
  <c r="C205" i="1" l="1"/>
  <c r="B189" i="2" l="1"/>
  <c r="B192" i="8" s="1"/>
  <c r="D205" i="1"/>
  <c r="F205" i="1"/>
  <c r="B190" i="7" l="1"/>
  <c r="C189" i="2"/>
  <c r="C192" i="8" s="1"/>
  <c r="G205" i="1"/>
  <c r="I205" i="1"/>
  <c r="C190" i="7" l="1"/>
  <c r="C191" i="3" s="1"/>
  <c r="B191" i="3"/>
  <c r="D189" i="2"/>
  <c r="D192" i="8" s="1"/>
  <c r="J205" i="1"/>
  <c r="M205" i="1" l="1"/>
  <c r="D190" i="7"/>
  <c r="D191" i="3" l="1"/>
  <c r="N205" i="1"/>
  <c r="E189" i="2" s="1"/>
  <c r="E192" i="8" s="1"/>
  <c r="E190" i="3"/>
  <c r="O205" i="1" l="1"/>
  <c r="E190" i="7" l="1"/>
  <c r="L206" i="1"/>
  <c r="Q205" i="1"/>
  <c r="F189" i="2" l="1"/>
  <c r="F192" i="8" s="1"/>
  <c r="R205" i="1"/>
  <c r="U205" i="1" l="1"/>
  <c r="F190" i="7"/>
  <c r="F191" i="3" l="1"/>
  <c r="V205" i="1"/>
  <c r="G189" i="2" s="1"/>
  <c r="G192" i="8" s="1"/>
  <c r="G190" i="3"/>
  <c r="K190" i="3" s="1"/>
  <c r="L190" i="3" s="1"/>
  <c r="W205" i="1" l="1"/>
  <c r="K189" i="2"/>
  <c r="T206" i="1" l="1"/>
  <c r="G190" i="7"/>
  <c r="K190" i="7" s="1"/>
  <c r="L190" i="7" s="1"/>
  <c r="C206" i="1" l="1"/>
  <c r="F206" i="1"/>
  <c r="I206" i="1"/>
  <c r="C190" i="2" l="1"/>
  <c r="C193" i="8" s="1"/>
  <c r="G206" i="1"/>
  <c r="B190" i="2"/>
  <c r="B193" i="8" s="1"/>
  <c r="D206" i="1"/>
  <c r="D190" i="2"/>
  <c r="D193" i="8" s="1"/>
  <c r="J206" i="1"/>
  <c r="B191" i="7" l="1"/>
  <c r="M206" i="1"/>
  <c r="D191" i="7"/>
  <c r="D192" i="3" s="1"/>
  <c r="C191" i="7"/>
  <c r="C192" i="3" s="1"/>
  <c r="N206" i="1" l="1"/>
  <c r="E190" i="2" s="1"/>
  <c r="O206" i="1"/>
  <c r="E191" i="3"/>
  <c r="B192" i="3"/>
  <c r="Q206" i="1" l="1"/>
  <c r="E191" i="7"/>
  <c r="L207" i="1"/>
  <c r="E193" i="8"/>
  <c r="F190" i="2" l="1"/>
  <c r="F193" i="8" s="1"/>
  <c r="R206" i="1"/>
  <c r="U206" i="1" l="1"/>
  <c r="F191" i="7"/>
  <c r="F192" i="3" l="1"/>
  <c r="V206" i="1"/>
  <c r="G190" i="2" s="1"/>
  <c r="G193" i="8" s="1"/>
  <c r="W206" i="1"/>
  <c r="G191" i="3"/>
  <c r="K191" i="3" s="1"/>
  <c r="L191" i="3" s="1"/>
  <c r="T207" i="1" l="1"/>
  <c r="G191" i="7"/>
  <c r="K191" i="7" s="1"/>
  <c r="L191" i="7" s="1"/>
  <c r="K190" i="2"/>
  <c r="C207" i="1" l="1"/>
  <c r="F207" i="1"/>
  <c r="C191" i="2" l="1"/>
  <c r="C194" i="8" s="1"/>
  <c r="G207" i="1"/>
  <c r="I207" i="1"/>
  <c r="B191" i="2"/>
  <c r="B194" i="8" s="1"/>
  <c r="D207" i="1"/>
  <c r="D191" i="2" l="1"/>
  <c r="D194" i="8" s="1"/>
  <c r="J207" i="1"/>
  <c r="C192" i="7"/>
  <c r="C193" i="3" s="1"/>
  <c r="B192" i="7"/>
  <c r="M207" i="1" l="1"/>
  <c r="D192" i="7"/>
  <c r="D193" i="3" s="1"/>
  <c r="B193" i="3"/>
  <c r="N207" i="1" l="1"/>
  <c r="E191" i="2" s="1"/>
  <c r="O207" i="1"/>
  <c r="E192" i="3"/>
  <c r="E192" i="7" l="1"/>
  <c r="Q207" i="1"/>
  <c r="L208" i="1"/>
  <c r="E194" i="8"/>
  <c r="F191" i="2" l="1"/>
  <c r="F194" i="8" s="1"/>
  <c r="R207" i="1"/>
  <c r="U207" i="1" l="1"/>
  <c r="F192" i="7"/>
  <c r="F193" i="3" l="1"/>
  <c r="V207" i="1"/>
  <c r="G191" i="2" s="1"/>
  <c r="G194" i="8" s="1"/>
  <c r="W207" i="1"/>
  <c r="G192" i="3"/>
  <c r="K192" i="3" s="1"/>
  <c r="L192" i="3" s="1"/>
  <c r="T208" i="1" l="1"/>
  <c r="G192" i="7"/>
  <c r="K192" i="7" s="1"/>
  <c r="L192" i="7" s="1"/>
  <c r="K191" i="2"/>
  <c r="C208" i="1" l="1"/>
  <c r="B192" i="2" l="1"/>
  <c r="B195" i="8" s="1"/>
  <c r="D208" i="1"/>
  <c r="F208" i="1"/>
  <c r="B193" i="7" l="1"/>
  <c r="C192" i="2"/>
  <c r="C195" i="8" s="1"/>
  <c r="G208" i="1"/>
  <c r="I208" i="1"/>
  <c r="C193" i="7" l="1"/>
  <c r="C194" i="3" s="1"/>
  <c r="B194" i="3"/>
  <c r="D192" i="2"/>
  <c r="D195" i="8" s="1"/>
  <c r="J208" i="1"/>
  <c r="M208" i="1" l="1"/>
  <c r="D193" i="7"/>
  <c r="N208" i="1" l="1"/>
  <c r="E192" i="2" s="1"/>
  <c r="O208" i="1"/>
  <c r="E193" i="3"/>
  <c r="D194" i="3"/>
  <c r="E195" i="8" l="1"/>
  <c r="L209" i="1"/>
  <c r="Q208" i="1"/>
  <c r="E193" i="7"/>
  <c r="F192" i="2" l="1"/>
  <c r="F195" i="8" s="1"/>
  <c r="R208" i="1"/>
  <c r="U208" i="1" l="1"/>
  <c r="F193" i="7"/>
  <c r="F194" i="3" l="1"/>
  <c r="V208" i="1"/>
  <c r="G192" i="2" s="1"/>
  <c r="G195" i="8" s="1"/>
  <c r="G193" i="3"/>
  <c r="K193" i="3" s="1"/>
  <c r="L193" i="3" s="1"/>
  <c r="W208" i="1" l="1"/>
  <c r="K192" i="2"/>
  <c r="T209" i="1" l="1"/>
  <c r="G193" i="7"/>
  <c r="K193" i="7" s="1"/>
  <c r="L193" i="7" s="1"/>
  <c r="C209" i="1" l="1"/>
  <c r="B193" i="2" l="1"/>
  <c r="B196" i="8" s="1"/>
  <c r="D209" i="1"/>
  <c r="F209" i="1"/>
  <c r="B194" i="7" l="1"/>
  <c r="C193" i="2"/>
  <c r="C196" i="8" s="1"/>
  <c r="G209" i="1"/>
  <c r="I209" i="1"/>
  <c r="D193" i="2" l="1"/>
  <c r="D196" i="8" s="1"/>
  <c r="J209" i="1"/>
  <c r="C194" i="7"/>
  <c r="C195" i="3" s="1"/>
  <c r="B195" i="3"/>
  <c r="M209" i="1" l="1"/>
  <c r="D194" i="7"/>
  <c r="D195" i="3" s="1"/>
  <c r="N209" i="1" l="1"/>
  <c r="E193" i="2" s="1"/>
  <c r="O209" i="1"/>
  <c r="E194" i="3"/>
  <c r="E196" i="8" l="1"/>
  <c r="E194" i="7"/>
  <c r="L210" i="1"/>
  <c r="Q209" i="1"/>
  <c r="F193" i="2" l="1"/>
  <c r="F196" i="8" s="1"/>
  <c r="R209" i="1"/>
  <c r="F194" i="7" l="1"/>
  <c r="U209" i="1"/>
  <c r="V209" i="1" l="1"/>
  <c r="G193" i="2" s="1"/>
  <c r="G194" i="3"/>
  <c r="K194" i="3" s="1"/>
  <c r="L194" i="3" s="1"/>
  <c r="K193" i="2"/>
  <c r="F195" i="3"/>
  <c r="W209" i="1" l="1"/>
  <c r="G196" i="8"/>
  <c r="T210" i="1" l="1"/>
  <c r="G194" i="7"/>
  <c r="K194" i="7" s="1"/>
  <c r="L194" i="7" s="1"/>
  <c r="C210" i="1" l="1"/>
  <c r="B194" i="2" l="1"/>
  <c r="B197" i="8" s="1"/>
  <c r="D210" i="1"/>
  <c r="F210" i="1"/>
  <c r="B195" i="7" l="1"/>
  <c r="C194" i="2"/>
  <c r="C197" i="8" s="1"/>
  <c r="G210" i="1"/>
  <c r="I210" i="1"/>
  <c r="C195" i="7" l="1"/>
  <c r="C196" i="3" s="1"/>
  <c r="D194" i="2"/>
  <c r="D197" i="8" s="1"/>
  <c r="J210" i="1"/>
  <c r="B196" i="3"/>
  <c r="M210" i="1" l="1"/>
  <c r="D195" i="7"/>
  <c r="N210" i="1" l="1"/>
  <c r="E194" i="2" s="1"/>
  <c r="E197" i="8" s="1"/>
  <c r="E195" i="3"/>
  <c r="D196" i="3"/>
  <c r="O210" i="1" l="1"/>
  <c r="L211" i="1" l="1"/>
  <c r="E195" i="7"/>
  <c r="Q210" i="1"/>
  <c r="F194" i="2" l="1"/>
  <c r="F197" i="8" s="1"/>
  <c r="R210" i="1"/>
  <c r="U210" i="1" l="1"/>
  <c r="F195" i="7"/>
  <c r="F196" i="3" l="1"/>
  <c r="V210" i="1"/>
  <c r="G194" i="2" s="1"/>
  <c r="G197" i="8" s="1"/>
  <c r="G195" i="3"/>
  <c r="K195" i="3" s="1"/>
  <c r="L195" i="3" s="1"/>
  <c r="W210" i="1" l="1"/>
  <c r="K194" i="2"/>
  <c r="G195" i="7" l="1"/>
  <c r="K195" i="7" s="1"/>
  <c r="L195" i="7" s="1"/>
  <c r="T211" i="1"/>
  <c r="C211" i="1" l="1"/>
  <c r="B195" i="2" l="1"/>
  <c r="B198" i="8" s="1"/>
  <c r="D211" i="1"/>
  <c r="F211" i="1"/>
  <c r="B196" i="7" l="1"/>
  <c r="C195" i="2"/>
  <c r="C198" i="8" s="1"/>
  <c r="G211" i="1"/>
  <c r="I211" i="1"/>
  <c r="C196" i="7" l="1"/>
  <c r="C197" i="3" s="1"/>
  <c r="D195" i="2"/>
  <c r="D198" i="8" s="1"/>
  <c r="J211" i="1"/>
  <c r="B197" i="3"/>
  <c r="D196" i="7" l="1"/>
  <c r="M211" i="1"/>
  <c r="N211" i="1" l="1"/>
  <c r="E195" i="2" s="1"/>
  <c r="E198" i="8" s="1"/>
  <c r="E196" i="3"/>
  <c r="D197" i="3"/>
  <c r="O211" i="1" l="1"/>
  <c r="E196" i="7" l="1"/>
  <c r="Q211" i="1"/>
  <c r="L212" i="1"/>
  <c r="F195" i="2" l="1"/>
  <c r="F198" i="8" s="1"/>
  <c r="R211" i="1"/>
  <c r="U211" i="1" l="1"/>
  <c r="F196" i="7"/>
  <c r="F197" i="3" l="1"/>
  <c r="V211" i="1"/>
  <c r="G195" i="2" s="1"/>
  <c r="G198" i="8" s="1"/>
  <c r="G196" i="3"/>
  <c r="K196" i="3" s="1"/>
  <c r="L196" i="3" s="1"/>
  <c r="W211" i="1" l="1"/>
  <c r="K195" i="2"/>
  <c r="T212" i="1" l="1"/>
  <c r="G196" i="7"/>
  <c r="K196" i="7" s="1"/>
  <c r="L196" i="7" s="1"/>
  <c r="C212" i="1" l="1"/>
  <c r="F212" i="1" s="1"/>
  <c r="C196" i="2" l="1"/>
  <c r="C199" i="8" s="1"/>
  <c r="G212" i="1"/>
  <c r="I212" i="1"/>
  <c r="B196" i="2"/>
  <c r="B199" i="8" s="1"/>
  <c r="D212" i="1"/>
  <c r="C197" i="7" l="1"/>
  <c r="C198" i="3" s="1"/>
  <c r="D196" i="2"/>
  <c r="D199" i="8" s="1"/>
  <c r="J212" i="1"/>
  <c r="B197" i="7"/>
  <c r="D197" i="7" l="1"/>
  <c r="D198" i="3" s="1"/>
  <c r="M212" i="1"/>
  <c r="B198" i="3"/>
  <c r="N212" i="1" l="1"/>
  <c r="E196" i="2" s="1"/>
  <c r="E199" i="8" s="1"/>
  <c r="E197" i="3"/>
  <c r="O212" i="1" l="1"/>
  <c r="Q212" i="1" l="1"/>
  <c r="E197" i="7"/>
  <c r="L213" i="1"/>
  <c r="F196" i="2" l="1"/>
  <c r="F199" i="8" s="1"/>
  <c r="R212" i="1"/>
  <c r="F197" i="7" l="1"/>
  <c r="U212" i="1"/>
  <c r="V212" i="1" l="1"/>
  <c r="G196" i="2" s="1"/>
  <c r="G197" i="3"/>
  <c r="K197" i="3" s="1"/>
  <c r="L197" i="3" s="1"/>
  <c r="K196" i="2"/>
  <c r="F198" i="3"/>
  <c r="W212" i="1" l="1"/>
  <c r="G199" i="8"/>
  <c r="T213" i="1" l="1"/>
  <c r="G197" i="7"/>
  <c r="K197" i="7" s="1"/>
  <c r="L197" i="7" s="1"/>
  <c r="C213" i="1" l="1"/>
  <c r="B197" i="2" l="1"/>
  <c r="B200" i="8" s="1"/>
  <c r="D213" i="1"/>
  <c r="F213" i="1"/>
  <c r="C197" i="2" l="1"/>
  <c r="C200" i="8" s="1"/>
  <c r="G213" i="1"/>
  <c r="I213" i="1"/>
  <c r="B198" i="7"/>
  <c r="D197" i="2" l="1"/>
  <c r="D200" i="8" s="1"/>
  <c r="J213" i="1"/>
  <c r="C198" i="7"/>
  <c r="C199" i="3" s="1"/>
  <c r="B199" i="3"/>
  <c r="D198" i="7" l="1"/>
  <c r="D199" i="3" s="1"/>
  <c r="M213" i="1"/>
  <c r="N213" i="1" l="1"/>
  <c r="E197" i="2" s="1"/>
  <c r="E200" i="8" s="1"/>
  <c r="E198" i="3"/>
  <c r="O213" i="1" l="1"/>
  <c r="E198" i="7" l="1"/>
  <c r="Q213" i="1"/>
  <c r="L214" i="1"/>
  <c r="F197" i="2" l="1"/>
  <c r="F200" i="8" s="1"/>
  <c r="R213" i="1"/>
  <c r="F198" i="7" l="1"/>
  <c r="F199" i="3" s="1"/>
  <c r="U213" i="1"/>
  <c r="V213" i="1" l="1"/>
  <c r="G197" i="2" s="1"/>
  <c r="G200" i="8" s="1"/>
  <c r="G198" i="3"/>
  <c r="K198" i="3" s="1"/>
  <c r="L198" i="3" s="1"/>
  <c r="K197" i="2" l="1"/>
  <c r="W213" i="1"/>
  <c r="G198" i="7" l="1"/>
  <c r="K198" i="7" s="1"/>
  <c r="L198" i="7" s="1"/>
  <c r="T214" i="1"/>
  <c r="C214" i="1" l="1"/>
  <c r="B198" i="2" l="1"/>
  <c r="B201" i="8" s="1"/>
  <c r="D214" i="1"/>
  <c r="F214" i="1"/>
  <c r="B199" i="7" l="1"/>
  <c r="C198" i="2"/>
  <c r="C201" i="8" s="1"/>
  <c r="G214" i="1"/>
  <c r="I214" i="1"/>
  <c r="C199" i="7" l="1"/>
  <c r="C200" i="3" s="1"/>
  <c r="D198" i="2"/>
  <c r="D201" i="8" s="1"/>
  <c r="J214" i="1"/>
  <c r="B200" i="3"/>
  <c r="M214" i="1" l="1"/>
  <c r="D199" i="7"/>
  <c r="D200" i="3" s="1"/>
  <c r="N214" i="1" l="1"/>
  <c r="E198" i="2" s="1"/>
  <c r="E201" i="8" s="1"/>
  <c r="E199" i="3"/>
  <c r="O214" i="1" l="1"/>
  <c r="L215" i="1" l="1"/>
  <c r="Q214" i="1"/>
  <c r="E199" i="7"/>
  <c r="F198" i="2" l="1"/>
  <c r="F201" i="8" s="1"/>
  <c r="R214" i="1"/>
  <c r="U214" i="1" l="1"/>
  <c r="F199" i="7"/>
  <c r="V214" i="1" l="1"/>
  <c r="G198" i="2" s="1"/>
  <c r="G199" i="3"/>
  <c r="K199" i="3" s="1"/>
  <c r="L199" i="3" s="1"/>
  <c r="K198" i="2"/>
  <c r="F200" i="3"/>
  <c r="W214" i="1" l="1"/>
  <c r="G201" i="8"/>
  <c r="T215" i="1" l="1"/>
  <c r="G199" i="7"/>
  <c r="K199" i="7" s="1"/>
  <c r="L199" i="7" s="1"/>
  <c r="C215" i="1" l="1"/>
  <c r="B199" i="2" l="1"/>
  <c r="B202" i="8" s="1"/>
  <c r="D215" i="1"/>
  <c r="F215" i="1"/>
  <c r="C199" i="2" l="1"/>
  <c r="C202" i="8" s="1"/>
  <c r="G215" i="1"/>
  <c r="I215" i="1"/>
  <c r="B200" i="7"/>
  <c r="D199" i="2" l="1"/>
  <c r="D202" i="8" s="1"/>
  <c r="J215" i="1"/>
  <c r="C200" i="7"/>
  <c r="C201" i="3" s="1"/>
  <c r="B201" i="3"/>
  <c r="D200" i="7" l="1"/>
  <c r="D201" i="3" s="1"/>
  <c r="M215" i="1"/>
  <c r="N215" i="1" l="1"/>
  <c r="E199" i="2" s="1"/>
  <c r="E202" i="8" s="1"/>
  <c r="E200" i="3"/>
  <c r="O215" i="1" l="1"/>
  <c r="Q215" i="1" l="1"/>
  <c r="E200" i="7"/>
  <c r="L216" i="1"/>
  <c r="F199" i="2" l="1"/>
  <c r="F202" i="8" s="1"/>
  <c r="R215" i="1"/>
  <c r="U215" i="1" l="1"/>
  <c r="F200" i="7"/>
  <c r="F201" i="3" l="1"/>
  <c r="V215" i="1"/>
  <c r="G199" i="2" s="1"/>
  <c r="G202" i="8" s="1"/>
  <c r="G200" i="3"/>
  <c r="K200" i="3" s="1"/>
  <c r="L200" i="3" s="1"/>
  <c r="W215" i="1" l="1"/>
  <c r="K199" i="2"/>
  <c r="T216" i="1" l="1"/>
  <c r="G200" i="7"/>
  <c r="K200" i="7" s="1"/>
  <c r="L200" i="7" s="1"/>
  <c r="C216" i="1" l="1"/>
  <c r="B200" i="2" l="1"/>
  <c r="B203" i="8" s="1"/>
  <c r="D216" i="1"/>
  <c r="F216" i="1"/>
  <c r="C200" i="2" l="1"/>
  <c r="C203" i="8" s="1"/>
  <c r="G216" i="1"/>
  <c r="I216" i="1"/>
  <c r="B201" i="7"/>
  <c r="C201" i="7" l="1"/>
  <c r="C202" i="3" s="1"/>
  <c r="D200" i="2"/>
  <c r="D203" i="8" s="1"/>
  <c r="J216" i="1"/>
  <c r="B202" i="3"/>
  <c r="D201" i="7" l="1"/>
  <c r="M216" i="1"/>
  <c r="N216" i="1" l="1"/>
  <c r="E200" i="2" s="1"/>
  <c r="E203" i="8" s="1"/>
  <c r="O216" i="1"/>
  <c r="E201" i="3"/>
  <c r="D202" i="3"/>
  <c r="Q216" i="1" l="1"/>
  <c r="L217" i="1"/>
  <c r="E201" i="7"/>
  <c r="F200" i="2" l="1"/>
  <c r="F203" i="8" s="1"/>
  <c r="R216" i="1"/>
  <c r="F201" i="7" l="1"/>
  <c r="U216" i="1"/>
  <c r="V216" i="1" l="1"/>
  <c r="G200" i="2" s="1"/>
  <c r="G203" i="8" s="1"/>
  <c r="G201" i="3"/>
  <c r="K201" i="3" s="1"/>
  <c r="L201" i="3" s="1"/>
  <c r="F202" i="3"/>
  <c r="K200" i="2" l="1"/>
  <c r="W216" i="1"/>
  <c r="T217" i="1" l="1"/>
  <c r="G201" i="7"/>
  <c r="K201" i="7" s="1"/>
  <c r="L201" i="7" s="1"/>
  <c r="C217" i="1" l="1"/>
  <c r="F217" i="1"/>
  <c r="I217" i="1" s="1"/>
  <c r="D201" i="2" l="1"/>
  <c r="D204" i="8" s="1"/>
  <c r="J217" i="1"/>
  <c r="C201" i="2"/>
  <c r="C204" i="8" s="1"/>
  <c r="G217" i="1"/>
  <c r="B201" i="2"/>
  <c r="B204" i="8" s="1"/>
  <c r="D217" i="1"/>
  <c r="C202" i="7" l="1"/>
  <c r="C203" i="3" s="1"/>
  <c r="M217" i="1"/>
  <c r="D202" i="7"/>
  <c r="D203" i="3" s="1"/>
  <c r="B202" i="7"/>
  <c r="N217" i="1" l="1"/>
  <c r="E201" i="2" s="1"/>
  <c r="E204" i="8" s="1"/>
  <c r="E202" i="3"/>
  <c r="B203" i="3"/>
  <c r="O217" i="1" l="1"/>
  <c r="E202" i="7" l="1"/>
  <c r="Q217" i="1"/>
  <c r="L218" i="1"/>
  <c r="F201" i="2" l="1"/>
  <c r="F204" i="8" s="1"/>
  <c r="R217" i="1"/>
  <c r="U217" i="1" l="1"/>
  <c r="F202" i="7"/>
  <c r="F203" i="3" l="1"/>
  <c r="V217" i="1"/>
  <c r="G201" i="2" s="1"/>
  <c r="G204" i="8" s="1"/>
  <c r="G202" i="3"/>
  <c r="K202" i="3" s="1"/>
  <c r="L202" i="3" s="1"/>
  <c r="W217" i="1" l="1"/>
  <c r="K201" i="2"/>
  <c r="T218" i="1" l="1"/>
  <c r="G202" i="7"/>
  <c r="K202" i="7" s="1"/>
  <c r="L202" i="7" s="1"/>
  <c r="C218" i="1" l="1"/>
  <c r="B202" i="2" l="1"/>
  <c r="B205" i="8" s="1"/>
  <c r="D218" i="1"/>
  <c r="F218" i="1"/>
  <c r="B203" i="7" l="1"/>
  <c r="C202" i="2"/>
  <c r="C205" i="8" s="1"/>
  <c r="G218" i="1"/>
  <c r="I218" i="1"/>
  <c r="C203" i="7" l="1"/>
  <c r="C204" i="3" s="1"/>
  <c r="D202" i="2"/>
  <c r="D205" i="8" s="1"/>
  <c r="J218" i="1"/>
  <c r="B204" i="3"/>
  <c r="M218" i="1" l="1"/>
  <c r="D203" i="7"/>
  <c r="D204" i="3" l="1"/>
  <c r="N218" i="1"/>
  <c r="E202" i="2" s="1"/>
  <c r="E205" i="8" s="1"/>
  <c r="E203" i="3"/>
  <c r="O218" i="1" l="1"/>
  <c r="L219" i="1" l="1"/>
  <c r="E203" i="7"/>
  <c r="Q218" i="1"/>
  <c r="F202" i="2" l="1"/>
  <c r="F205" i="8" s="1"/>
  <c r="R218" i="1"/>
  <c r="U218" i="1" l="1"/>
  <c r="F203" i="7"/>
  <c r="F204" i="3" l="1"/>
  <c r="V218" i="1"/>
  <c r="G202" i="2" s="1"/>
  <c r="G205" i="8" s="1"/>
  <c r="W218" i="1"/>
  <c r="G203" i="3"/>
  <c r="K203" i="3" s="1"/>
  <c r="L203" i="3" s="1"/>
  <c r="K202" i="2"/>
  <c r="T219" i="1" l="1"/>
  <c r="G203" i="7"/>
  <c r="K203" i="7" s="1"/>
  <c r="L203" i="7" s="1"/>
  <c r="C219" i="1" l="1"/>
  <c r="B203" i="2" l="1"/>
  <c r="B206" i="8" s="1"/>
  <c r="D219" i="1"/>
  <c r="F219" i="1"/>
  <c r="B204" i="7" l="1"/>
  <c r="C203" i="2"/>
  <c r="C206" i="8" s="1"/>
  <c r="G219" i="1"/>
  <c r="I219" i="1"/>
  <c r="C204" i="7" l="1"/>
  <c r="C205" i="3" s="1"/>
  <c r="B205" i="3"/>
  <c r="D203" i="2"/>
  <c r="D206" i="8" s="1"/>
  <c r="J219" i="1"/>
  <c r="M219" i="1" l="1"/>
  <c r="D204" i="7"/>
  <c r="D205" i="3" l="1"/>
  <c r="N219" i="1"/>
  <c r="E203" i="2" s="1"/>
  <c r="E206" i="8" s="1"/>
  <c r="O219" i="1"/>
  <c r="E204" i="3"/>
  <c r="Q219" i="1" l="1"/>
  <c r="E204" i="7"/>
  <c r="L220" i="1"/>
  <c r="F203" i="2" l="1"/>
  <c r="F206" i="8" s="1"/>
  <c r="R219" i="1"/>
  <c r="U219" i="1" l="1"/>
  <c r="F204" i="7"/>
  <c r="F205" i="3" l="1"/>
  <c r="V219" i="1"/>
  <c r="G203" i="2" s="1"/>
  <c r="G206" i="8" s="1"/>
  <c r="G204" i="3"/>
  <c r="K204" i="3" s="1"/>
  <c r="L204" i="3" s="1"/>
  <c r="W219" i="1" l="1"/>
  <c r="K203" i="2"/>
  <c r="T220" i="1" l="1"/>
  <c r="G204" i="7"/>
  <c r="K204" i="7" s="1"/>
  <c r="L204" i="7" s="1"/>
  <c r="C220" i="1" l="1"/>
  <c r="I220" i="1"/>
  <c r="F220" i="1"/>
  <c r="D204" i="2" l="1"/>
  <c r="D207" i="8" s="1"/>
  <c r="J220" i="1"/>
  <c r="C204" i="2"/>
  <c r="C207" i="8" s="1"/>
  <c r="G220" i="1"/>
  <c r="B204" i="2"/>
  <c r="B207" i="8" s="1"/>
  <c r="D220" i="1"/>
  <c r="C205" i="7" l="1"/>
  <c r="C206" i="3" s="1"/>
  <c r="B205" i="7"/>
  <c r="M220" i="1"/>
  <c r="D205" i="7"/>
  <c r="D206" i="3" s="1"/>
  <c r="B206" i="3" l="1"/>
  <c r="N220" i="1"/>
  <c r="E204" i="2" s="1"/>
  <c r="E207" i="8" s="1"/>
  <c r="E205" i="3"/>
  <c r="O220" i="1" l="1"/>
  <c r="Q220" i="1" l="1"/>
  <c r="E205" i="7"/>
  <c r="L221" i="1"/>
  <c r="F204" i="2" l="1"/>
  <c r="F207" i="8" s="1"/>
  <c r="R220" i="1"/>
  <c r="F205" i="7" l="1"/>
  <c r="U220" i="1"/>
  <c r="V220" i="1" l="1"/>
  <c r="G204" i="2" s="1"/>
  <c r="G205" i="3"/>
  <c r="K205" i="3" s="1"/>
  <c r="L205" i="3" s="1"/>
  <c r="K204" i="2"/>
  <c r="F206" i="3"/>
  <c r="W220" i="1" l="1"/>
  <c r="G207" i="8"/>
  <c r="T221" i="1" l="1"/>
  <c r="G205" i="7"/>
  <c r="K205" i="7" s="1"/>
  <c r="L205" i="7" s="1"/>
  <c r="C221" i="1" l="1"/>
  <c r="B205" i="2" l="1"/>
  <c r="B208" i="8" s="1"/>
  <c r="D221" i="1"/>
  <c r="F221" i="1"/>
  <c r="C205" i="2" l="1"/>
  <c r="C208" i="8" s="1"/>
  <c r="G221" i="1"/>
  <c r="I221" i="1"/>
  <c r="B206" i="7"/>
  <c r="D205" i="2" l="1"/>
  <c r="D208" i="8" s="1"/>
  <c r="J221" i="1"/>
  <c r="B207" i="3"/>
  <c r="C206" i="7"/>
  <c r="C207" i="3" s="1"/>
  <c r="D206" i="7" l="1"/>
  <c r="M221" i="1"/>
  <c r="N221" i="1" l="1"/>
  <c r="E205" i="2" s="1"/>
  <c r="E208" i="8" s="1"/>
  <c r="E206" i="3"/>
  <c r="D207" i="3"/>
  <c r="O221" i="1" l="1"/>
  <c r="E206" i="7" l="1"/>
  <c r="Q221" i="1"/>
  <c r="L222" i="1"/>
  <c r="F205" i="2" l="1"/>
  <c r="F208" i="8" s="1"/>
  <c r="R221" i="1"/>
  <c r="F206" i="7" l="1"/>
  <c r="U221" i="1"/>
  <c r="V221" i="1" l="1"/>
  <c r="G205" i="2" s="1"/>
  <c r="G206" i="3"/>
  <c r="K206" i="3" s="1"/>
  <c r="L206" i="3" s="1"/>
  <c r="K205" i="2"/>
  <c r="F207" i="3"/>
  <c r="W221" i="1" l="1"/>
  <c r="G208" i="8"/>
  <c r="T222" i="1" l="1"/>
  <c r="G206" i="7"/>
  <c r="K206" i="7" s="1"/>
  <c r="L206" i="7" s="1"/>
  <c r="C222" i="1" l="1"/>
  <c r="F222" i="1" s="1"/>
  <c r="C206" i="2" l="1"/>
  <c r="C209" i="8" s="1"/>
  <c r="G222" i="1"/>
  <c r="I222" i="1"/>
  <c r="B206" i="2"/>
  <c r="B209" i="8" s="1"/>
  <c r="D222" i="1"/>
  <c r="D206" i="2" l="1"/>
  <c r="D209" i="8" s="1"/>
  <c r="J222" i="1"/>
  <c r="C207" i="7"/>
  <c r="C208" i="3" s="1"/>
  <c r="B207" i="7"/>
  <c r="B208" i="3" l="1"/>
  <c r="M222" i="1"/>
  <c r="D207" i="7"/>
  <c r="D208" i="3" s="1"/>
  <c r="N222" i="1" l="1"/>
  <c r="E206" i="2" s="1"/>
  <c r="E209" i="8" s="1"/>
  <c r="E207" i="3"/>
  <c r="O222" i="1" l="1"/>
  <c r="E207" i="7" l="1"/>
  <c r="L223" i="1"/>
  <c r="Q222" i="1"/>
  <c r="F206" i="2" l="1"/>
  <c r="F209" i="8" s="1"/>
  <c r="R222" i="1"/>
  <c r="U222" i="1" l="1"/>
  <c r="F207" i="7"/>
  <c r="V222" i="1" l="1"/>
  <c r="G206" i="2" s="1"/>
  <c r="G207" i="3"/>
  <c r="K207" i="3" s="1"/>
  <c r="L207" i="3" s="1"/>
  <c r="K206" i="2"/>
  <c r="F208" i="3"/>
  <c r="W222" i="1" l="1"/>
  <c r="G209" i="8"/>
  <c r="T223" i="1" l="1"/>
  <c r="G207" i="7"/>
  <c r="K207" i="7" s="1"/>
  <c r="L207" i="7" s="1"/>
  <c r="C223" i="1" l="1"/>
  <c r="F223" i="1"/>
  <c r="I223" i="1"/>
  <c r="D207" i="2" l="1"/>
  <c r="D210" i="8" s="1"/>
  <c r="J223" i="1"/>
  <c r="C207" i="2"/>
  <c r="C210" i="8" s="1"/>
  <c r="G223" i="1"/>
  <c r="B207" i="2"/>
  <c r="B210" i="8" s="1"/>
  <c r="D223" i="1"/>
  <c r="M223" i="1" l="1"/>
  <c r="D208" i="7"/>
  <c r="D209" i="3" s="1"/>
  <c r="C208" i="7"/>
  <c r="C209" i="3" s="1"/>
  <c r="B208" i="7"/>
  <c r="B209" i="3" l="1"/>
  <c r="N223" i="1"/>
  <c r="E207" i="2" s="1"/>
  <c r="E208" i="3"/>
  <c r="E210" i="8" l="1"/>
  <c r="O223" i="1"/>
  <c r="Q223" i="1" l="1"/>
  <c r="E208" i="7"/>
  <c r="L224" i="1"/>
  <c r="F207" i="2" l="1"/>
  <c r="F210" i="8" s="1"/>
  <c r="R223" i="1"/>
  <c r="U223" i="1" l="1"/>
  <c r="F208" i="7"/>
  <c r="V223" i="1" l="1"/>
  <c r="G207" i="2" s="1"/>
  <c r="G208" i="3"/>
  <c r="K208" i="3" s="1"/>
  <c r="L208" i="3" s="1"/>
  <c r="K207" i="2"/>
  <c r="F209" i="3"/>
  <c r="W223" i="1" l="1"/>
  <c r="G210" i="8"/>
  <c r="T224" i="1" l="1"/>
  <c r="G208" i="7"/>
  <c r="K208" i="7" s="1"/>
  <c r="L208" i="7" s="1"/>
  <c r="C224" i="1" l="1"/>
  <c r="F224" i="1"/>
  <c r="I224" i="1"/>
  <c r="D208" i="2" l="1"/>
  <c r="D211" i="8" s="1"/>
  <c r="J224" i="1"/>
  <c r="C208" i="2"/>
  <c r="C211" i="8" s="1"/>
  <c r="G224" i="1"/>
  <c r="B208" i="2"/>
  <c r="B211" i="8" s="1"/>
  <c r="D224" i="1"/>
  <c r="D209" i="7" l="1"/>
  <c r="D210" i="3" s="1"/>
  <c r="M224" i="1"/>
  <c r="C209" i="7"/>
  <c r="C210" i="3" s="1"/>
  <c r="B209" i="7"/>
  <c r="N224" i="1" l="1"/>
  <c r="E208" i="2" s="1"/>
  <c r="O224" i="1"/>
  <c r="E209" i="3"/>
  <c r="B210" i="3"/>
  <c r="Q224" i="1" l="1"/>
  <c r="L225" i="1"/>
  <c r="E209" i="7"/>
  <c r="E211" i="8"/>
  <c r="F208" i="2" l="1"/>
  <c r="F211" i="8" s="1"/>
  <c r="R224" i="1"/>
  <c r="F209" i="7" l="1"/>
  <c r="U224" i="1"/>
  <c r="V224" i="1" l="1"/>
  <c r="G208" i="2" s="1"/>
  <c r="G209" i="3"/>
  <c r="K209" i="3" s="1"/>
  <c r="L209" i="3" s="1"/>
  <c r="K208" i="2"/>
  <c r="F210" i="3"/>
  <c r="W224" i="1" l="1"/>
  <c r="G211" i="8"/>
  <c r="T225" i="1" l="1"/>
  <c r="G209" i="7"/>
  <c r="K209" i="7" s="1"/>
  <c r="L209" i="7" s="1"/>
  <c r="C225" i="1" l="1"/>
  <c r="B209" i="2" l="1"/>
  <c r="B212" i="8" s="1"/>
  <c r="D225" i="1"/>
  <c r="F225" i="1"/>
  <c r="C209" i="2" l="1"/>
  <c r="C212" i="8" s="1"/>
  <c r="G225" i="1"/>
  <c r="I225" i="1"/>
  <c r="B210" i="7"/>
  <c r="D209" i="2" l="1"/>
  <c r="D212" i="8" s="1"/>
  <c r="J225" i="1"/>
  <c r="B211" i="3"/>
  <c r="C210" i="7"/>
  <c r="C211" i="3" s="1"/>
  <c r="M225" i="1" l="1"/>
  <c r="D210" i="7"/>
  <c r="D211" i="3" l="1"/>
  <c r="N225" i="1"/>
  <c r="E209" i="2" s="1"/>
  <c r="E212" i="8" s="1"/>
  <c r="E210" i="3"/>
  <c r="O225" i="1" l="1"/>
  <c r="L226" i="1" l="1"/>
  <c r="Q225" i="1"/>
  <c r="E210" i="7"/>
  <c r="F209" i="2" l="1"/>
  <c r="F212" i="8" s="1"/>
  <c r="R225" i="1"/>
  <c r="F210" i="7" l="1"/>
  <c r="U225" i="1"/>
  <c r="V225" i="1" l="1"/>
  <c r="G209" i="2" s="1"/>
  <c r="G210" i="3"/>
  <c r="K210" i="3" s="1"/>
  <c r="L210" i="3" s="1"/>
  <c r="K209" i="2"/>
  <c r="F211" i="3"/>
  <c r="W225" i="1" l="1"/>
  <c r="G212" i="8"/>
  <c r="G210" i="7" l="1"/>
  <c r="K210" i="7" s="1"/>
  <c r="L210" i="7" s="1"/>
  <c r="T226" i="1"/>
  <c r="C226" i="1" l="1"/>
  <c r="F226" i="1" s="1"/>
  <c r="C210" i="2" l="1"/>
  <c r="C213" i="8" s="1"/>
  <c r="G226" i="1"/>
  <c r="I226" i="1"/>
  <c r="B210" i="2"/>
  <c r="B213" i="8" s="1"/>
  <c r="D226" i="1"/>
  <c r="D210" i="2" l="1"/>
  <c r="D213" i="8" s="1"/>
  <c r="J226" i="1"/>
  <c r="C211" i="7"/>
  <c r="C212" i="3" s="1"/>
  <c r="B211" i="7"/>
  <c r="M226" i="1" l="1"/>
  <c r="D211" i="7"/>
  <c r="D212" i="3" s="1"/>
  <c r="B212" i="3"/>
  <c r="N226" i="1" l="1"/>
  <c r="E210" i="2" s="1"/>
  <c r="E213" i="8" s="1"/>
  <c r="E211" i="3"/>
  <c r="O226" i="1" l="1"/>
  <c r="L227" i="1" l="1"/>
  <c r="E211" i="7"/>
  <c r="Q226" i="1"/>
  <c r="F210" i="2" l="1"/>
  <c r="F213" i="8" s="1"/>
  <c r="R226" i="1"/>
  <c r="U226" i="1" l="1"/>
  <c r="F211" i="7"/>
  <c r="F212" i="3" l="1"/>
  <c r="V226" i="1"/>
  <c r="G210" i="2" s="1"/>
  <c r="G213" i="8" s="1"/>
  <c r="G211" i="3"/>
  <c r="K211" i="3" s="1"/>
  <c r="L211" i="3" s="1"/>
  <c r="W226" i="1" l="1"/>
  <c r="K210" i="2"/>
  <c r="G211" i="7" l="1"/>
  <c r="K211" i="7" s="1"/>
  <c r="L211" i="7" s="1"/>
  <c r="T227" i="1"/>
  <c r="C227" i="1" l="1"/>
  <c r="B211" i="2" l="1"/>
  <c r="B214" i="8" s="1"/>
  <c r="D227" i="1"/>
  <c r="F227" i="1"/>
  <c r="B212" i="7" l="1"/>
  <c r="C211" i="2"/>
  <c r="C214" i="8" s="1"/>
  <c r="G227" i="1"/>
  <c r="I227" i="1"/>
  <c r="C212" i="7" l="1"/>
  <c r="C213" i="3" s="1"/>
  <c r="D211" i="2"/>
  <c r="D214" i="8" s="1"/>
  <c r="J227" i="1"/>
  <c r="B213" i="3"/>
  <c r="M227" i="1" l="1"/>
  <c r="D212" i="7"/>
  <c r="D213" i="3" s="1"/>
  <c r="N227" i="1" l="1"/>
  <c r="E211" i="2" s="1"/>
  <c r="E214" i="8" s="1"/>
  <c r="E212" i="3"/>
  <c r="O227" i="1" l="1"/>
  <c r="Q227" i="1" l="1"/>
  <c r="L228" i="1"/>
  <c r="E212" i="7"/>
  <c r="F211" i="2" l="1"/>
  <c r="F214" i="8" s="1"/>
  <c r="R227" i="1"/>
  <c r="U227" i="1" l="1"/>
  <c r="F212" i="7"/>
  <c r="F213" i="3" s="1"/>
  <c r="V227" i="1" l="1"/>
  <c r="G211" i="2" s="1"/>
  <c r="G212" i="3"/>
  <c r="K212" i="3" s="1"/>
  <c r="L212" i="3" s="1"/>
  <c r="K211" i="2"/>
  <c r="W227" i="1" l="1"/>
  <c r="G214" i="8"/>
  <c r="T228" i="1" l="1"/>
  <c r="G212" i="7"/>
  <c r="K212" i="7" s="1"/>
  <c r="L212" i="7" s="1"/>
  <c r="C228" i="1" l="1"/>
  <c r="B212" i="2" l="1"/>
  <c r="B215" i="8" s="1"/>
  <c r="D228" i="1"/>
  <c r="F228" i="1"/>
  <c r="C212" i="2" l="1"/>
  <c r="C215" i="8" s="1"/>
  <c r="G228" i="1"/>
  <c r="I228" i="1"/>
  <c r="B213" i="7"/>
  <c r="C213" i="7" l="1"/>
  <c r="C214" i="3" s="1"/>
  <c r="D212" i="2"/>
  <c r="D215" i="8" s="1"/>
  <c r="J228" i="1"/>
  <c r="B214" i="3"/>
  <c r="M228" i="1" l="1"/>
  <c r="D213" i="7"/>
  <c r="N228" i="1" l="1"/>
  <c r="E212" i="2" s="1"/>
  <c r="E215" i="8" s="1"/>
  <c r="E213" i="3"/>
  <c r="D214" i="3"/>
  <c r="O228" i="1" l="1"/>
  <c r="Q228" i="1" l="1"/>
  <c r="E213" i="7"/>
  <c r="L229" i="1"/>
  <c r="F212" i="2" l="1"/>
  <c r="F215" i="8" s="1"/>
  <c r="R228" i="1"/>
  <c r="F213" i="7" l="1"/>
  <c r="U228" i="1"/>
  <c r="V228" i="1" l="1"/>
  <c r="G212" i="2" s="1"/>
  <c r="G213" i="3"/>
  <c r="K213" i="3" s="1"/>
  <c r="L213" i="3" s="1"/>
  <c r="K212" i="2"/>
  <c r="F214" i="3"/>
  <c r="W228" i="1" l="1"/>
  <c r="G215" i="8"/>
  <c r="T229" i="1" l="1"/>
  <c r="G213" i="7"/>
  <c r="K213" i="7" s="1"/>
  <c r="L213" i="7" s="1"/>
  <c r="C229" i="1" l="1"/>
  <c r="F229" i="1"/>
  <c r="C213" i="2" l="1"/>
  <c r="C216" i="8" s="1"/>
  <c r="G229" i="1"/>
  <c r="I229" i="1"/>
  <c r="B213" i="2"/>
  <c r="B216" i="8" s="1"/>
  <c r="D229" i="1"/>
  <c r="D213" i="2" l="1"/>
  <c r="D216" i="8" s="1"/>
  <c r="J229" i="1"/>
  <c r="C214" i="7"/>
  <c r="C215" i="3" s="1"/>
  <c r="B214" i="7"/>
  <c r="D214" i="7" l="1"/>
  <c r="D215" i="3" s="1"/>
  <c r="M229" i="1"/>
  <c r="B215" i="3"/>
  <c r="N229" i="1" l="1"/>
  <c r="E213" i="2" s="1"/>
  <c r="E216" i="8" s="1"/>
  <c r="E214" i="3"/>
  <c r="O229" i="1" l="1"/>
  <c r="E214" i="7" l="1"/>
  <c r="L230" i="1"/>
  <c r="Q229" i="1"/>
  <c r="F213" i="2" l="1"/>
  <c r="F216" i="8" s="1"/>
  <c r="R229" i="1"/>
  <c r="F214" i="7" l="1"/>
  <c r="U229" i="1"/>
  <c r="V229" i="1" l="1"/>
  <c r="G213" i="2" s="1"/>
  <c r="G214" i="3"/>
  <c r="K214" i="3" s="1"/>
  <c r="L214" i="3" s="1"/>
  <c r="K213" i="2"/>
  <c r="F215" i="3"/>
  <c r="W229" i="1" l="1"/>
  <c r="G216" i="8"/>
  <c r="G214" i="7" l="1"/>
  <c r="K214" i="7" s="1"/>
  <c r="L214" i="7" s="1"/>
  <c r="T230" i="1"/>
  <c r="C230" i="1" l="1"/>
  <c r="B214" i="2" l="1"/>
  <c r="B217" i="8" s="1"/>
  <c r="D230" i="1"/>
  <c r="F230" i="1"/>
  <c r="B215" i="7" l="1"/>
  <c r="C214" i="2"/>
  <c r="C217" i="8" s="1"/>
  <c r="G230" i="1"/>
  <c r="I230" i="1"/>
  <c r="C215" i="7" l="1"/>
  <c r="C216" i="3" s="1"/>
  <c r="D214" i="2"/>
  <c r="D217" i="8" s="1"/>
  <c r="J230" i="1"/>
  <c r="B216" i="3"/>
  <c r="M230" i="1" l="1"/>
  <c r="D215" i="7"/>
  <c r="D216" i="3" l="1"/>
  <c r="N230" i="1"/>
  <c r="E214" i="2" s="1"/>
  <c r="E217" i="8" s="1"/>
  <c r="E215" i="3"/>
  <c r="O230" i="1" l="1"/>
  <c r="Q230" i="1" l="1"/>
  <c r="E215" i="7"/>
  <c r="L231" i="1"/>
  <c r="F214" i="2" l="1"/>
  <c r="F217" i="8" s="1"/>
  <c r="R230" i="1"/>
  <c r="U230" i="1" l="1"/>
  <c r="F215" i="7"/>
  <c r="F216" i="3" l="1"/>
  <c r="V230" i="1"/>
  <c r="G214" i="2" s="1"/>
  <c r="G217" i="8" s="1"/>
  <c r="G215" i="3"/>
  <c r="K215" i="3" s="1"/>
  <c r="L215" i="3" s="1"/>
  <c r="W230" i="1" l="1"/>
  <c r="K214" i="2"/>
  <c r="T231" i="1" l="1"/>
  <c r="G215" i="7"/>
  <c r="K215" i="7" s="1"/>
  <c r="L215" i="7" s="1"/>
  <c r="C231" i="1" l="1"/>
  <c r="F231" i="1" s="1"/>
  <c r="C215" i="2" l="1"/>
  <c r="C218" i="8" s="1"/>
  <c r="G231" i="1"/>
  <c r="I231" i="1"/>
  <c r="B215" i="2"/>
  <c r="B218" i="8" s="1"/>
  <c r="D231" i="1"/>
  <c r="D215" i="2" l="1"/>
  <c r="D218" i="8" s="1"/>
  <c r="J231" i="1"/>
  <c r="B216" i="7"/>
  <c r="C216" i="7"/>
  <c r="C217" i="3" s="1"/>
  <c r="B217" i="3" l="1"/>
  <c r="M231" i="1"/>
  <c r="D216" i="7"/>
  <c r="D217" i="3" s="1"/>
  <c r="N231" i="1" l="1"/>
  <c r="E215" i="2" s="1"/>
  <c r="E218" i="8" s="1"/>
  <c r="E216" i="3"/>
  <c r="O231" i="1" l="1"/>
  <c r="Q231" i="1" l="1"/>
  <c r="E216" i="7"/>
  <c r="L232" i="1"/>
  <c r="F215" i="2" l="1"/>
  <c r="F218" i="8" s="1"/>
  <c r="R231" i="1"/>
  <c r="U231" i="1" l="1"/>
  <c r="F216" i="7"/>
  <c r="F217" i="3" l="1"/>
  <c r="V231" i="1"/>
  <c r="G215" i="2" s="1"/>
  <c r="G218" i="8" s="1"/>
  <c r="G216" i="3"/>
  <c r="K216" i="3" s="1"/>
  <c r="L216" i="3" s="1"/>
  <c r="W231" i="1" l="1"/>
  <c r="K215" i="2"/>
  <c r="T232" i="1" l="1"/>
  <c r="G216" i="7"/>
  <c r="K216" i="7" s="1"/>
  <c r="L216" i="7" s="1"/>
  <c r="C232" i="1" l="1"/>
  <c r="F232" i="1" s="1"/>
  <c r="C216" i="2" l="1"/>
  <c r="C219" i="8" s="1"/>
  <c r="G232" i="1"/>
  <c r="I232" i="1"/>
  <c r="B216" i="2"/>
  <c r="B219" i="8" s="1"/>
  <c r="D232" i="1"/>
  <c r="D216" i="2" l="1"/>
  <c r="D219" i="8" s="1"/>
  <c r="J232" i="1"/>
  <c r="C217" i="7"/>
  <c r="C218" i="3" s="1"/>
  <c r="B217" i="7"/>
  <c r="B218" i="3" l="1"/>
  <c r="D217" i="7"/>
  <c r="D218" i="3" s="1"/>
  <c r="M232" i="1"/>
  <c r="N232" i="1" l="1"/>
  <c r="E216" i="2" s="1"/>
  <c r="E219" i="8" s="1"/>
  <c r="E217" i="3"/>
  <c r="O232" i="1" l="1"/>
  <c r="Q232" i="1" l="1"/>
  <c r="E217" i="7"/>
  <c r="L233" i="1"/>
  <c r="F216" i="2" l="1"/>
  <c r="F219" i="8" s="1"/>
  <c r="R232" i="1"/>
  <c r="F217" i="7" l="1"/>
  <c r="U232" i="1"/>
  <c r="V232" i="1" l="1"/>
  <c r="G216" i="2" s="1"/>
  <c r="W232" i="1"/>
  <c r="G217" i="3"/>
  <c r="K217" i="3" s="1"/>
  <c r="L217" i="3" s="1"/>
  <c r="K216" i="2"/>
  <c r="F218" i="3"/>
  <c r="T233" i="1" l="1"/>
  <c r="G217" i="7"/>
  <c r="K217" i="7" s="1"/>
  <c r="L217" i="7" s="1"/>
  <c r="G219" i="8"/>
  <c r="C233" i="1" l="1"/>
  <c r="B217" i="2" l="1"/>
  <c r="B220" i="8" s="1"/>
  <c r="D233" i="1"/>
  <c r="F233" i="1"/>
  <c r="C217" i="2" l="1"/>
  <c r="C220" i="8" s="1"/>
  <c r="G233" i="1"/>
  <c r="I233" i="1"/>
  <c r="B218" i="7"/>
  <c r="D217" i="2" l="1"/>
  <c r="D220" i="8" s="1"/>
  <c r="J233" i="1"/>
  <c r="C218" i="7"/>
  <c r="C219" i="3" s="1"/>
  <c r="B219" i="3"/>
  <c r="M233" i="1" l="1"/>
  <c r="D218" i="7"/>
  <c r="D219" i="3" s="1"/>
  <c r="N233" i="1" l="1"/>
  <c r="E217" i="2" s="1"/>
  <c r="E220" i="8" s="1"/>
  <c r="O233" i="1"/>
  <c r="E218" i="3"/>
  <c r="L234" i="1" l="1"/>
  <c r="Q233" i="1"/>
  <c r="E218" i="7"/>
  <c r="F217" i="2" l="1"/>
  <c r="F220" i="8" s="1"/>
  <c r="R233" i="1"/>
  <c r="U233" i="1" l="1"/>
  <c r="F218" i="7"/>
  <c r="F219" i="3" s="1"/>
  <c r="V233" i="1" l="1"/>
  <c r="G217" i="2" s="1"/>
  <c r="G220" i="8" s="1"/>
  <c r="G218" i="3"/>
  <c r="K218" i="3" s="1"/>
  <c r="L218" i="3" s="1"/>
  <c r="K217" i="2"/>
  <c r="W233" i="1" l="1"/>
  <c r="G218" i="7" l="1"/>
  <c r="K218" i="7" s="1"/>
  <c r="L218" i="7" s="1"/>
  <c r="T234" i="1"/>
  <c r="C234" i="1" l="1"/>
  <c r="F234" i="1"/>
  <c r="C218" i="2" l="1"/>
  <c r="C221" i="8" s="1"/>
  <c r="G234" i="1"/>
  <c r="I234" i="1"/>
  <c r="B218" i="2"/>
  <c r="B221" i="8" s="1"/>
  <c r="D234" i="1"/>
  <c r="D218" i="2" l="1"/>
  <c r="D221" i="8" s="1"/>
  <c r="J234" i="1"/>
  <c r="C219" i="7"/>
  <c r="C220" i="3" s="1"/>
  <c r="B219" i="7"/>
  <c r="M234" i="1" l="1"/>
  <c r="D219" i="7"/>
  <c r="D220" i="3" s="1"/>
  <c r="B220" i="3"/>
  <c r="N234" i="1" l="1"/>
  <c r="E218" i="2" s="1"/>
  <c r="E221" i="8" s="1"/>
  <c r="E219" i="3"/>
  <c r="O234" i="1" l="1"/>
  <c r="L235" i="1" l="1"/>
  <c r="E219" i="7"/>
  <c r="Q234" i="1"/>
  <c r="F218" i="2" l="1"/>
  <c r="F221" i="8" s="1"/>
  <c r="R234" i="1"/>
  <c r="U234" i="1" l="1"/>
  <c r="F219" i="7"/>
  <c r="F220" i="3" l="1"/>
  <c r="V234" i="1"/>
  <c r="G218" i="2" s="1"/>
  <c r="G221" i="8" s="1"/>
  <c r="G219" i="3"/>
  <c r="K219" i="3" s="1"/>
  <c r="L219" i="3" s="1"/>
  <c r="W234" i="1" l="1"/>
  <c r="K218" i="2"/>
  <c r="G219" i="7" l="1"/>
  <c r="K219" i="7" s="1"/>
  <c r="L219" i="7" s="1"/>
  <c r="T235" i="1"/>
  <c r="C235" i="1" l="1"/>
  <c r="B219" i="2" l="1"/>
  <c r="B222" i="8" s="1"/>
  <c r="D235" i="1"/>
  <c r="F235" i="1"/>
  <c r="B220" i="7" l="1"/>
  <c r="C219" i="2"/>
  <c r="C222" i="8" s="1"/>
  <c r="G235" i="1"/>
  <c r="I235" i="1"/>
  <c r="B221" i="3" l="1"/>
  <c r="C220" i="7"/>
  <c r="C221" i="3" s="1"/>
  <c r="D219" i="2"/>
  <c r="D222" i="8" s="1"/>
  <c r="J235" i="1"/>
  <c r="D220" i="7" l="1"/>
  <c r="D221" i="3" s="1"/>
  <c r="M235" i="1"/>
  <c r="N235" i="1" l="1"/>
  <c r="E219" i="2" s="1"/>
  <c r="E222" i="8" s="1"/>
  <c r="E220" i="3"/>
  <c r="O235" i="1" l="1"/>
  <c r="Q235" i="1" l="1"/>
  <c r="E220" i="7"/>
  <c r="L236" i="1"/>
  <c r="F219" i="2" l="1"/>
  <c r="F222" i="8" s="1"/>
  <c r="R235" i="1"/>
  <c r="U235" i="1" l="1"/>
  <c r="F220" i="7"/>
  <c r="F221" i="3" s="1"/>
  <c r="V235" i="1" l="1"/>
  <c r="G219" i="2" s="1"/>
  <c r="G220" i="3"/>
  <c r="K220" i="3" s="1"/>
  <c r="L220" i="3" s="1"/>
  <c r="K219" i="2"/>
  <c r="W235" i="1" l="1"/>
  <c r="G222" i="8"/>
  <c r="T236" i="1" l="1"/>
  <c r="G220" i="7"/>
  <c r="K220" i="7" s="1"/>
  <c r="L220" i="7" s="1"/>
  <c r="C236" i="1" l="1"/>
  <c r="B220" i="2" l="1"/>
  <c r="B223" i="8" s="1"/>
  <c r="D236" i="1"/>
  <c r="F236" i="1"/>
  <c r="C220" i="2" l="1"/>
  <c r="C223" i="8" s="1"/>
  <c r="G236" i="1"/>
  <c r="I236" i="1"/>
  <c r="B221" i="7"/>
  <c r="B222" i="3" l="1"/>
  <c r="C221" i="7"/>
  <c r="C222" i="3" s="1"/>
  <c r="D220" i="2"/>
  <c r="D223" i="8" s="1"/>
  <c r="J236" i="1"/>
  <c r="D221" i="7" l="1"/>
  <c r="M236" i="1"/>
  <c r="N236" i="1" l="1"/>
  <c r="E220" i="2" s="1"/>
  <c r="E223" i="8" s="1"/>
  <c r="E221" i="3"/>
  <c r="D222" i="3"/>
  <c r="O236" i="1" l="1"/>
  <c r="Q236" i="1" l="1"/>
  <c r="E221" i="7"/>
  <c r="L237" i="1"/>
  <c r="F220" i="2" l="1"/>
  <c r="F223" i="8" s="1"/>
  <c r="R236" i="1"/>
  <c r="U236" i="1" l="1"/>
  <c r="F221" i="7"/>
  <c r="F222" i="3" l="1"/>
  <c r="V236" i="1"/>
  <c r="G220" i="2" s="1"/>
  <c r="G223" i="8" s="1"/>
  <c r="W236" i="1"/>
  <c r="G221" i="3"/>
  <c r="K221" i="3" s="1"/>
  <c r="L221" i="3" s="1"/>
  <c r="K220" i="2"/>
  <c r="T237" i="1" l="1"/>
  <c r="G221" i="7"/>
  <c r="K221" i="7" s="1"/>
  <c r="L221" i="7" s="1"/>
  <c r="C237" i="1" l="1"/>
  <c r="B221" i="2" l="1"/>
  <c r="B224" i="8" s="1"/>
  <c r="D237" i="1"/>
  <c r="F237" i="1"/>
  <c r="C221" i="2" l="1"/>
  <c r="C224" i="8" s="1"/>
  <c r="G237" i="1"/>
  <c r="I237" i="1"/>
  <c r="B222" i="7"/>
  <c r="B223" i="3" l="1"/>
  <c r="C222" i="7"/>
  <c r="C223" i="3" s="1"/>
  <c r="D221" i="2"/>
  <c r="D224" i="8" s="1"/>
  <c r="J237" i="1"/>
  <c r="D222" i="7" l="1"/>
  <c r="M237" i="1"/>
  <c r="D223" i="3" l="1"/>
  <c r="N237" i="1"/>
  <c r="E221" i="2" s="1"/>
  <c r="E224" i="8" s="1"/>
  <c r="E222" i="3"/>
  <c r="O237" i="1" l="1"/>
  <c r="L238" i="1" l="1"/>
  <c r="E222" i="7"/>
  <c r="Q237" i="1"/>
  <c r="F221" i="2" l="1"/>
  <c r="F224" i="8" s="1"/>
  <c r="R237" i="1"/>
  <c r="F222" i="7" l="1"/>
  <c r="U237" i="1"/>
  <c r="V237" i="1" l="1"/>
  <c r="G221" i="2" s="1"/>
  <c r="W237" i="1"/>
  <c r="G222" i="3"/>
  <c r="K222" i="3" s="1"/>
  <c r="L222" i="3" s="1"/>
  <c r="K221" i="2"/>
  <c r="F223" i="3"/>
  <c r="T238" i="1" l="1"/>
  <c r="G222" i="7"/>
  <c r="K222" i="7" s="1"/>
  <c r="L222" i="7" s="1"/>
  <c r="G224" i="8"/>
  <c r="C238" i="1" l="1"/>
  <c r="B222" i="2" l="1"/>
  <c r="B225" i="8" s="1"/>
  <c r="D238" i="1"/>
  <c r="F238" i="1"/>
  <c r="C222" i="2" l="1"/>
  <c r="C225" i="8" s="1"/>
  <c r="G238" i="1"/>
  <c r="I238" i="1"/>
  <c r="B223" i="7"/>
  <c r="C223" i="7" l="1"/>
  <c r="C224" i="3" s="1"/>
  <c r="D222" i="2"/>
  <c r="D225" i="8" s="1"/>
  <c r="J238" i="1"/>
  <c r="B224" i="3"/>
  <c r="M238" i="1" l="1"/>
  <c r="D223" i="7"/>
  <c r="D224" i="3" l="1"/>
  <c r="N238" i="1"/>
  <c r="E222" i="2" s="1"/>
  <c r="E225" i="8" s="1"/>
  <c r="E223" i="3"/>
  <c r="O238" i="1" l="1"/>
  <c r="Q238" i="1" l="1"/>
  <c r="L239" i="1"/>
  <c r="E223" i="7"/>
  <c r="F222" i="2" l="1"/>
  <c r="F225" i="8" s="1"/>
  <c r="R238" i="1"/>
  <c r="U238" i="1" l="1"/>
  <c r="F223" i="7"/>
  <c r="F224" i="3" l="1"/>
  <c r="V238" i="1"/>
  <c r="G222" i="2" s="1"/>
  <c r="G225" i="8" s="1"/>
  <c r="W238" i="1"/>
  <c r="G223" i="3"/>
  <c r="K223" i="3" s="1"/>
  <c r="L223" i="3" s="1"/>
  <c r="K222" i="2"/>
  <c r="T239" i="1" l="1"/>
  <c r="G223" i="7"/>
  <c r="K223" i="7" s="1"/>
  <c r="L223" i="7" s="1"/>
  <c r="C239" i="1" l="1"/>
  <c r="B223" i="2" l="1"/>
  <c r="B226" i="8" s="1"/>
  <c r="D239" i="1"/>
  <c r="F239" i="1"/>
  <c r="B224" i="7" l="1"/>
  <c r="C223" i="2"/>
  <c r="C226" i="8" s="1"/>
  <c r="G239" i="1"/>
  <c r="I239" i="1"/>
  <c r="C224" i="7" l="1"/>
  <c r="C225" i="3" s="1"/>
  <c r="B225" i="3"/>
  <c r="D223" i="2"/>
  <c r="D226" i="8" s="1"/>
  <c r="J239" i="1"/>
  <c r="M239" i="1" l="1"/>
  <c r="D224" i="7"/>
  <c r="N239" i="1" l="1"/>
  <c r="E223" i="2" s="1"/>
  <c r="E226" i="8" s="1"/>
  <c r="E224" i="3"/>
  <c r="D225" i="3"/>
  <c r="O239" i="1" l="1"/>
  <c r="E224" i="7" l="1"/>
  <c r="L240" i="1"/>
  <c r="Q239" i="1"/>
  <c r="F223" i="2" l="1"/>
  <c r="F226" i="8" s="1"/>
  <c r="R239" i="1"/>
  <c r="U239" i="1" l="1"/>
  <c r="F224" i="7"/>
  <c r="F225" i="3" l="1"/>
  <c r="V239" i="1"/>
  <c r="G223" i="2" s="1"/>
  <c r="G226" i="8" s="1"/>
  <c r="G224" i="3"/>
  <c r="K224" i="3" s="1"/>
  <c r="L224" i="3" s="1"/>
  <c r="W239" i="1" l="1"/>
  <c r="K223" i="2"/>
  <c r="T240" i="1" l="1"/>
  <c r="G224" i="7"/>
  <c r="K224" i="7" s="1"/>
  <c r="L224" i="7" s="1"/>
  <c r="C240" i="1" l="1"/>
  <c r="B224" i="2" l="1"/>
  <c r="B227" i="8" s="1"/>
  <c r="D240" i="1"/>
  <c r="F240" i="1"/>
  <c r="B225" i="7" l="1"/>
  <c r="C224" i="2"/>
  <c r="C227" i="8" s="1"/>
  <c r="G240" i="1"/>
  <c r="I240" i="1"/>
  <c r="C225" i="7" l="1"/>
  <c r="C226" i="3" s="1"/>
  <c r="B226" i="3"/>
  <c r="D224" i="2"/>
  <c r="D227" i="8" s="1"/>
  <c r="J240" i="1"/>
  <c r="D225" i="7" l="1"/>
  <c r="M240" i="1"/>
  <c r="D226" i="3" l="1"/>
  <c r="N240" i="1"/>
  <c r="E224" i="2" s="1"/>
  <c r="E227" i="8" s="1"/>
  <c r="E225" i="3"/>
  <c r="O240" i="1" l="1"/>
  <c r="L241" i="1" l="1"/>
  <c r="Q240" i="1"/>
  <c r="E225" i="7"/>
  <c r="F224" i="2" l="1"/>
  <c r="F227" i="8" s="1"/>
  <c r="R240" i="1"/>
  <c r="U240" i="1" l="1"/>
  <c r="F225" i="7"/>
  <c r="F226" i="3" l="1"/>
  <c r="V240" i="1"/>
  <c r="G224" i="2" s="1"/>
  <c r="G227" i="8" s="1"/>
  <c r="W240" i="1"/>
  <c r="G225" i="3"/>
  <c r="K225" i="3" s="1"/>
  <c r="L225" i="3" s="1"/>
  <c r="K224" i="2"/>
  <c r="T241" i="1" l="1"/>
  <c r="G225" i="7"/>
  <c r="K225" i="7" s="1"/>
  <c r="L225" i="7" s="1"/>
  <c r="C241" i="1" l="1"/>
  <c r="B225" i="2" l="1"/>
  <c r="B228" i="8" s="1"/>
  <c r="D241" i="1"/>
  <c r="F241" i="1"/>
  <c r="B226" i="7" l="1"/>
  <c r="C225" i="2"/>
  <c r="C228" i="8" s="1"/>
  <c r="G241" i="1"/>
  <c r="I241" i="1"/>
  <c r="C226" i="7" l="1"/>
  <c r="C227" i="3" s="1"/>
  <c r="B227" i="3"/>
  <c r="D225" i="2"/>
  <c r="D228" i="8" s="1"/>
  <c r="J241" i="1"/>
  <c r="M241" i="1" l="1"/>
  <c r="D226" i="7"/>
  <c r="N241" i="1" l="1"/>
  <c r="E225" i="2" s="1"/>
  <c r="E228" i="8" s="1"/>
  <c r="E226" i="3"/>
  <c r="D227" i="3"/>
  <c r="O241" i="1" l="1"/>
  <c r="E226" i="7" l="1"/>
  <c r="Q241" i="1"/>
  <c r="L242" i="1"/>
  <c r="F225" i="2" l="1"/>
  <c r="F228" i="8" s="1"/>
  <c r="R241" i="1"/>
  <c r="U241" i="1" l="1"/>
  <c r="F226" i="7"/>
  <c r="F227" i="3" l="1"/>
  <c r="V241" i="1"/>
  <c r="G225" i="2" s="1"/>
  <c r="G228" i="8" s="1"/>
  <c r="G226" i="3"/>
  <c r="K226" i="3" s="1"/>
  <c r="L226" i="3" s="1"/>
  <c r="K225" i="2" l="1"/>
  <c r="W241" i="1"/>
  <c r="T242" i="1" l="1"/>
  <c r="G226" i="7"/>
  <c r="K226" i="7" s="1"/>
  <c r="L226" i="7" s="1"/>
  <c r="C242" i="1" l="1"/>
  <c r="F242" i="1" s="1"/>
  <c r="C226" i="2" l="1"/>
  <c r="C229" i="8" s="1"/>
  <c r="G242" i="1"/>
  <c r="I242" i="1"/>
  <c r="B226" i="2"/>
  <c r="B229" i="8" s="1"/>
  <c r="D242" i="1"/>
  <c r="D226" i="2" l="1"/>
  <c r="D229" i="8" s="1"/>
  <c r="J242" i="1"/>
  <c r="C227" i="7"/>
  <c r="C228" i="3" s="1"/>
  <c r="B227" i="7"/>
  <c r="M242" i="1" l="1"/>
  <c r="D227" i="7"/>
  <c r="D228" i="3" s="1"/>
  <c r="B228" i="3"/>
  <c r="N242" i="1" l="1"/>
  <c r="E226" i="2" s="1"/>
  <c r="E229" i="8" s="1"/>
  <c r="E227" i="3"/>
  <c r="O242" i="1" l="1"/>
  <c r="L243" i="1" l="1"/>
  <c r="Q242" i="1"/>
  <c r="E227" i="7"/>
  <c r="F226" i="2" l="1"/>
  <c r="F229" i="8" s="1"/>
  <c r="R242" i="1"/>
  <c r="U242" i="1" l="1"/>
  <c r="F227" i="7"/>
  <c r="F228" i="3" l="1"/>
  <c r="V242" i="1"/>
  <c r="G226" i="2" s="1"/>
  <c r="G229" i="8" s="1"/>
  <c r="W242" i="1"/>
  <c r="G227" i="3"/>
  <c r="K227" i="3" s="1"/>
  <c r="L227" i="3" s="1"/>
  <c r="T243" i="1" l="1"/>
  <c r="G227" i="7"/>
  <c r="K227" i="7" s="1"/>
  <c r="L227" i="7" s="1"/>
  <c r="K226" i="2"/>
  <c r="C243" i="1" l="1"/>
  <c r="F243" i="1" s="1"/>
  <c r="C227" i="2" l="1"/>
  <c r="C230" i="8" s="1"/>
  <c r="G243" i="1"/>
  <c r="I243" i="1"/>
  <c r="B227" i="2"/>
  <c r="B230" i="8" s="1"/>
  <c r="D243" i="1"/>
  <c r="D227" i="2" l="1"/>
  <c r="D230" i="8" s="1"/>
  <c r="J243" i="1"/>
  <c r="C228" i="7"/>
  <c r="C229" i="3" s="1"/>
  <c r="B228" i="7"/>
  <c r="M243" i="1" l="1"/>
  <c r="D228" i="7"/>
  <c r="D229" i="3" s="1"/>
  <c r="B229" i="3"/>
  <c r="N243" i="1" l="1"/>
  <c r="E227" i="2" s="1"/>
  <c r="E230" i="8" s="1"/>
  <c r="E228" i="3"/>
  <c r="O243" i="1" l="1"/>
  <c r="E228" i="7" l="1"/>
  <c r="Q243" i="1"/>
  <c r="L244" i="1"/>
  <c r="F227" i="2" l="1"/>
  <c r="F230" i="8" s="1"/>
  <c r="R243" i="1"/>
  <c r="U243" i="1" l="1"/>
  <c r="F228" i="7"/>
  <c r="F229" i="3" l="1"/>
  <c r="V243" i="1"/>
  <c r="G227" i="2" s="1"/>
  <c r="G230" i="8" s="1"/>
  <c r="G228" i="3"/>
  <c r="K228" i="3" s="1"/>
  <c r="L228" i="3" s="1"/>
  <c r="W243" i="1" l="1"/>
  <c r="K227" i="2"/>
  <c r="T244" i="1" l="1"/>
  <c r="G228" i="7"/>
  <c r="K228" i="7" s="1"/>
  <c r="L228" i="7" s="1"/>
  <c r="C244" i="1" l="1"/>
  <c r="F244" i="1"/>
  <c r="C228" i="2" l="1"/>
  <c r="C231" i="8" s="1"/>
  <c r="G244" i="1"/>
  <c r="I244" i="1"/>
  <c r="B228" i="2"/>
  <c r="B231" i="8" s="1"/>
  <c r="D244" i="1"/>
  <c r="C229" i="7" l="1"/>
  <c r="C230" i="3" s="1"/>
  <c r="D228" i="2"/>
  <c r="D231" i="8" s="1"/>
  <c r="J244" i="1"/>
  <c r="B229" i="7"/>
  <c r="M244" i="1" l="1"/>
  <c r="D229" i="7"/>
  <c r="D230" i="3" s="1"/>
  <c r="B230" i="3"/>
  <c r="N244" i="1" l="1"/>
  <c r="E228" i="2" s="1"/>
  <c r="E231" i="8" s="1"/>
  <c r="O244" i="1"/>
  <c r="E229" i="3"/>
  <c r="E229" i="7" l="1"/>
  <c r="Q244" i="1"/>
  <c r="L245" i="1"/>
  <c r="F228" i="2" l="1"/>
  <c r="F231" i="8" s="1"/>
  <c r="R244" i="1"/>
  <c r="U244" i="1" l="1"/>
  <c r="F229" i="7"/>
  <c r="F230" i="3" l="1"/>
  <c r="V244" i="1"/>
  <c r="G228" i="2" s="1"/>
  <c r="G231" i="8" s="1"/>
  <c r="G229" i="3"/>
  <c r="K229" i="3" s="1"/>
  <c r="L229" i="3" s="1"/>
  <c r="W244" i="1" l="1"/>
  <c r="K228" i="2"/>
  <c r="T245" i="1" l="1"/>
  <c r="G229" i="7"/>
  <c r="K229" i="7" s="1"/>
  <c r="L229" i="7" s="1"/>
  <c r="C245" i="1" l="1"/>
  <c r="F245" i="1" s="1"/>
  <c r="C229" i="2" l="1"/>
  <c r="C232" i="8" s="1"/>
  <c r="G245" i="1"/>
  <c r="I245" i="1"/>
  <c r="B229" i="2"/>
  <c r="B232" i="8" s="1"/>
  <c r="D245" i="1"/>
  <c r="C230" i="7" l="1"/>
  <c r="C231" i="3" s="1"/>
  <c r="D229" i="2"/>
  <c r="D232" i="8" s="1"/>
  <c r="J245" i="1"/>
  <c r="B230" i="7"/>
  <c r="D230" i="7" l="1"/>
  <c r="D231" i="3" s="1"/>
  <c r="M245" i="1"/>
  <c r="B231" i="3"/>
  <c r="N245" i="1" l="1"/>
  <c r="E229" i="2" s="1"/>
  <c r="E232" i="8" s="1"/>
  <c r="E230" i="3"/>
  <c r="O245" i="1" l="1"/>
  <c r="E230" i="7" l="1"/>
  <c r="L246" i="1"/>
  <c r="Q245" i="1"/>
  <c r="F229" i="2" l="1"/>
  <c r="F232" i="8" s="1"/>
  <c r="R245" i="1"/>
  <c r="F230" i="7" l="1"/>
  <c r="U245" i="1"/>
  <c r="V245" i="1" l="1"/>
  <c r="G229" i="2" s="1"/>
  <c r="G230" i="3"/>
  <c r="K230" i="3" s="1"/>
  <c r="L230" i="3" s="1"/>
  <c r="K229" i="2"/>
  <c r="F231" i="3"/>
  <c r="W245" i="1" l="1"/>
  <c r="G232" i="8"/>
  <c r="T246" i="1" l="1"/>
  <c r="G230" i="7"/>
  <c r="K230" i="7" s="1"/>
  <c r="L230" i="7" s="1"/>
  <c r="C246" i="1" l="1"/>
  <c r="B230" i="2" l="1"/>
  <c r="B233" i="8" s="1"/>
  <c r="D246" i="1"/>
  <c r="F246" i="1"/>
  <c r="C230" i="2" l="1"/>
  <c r="C233" i="8" s="1"/>
  <c r="G246" i="1"/>
  <c r="I246" i="1"/>
  <c r="B231" i="7"/>
  <c r="B232" i="3" l="1"/>
  <c r="D230" i="2"/>
  <c r="D233" i="8" s="1"/>
  <c r="J246" i="1"/>
  <c r="C231" i="7"/>
  <c r="C232" i="3" s="1"/>
  <c r="M246" i="1" l="1"/>
  <c r="D231" i="7"/>
  <c r="D232" i="3" l="1"/>
  <c r="N246" i="1"/>
  <c r="E230" i="2" s="1"/>
  <c r="E233" i="8" s="1"/>
  <c r="E231" i="3"/>
  <c r="O246" i="1" l="1"/>
  <c r="E231" i="7" l="1"/>
  <c r="Q246" i="1"/>
  <c r="L247" i="1"/>
  <c r="F230" i="2" l="1"/>
  <c r="F233" i="8" s="1"/>
  <c r="R246" i="1"/>
  <c r="F231" i="7" l="1"/>
  <c r="U246" i="1"/>
  <c r="V246" i="1" l="1"/>
  <c r="G230" i="2" s="1"/>
  <c r="W246" i="1"/>
  <c r="G231" i="3"/>
  <c r="K231" i="3" s="1"/>
  <c r="L231" i="3" s="1"/>
  <c r="K230" i="2"/>
  <c r="F232" i="3"/>
  <c r="G231" i="7" l="1"/>
  <c r="K231" i="7" s="1"/>
  <c r="L231" i="7" s="1"/>
  <c r="T247" i="1"/>
  <c r="G233" i="8"/>
  <c r="C247" i="1" l="1"/>
  <c r="F247" i="1"/>
  <c r="I247" i="1" s="1"/>
  <c r="D231" i="2" l="1"/>
  <c r="D234" i="8" s="1"/>
  <c r="J247" i="1"/>
  <c r="C231" i="2"/>
  <c r="C234" i="8" s="1"/>
  <c r="G247" i="1"/>
  <c r="B231" i="2"/>
  <c r="B234" i="8" s="1"/>
  <c r="D247" i="1"/>
  <c r="C232" i="7" l="1"/>
  <c r="C233" i="3" s="1"/>
  <c r="M247" i="1"/>
  <c r="D232" i="7"/>
  <c r="D233" i="3" s="1"/>
  <c r="B232" i="7"/>
  <c r="B233" i="3" l="1"/>
  <c r="N247" i="1"/>
  <c r="E231" i="2" s="1"/>
  <c r="E234" i="8" s="1"/>
  <c r="E232" i="3"/>
  <c r="O247" i="1" l="1"/>
  <c r="L248" i="1" l="1"/>
  <c r="Q247" i="1"/>
  <c r="E232" i="7"/>
  <c r="F231" i="2" l="1"/>
  <c r="F234" i="8" s="1"/>
  <c r="R247" i="1"/>
  <c r="U247" i="1" l="1"/>
  <c r="F232" i="7"/>
  <c r="F233" i="3" l="1"/>
  <c r="V247" i="1"/>
  <c r="G231" i="2" s="1"/>
  <c r="G234" i="8" s="1"/>
  <c r="G232" i="3"/>
  <c r="K232" i="3" s="1"/>
  <c r="L232" i="3" s="1"/>
  <c r="W247" i="1" l="1"/>
  <c r="K231" i="2"/>
  <c r="T248" i="1" l="1"/>
  <c r="G232" i="7"/>
  <c r="K232" i="7" s="1"/>
  <c r="L232" i="7" s="1"/>
  <c r="C248" i="1" l="1"/>
  <c r="B232" i="2" l="1"/>
  <c r="B235" i="8" s="1"/>
  <c r="D248" i="1"/>
  <c r="F248" i="1"/>
  <c r="C232" i="2" l="1"/>
  <c r="C235" i="8" s="1"/>
  <c r="G248" i="1"/>
  <c r="I248" i="1"/>
  <c r="B233" i="7"/>
  <c r="B234" i="3" l="1"/>
  <c r="D232" i="2"/>
  <c r="D235" i="8" s="1"/>
  <c r="J248" i="1"/>
  <c r="C233" i="7"/>
  <c r="C234" i="3" s="1"/>
  <c r="M248" i="1" l="1"/>
  <c r="D233" i="7"/>
  <c r="D234" i="3" s="1"/>
  <c r="N248" i="1" l="1"/>
  <c r="E232" i="2" s="1"/>
  <c r="E235" i="8" s="1"/>
  <c r="E233" i="3"/>
  <c r="O248" i="1" l="1"/>
  <c r="E233" i="7" l="1"/>
  <c r="Q248" i="1"/>
  <c r="L249" i="1"/>
  <c r="F232" i="2" l="1"/>
  <c r="F235" i="8" s="1"/>
  <c r="R248" i="1"/>
  <c r="U248" i="1" l="1"/>
  <c r="F233" i="7"/>
  <c r="F234" i="3" l="1"/>
  <c r="V248" i="1"/>
  <c r="G232" i="2" s="1"/>
  <c r="G235" i="8" s="1"/>
  <c r="G233" i="3"/>
  <c r="K233" i="3" s="1"/>
  <c r="L233" i="3" s="1"/>
  <c r="W248" i="1" l="1"/>
  <c r="K232" i="2"/>
  <c r="T249" i="1" l="1"/>
  <c r="G233" i="7"/>
  <c r="K233" i="7" s="1"/>
  <c r="L233" i="7" s="1"/>
  <c r="C249" i="1" l="1"/>
  <c r="B233" i="2" l="1"/>
  <c r="B236" i="8" s="1"/>
  <c r="D249" i="1"/>
  <c r="F249" i="1"/>
  <c r="C233" i="2" l="1"/>
  <c r="C236" i="8" s="1"/>
  <c r="G249" i="1"/>
  <c r="I249" i="1"/>
  <c r="B234" i="7"/>
  <c r="D233" i="2" l="1"/>
  <c r="D236" i="8" s="1"/>
  <c r="J249" i="1"/>
  <c r="B235" i="3"/>
  <c r="C234" i="7"/>
  <c r="C235" i="3" s="1"/>
  <c r="D234" i="7" l="1"/>
  <c r="M249" i="1"/>
  <c r="D235" i="3" l="1"/>
  <c r="N249" i="1"/>
  <c r="E233" i="2" s="1"/>
  <c r="E236" i="8" s="1"/>
  <c r="E234" i="3"/>
  <c r="O249" i="1" l="1"/>
  <c r="L250" i="1" l="1"/>
  <c r="E234" i="7"/>
  <c r="Q249" i="1"/>
  <c r="F233" i="2" l="1"/>
  <c r="F236" i="8" s="1"/>
  <c r="R249" i="1"/>
  <c r="U249" i="1" l="1"/>
  <c r="F234" i="7"/>
  <c r="F235" i="3" l="1"/>
  <c r="V249" i="1"/>
  <c r="G233" i="2" s="1"/>
  <c r="G236" i="8" s="1"/>
  <c r="W249" i="1"/>
  <c r="G234" i="3"/>
  <c r="K234" i="3" s="1"/>
  <c r="L234" i="3" s="1"/>
  <c r="K233" i="2"/>
  <c r="G234" i="7" l="1"/>
  <c r="K234" i="7" s="1"/>
  <c r="L234" i="7" s="1"/>
  <c r="T250" i="1"/>
  <c r="C250" i="1" l="1"/>
  <c r="B234" i="2" l="1"/>
  <c r="B237" i="8" s="1"/>
  <c r="D250" i="1"/>
  <c r="F250" i="1"/>
  <c r="C234" i="2" l="1"/>
  <c r="C237" i="8" s="1"/>
  <c r="G250" i="1"/>
  <c r="I250" i="1"/>
  <c r="B235" i="7"/>
  <c r="D234" i="2" l="1"/>
  <c r="D237" i="8" s="1"/>
  <c r="J250" i="1"/>
  <c r="B236" i="3"/>
  <c r="C235" i="7"/>
  <c r="C236" i="3" s="1"/>
  <c r="M250" i="1" l="1"/>
  <c r="D235" i="7"/>
  <c r="D236" i="3" l="1"/>
  <c r="N250" i="1"/>
  <c r="E234" i="2" s="1"/>
  <c r="E237" i="8" s="1"/>
  <c r="E235" i="3"/>
  <c r="O250" i="1" l="1"/>
  <c r="L251" i="1" l="1"/>
  <c r="Q250" i="1"/>
  <c r="E235" i="7"/>
  <c r="F234" i="2" l="1"/>
  <c r="F237" i="8" s="1"/>
  <c r="R250" i="1"/>
  <c r="F235" i="7" l="1"/>
  <c r="U250" i="1"/>
  <c r="F236" i="3" l="1"/>
  <c r="V250" i="1"/>
  <c r="G234" i="2" s="1"/>
  <c r="G237" i="8" s="1"/>
  <c r="G235" i="3"/>
  <c r="K235" i="3" s="1"/>
  <c r="L235" i="3" s="1"/>
  <c r="W250" i="1" l="1"/>
  <c r="K234" i="2"/>
  <c r="T251" i="1" l="1"/>
  <c r="G235" i="7"/>
  <c r="K235" i="7" s="1"/>
  <c r="L235" i="7" s="1"/>
  <c r="C251" i="1" l="1"/>
  <c r="B235" i="2" l="1"/>
  <c r="B238" i="8" s="1"/>
  <c r="D251" i="1"/>
  <c r="F251" i="1"/>
  <c r="B236" i="7" l="1"/>
  <c r="C235" i="2"/>
  <c r="C238" i="8" s="1"/>
  <c r="G251" i="1"/>
  <c r="I251" i="1"/>
  <c r="C236" i="7" l="1"/>
  <c r="C237" i="3" s="1"/>
  <c r="D235" i="2"/>
  <c r="D238" i="8" s="1"/>
  <c r="J251" i="1"/>
  <c r="B237" i="3"/>
  <c r="M251" i="1" l="1"/>
  <c r="D236" i="7"/>
  <c r="D237" i="3" s="1"/>
  <c r="N251" i="1" l="1"/>
  <c r="E235" i="2" s="1"/>
  <c r="E238" i="8" s="1"/>
  <c r="E236" i="3"/>
  <c r="O251" i="1" l="1"/>
  <c r="Q251" i="1" l="1"/>
  <c r="L252" i="1"/>
  <c r="E236" i="7"/>
  <c r="F235" i="2" l="1"/>
  <c r="F238" i="8" s="1"/>
  <c r="R251" i="1"/>
  <c r="U251" i="1" l="1"/>
  <c r="F236" i="7"/>
  <c r="F237" i="3" s="1"/>
  <c r="V251" i="1" l="1"/>
  <c r="G235" i="2" s="1"/>
  <c r="G238" i="8" s="1"/>
  <c r="G236" i="3"/>
  <c r="K236" i="3" s="1"/>
  <c r="L236" i="3" s="1"/>
  <c r="K235" i="2"/>
  <c r="W251" i="1" l="1"/>
  <c r="T252" i="1" l="1"/>
  <c r="G236" i="7"/>
  <c r="K236" i="7" s="1"/>
  <c r="L236" i="7" s="1"/>
  <c r="C252" i="1" l="1"/>
  <c r="B236" i="2" l="1"/>
  <c r="B239" i="8" s="1"/>
  <c r="D252" i="1"/>
  <c r="F252" i="1"/>
  <c r="C236" i="2" l="1"/>
  <c r="C239" i="8" s="1"/>
  <c r="G252" i="1"/>
  <c r="I252" i="1"/>
  <c r="B237" i="7"/>
  <c r="D236" i="2" l="1"/>
  <c r="D239" i="8" s="1"/>
  <c r="J252" i="1"/>
  <c r="B238" i="3"/>
  <c r="C237" i="7"/>
  <c r="C238" i="3" s="1"/>
  <c r="D237" i="7" l="1"/>
  <c r="M252" i="1"/>
  <c r="N252" i="1" l="1"/>
  <c r="E236" i="2" s="1"/>
  <c r="E239" i="8" s="1"/>
  <c r="E237" i="3"/>
  <c r="D238" i="3"/>
  <c r="O252" i="1" l="1"/>
  <c r="Q252" i="1" l="1"/>
  <c r="L253" i="1"/>
  <c r="E237" i="7"/>
  <c r="F236" i="2" l="1"/>
  <c r="F239" i="8" s="1"/>
  <c r="R252" i="1"/>
  <c r="U252" i="1" l="1"/>
  <c r="F237" i="7"/>
  <c r="F238" i="3" l="1"/>
  <c r="V252" i="1"/>
  <c r="G236" i="2" s="1"/>
  <c r="G239" i="8" s="1"/>
  <c r="G237" i="3"/>
  <c r="K237" i="3" s="1"/>
  <c r="L237" i="3" s="1"/>
  <c r="W252" i="1" l="1"/>
  <c r="K236" i="2"/>
  <c r="T253" i="1" l="1"/>
  <c r="G237" i="7"/>
  <c r="K237" i="7" s="1"/>
  <c r="L237" i="7" s="1"/>
  <c r="C253" i="1" l="1"/>
  <c r="F253" i="1"/>
  <c r="I253" i="1"/>
  <c r="D237" i="2" l="1"/>
  <c r="D240" i="8" s="1"/>
  <c r="J253" i="1"/>
  <c r="C237" i="2"/>
  <c r="C240" i="8" s="1"/>
  <c r="G253" i="1"/>
  <c r="B237" i="2"/>
  <c r="B240" i="8" s="1"/>
  <c r="D253" i="1"/>
  <c r="M253" i="1" l="1"/>
  <c r="D238" i="7"/>
  <c r="D239" i="3" s="1"/>
  <c r="C238" i="7"/>
  <c r="C239" i="3" s="1"/>
  <c r="B238" i="7"/>
  <c r="B239" i="3" l="1"/>
  <c r="N253" i="1"/>
  <c r="E237" i="2" s="1"/>
  <c r="E240" i="8" s="1"/>
  <c r="E238" i="3"/>
  <c r="O253" i="1" l="1"/>
  <c r="E238" i="7" l="1"/>
  <c r="L254" i="1"/>
  <c r="Q253" i="1"/>
  <c r="F237" i="2" l="1"/>
  <c r="F240" i="8" s="1"/>
  <c r="R253" i="1"/>
  <c r="F238" i="7" l="1"/>
  <c r="U253" i="1"/>
  <c r="V253" i="1" l="1"/>
  <c r="G237" i="2" s="1"/>
  <c r="W253" i="1"/>
  <c r="G238" i="3"/>
  <c r="K238" i="3" s="1"/>
  <c r="L238" i="3" s="1"/>
  <c r="K237" i="2"/>
  <c r="F239" i="3"/>
  <c r="G238" i="7" l="1"/>
  <c r="K238" i="7" s="1"/>
  <c r="L238" i="7" s="1"/>
  <c r="T254" i="1"/>
  <c r="G240" i="8"/>
  <c r="C254" i="1" l="1"/>
  <c r="B238" i="2" l="1"/>
  <c r="B241" i="8" s="1"/>
  <c r="D254" i="1"/>
  <c r="F254" i="1"/>
  <c r="C238" i="2" l="1"/>
  <c r="C241" i="8" s="1"/>
  <c r="G254" i="1"/>
  <c r="I254" i="1"/>
  <c r="B239" i="7"/>
  <c r="D238" i="2" l="1"/>
  <c r="D241" i="8" s="1"/>
  <c r="J254" i="1"/>
  <c r="C239" i="7"/>
  <c r="C240" i="3" s="1"/>
  <c r="B240" i="3"/>
  <c r="M254" i="1" l="1"/>
  <c r="D239" i="7"/>
  <c r="D240" i="3" s="1"/>
  <c r="N254" i="1" l="1"/>
  <c r="E238" i="2" s="1"/>
  <c r="E241" i="8" s="1"/>
  <c r="E239" i="3"/>
  <c r="O254" i="1" l="1"/>
  <c r="E239" i="7" l="1"/>
  <c r="L255" i="1"/>
  <c r="Q254" i="1"/>
  <c r="F238" i="2" l="1"/>
  <c r="F241" i="8" s="1"/>
  <c r="R254" i="1"/>
  <c r="F239" i="7" l="1"/>
  <c r="F240" i="3" s="1"/>
  <c r="U254" i="1"/>
  <c r="V254" i="1" l="1"/>
  <c r="G238" i="2" s="1"/>
  <c r="G239" i="3"/>
  <c r="K239" i="3" s="1"/>
  <c r="L239" i="3" s="1"/>
  <c r="K238" i="2"/>
  <c r="W254" i="1" l="1"/>
  <c r="G241" i="8"/>
  <c r="T255" i="1" l="1"/>
  <c r="G239" i="7"/>
  <c r="K239" i="7" s="1"/>
  <c r="L239" i="7" s="1"/>
  <c r="C255" i="1" l="1"/>
  <c r="B239" i="2" l="1"/>
  <c r="B242" i="8" s="1"/>
  <c r="D255" i="1"/>
  <c r="F255" i="1"/>
  <c r="C239" i="2" l="1"/>
  <c r="C242" i="8" s="1"/>
  <c r="G255" i="1"/>
  <c r="I255" i="1"/>
  <c r="B240" i="7"/>
  <c r="D239" i="2" l="1"/>
  <c r="D242" i="8" s="1"/>
  <c r="J255" i="1"/>
  <c r="C240" i="7"/>
  <c r="C241" i="3" s="1"/>
  <c r="B241" i="3"/>
  <c r="D240" i="7" l="1"/>
  <c r="M255" i="1"/>
  <c r="N255" i="1" l="1"/>
  <c r="E239" i="2" s="1"/>
  <c r="E242" i="8" s="1"/>
  <c r="E240" i="3"/>
  <c r="D241" i="3"/>
  <c r="O255" i="1" l="1"/>
  <c r="E240" i="7" l="1"/>
  <c r="L256" i="1"/>
  <c r="Q255" i="1"/>
  <c r="F239" i="2" l="1"/>
  <c r="F242" i="8" s="1"/>
  <c r="R255" i="1"/>
  <c r="U255" i="1" l="1"/>
  <c r="F240" i="7"/>
  <c r="F241" i="3" l="1"/>
  <c r="V255" i="1"/>
  <c r="G239" i="2" s="1"/>
  <c r="G242" i="8" s="1"/>
  <c r="W255" i="1"/>
  <c r="G240" i="3"/>
  <c r="K240" i="3" s="1"/>
  <c r="L240" i="3" s="1"/>
  <c r="K239" i="2"/>
  <c r="T256" i="1" l="1"/>
  <c r="G240" i="7"/>
  <c r="K240" i="7" s="1"/>
  <c r="L240" i="7" s="1"/>
  <c r="C256" i="1" l="1"/>
  <c r="B240" i="2" l="1"/>
  <c r="B243" i="8" s="1"/>
  <c r="D256" i="1"/>
  <c r="F256" i="1"/>
  <c r="B241" i="7" l="1"/>
  <c r="C240" i="2"/>
  <c r="C243" i="8" s="1"/>
  <c r="G256" i="1"/>
  <c r="I256" i="1"/>
  <c r="C241" i="7" l="1"/>
  <c r="C242" i="3" s="1"/>
  <c r="D240" i="2"/>
  <c r="D243" i="8" s="1"/>
  <c r="J256" i="1"/>
  <c r="B242" i="3"/>
  <c r="D241" i="7" l="1"/>
  <c r="M256" i="1"/>
  <c r="N256" i="1" l="1"/>
  <c r="E240" i="2" s="1"/>
  <c r="E243" i="8" s="1"/>
  <c r="E241" i="3"/>
  <c r="D242" i="3"/>
  <c r="O256" i="1" l="1"/>
  <c r="Q256" i="1" l="1"/>
  <c r="L257" i="1"/>
  <c r="E241" i="7"/>
  <c r="F240" i="2" l="1"/>
  <c r="F243" i="8" s="1"/>
  <c r="R256" i="1"/>
  <c r="F241" i="7" l="1"/>
  <c r="U256" i="1"/>
  <c r="V256" i="1" l="1"/>
  <c r="G240" i="2" s="1"/>
  <c r="G241" i="3"/>
  <c r="K241" i="3" s="1"/>
  <c r="L241" i="3" s="1"/>
  <c r="K240" i="2"/>
  <c r="F242" i="3"/>
  <c r="W256" i="1" l="1"/>
  <c r="G243" i="8"/>
  <c r="G241" i="7" l="1"/>
  <c r="K241" i="7" s="1"/>
  <c r="L241" i="7" s="1"/>
  <c r="T257" i="1"/>
  <c r="C257" i="1" l="1"/>
  <c r="B241" i="2" l="1"/>
  <c r="B244" i="8" s="1"/>
  <c r="D257" i="1"/>
  <c r="F257" i="1"/>
  <c r="C241" i="2" l="1"/>
  <c r="C244" i="8" s="1"/>
  <c r="G257" i="1"/>
  <c r="I257" i="1"/>
  <c r="B242" i="7"/>
  <c r="B243" i="3" l="1"/>
  <c r="C242" i="7"/>
  <c r="C243" i="3" s="1"/>
  <c r="D241" i="2"/>
  <c r="D244" i="8" s="1"/>
  <c r="J257" i="1"/>
  <c r="D242" i="7" l="1"/>
  <c r="M257" i="1"/>
  <c r="N257" i="1" l="1"/>
  <c r="E241" i="2" s="1"/>
  <c r="E244" i="8" s="1"/>
  <c r="O257" i="1"/>
  <c r="E242" i="3"/>
  <c r="D243" i="3"/>
  <c r="L258" i="1" l="1"/>
  <c r="E242" i="7"/>
  <c r="Q257" i="1"/>
  <c r="F241" i="2" l="1"/>
  <c r="F244" i="8" s="1"/>
  <c r="R257" i="1"/>
  <c r="U257" i="1" l="1"/>
  <c r="F242" i="7"/>
  <c r="F243" i="3" l="1"/>
  <c r="V257" i="1"/>
  <c r="G241" i="2" s="1"/>
  <c r="G244" i="8" s="1"/>
  <c r="G242" i="3"/>
  <c r="K242" i="3" s="1"/>
  <c r="L242" i="3" s="1"/>
  <c r="W257" i="1" l="1"/>
  <c r="K241" i="2"/>
  <c r="T258" i="1" l="1"/>
  <c r="G242" i="7"/>
  <c r="K242" i="7" s="1"/>
  <c r="L242" i="7" s="1"/>
  <c r="C258" i="1" l="1"/>
  <c r="F258" i="1"/>
  <c r="I258" i="1" s="1"/>
  <c r="D242" i="2" l="1"/>
  <c r="D245" i="8" s="1"/>
  <c r="D2" i="8" s="1"/>
  <c r="J258" i="1"/>
  <c r="C242" i="2"/>
  <c r="C245" i="8" s="1"/>
  <c r="C2" i="8" s="1"/>
  <c r="G258" i="1"/>
  <c r="C243" i="7" s="1"/>
  <c r="B242" i="2"/>
  <c r="B245" i="8" s="1"/>
  <c r="B2" i="8" s="1"/>
  <c r="D258" i="1"/>
  <c r="B243" i="7" s="1"/>
  <c r="M258" i="1" l="1"/>
  <c r="D243" i="7"/>
  <c r="N258" i="1" l="1"/>
  <c r="E242" i="2" s="1"/>
  <c r="O258" i="1"/>
  <c r="E243" i="3"/>
  <c r="Q258" i="1" l="1"/>
  <c r="E243" i="7"/>
  <c r="E245" i="8"/>
  <c r="E2" i="8" s="1"/>
  <c r="F242" i="2" l="1"/>
  <c r="F245" i="8" s="1"/>
  <c r="F2" i="8" s="1"/>
  <c r="R258" i="1"/>
  <c r="F243" i="7" l="1"/>
  <c r="U258" i="1"/>
  <c r="V258" i="1" l="1"/>
  <c r="G242" i="2" s="1"/>
  <c r="G245" i="8" s="1"/>
  <c r="G2" i="8" s="1"/>
  <c r="G243" i="3"/>
  <c r="K243" i="3" s="1"/>
  <c r="L243" i="3" s="1"/>
  <c r="K242" i="2" l="1"/>
  <c r="W258" i="1"/>
  <c r="G243" i="7" s="1"/>
  <c r="K243" i="7" s="1"/>
  <c r="L243" i="7" s="1"/>
</calcChain>
</file>

<file path=xl/sharedStrings.xml><?xml version="1.0" encoding="utf-8"?>
<sst xmlns="http://schemas.openxmlformats.org/spreadsheetml/2006/main" count="152" uniqueCount="68">
  <si>
    <t>CA</t>
  </si>
  <si>
    <t>CG</t>
  </si>
  <si>
    <t>CM</t>
  </si>
  <si>
    <t>CY</t>
  </si>
  <si>
    <t>CZ</t>
  </si>
  <si>
    <t>GZ</t>
  </si>
  <si>
    <t>TC</t>
  </si>
  <si>
    <t>VE</t>
  </si>
  <si>
    <t>PC</t>
  </si>
  <si>
    <t>POOL</t>
  </si>
  <si>
    <t>UPB</t>
  </si>
  <si>
    <t>ORIGINAL</t>
  </si>
  <si>
    <t>CURRENT</t>
  </si>
  <si>
    <t>SET.</t>
  </si>
  <si>
    <t>ISSUE</t>
  </si>
  <si>
    <t>DATE</t>
  </si>
  <si>
    <t>PAYMT</t>
  </si>
  <si>
    <t>GROUP</t>
  </si>
  <si>
    <t>NUMBER</t>
  </si>
  <si>
    <t>CUSIP</t>
  </si>
  <si>
    <t>WAC</t>
  </si>
  <si>
    <t>COUPON</t>
  </si>
  <si>
    <t>YYYY</t>
  </si>
  <si>
    <t>MM</t>
  </si>
  <si>
    <t>DD</t>
  </si>
  <si>
    <t>WARM</t>
  </si>
  <si>
    <t>WALA</t>
  </si>
  <si>
    <t>ID</t>
  </si>
  <si>
    <t>C90831</t>
  </si>
  <si>
    <t>31335H4Q3</t>
  </si>
  <si>
    <t>C90836</t>
  </si>
  <si>
    <t>31335H4V2</t>
  </si>
  <si>
    <t>Periodic rate</t>
  </si>
  <si>
    <t>PoolID</t>
  </si>
  <si>
    <t>Term</t>
  </si>
  <si>
    <t>AGE:</t>
  </si>
  <si>
    <t>(WHOLE POOL)</t>
  </si>
  <si>
    <t>PC UPB</t>
  </si>
  <si>
    <t>YEAR</t>
  </si>
  <si>
    <t>Total Principal</t>
  </si>
  <si>
    <t>Total Interest</t>
  </si>
  <si>
    <t>EOM Balance</t>
  </si>
  <si>
    <t>Accrued</t>
  </si>
  <si>
    <t>Prepay CF</t>
  </si>
  <si>
    <t>Portion of</t>
  </si>
  <si>
    <t>Collateral Principal</t>
  </si>
  <si>
    <t>Interest Available to CMO</t>
  </si>
  <si>
    <t>Total</t>
  </si>
  <si>
    <t>Checksum</t>
  </si>
  <si>
    <t>Principal</t>
  </si>
  <si>
    <t>Interest</t>
  </si>
  <si>
    <t>Total Principal less Accrued Interest</t>
  </si>
  <si>
    <t>Amortization PMT</t>
  </si>
  <si>
    <t>Coupon</t>
  </si>
  <si>
    <t>Tranche Coupon</t>
  </si>
  <si>
    <t>Subtotal</t>
  </si>
  <si>
    <t>Proportion of Balance</t>
  </si>
  <si>
    <t>Discount Factor</t>
  </si>
  <si>
    <t>Total Cash Flows (Discounted)</t>
  </si>
  <si>
    <t>Prices:</t>
  </si>
  <si>
    <t>Note that the total current balance of the collateral is $0.1 higher than the sum of initial tranche balances. This data glitch explains the minor difference between total tranche balances and collateral balances each month. Tranche interest CF and collateral interest CF are slightly different for the same reason.</t>
  </si>
  <si>
    <t>Month</t>
  </si>
  <si>
    <t>CPR</t>
  </si>
  <si>
    <t>36 and on</t>
  </si>
  <si>
    <t>CMO Principal Allocation</t>
  </si>
  <si>
    <t>PSA Schdl.</t>
  </si>
  <si>
    <t>Prepayment CPR</t>
  </si>
  <si>
    <t>SMM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</si>
</sst>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6" formatCode="&quot;$&quot;#,##0_);[Red]\(&quot;$&quot;#,##0\)"/>
    <numFmt numFmtId="164" formatCode="&quot;$&quot;#,##0"/>
    <numFmt numFmtId="165" formatCode="#,##0.000"/>
    <numFmt numFmtId="166" formatCode="#,##0.0000000"/>
    <numFmt numFmtId="167" formatCode="0.000"/>
    <numFmt numFmtId="168" formatCode="0.00000"/>
    <numFmt numFmtId="169" formatCode="#,##0.0"/>
    <numFmt numFmtId="170" formatCode="0.00000%"/>
    <numFmt numFmtId="171" formatCode="0.0000000"/>
    <numFmt numFmtId="172" formatCode="0.00000000"/>
  </numFmts>
  <fonts count="14" x14ac:knownFonts="1">
    <font>
      <sz val="10"/>
      <name val="Arial"/>
    </font>
    <font>
      <sz val="10"/>
      <name val="Arial"/>
    </font>
    <font>
      <b/>
      <sz val="16"/>
      <color indexed="12"/>
      <name val="Arial"/>
      <family val="2"/>
    </font>
    <font>
      <b/>
      <sz val="16"/>
      <color indexed="48"/>
      <name val="Arial"/>
      <family val="2"/>
    </font>
    <font>
      <b/>
      <sz val="10"/>
      <name val="Arial"/>
      <family val="2"/>
    </font>
    <font>
      <sz val="8"/>
      <name val="Arial"/>
      <family val="2"/>
    </font>
    <font>
      <b/>
      <sz val="10"/>
      <name val="Arial"/>
      <family val="2"/>
      <charset val="204"/>
    </font>
    <font>
      <b/>
      <sz val="12"/>
      <color indexed="12"/>
      <name val="Arial"/>
      <family val="2"/>
      <charset val="204"/>
    </font>
    <font>
      <sz val="12"/>
      <color indexed="12"/>
      <name val="Arial"/>
      <family val="2"/>
      <charset val="204"/>
    </font>
    <font>
      <b/>
      <sz val="14"/>
      <color indexed="12"/>
      <name val="Arial"/>
      <family val="2"/>
      <charset val="204"/>
    </font>
    <font>
      <sz val="10"/>
      <name val="Arial"/>
      <family val="2"/>
    </font>
    <font>
      <b/>
      <sz val="12"/>
      <name val="Arial"/>
      <family val="2"/>
    </font>
    <font>
      <sz val="10"/>
      <color indexed="12"/>
      <name val="Arial"/>
      <family val="2"/>
    </font>
    <font>
      <b/>
      <sz val="10"/>
      <color indexed="12"/>
      <name val="Arial"/>
      <family val="2"/>
    </font>
  </fonts>
  <fills count="3">
    <fill>
      <patternFill patternType="none"/>
    </fill>
    <fill>
      <patternFill patternType="gray125"/>
    </fill>
    <fill>
      <patternFill patternType="solid">
        <fgColor indexed="11"/>
        <bgColor indexed="64"/>
      </patternFill>
    </fill>
  </fills>
  <borders count="11">
    <border>
      <left/>
      <right/>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indexed="12"/>
      </left>
      <right style="thick">
        <color indexed="12"/>
      </right>
      <top style="thick">
        <color indexed="12"/>
      </top>
      <bottom/>
      <diagonal/>
    </border>
    <border>
      <left style="thick">
        <color indexed="12"/>
      </left>
      <right style="thick">
        <color indexed="12"/>
      </right>
      <top/>
      <bottom/>
      <diagonal/>
    </border>
    <border>
      <left style="thick">
        <color indexed="12"/>
      </left>
      <right style="thick">
        <color indexed="12"/>
      </right>
      <top/>
      <bottom style="thick">
        <color indexed="12"/>
      </bottom>
      <diagonal/>
    </border>
    <border>
      <left style="thick">
        <color indexed="10"/>
      </left>
      <right style="thick">
        <color indexed="10"/>
      </right>
      <top style="thick">
        <color indexed="10"/>
      </top>
      <bottom/>
      <diagonal/>
    </border>
    <border>
      <left style="thick">
        <color indexed="10"/>
      </left>
      <right style="thick">
        <color indexed="10"/>
      </right>
      <top/>
      <bottom/>
      <diagonal/>
    </border>
    <border>
      <left style="thick">
        <color indexed="10"/>
      </left>
      <right style="thick">
        <color indexed="10"/>
      </right>
      <top/>
      <bottom style="thick">
        <color indexed="10"/>
      </bottom>
      <diagonal/>
    </border>
    <border>
      <left style="thick">
        <color auto="1"/>
      </left>
      <right style="thick">
        <color auto="1"/>
      </right>
      <top style="thick">
        <color auto="1"/>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69">
    <xf numFmtId="0" fontId="0" fillId="0" borderId="0" xfId="0"/>
    <xf numFmtId="0" fontId="2" fillId="0" borderId="0" xfId="0" applyFont="1" applyAlignment="1" applyProtection="1">
      <alignment horizontal="left"/>
    </xf>
    <xf numFmtId="0" fontId="3" fillId="0" borderId="0" xfId="0" applyFont="1"/>
    <xf numFmtId="0" fontId="4" fillId="0" borderId="0" xfId="0" applyFont="1" applyAlignment="1" applyProtection="1">
      <alignment horizontal="left"/>
    </xf>
    <xf numFmtId="5" fontId="0" fillId="0" borderId="0" xfId="0" applyNumberFormat="1" applyProtection="1"/>
    <xf numFmtId="0" fontId="4" fillId="0" borderId="0" xfId="0" applyFont="1"/>
    <xf numFmtId="3" fontId="0" fillId="0" borderId="0" xfId="0" applyNumberFormat="1"/>
    <xf numFmtId="164" fontId="0" fillId="0" borderId="0" xfId="0" applyNumberFormat="1"/>
    <xf numFmtId="11" fontId="0" fillId="0" borderId="0" xfId="0" applyNumberFormat="1"/>
    <xf numFmtId="165" fontId="0" fillId="0" borderId="0" xfId="0" applyNumberFormat="1"/>
    <xf numFmtId="164" fontId="0" fillId="0" borderId="0" xfId="0" applyNumberFormat="1" applyProtection="1"/>
    <xf numFmtId="0" fontId="6" fillId="0" borderId="0" xfId="0" applyFont="1"/>
    <xf numFmtId="166" fontId="0" fillId="0" borderId="0" xfId="0" applyNumberFormat="1"/>
    <xf numFmtId="0" fontId="0" fillId="2" borderId="0" xfId="0" applyFill="1"/>
    <xf numFmtId="0" fontId="8" fillId="0" borderId="0" xfId="0" applyFont="1"/>
    <xf numFmtId="0" fontId="9" fillId="0" borderId="0" xfId="0" applyFont="1"/>
    <xf numFmtId="0" fontId="6" fillId="2" borderId="0" xfId="0" applyFont="1" applyFill="1" applyAlignment="1">
      <alignment wrapText="1"/>
    </xf>
    <xf numFmtId="11" fontId="6" fillId="2" borderId="0" xfId="0" applyNumberFormat="1" applyFont="1" applyFill="1" applyAlignment="1">
      <alignment wrapText="1"/>
    </xf>
    <xf numFmtId="0" fontId="6" fillId="2" borderId="0" xfId="0" applyFont="1" applyFill="1"/>
    <xf numFmtId="11" fontId="6" fillId="2" borderId="0" xfId="0" applyNumberFormat="1" applyFont="1" applyFill="1"/>
    <xf numFmtId="167" fontId="0" fillId="0" borderId="0" xfId="0" applyNumberFormat="1"/>
    <xf numFmtId="10" fontId="0" fillId="0" borderId="0" xfId="0" applyNumberFormat="1"/>
    <xf numFmtId="3" fontId="7" fillId="0" borderId="0" xfId="0" applyNumberFormat="1" applyFont="1"/>
    <xf numFmtId="3" fontId="4" fillId="2" borderId="0" xfId="0" applyNumberFormat="1" applyFont="1" applyFill="1" applyAlignment="1" applyProtection="1">
      <alignment horizontal="center"/>
    </xf>
    <xf numFmtId="3" fontId="4" fillId="0" borderId="0" xfId="0" applyNumberFormat="1" applyFont="1" applyAlignment="1" applyProtection="1">
      <alignment horizontal="center"/>
    </xf>
    <xf numFmtId="3" fontId="4" fillId="0" borderId="0" xfId="0" applyNumberFormat="1" applyFont="1" applyAlignment="1" applyProtection="1">
      <alignment horizontal="left"/>
    </xf>
    <xf numFmtId="0" fontId="0" fillId="0" borderId="0" xfId="0" applyAlignment="1">
      <alignment horizontal="center"/>
    </xf>
    <xf numFmtId="3" fontId="0" fillId="0" borderId="0" xfId="0" applyNumberFormat="1" applyAlignment="1">
      <alignment horizontal="center"/>
    </xf>
    <xf numFmtId="0" fontId="0" fillId="0" borderId="0" xfId="0" applyFill="1"/>
    <xf numFmtId="0" fontId="6" fillId="0" borderId="0" xfId="0" applyFont="1" applyFill="1"/>
    <xf numFmtId="3" fontId="0" fillId="0" borderId="0" xfId="0" applyNumberFormat="1" applyFill="1"/>
    <xf numFmtId="164" fontId="0" fillId="0" borderId="0" xfId="0" applyNumberFormat="1" applyFill="1"/>
    <xf numFmtId="170" fontId="0" fillId="0" borderId="0" xfId="0" applyNumberFormat="1" applyProtection="1"/>
    <xf numFmtId="0" fontId="6" fillId="0" borderId="0" xfId="0" applyFont="1" applyFill="1" applyAlignment="1">
      <alignment wrapText="1"/>
    </xf>
    <xf numFmtId="0" fontId="8" fillId="0" borderId="0" xfId="0" applyFont="1" applyFill="1"/>
    <xf numFmtId="0" fontId="4" fillId="2" borderId="0" xfId="0" applyFont="1" applyFill="1" applyAlignment="1" applyProtection="1">
      <alignment horizontal="left" wrapText="1"/>
    </xf>
    <xf numFmtId="3" fontId="11" fillId="0" borderId="0" xfId="0" applyNumberFormat="1" applyFont="1"/>
    <xf numFmtId="166" fontId="4" fillId="0" borderId="0" xfId="0" applyNumberFormat="1" applyFont="1"/>
    <xf numFmtId="6" fontId="0" fillId="0" borderId="0" xfId="0" applyNumberFormat="1" applyFill="1"/>
    <xf numFmtId="171" fontId="0" fillId="0" borderId="0" xfId="0" applyNumberFormat="1" applyFill="1"/>
    <xf numFmtId="172" fontId="0" fillId="0" borderId="0" xfId="0" applyNumberFormat="1" applyFill="1"/>
    <xf numFmtId="165" fontId="12" fillId="0" borderId="0" xfId="0" applyNumberFormat="1" applyFont="1"/>
    <xf numFmtId="169" fontId="0" fillId="0" borderId="0" xfId="0" applyNumberFormat="1"/>
    <xf numFmtId="169" fontId="6" fillId="0" borderId="0" xfId="0" applyNumberFormat="1" applyFont="1"/>
    <xf numFmtId="168" fontId="12" fillId="0" borderId="0" xfId="0" applyNumberFormat="1" applyFont="1"/>
    <xf numFmtId="164" fontId="0" fillId="0" borderId="1" xfId="0" applyNumberFormat="1" applyBorder="1"/>
    <xf numFmtId="164" fontId="0" fillId="0" borderId="2"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1" fillId="0" borderId="3" xfId="0" applyNumberFormat="1" applyFont="1" applyBorder="1"/>
    <xf numFmtId="11" fontId="6" fillId="2" borderId="6" xfId="0" applyNumberFormat="1" applyFont="1" applyFill="1" applyBorder="1"/>
    <xf numFmtId="0" fontId="6" fillId="2" borderId="7" xfId="0" applyFont="1" applyFill="1" applyBorder="1"/>
    <xf numFmtId="11" fontId="0" fillId="0" borderId="7" xfId="0" applyNumberFormat="1" applyBorder="1"/>
    <xf numFmtId="164" fontId="0" fillId="0" borderId="7" xfId="0" applyNumberFormat="1" applyBorder="1"/>
    <xf numFmtId="164" fontId="0" fillId="0" borderId="8" xfId="0" applyNumberFormat="1" applyBorder="1"/>
    <xf numFmtId="0" fontId="6" fillId="2" borderId="9" xfId="0" applyFont="1" applyFill="1" applyBorder="1"/>
    <xf numFmtId="0" fontId="6" fillId="2" borderId="1" xfId="0" applyFont="1" applyFill="1" applyBorder="1"/>
    <xf numFmtId="168" fontId="0" fillId="0" borderId="0" xfId="0" applyNumberFormat="1" applyFill="1"/>
    <xf numFmtId="9" fontId="13" fillId="0" borderId="10" xfId="0" applyNumberFormat="1" applyFont="1" applyBorder="1"/>
    <xf numFmtId="0" fontId="6" fillId="2" borderId="0" xfId="0" applyFont="1" applyFill="1" applyAlignment="1">
      <alignment horizontal="center" wrapText="1"/>
    </xf>
    <xf numFmtId="0" fontId="4" fillId="2" borderId="0" xfId="0" applyFont="1" applyFill="1"/>
    <xf numFmtId="164" fontId="4" fillId="0" borderId="0" xfId="0" applyNumberFormat="1" applyFont="1"/>
    <xf numFmtId="11" fontId="4" fillId="0" borderId="0" xfId="0" applyNumberFormat="1" applyFont="1"/>
    <xf numFmtId="11" fontId="4" fillId="2" borderId="0" xfId="0" applyNumberFormat="1" applyFont="1" applyFill="1"/>
    <xf numFmtId="0" fontId="10" fillId="0" borderId="0" xfId="0" applyFont="1"/>
    <xf numFmtId="164" fontId="10" fillId="0" borderId="0" xfId="0" applyNumberFormat="1" applyFont="1"/>
    <xf numFmtId="0" fontId="10" fillId="2" borderId="0" xfId="0" applyFont="1" applyFill="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Principal</a:t>
            </a:r>
          </a:p>
        </c:rich>
      </c:tx>
      <c:layout>
        <c:manualLayout>
          <c:xMode val="edge"/>
          <c:yMode val="edge"/>
          <c:x val="0.44078947368421101"/>
          <c:y val="3.4383911470525698E-2"/>
        </c:manualLayout>
      </c:layout>
      <c:overlay val="0"/>
      <c:spPr>
        <a:noFill/>
        <a:ln w="25400">
          <a:noFill/>
        </a:ln>
      </c:spPr>
    </c:title>
    <c:autoTitleDeleted val="0"/>
    <c:plotArea>
      <c:layout>
        <c:manualLayout>
          <c:layoutTarget val="inner"/>
          <c:xMode val="edge"/>
          <c:yMode val="edge"/>
          <c:x val="0.136513157894737"/>
          <c:y val="0.12612640353674801"/>
          <c:w val="0.74671052631579005"/>
          <c:h val="0.77477647886859302"/>
        </c:manualLayout>
      </c:layout>
      <c:areaChart>
        <c:grouping val="stacked"/>
        <c:varyColors val="0"/>
        <c:ser>
          <c:idx val="1"/>
          <c:order val="0"/>
          <c:tx>
            <c:strRef>
              <c:f>Principal!$B$2</c:f>
              <c:strCache>
                <c:ptCount val="1"/>
                <c:pt idx="0">
                  <c:v>CG</c:v>
                </c:pt>
              </c:strCache>
            </c:strRef>
          </c:tx>
          <c:spPr>
            <a:solidFill>
              <a:srgbClr val="993366"/>
            </a:solidFill>
            <a:ln w="12700">
              <a:solidFill>
                <a:srgbClr val="000000"/>
              </a:solidFill>
              <a:prstDash val="solid"/>
            </a:ln>
          </c:spPr>
          <c:val>
            <c:numRef>
              <c:f>Principal!$B$3:$B$242</c:f>
              <c:numCache>
                <c:formatCode>#,##0</c:formatCode>
                <c:ptCount val="240"/>
                <c:pt idx="0">
                  <c:v>966677.91336826782</c:v>
                </c:pt>
                <c:pt idx="1">
                  <c:v>1088662.5194428333</c:v>
                </c:pt>
                <c:pt idx="2">
                  <c:v>1209508.3817262494</c:v>
                </c:pt>
                <c:pt idx="3">
                  <c:v>1328931.7746846736</c:v>
                </c:pt>
                <c:pt idx="4">
                  <c:v>1446650.0562426806</c:v>
                </c:pt>
                <c:pt idx="5">
                  <c:v>1562382.7511708499</c:v>
                </c:pt>
                <c:pt idx="6">
                  <c:v>1675852.645931392</c:v>
                </c:pt>
                <c:pt idx="7">
                  <c:v>1786786.8895268042</c:v>
                </c:pt>
                <c:pt idx="8">
                  <c:v>1894918.0947110364</c:v>
                </c:pt>
                <c:pt idx="9">
                  <c:v>1999985.4337669478</c:v>
                </c:pt>
                <c:pt idx="10">
                  <c:v>2101735.7229342195</c:v>
                </c:pt>
                <c:pt idx="11">
                  <c:v>2199924.4894867265</c:v>
                </c:pt>
                <c:pt idx="12">
                  <c:v>2294317.0154112861</c:v>
                </c:pt>
                <c:pt idx="13">
                  <c:v>2384689.3516332842</c:v>
                </c:pt>
                <c:pt idx="14">
                  <c:v>2470829.2967672865</c:v>
                </c:pt>
                <c:pt idx="15">
                  <c:v>2552537.3344468246</c:v>
                </c:pt>
                <c:pt idx="16">
                  <c:v>2629627.5234059524</c:v>
                </c:pt>
                <c:pt idx="17">
                  <c:v>2701928.3346458264</c:v>
                </c:pt>
                <c:pt idx="18">
                  <c:v>2769283.4302254505</c:v>
                </c:pt>
                <c:pt idx="19">
                  <c:v>2831552.3784626531</c:v>
                </c:pt>
                <c:pt idx="20">
                  <c:v>2888611.3006221019</c:v>
                </c:pt>
                <c:pt idx="21">
                  <c:v>2940353.4444991224</c:v>
                </c:pt>
                <c:pt idx="22">
                  <c:v>2986689.6806795495</c:v>
                </c:pt>
                <c:pt idx="23">
                  <c:v>3027548.9176668022</c:v>
                </c:pt>
                <c:pt idx="24">
                  <c:v>3062878.4325134531</c:v>
                </c:pt>
                <c:pt idx="25">
                  <c:v>3092644.1140753138</c:v>
                </c:pt>
                <c:pt idx="26">
                  <c:v>3116830.6165170064</c:v>
                </c:pt>
                <c:pt idx="27">
                  <c:v>3033234.7480361308</c:v>
                </c:pt>
                <c:pt idx="28">
                  <c:v>2951951.3514765892</c:v>
                </c:pt>
                <c:pt idx="29">
                  <c:v>2872917.7330187461</c:v>
                </c:pt>
                <c:pt idx="30">
                  <c:v>2796072.8841018919</c:v>
                </c:pt>
                <c:pt idx="31">
                  <c:v>2133485.4388020728</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0-DAC4-6046-9768-7EE500ED3F30}"/>
            </c:ext>
          </c:extLst>
        </c:ser>
        <c:ser>
          <c:idx val="2"/>
          <c:order val="1"/>
          <c:tx>
            <c:strRef>
              <c:f>Principal!$C$2</c:f>
              <c:strCache>
                <c:ptCount val="1"/>
                <c:pt idx="0">
                  <c:v>VE</c:v>
                </c:pt>
              </c:strCache>
            </c:strRef>
          </c:tx>
          <c:spPr>
            <a:solidFill>
              <a:srgbClr val="FFFFCC"/>
            </a:solidFill>
            <a:ln w="12700">
              <a:solidFill>
                <a:srgbClr val="000000"/>
              </a:solidFill>
              <a:prstDash val="solid"/>
            </a:ln>
          </c:spPr>
          <c:val>
            <c:numRef>
              <c:f>Principal!$C$3:$C$242</c:f>
              <c:numCache>
                <c:formatCode>#,##0</c:formatCode>
                <c:ptCount val="240"/>
                <c:pt idx="0">
                  <c:v>91666.666666666628</c:v>
                </c:pt>
                <c:pt idx="1">
                  <c:v>92048.61111111124</c:v>
                </c:pt>
                <c:pt idx="2">
                  <c:v>92432.146990740672</c:v>
                </c:pt>
                <c:pt idx="3">
                  <c:v>92817.280936535448</c:v>
                </c:pt>
                <c:pt idx="4">
                  <c:v>93204.019607104361</c:v>
                </c:pt>
                <c:pt idx="5">
                  <c:v>93592.369688801002</c:v>
                </c:pt>
                <c:pt idx="6">
                  <c:v>93982.33789583738</c:v>
                </c:pt>
                <c:pt idx="7">
                  <c:v>94373.930970403366</c:v>
                </c:pt>
                <c:pt idx="8">
                  <c:v>94767.155682780081</c:v>
                </c:pt>
                <c:pt idx="9">
                  <c:v>95162.018831458176</c:v>
                </c:pt>
                <c:pt idx="10">
                  <c:v>95558.527243256103</c:v>
                </c:pt>
                <c:pt idx="11">
                  <c:v>95956.687773436308</c:v>
                </c:pt>
                <c:pt idx="12">
                  <c:v>96356.507305825595</c:v>
                </c:pt>
                <c:pt idx="13">
                  <c:v>96757.992752932943</c:v>
                </c:pt>
                <c:pt idx="14">
                  <c:v>97161.151056070346</c:v>
                </c:pt>
                <c:pt idx="15">
                  <c:v>97565.989185470622</c:v>
                </c:pt>
                <c:pt idx="16">
                  <c:v>97972.514140410349</c:v>
                </c:pt>
                <c:pt idx="17">
                  <c:v>98380.732949328609</c:v>
                </c:pt>
                <c:pt idx="18">
                  <c:v>98790.652669950854</c:v>
                </c:pt>
                <c:pt idx="19">
                  <c:v>99202.280389409047</c:v>
                </c:pt>
                <c:pt idx="20">
                  <c:v>99615.623224364594</c:v>
                </c:pt>
                <c:pt idx="21">
                  <c:v>100030.68832113314</c:v>
                </c:pt>
                <c:pt idx="22">
                  <c:v>100447.48285580426</c:v>
                </c:pt>
                <c:pt idx="23">
                  <c:v>100866.01403436996</c:v>
                </c:pt>
                <c:pt idx="24">
                  <c:v>101286.28909284668</c:v>
                </c:pt>
                <c:pt idx="25">
                  <c:v>101708.31529740011</c:v>
                </c:pt>
                <c:pt idx="26">
                  <c:v>102132.09994447278</c:v>
                </c:pt>
                <c:pt idx="27">
                  <c:v>102557.65036090789</c:v>
                </c:pt>
                <c:pt idx="28">
                  <c:v>102984.97390407836</c:v>
                </c:pt>
                <c:pt idx="29">
                  <c:v>103414.07796201203</c:v>
                </c:pt>
                <c:pt idx="30">
                  <c:v>103844.96995352069</c:v>
                </c:pt>
                <c:pt idx="31">
                  <c:v>692149.65499210358</c:v>
                </c:pt>
                <c:pt idx="32">
                  <c:v>1481212.5862094564</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1-DAC4-6046-9768-7EE500ED3F30}"/>
            </c:ext>
          </c:extLst>
        </c:ser>
        <c:ser>
          <c:idx val="3"/>
          <c:order val="2"/>
          <c:tx>
            <c:strRef>
              <c:f>Principal!$D$2</c:f>
              <c:strCache>
                <c:ptCount val="1"/>
                <c:pt idx="0">
                  <c:v>CM</c:v>
                </c:pt>
              </c:strCache>
            </c:strRef>
          </c:tx>
          <c:spPr>
            <a:solidFill>
              <a:srgbClr val="CCFFFF"/>
            </a:solidFill>
            <a:ln w="12700">
              <a:solidFill>
                <a:srgbClr val="000000"/>
              </a:solidFill>
              <a:prstDash val="solid"/>
            </a:ln>
          </c:spPr>
          <c:val>
            <c:numRef>
              <c:f>Principal!$D$3:$D$242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1272213.179742794</c:v>
                </c:pt>
                <c:pt idx="33">
                  <c:v>2683233.6602456872</c:v>
                </c:pt>
                <c:pt idx="34">
                  <c:v>2615004.0788769275</c:v>
                </c:pt>
                <c:pt idx="35">
                  <c:v>2548683.7961608209</c:v>
                </c:pt>
                <c:pt idx="36">
                  <c:v>2484221.0192220616</c:v>
                </c:pt>
                <c:pt idx="37">
                  <c:v>2396644.2657517088</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2-DAC4-6046-9768-7EE500ED3F30}"/>
            </c:ext>
          </c:extLst>
        </c:ser>
        <c:ser>
          <c:idx val="4"/>
          <c:order val="3"/>
          <c:tx>
            <c:strRef>
              <c:f>Principal!$E$2</c:f>
              <c:strCache>
                <c:ptCount val="1"/>
                <c:pt idx="0">
                  <c:v>GZ</c:v>
                </c:pt>
              </c:strCache>
            </c:strRef>
          </c:tx>
          <c:spPr>
            <a:solidFill>
              <a:srgbClr val="660066"/>
            </a:solidFill>
            <a:ln w="12700">
              <a:solidFill>
                <a:srgbClr val="000000"/>
              </a:solidFill>
              <a:prstDash val="solid"/>
            </a:ln>
          </c:spPr>
          <c:val>
            <c:numRef>
              <c:f>Principal!$E$3:$E$242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24921.083984042984</c:v>
                </c:pt>
                <c:pt idx="38">
                  <c:v>2253310.3746712501</c:v>
                </c:pt>
                <c:pt idx="39">
                  <c:v>2193675.795702762</c:v>
                </c:pt>
                <c:pt idx="40">
                  <c:v>2135703.2651500362</c:v>
                </c:pt>
                <c:pt idx="41">
                  <c:v>2079347.5924424892</c:v>
                </c:pt>
                <c:pt idx="42">
                  <c:v>2024564.8049377664</c:v>
                </c:pt>
                <c:pt idx="43">
                  <c:v>1971312.1153669653</c:v>
                </c:pt>
                <c:pt idx="44">
                  <c:v>1919547.8901446736</c:v>
                </c:pt>
                <c:pt idx="45">
                  <c:v>1869231.6185209663</c:v>
                </c:pt>
                <c:pt idx="46">
                  <c:v>1820323.8825530878</c:v>
                </c:pt>
                <c:pt idx="47">
                  <c:v>1772786.327875166</c:v>
                </c:pt>
                <c:pt idx="48">
                  <c:v>1726581.6352448429</c:v>
                </c:pt>
                <c:pt idx="49">
                  <c:v>1681673.4928462734</c:v>
                </c:pt>
                <c:pt idx="50">
                  <c:v>1638026.5693294979</c:v>
                </c:pt>
                <c:pt idx="51">
                  <c:v>654762.83417708706</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3-DAC4-6046-9768-7EE500ED3F30}"/>
            </c:ext>
          </c:extLst>
        </c:ser>
        <c:ser>
          <c:idx val="5"/>
          <c:order val="4"/>
          <c:tx>
            <c:strRef>
              <c:f>Principal!$F$2</c:f>
              <c:strCache>
                <c:ptCount val="1"/>
                <c:pt idx="0">
                  <c:v>TC</c:v>
                </c:pt>
              </c:strCache>
            </c:strRef>
          </c:tx>
          <c:spPr>
            <a:solidFill>
              <a:srgbClr val="FF8080"/>
            </a:solidFill>
            <a:ln w="12700">
              <a:solidFill>
                <a:srgbClr val="000000"/>
              </a:solidFill>
              <a:prstDash val="solid"/>
            </a:ln>
          </c:spPr>
          <c:val>
            <c:numRef>
              <c:f>Principal!$F$3:$F$242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940843.65338961198</c:v>
                </c:pt>
                <c:pt idx="52">
                  <c:v>1554379.7991063865</c:v>
                </c:pt>
                <c:pt idx="53">
                  <c:v>1514313.9593070368</c:v>
                </c:pt>
                <c:pt idx="54">
                  <c:v>1475377.3031322155</c:v>
                </c:pt>
                <c:pt idx="55">
                  <c:v>1437539.021589671</c:v>
                </c:pt>
                <c:pt idx="56">
                  <c:v>1400769.1387973621</c:v>
                </c:pt>
                <c:pt idx="57">
                  <c:v>1365038.4896598184</c:v>
                </c:pt>
                <c:pt idx="58">
                  <c:v>1330318.6981386838</c:v>
                </c:pt>
                <c:pt idx="59">
                  <c:v>1296582.1561017025</c:v>
                </c:pt>
                <c:pt idx="60">
                  <c:v>1263802.0027348408</c:v>
                </c:pt>
                <c:pt idx="61">
                  <c:v>1231952.1045026265</c:v>
                </c:pt>
                <c:pt idx="62">
                  <c:v>1201007.0356421864</c:v>
                </c:pt>
                <c:pt idx="63">
                  <c:v>1170942.0591768483</c:v>
                </c:pt>
                <c:pt idx="64">
                  <c:v>1141733.1084355412</c:v>
                </c:pt>
                <c:pt idx="65">
                  <c:v>1113356.7690645945</c:v>
                </c:pt>
                <c:pt idx="66">
                  <c:v>562044.70122087724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4-DAC4-6046-9768-7EE500ED3F30}"/>
            </c:ext>
          </c:extLst>
        </c:ser>
        <c:ser>
          <c:idx val="6"/>
          <c:order val="5"/>
          <c:tx>
            <c:strRef>
              <c:f>Principal!$G$2</c:f>
              <c:strCache>
                <c:ptCount val="1"/>
                <c:pt idx="0">
                  <c:v>CZ</c:v>
                </c:pt>
              </c:strCache>
            </c:strRef>
          </c:tx>
          <c:spPr>
            <a:solidFill>
              <a:srgbClr val="0066CC"/>
            </a:solidFill>
            <a:ln w="12700">
              <a:solidFill>
                <a:srgbClr val="000000"/>
              </a:solidFill>
              <a:prstDash val="solid"/>
            </a:ln>
          </c:spPr>
          <c:val>
            <c:numRef>
              <c:f>Principal!$G$3:$G$242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523745.56029801187</c:v>
                </c:pt>
                <c:pt idx="67">
                  <c:v>926885.31129017542</c:v>
                </c:pt>
                <c:pt idx="68">
                  <c:v>900322.05776737432</c:v>
                </c:pt>
                <c:pt idx="69">
                  <c:v>874501.64426700177</c:v>
                </c:pt>
                <c:pt idx="70">
                  <c:v>849403.65498132713</c:v>
                </c:pt>
                <c:pt idx="71">
                  <c:v>825008.22808432032</c:v>
                </c:pt>
                <c:pt idx="72">
                  <c:v>801296.04084341344</c:v>
                </c:pt>
                <c:pt idx="73">
                  <c:v>778248.29512842849</c:v>
                </c:pt>
                <c:pt idx="74">
                  <c:v>755846.70330714155</c:v>
                </c:pt>
                <c:pt idx="75">
                  <c:v>734073.47451722238</c:v>
                </c:pt>
                <c:pt idx="76">
                  <c:v>712911.30130457098</c:v>
                </c:pt>
                <c:pt idx="77">
                  <c:v>692343.34661832394</c:v>
                </c:pt>
                <c:pt idx="78">
                  <c:v>672353.23115306767</c:v>
                </c:pt>
                <c:pt idx="79">
                  <c:v>652925.0210290465</c:v>
                </c:pt>
                <c:pt idx="80">
                  <c:v>634043.21580138954</c:v>
                </c:pt>
                <c:pt idx="81">
                  <c:v>615692.7367896263</c:v>
                </c:pt>
                <c:pt idx="82">
                  <c:v>597858.91571898502</c:v>
                </c:pt>
                <c:pt idx="83">
                  <c:v>580527.48366519634</c:v>
                </c:pt>
                <c:pt idx="84">
                  <c:v>563684.5602947406</c:v>
                </c:pt>
                <c:pt idx="85">
                  <c:v>547316.64339269337</c:v>
                </c:pt>
                <c:pt idx="86">
                  <c:v>531410.5986705299</c:v>
                </c:pt>
                <c:pt idx="87">
                  <c:v>515953.64984644722</c:v>
                </c:pt>
                <c:pt idx="88">
                  <c:v>500933.36899096845</c:v>
                </c:pt>
                <c:pt idx="89">
                  <c:v>486337.66713077441</c:v>
                </c:pt>
                <c:pt idx="90">
                  <c:v>472154.78510390327</c:v>
                </c:pt>
                <c:pt idx="91">
                  <c:v>458373.28465963347</c:v>
                </c:pt>
                <c:pt idx="92">
                  <c:v>444982.03979654744</c:v>
                </c:pt>
                <c:pt idx="93">
                  <c:v>431970.228332442</c:v>
                </c:pt>
                <c:pt idx="94">
                  <c:v>419327.32369991962</c:v>
                </c:pt>
                <c:pt idx="95">
                  <c:v>407043.08696165896</c:v>
                </c:pt>
                <c:pt idx="96">
                  <c:v>395107.5590395219</c:v>
                </c:pt>
                <c:pt idx="97">
                  <c:v>383511.05315180623</c:v>
                </c:pt>
                <c:pt idx="98">
                  <c:v>372244.14745310805</c:v>
                </c:pt>
                <c:pt idx="99">
                  <c:v>361297.6778714002</c:v>
                </c:pt>
                <c:pt idx="100">
                  <c:v>350662.73113707936</c:v>
                </c:pt>
                <c:pt idx="101">
                  <c:v>340330.63799887092</c:v>
                </c:pt>
                <c:pt idx="102">
                  <c:v>330292.96662161715</c:v>
                </c:pt>
                <c:pt idx="103">
                  <c:v>320541.5161611056</c:v>
                </c:pt>
                <c:pt idx="104">
                  <c:v>311068.31051122345</c:v>
                </c:pt>
                <c:pt idx="105">
                  <c:v>301865.59221884771</c:v>
                </c:pt>
                <c:pt idx="106">
                  <c:v>292925.81656200311</c:v>
                </c:pt>
                <c:pt idx="107">
                  <c:v>284241.64578693709</c:v>
                </c:pt>
                <c:pt idx="108">
                  <c:v>275805.94349987933</c:v>
                </c:pt>
                <c:pt idx="109">
                  <c:v>267611.76920936035</c:v>
                </c:pt>
                <c:pt idx="110">
                  <c:v>259652.37301507968</c:v>
                </c:pt>
                <c:pt idx="111">
                  <c:v>251921.19043941304</c:v>
                </c:pt>
                <c:pt idx="112">
                  <c:v>244411.83739775876</c:v>
                </c:pt>
                <c:pt idx="113">
                  <c:v>237118.10530401857</c:v>
                </c:pt>
                <c:pt idx="114">
                  <c:v>230033.95630760989</c:v>
                </c:pt>
                <c:pt idx="115">
                  <c:v>223153.51865850031</c:v>
                </c:pt>
                <c:pt idx="116">
                  <c:v>216471.08219684966</c:v>
                </c:pt>
                <c:pt idx="117">
                  <c:v>209981.09396393318</c:v>
                </c:pt>
                <c:pt idx="118">
                  <c:v>203678.15393111052</c:v>
                </c:pt>
                <c:pt idx="119">
                  <c:v>197557.01084368859</c:v>
                </c:pt>
                <c:pt idx="120">
                  <c:v>191612.55817661187</c:v>
                </c:pt>
                <c:pt idx="121">
                  <c:v>185839.83019899338</c:v>
                </c:pt>
                <c:pt idx="122">
                  <c:v>180233.99814458052</c:v>
                </c:pt>
                <c:pt idx="123">
                  <c:v>174790.36648532568</c:v>
                </c:pt>
                <c:pt idx="124">
                  <c:v>169504.36930530783</c:v>
                </c:pt>
                <c:pt idx="125">
                  <c:v>164371.56677232307</c:v>
                </c:pt>
                <c:pt idx="126">
                  <c:v>159387.64170453505</c:v>
                </c:pt>
                <c:pt idx="127">
                  <c:v>154548.39622964419</c:v>
                </c:pt>
                <c:pt idx="128">
                  <c:v>149849.74853410167</c:v>
                </c:pt>
                <c:pt idx="129">
                  <c:v>145287.72969996251</c:v>
                </c:pt>
                <c:pt idx="130">
                  <c:v>140858.48062703206</c:v>
                </c:pt>
                <c:pt idx="131">
                  <c:v>136558.24903802652</c:v>
                </c:pt>
                <c:pt idx="132">
                  <c:v>132383.3865645254</c:v>
                </c:pt>
                <c:pt idx="133">
                  <c:v>128330.34591155537</c:v>
                </c:pt>
                <c:pt idx="134">
                  <c:v>124395.67809870042</c:v>
                </c:pt>
                <c:pt idx="135">
                  <c:v>120576.02977569113</c:v>
                </c:pt>
                <c:pt idx="136">
                  <c:v>116868.14061047822</c:v>
                </c:pt>
                <c:pt idx="137">
                  <c:v>113268.84074785077</c:v>
                </c:pt>
                <c:pt idx="138">
                  <c:v>109775.04833670892</c:v>
                </c:pt>
                <c:pt idx="139">
                  <c:v>106383.76712415322</c:v>
                </c:pt>
                <c:pt idx="140">
                  <c:v>103092.08411459983</c:v>
                </c:pt>
                <c:pt idx="141">
                  <c:v>99897.167292179933</c:v>
                </c:pt>
                <c:pt idx="142">
                  <c:v>96796.263404727142</c:v>
                </c:pt>
                <c:pt idx="143">
                  <c:v>93786.695807702141</c:v>
                </c:pt>
                <c:pt idx="144">
                  <c:v>90865.862366447735</c:v>
                </c:pt>
                <c:pt idx="145">
                  <c:v>88031.233415210358</c:v>
                </c:pt>
                <c:pt idx="146">
                  <c:v>85280.349771405483</c:v>
                </c:pt>
                <c:pt idx="147">
                  <c:v>82610.820803645198</c:v>
                </c:pt>
                <c:pt idx="148">
                  <c:v>80020.322552085534</c:v>
                </c:pt>
                <c:pt idx="149">
                  <c:v>77506.595899689637</c:v>
                </c:pt>
                <c:pt idx="150">
                  <c:v>75067.444793039947</c:v>
                </c:pt>
                <c:pt idx="151">
                  <c:v>72700.734511369868</c:v>
                </c:pt>
                <c:pt idx="152">
                  <c:v>70404.389982519555</c:v>
                </c:pt>
                <c:pt idx="153">
                  <c:v>68176.394144556078</c:v>
                </c:pt>
                <c:pt idx="154">
                  <c:v>66014.786351831412</c:v>
                </c:pt>
                <c:pt idx="155">
                  <c:v>63917.660824284067</c:v>
                </c:pt>
                <c:pt idx="156">
                  <c:v>61883.165138822733</c:v>
                </c:pt>
                <c:pt idx="157">
                  <c:v>59909.498761660594</c:v>
                </c:pt>
                <c:pt idx="158">
                  <c:v>57994.911620499639</c:v>
                </c:pt>
                <c:pt idx="159">
                  <c:v>56137.702715493528</c:v>
                </c:pt>
                <c:pt idx="160">
                  <c:v>54336.218767945924</c:v>
                </c:pt>
                <c:pt idx="161">
                  <c:v>52588.852905729407</c:v>
                </c:pt>
                <c:pt idx="162">
                  <c:v>50894.043384437115</c:v>
                </c:pt>
                <c:pt idx="163">
                  <c:v>49250.272343305143</c:v>
                </c:pt>
                <c:pt idx="164">
                  <c:v>47656.064594970332</c:v>
                </c:pt>
                <c:pt idx="165">
                  <c:v>46109.986448152107</c:v>
                </c:pt>
                <c:pt idx="166">
                  <c:v>44610.644562372079</c:v>
                </c:pt>
                <c:pt idx="167">
                  <c:v>43156.684833848332</c:v>
                </c:pt>
                <c:pt idx="168">
                  <c:v>41746.791311724708</c:v>
                </c:pt>
                <c:pt idx="169">
                  <c:v>40379.685143817725</c:v>
                </c:pt>
                <c:pt idx="170">
                  <c:v>39054.123551085424</c:v>
                </c:pt>
                <c:pt idx="171">
                  <c:v>37768.898830044098</c:v>
                </c:pt>
                <c:pt idx="172">
                  <c:v>36522.837382379206</c:v>
                </c:pt>
                <c:pt idx="173">
                  <c:v>35314.798771017129</c:v>
                </c:pt>
                <c:pt idx="174">
                  <c:v>34143.674801943896</c:v>
                </c:pt>
                <c:pt idx="175">
                  <c:v>33008.388631076428</c:v>
                </c:pt>
                <c:pt idx="176">
                  <c:v>31907.893895509806</c:v>
                </c:pt>
                <c:pt idx="177">
                  <c:v>30841.173868482958</c:v>
                </c:pt>
                <c:pt idx="178">
                  <c:v>29807.240637422114</c:v>
                </c:pt>
                <c:pt idx="179">
                  <c:v>28805.134304438856</c:v>
                </c:pt>
                <c:pt idx="180">
                  <c:v>27833.922208676264</c:v>
                </c:pt>
                <c:pt idx="181">
                  <c:v>26892.698169912703</c:v>
                </c:pt>
                <c:pt idx="182">
                  <c:v>25980.581752848917</c:v>
                </c:pt>
                <c:pt idx="183">
                  <c:v>25096.717551519174</c:v>
                </c:pt>
                <c:pt idx="184">
                  <c:v>24240.274493282443</c:v>
                </c:pt>
                <c:pt idx="185">
                  <c:v>23410.445161863969</c:v>
                </c:pt>
                <c:pt idx="186">
                  <c:v>22606.445138932006</c:v>
                </c:pt>
                <c:pt idx="187">
                  <c:v>21827.512363708051</c:v>
                </c:pt>
                <c:pt idx="188">
                  <c:v>21072.906510122604</c:v>
                </c:pt>
                <c:pt idx="189">
                  <c:v>20341.908381041383</c:v>
                </c:pt>
                <c:pt idx="190">
                  <c:v>19633.819319099846</c:v>
                </c:pt>
                <c:pt idx="191">
                  <c:v>18947.960633696046</c:v>
                </c:pt>
                <c:pt idx="192">
                  <c:v>18283.673043704184</c:v>
                </c:pt>
                <c:pt idx="193">
                  <c:v>17640.316135482703</c:v>
                </c:pt>
                <c:pt idx="194">
                  <c:v>17017.26783576249</c:v>
                </c:pt>
                <c:pt idx="195">
                  <c:v>16413.923899011581</c:v>
                </c:pt>
                <c:pt idx="196">
                  <c:v>15829.697408883911</c:v>
                </c:pt>
                <c:pt idx="197">
                  <c:v>15264.018293369883</c:v>
                </c:pt>
                <c:pt idx="198">
                  <c:v>14716.332853277108</c:v>
                </c:pt>
                <c:pt idx="199">
                  <c:v>14186.103303679394</c:v>
                </c:pt>
                <c:pt idx="200">
                  <c:v>13672.807327981973</c:v>
                </c:pt>
                <c:pt idx="201">
                  <c:v>13175.937644260297</c:v>
                </c:pt>
                <c:pt idx="202">
                  <c:v>12695.001583539048</c:v>
                </c:pt>
                <c:pt idx="203">
                  <c:v>12229.520679686886</c:v>
                </c:pt>
                <c:pt idx="204">
                  <c:v>11779.030270611272</c:v>
                </c:pt>
                <c:pt idx="205">
                  <c:v>11343.079110446084</c:v>
                </c:pt>
                <c:pt idx="206">
                  <c:v>10921.228992433173</c:v>
                </c:pt>
                <c:pt idx="207">
                  <c:v>10513.054382206883</c:v>
                </c:pt>
                <c:pt idx="208">
                  <c:v>10118.142061198536</c:v>
                </c:pt>
                <c:pt idx="209">
                  <c:v>9736.0907798853768</c:v>
                </c:pt>
                <c:pt idx="210">
                  <c:v>9366.5109206160032</c:v>
                </c:pt>
                <c:pt idx="211">
                  <c:v>9009.0241697514884</c:v>
                </c:pt>
                <c:pt idx="212">
                  <c:v>8663.2631988683661</c:v>
                </c:pt>
                <c:pt idx="213">
                  <c:v>8328.8713547766347</c:v>
                </c:pt>
                <c:pt idx="214">
                  <c:v>8005.5023581124206</c:v>
                </c:pt>
                <c:pt idx="215">
                  <c:v>7692.8200102715682</c:v>
                </c:pt>
                <c:pt idx="216">
                  <c:v>7390.4979084566266</c:v>
                </c:pt>
                <c:pt idx="217">
                  <c:v>7098.2191686159367</c:v>
                </c:pt>
                <c:pt idx="218">
                  <c:v>6815.676156059365</c:v>
                </c:pt>
                <c:pt idx="219">
                  <c:v>6542.5702235412082</c:v>
                </c:pt>
                <c:pt idx="220">
                  <c:v>6278.6114566062843</c:v>
                </c:pt>
                <c:pt idx="221">
                  <c:v>6023.5184260008609</c:v>
                </c:pt>
                <c:pt idx="222">
                  <c:v>5777.0179469553641</c:v>
                </c:pt>
                <c:pt idx="223">
                  <c:v>5538.844845151044</c:v>
                </c:pt>
                <c:pt idx="224">
                  <c:v>5308.741729187831</c:v>
                </c:pt>
                <c:pt idx="225">
                  <c:v>5086.458769375613</c:v>
                </c:pt>
                <c:pt idx="226">
                  <c:v>4871.7534826758947</c:v>
                </c:pt>
                <c:pt idx="227">
                  <c:v>4664.3905236255187</c:v>
                </c:pt>
                <c:pt idx="228">
                  <c:v>4464.1414810787028</c:v>
                </c:pt>
                <c:pt idx="229">
                  <c:v>4270.784680608027</c:v>
                </c:pt>
                <c:pt idx="230">
                  <c:v>4084.1049924093509</c:v>
                </c:pt>
                <c:pt idx="231">
                  <c:v>3903.8936445598324</c:v>
                </c:pt>
                <c:pt idx="232">
                  <c:v>3729.948041482312</c:v>
                </c:pt>
                <c:pt idx="233">
                  <c:v>3562.07158747326</c:v>
                </c:pt>
                <c:pt idx="234">
                  <c:v>3400.0735151554086</c:v>
                </c:pt>
                <c:pt idx="235">
                  <c:v>3243.768718719924</c:v>
                </c:pt>
                <c:pt idx="236">
                  <c:v>1944.7444222483086</c:v>
                </c:pt>
                <c:pt idx="237">
                  <c:v>0</c:v>
                </c:pt>
                <c:pt idx="238">
                  <c:v>0</c:v>
                </c:pt>
                <c:pt idx="239">
                  <c:v>0</c:v>
                </c:pt>
              </c:numCache>
            </c:numRef>
          </c:val>
          <c:extLst>
            <c:ext xmlns:c16="http://schemas.microsoft.com/office/drawing/2014/chart" uri="{C3380CC4-5D6E-409C-BE32-E72D297353CC}">
              <c16:uniqueId val="{00000005-DAC4-6046-9768-7EE500ED3F30}"/>
            </c:ext>
          </c:extLst>
        </c:ser>
        <c:ser>
          <c:idx val="7"/>
          <c:order val="6"/>
          <c:tx>
            <c:strRef>
              <c:f>Principal!$H$2</c:f>
              <c:strCache>
                <c:ptCount val="1"/>
                <c:pt idx="0">
                  <c:v>CA</c:v>
                </c:pt>
              </c:strCache>
            </c:strRef>
          </c:tx>
          <c:spPr>
            <a:solidFill>
              <a:srgbClr val="CCCCFF"/>
            </a:solidFill>
            <a:ln w="12700">
              <a:solidFill>
                <a:srgbClr val="000000"/>
              </a:solidFill>
              <a:prstDash val="solid"/>
            </a:ln>
          </c:spPr>
          <c:val>
            <c:numRef>
              <c:f>Principal!$H$3:$H$242</c:f>
              <c:numCache>
                <c:formatCode>#,##0</c:formatCode>
                <c:ptCount val="240"/>
                <c:pt idx="0">
                  <c:v>251878.26857265283</c:v>
                </c:pt>
                <c:pt idx="1">
                  <c:v>287208.95096307341</c:v>
                </c:pt>
                <c:pt idx="2">
                  <c:v>322208.18138189957</c:v>
                </c:pt>
                <c:pt idx="3">
                  <c:v>356793.49999353621</c:v>
                </c:pt>
                <c:pt idx="4">
                  <c:v>390882.7618337312</c:v>
                </c:pt>
                <c:pt idx="5">
                  <c:v>424394.45166905626</c:v>
                </c:pt>
                <c:pt idx="6">
                  <c:v>457248.00218638056</c:v>
                </c:pt>
                <c:pt idx="7">
                  <c:v>489364.11392697459</c:v>
                </c:pt>
                <c:pt idx="8">
                  <c:v>520665.07532596809</c:v>
                </c:pt>
                <c:pt idx="9">
                  <c:v>551075.08117263648</c:v>
                </c:pt>
                <c:pt idx="10">
                  <c:v>580520.54777222534</c:v>
                </c:pt>
                <c:pt idx="11">
                  <c:v>608930.42306527449</c:v>
                </c:pt>
                <c:pt idx="12">
                  <c:v>636236.48994671705</c:v>
                </c:pt>
                <c:pt idx="13">
                  <c:v>662373.6610251636</c:v>
                </c:pt>
                <c:pt idx="14">
                  <c:v>687280.26307226112</c:v>
                </c:pt>
                <c:pt idx="15">
                  <c:v>710898.30943412404</c:v>
                </c:pt>
                <c:pt idx="16">
                  <c:v>733173.75871124759</c:v>
                </c:pt>
                <c:pt idx="17">
                  <c:v>754056.7580600084</c:v>
                </c:pt>
                <c:pt idx="18">
                  <c:v>773501.86952868488</c:v>
                </c:pt>
                <c:pt idx="19">
                  <c:v>791468.27791270276</c:v>
                </c:pt>
                <c:pt idx="20">
                  <c:v>807919.97869830078</c:v>
                </c:pt>
                <c:pt idx="21">
                  <c:v>822825.94476028916</c:v>
                </c:pt>
                <c:pt idx="22">
                  <c:v>836160.27058752882</c:v>
                </c:pt>
                <c:pt idx="23">
                  <c:v>847902.29292919917</c:v>
                </c:pt>
                <c:pt idx="24">
                  <c:v>858036.68688455829</c:v>
                </c:pt>
                <c:pt idx="25">
                  <c:v>866553.5365986214</c:v>
                </c:pt>
                <c:pt idx="26">
                  <c:v>873448.37987467775</c:v>
                </c:pt>
                <c:pt idx="27">
                  <c:v>849018.4117722126</c:v>
                </c:pt>
                <c:pt idx="28">
                  <c:v>825259.94366011338</c:v>
                </c:pt>
                <c:pt idx="29">
                  <c:v>802154.75280470797</c:v>
                </c:pt>
                <c:pt idx="30">
                  <c:v>779685.10624093935</c:v>
                </c:pt>
                <c:pt idx="31">
                  <c:v>757833.74770629301</c:v>
                </c:pt>
                <c:pt idx="32">
                  <c:v>736583.88492128474</c:v>
                </c:pt>
                <c:pt idx="33">
                  <c:v>715919.17720736237</c:v>
                </c:pt>
                <c:pt idx="34">
                  <c:v>695823.72343331017</c:v>
                </c:pt>
                <c:pt idx="35">
                  <c:v>676282.05028148217</c:v>
                </c:pt>
                <c:pt idx="36">
                  <c:v>657279.10082541441</c:v>
                </c:pt>
                <c:pt idx="37">
                  <c:v>638800.22341059742</c:v>
                </c:pt>
                <c:pt idx="38">
                  <c:v>620831.16083039355</c:v>
                </c:pt>
                <c:pt idx="39">
                  <c:v>603358.03978930833</c:v>
                </c:pt>
                <c:pt idx="40">
                  <c:v>586367.36064601899</c:v>
                </c:pt>
                <c:pt idx="41">
                  <c:v>569845.98742877063</c:v>
                </c:pt>
                <c:pt idx="42">
                  <c:v>553781.13811594038</c:v>
                </c:pt>
                <c:pt idx="43">
                  <c:v>538160.3751747635</c:v>
                </c:pt>
                <c:pt idx="44">
                  <c:v>522971.59635139431</c:v>
                </c:pt>
                <c:pt idx="45">
                  <c:v>508203.02570566308</c:v>
                </c:pt>
                <c:pt idx="46">
                  <c:v>493843.20488405257</c:v>
                </c:pt>
                <c:pt idx="47">
                  <c:v>479880.9846246026</c:v>
                </c:pt>
                <c:pt idx="48">
                  <c:v>466305.51648760622</c:v>
                </c:pt>
                <c:pt idx="49">
                  <c:v>453106.2448061243</c:v>
                </c:pt>
                <c:pt idx="50">
                  <c:v>440272.89885051007</c:v>
                </c:pt>
                <c:pt idx="51">
                  <c:v>427795.48520127637</c:v>
                </c:pt>
                <c:pt idx="52">
                  <c:v>247631.02295236546</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6-DAC4-6046-9768-7EE500ED3F30}"/>
            </c:ext>
          </c:extLst>
        </c:ser>
        <c:ser>
          <c:idx val="8"/>
          <c:order val="7"/>
          <c:tx>
            <c:strRef>
              <c:f>Principal!$I$2</c:f>
              <c:strCache>
                <c:ptCount val="1"/>
                <c:pt idx="0">
                  <c:v>CY</c:v>
                </c:pt>
              </c:strCache>
            </c:strRef>
          </c:tx>
          <c:spPr>
            <a:solidFill>
              <a:srgbClr val="000080"/>
            </a:solidFill>
            <a:ln w="12700">
              <a:solidFill>
                <a:srgbClr val="000000"/>
              </a:solidFill>
              <a:prstDash val="solid"/>
            </a:ln>
          </c:spPr>
          <c:val>
            <c:numRef>
              <c:f>Principal!$I$3:$I$242</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168033.25737243338</c:v>
                </c:pt>
                <c:pt idx="53">
                  <c:v>403869.82334648579</c:v>
                </c:pt>
                <c:pt idx="54">
                  <c:v>392402.90901619039</c:v>
                </c:pt>
                <c:pt idx="55">
                  <c:v>381254.58086077747</c:v>
                </c:pt>
                <c:pt idx="56">
                  <c:v>370416.12451889302</c:v>
                </c:pt>
                <c:pt idx="57">
                  <c:v>359879.06125311076</c:v>
                </c:pt>
                <c:pt idx="58">
                  <c:v>349635.14163476316</c:v>
                </c:pt>
                <c:pt idx="59">
                  <c:v>339676.33939688298</c:v>
                </c:pt>
                <c:pt idx="60">
                  <c:v>329994.84545080474</c:v>
                </c:pt>
                <c:pt idx="61">
                  <c:v>320583.06206209242</c:v>
                </c:pt>
                <c:pt idx="62">
                  <c:v>311433.59718157293</c:v>
                </c:pt>
                <c:pt idx="63">
                  <c:v>302539.25892736769</c:v>
                </c:pt>
                <c:pt idx="64">
                  <c:v>293893.05021392147</c:v>
                </c:pt>
                <c:pt idx="65">
                  <c:v>285488.16352413531</c:v>
                </c:pt>
                <c:pt idx="66">
                  <c:v>277317.97582080943</c:v>
                </c:pt>
                <c:pt idx="67">
                  <c:v>269376.0435937072</c:v>
                </c:pt>
                <c:pt idx="68">
                  <c:v>261656.09803864316</c:v>
                </c:pt>
                <c:pt idx="69">
                  <c:v>254152.0403650974</c:v>
                </c:pt>
                <c:pt idx="70">
                  <c:v>246857.9372289482</c:v>
                </c:pt>
                <c:pt idx="71">
                  <c:v>239768.01628700559</c:v>
                </c:pt>
                <c:pt idx="72">
                  <c:v>232876.66187011704</c:v>
                </c:pt>
                <c:pt idx="73">
                  <c:v>226178.41077169953</c:v>
                </c:pt>
                <c:pt idx="74">
                  <c:v>219667.94814863801</c:v>
                </c:pt>
                <c:pt idx="75">
                  <c:v>213340.10353156773</c:v>
                </c:pt>
                <c:pt idx="76">
                  <c:v>207189.84694164092</c:v>
                </c:pt>
                <c:pt idx="77">
                  <c:v>201212.28511095038</c:v>
                </c:pt>
                <c:pt idx="78">
                  <c:v>195402.65780386029</c:v>
                </c:pt>
                <c:pt idx="79">
                  <c:v>189756.33423656665</c:v>
                </c:pt>
                <c:pt idx="80">
                  <c:v>184268.80959227885</c:v>
                </c:pt>
                <c:pt idx="81">
                  <c:v>178935.70162948512</c:v>
                </c:pt>
                <c:pt idx="82">
                  <c:v>173752.74738083003</c:v>
                </c:pt>
                <c:pt idx="83">
                  <c:v>168715.7999401977</c:v>
                </c:pt>
                <c:pt idx="84">
                  <c:v>163820.82533565897</c:v>
                </c:pt>
                <c:pt idx="85">
                  <c:v>159063.89948600152</c:v>
                </c:pt>
                <c:pt idx="86">
                  <c:v>154441.20523862273</c:v>
                </c:pt>
                <c:pt idx="87">
                  <c:v>149949.02948662374</c:v>
                </c:pt>
                <c:pt idx="88">
                  <c:v>145583.76036300021</c:v>
                </c:pt>
                <c:pt idx="89">
                  <c:v>141341.88450988132</c:v>
                </c:pt>
                <c:pt idx="90">
                  <c:v>137219.98442082189</c:v>
                </c:pt>
                <c:pt idx="91">
                  <c:v>133214.73585420597</c:v>
                </c:pt>
                <c:pt idx="92">
                  <c:v>129322.9053158716</c:v>
                </c:pt>
                <c:pt idx="93">
                  <c:v>125541.34760911595</c:v>
                </c:pt>
                <c:pt idx="94">
                  <c:v>121867.00345028914</c:v>
                </c:pt>
                <c:pt idx="95">
                  <c:v>118296.89714823214</c:v>
                </c:pt>
                <c:pt idx="96">
                  <c:v>114828.13434586106</c:v>
                </c:pt>
                <c:pt idx="97">
                  <c:v>111457.89982224369</c:v>
                </c:pt>
                <c:pt idx="98">
                  <c:v>108183.45535355952</c:v>
                </c:pt>
                <c:pt idx="99">
                  <c:v>105002.13763137568</c:v>
                </c:pt>
                <c:pt idx="100">
                  <c:v>101911.35623671369</c:v>
                </c:pt>
                <c:pt idx="101">
                  <c:v>98908.591668421854</c:v>
                </c:pt>
                <c:pt idx="102">
                  <c:v>95991.393424407492</c:v>
                </c:pt>
                <c:pt idx="103">
                  <c:v>93157.378134321305</c:v>
                </c:pt>
                <c:pt idx="104">
                  <c:v>90404.227742324307</c:v>
                </c:pt>
                <c:pt idx="105">
                  <c:v>87729.687738602617</c:v>
                </c:pt>
                <c:pt idx="106">
                  <c:v>85131.565438332153</c:v>
                </c:pt>
                <c:pt idx="107">
                  <c:v>82607.728306828591</c:v>
                </c:pt>
                <c:pt idx="108">
                  <c:v>80156.102329652422</c:v>
                </c:pt>
                <c:pt idx="109">
                  <c:v>77774.670426470344</c:v>
                </c:pt>
                <c:pt idx="110">
                  <c:v>75461.470907507537</c:v>
                </c:pt>
                <c:pt idx="111">
                  <c:v>73214.595971454415</c:v>
                </c:pt>
                <c:pt idx="112">
                  <c:v>71032.190243723642</c:v>
                </c:pt>
                <c:pt idx="113">
                  <c:v>68912.449353980395</c:v>
                </c:pt>
                <c:pt idx="114">
                  <c:v>66853.618551899126</c:v>
                </c:pt>
                <c:pt idx="115">
                  <c:v>64853.991360126653</c:v>
                </c:pt>
                <c:pt idx="116">
                  <c:v>62911.908263459431</c:v>
                </c:pt>
                <c:pt idx="117">
                  <c:v>61025.755433268081</c:v>
                </c:pt>
                <c:pt idx="118">
                  <c:v>59193.963486228997</c:v>
                </c:pt>
                <c:pt idx="119">
                  <c:v>57415.006276446999</c:v>
                </c:pt>
                <c:pt idx="120">
                  <c:v>55687.399720077825</c:v>
                </c:pt>
                <c:pt idx="121">
                  <c:v>54009.700651582454</c:v>
                </c:pt>
                <c:pt idx="122">
                  <c:v>52380.50571076871</c:v>
                </c:pt>
                <c:pt idx="123">
                  <c:v>50798.450259797777</c:v>
                </c:pt>
                <c:pt idx="124">
                  <c:v>49262.207329355086</c:v>
                </c:pt>
                <c:pt idx="125">
                  <c:v>47770.486593206391</c:v>
                </c:pt>
                <c:pt idx="126">
                  <c:v>46322.033370380501</c:v>
                </c:pt>
                <c:pt idx="127">
                  <c:v>44915.627654240343</c:v>
                </c:pt>
                <c:pt idx="128">
                  <c:v>43550.0831677233</c:v>
                </c:pt>
                <c:pt idx="129">
                  <c:v>42224.246444051598</c:v>
                </c:pt>
                <c:pt idx="130">
                  <c:v>40936.995932231192</c:v>
                </c:pt>
                <c:pt idx="131">
                  <c:v>39687.241126676461</c:v>
                </c:pt>
                <c:pt idx="132">
                  <c:v>38473.921720315193</c:v>
                </c:pt>
                <c:pt idx="133">
                  <c:v>37296.00678054578</c:v>
                </c:pt>
                <c:pt idx="134">
                  <c:v>36152.493947434807</c:v>
                </c:pt>
                <c:pt idx="135">
                  <c:v>35042.408653560233</c:v>
                </c:pt>
                <c:pt idx="136">
                  <c:v>33964.803364920233</c:v>
                </c:pt>
                <c:pt idx="137">
                  <c:v>32918.756842344126</c:v>
                </c:pt>
                <c:pt idx="138">
                  <c:v>31903.373422856028</c:v>
                </c:pt>
                <c:pt idx="139">
                  <c:v>30917.78232045703</c:v>
                </c:pt>
                <c:pt idx="140">
                  <c:v>29961.136945805574</c:v>
                </c:pt>
                <c:pt idx="141">
                  <c:v>29032.614244289794</c:v>
                </c:pt>
                <c:pt idx="142">
                  <c:v>28131.414051998825</c:v>
                </c:pt>
                <c:pt idx="143">
                  <c:v>27256.758469113436</c:v>
                </c:pt>
                <c:pt idx="144">
                  <c:v>26407.891250248871</c:v>
                </c:pt>
                <c:pt idx="145">
                  <c:v>25584.077211295509</c:v>
                </c:pt>
                <c:pt idx="146">
                  <c:v>24784.601652314719</c:v>
                </c:pt>
                <c:pt idx="147">
                  <c:v>24008.769796059383</c:v>
                </c:pt>
                <c:pt idx="148">
                  <c:v>23255.90624169986</c:v>
                </c:pt>
                <c:pt idx="149">
                  <c:v>22525.3544333473</c:v>
                </c:pt>
                <c:pt idx="150">
                  <c:v>21816.476142977233</c:v>
                </c:pt>
                <c:pt idx="151">
                  <c:v>21128.65096736687</c:v>
                </c:pt>
                <c:pt idx="152">
                  <c:v>20461.275838669742</c:v>
                </c:pt>
                <c:pt idx="153">
                  <c:v>19813.76454826161</c:v>
                </c:pt>
                <c:pt idx="154">
                  <c:v>19185.547283501004</c:v>
                </c:pt>
                <c:pt idx="155">
                  <c:v>18576.070177057558</c:v>
                </c:pt>
                <c:pt idx="156">
                  <c:v>17984.794868470355</c:v>
                </c:pt>
                <c:pt idx="157">
                  <c:v>17411.198077607609</c:v>
                </c:pt>
                <c:pt idx="158">
                  <c:v>16854.771189707706</c:v>
                </c:pt>
                <c:pt idx="159">
                  <c:v>16315.019851690307</c:v>
                </c:pt>
                <c:pt idx="160">
                  <c:v>15791.463579434283</c:v>
                </c:pt>
                <c:pt idx="161">
                  <c:v>15283.635375727608</c:v>
                </c:pt>
                <c:pt idx="162">
                  <c:v>14791.081358602036</c:v>
                </c:pt>
                <c:pt idx="163">
                  <c:v>14313.360399773057</c:v>
                </c:pt>
                <c:pt idx="164">
                  <c:v>13850.043772913252</c:v>
                </c:pt>
                <c:pt idx="165">
                  <c:v>13400.714811494207</c:v>
                </c:pt>
                <c:pt idx="166">
                  <c:v>12964.968575939387</c:v>
                </c:pt>
                <c:pt idx="167">
                  <c:v>12542.411529837171</c:v>
                </c:pt>
                <c:pt idx="168">
                  <c:v>12132.661224969994</c:v>
                </c:pt>
                <c:pt idx="169">
                  <c:v>11735.345994922027</c:v>
                </c:pt>
                <c:pt idx="170">
                  <c:v>11350.1046570342</c:v>
                </c:pt>
                <c:pt idx="171">
                  <c:v>10976.586222481565</c:v>
                </c:pt>
                <c:pt idx="172">
                  <c:v>10614.449614253957</c:v>
                </c:pt>
                <c:pt idx="173">
                  <c:v>10263.363392826854</c:v>
                </c:pt>
                <c:pt idx="174">
                  <c:v>9923.0054893149463</c:v>
                </c:pt>
                <c:pt idx="175">
                  <c:v>9593.0629459065876</c:v>
                </c:pt>
                <c:pt idx="176">
                  <c:v>9273.2316633825376</c:v>
                </c:pt>
                <c:pt idx="177">
                  <c:v>8963.2161555278599</c:v>
                </c:pt>
                <c:pt idx="178">
                  <c:v>8662.7293102508011</c:v>
                </c:pt>
                <c:pt idx="179">
                  <c:v>8371.4921572275416</c:v>
                </c:pt>
                <c:pt idx="180">
                  <c:v>8089.2336418965388</c:v>
                </c:pt>
                <c:pt idx="181">
                  <c:v>7815.6904056308795</c:v>
                </c:pt>
                <c:pt idx="182">
                  <c:v>7550.6065719217167</c:v>
                </c:pt>
                <c:pt idx="183">
                  <c:v>7293.7335384102598</c:v>
                </c:pt>
                <c:pt idx="184">
                  <c:v>7044.8297746102098</c:v>
                </c:pt>
                <c:pt idx="185">
                  <c:v>6803.6606251667154</c:v>
                </c:pt>
                <c:pt idx="186">
                  <c:v>6569.9981185021134</c:v>
                </c:pt>
                <c:pt idx="187">
                  <c:v>6343.6207807026522</c:v>
                </c:pt>
                <c:pt idx="188">
                  <c:v>6124.3134545043822</c:v>
                </c:pt>
                <c:pt idx="189">
                  <c:v>5911.8671232401512</c:v>
                </c:pt>
                <c:pt idx="190">
                  <c:v>5706.0787396133928</c:v>
                </c:pt>
                <c:pt idx="191">
                  <c:v>5506.7510591679129</c:v>
                </c:pt>
                <c:pt idx="192">
                  <c:v>5313.6924783265285</c:v>
                </c:pt>
                <c:pt idx="193">
                  <c:v>5126.7168768746606</c:v>
                </c:pt>
                <c:pt idx="194">
                  <c:v>4945.6434647684737</c:v>
                </c:pt>
                <c:pt idx="195">
                  <c:v>4770.2966331502412</c:v>
                </c:pt>
                <c:pt idx="196">
                  <c:v>4600.5058094568867</c:v>
                </c:pt>
                <c:pt idx="197">
                  <c:v>4436.1053165106223</c:v>
                </c:pt>
                <c:pt idx="198">
                  <c:v>4276.934235483659</c:v>
                </c:pt>
                <c:pt idx="199">
                  <c:v>4122.8362726318237</c:v>
                </c:pt>
                <c:pt idx="200">
                  <c:v>3973.6596296947605</c:v>
                </c:pt>
                <c:pt idx="201">
                  <c:v>3829.2568778631485</c:v>
                </c:pt>
                <c:pt idx="202">
                  <c:v>3689.4848352160357</c:v>
                </c:pt>
                <c:pt idx="203">
                  <c:v>3554.2044475340012</c:v>
                </c:pt>
                <c:pt idx="204">
                  <c:v>3423.2806723964013</c:v>
                </c:pt>
                <c:pt idx="205">
                  <c:v>3296.5823664733934</c:v>
                </c:pt>
                <c:pt idx="206">
                  <c:v>3173.9821759258907</c:v>
                </c:pt>
                <c:pt idx="207">
                  <c:v>3055.3564298288757</c:v>
                </c:pt>
                <c:pt idx="208">
                  <c:v>2940.5850365358247</c:v>
                </c:pt>
                <c:pt idx="209">
                  <c:v>2829.5513829041879</c:v>
                </c:pt>
                <c:pt idx="210">
                  <c:v>2722.142236304026</c:v>
                </c:pt>
                <c:pt idx="211">
                  <c:v>2618.2476493340259</c:v>
                </c:pt>
                <c:pt idx="212">
                  <c:v>2517.7608671711187</c:v>
                </c:pt>
                <c:pt idx="213">
                  <c:v>2420.5782374819591</c:v>
                </c:pt>
                <c:pt idx="214">
                  <c:v>2326.5991228264224</c:v>
                </c:pt>
                <c:pt idx="215">
                  <c:v>2235.7258154851743</c:v>
                </c:pt>
                <c:pt idx="216">
                  <c:v>2147.8634546452072</c:v>
                </c:pt>
                <c:pt idx="217">
                  <c:v>2062.9199458790063</c:v>
                </c:pt>
                <c:pt idx="218">
                  <c:v>1980.805882854753</c:v>
                </c:pt>
                <c:pt idx="219">
                  <c:v>1901.4344712166637</c:v>
                </c:pt>
                <c:pt idx="220">
                  <c:v>1824.7214545762013</c:v>
                </c:pt>
                <c:pt idx="221">
                  <c:v>1750.5850425565002</c:v>
                </c:pt>
                <c:pt idx="222">
                  <c:v>1678.9458408339028</c:v>
                </c:pt>
                <c:pt idx="223">
                  <c:v>1609.7267831220222</c:v>
                </c:pt>
                <c:pt idx="224">
                  <c:v>1542.8530650452133</c:v>
                </c:pt>
                <c:pt idx="225">
                  <c:v>1478.2520798497876</c:v>
                </c:pt>
                <c:pt idx="226">
                  <c:v>1415.8533559026819</c:v>
                </c:pt>
                <c:pt idx="227">
                  <c:v>1355.5884959286664</c:v>
                </c:pt>
                <c:pt idx="228">
                  <c:v>1297.3911179384982</c:v>
                </c:pt>
                <c:pt idx="229">
                  <c:v>1241.1967978017078</c:v>
                </c:pt>
                <c:pt idx="230">
                  <c:v>1186.9430134189674</c:v>
                </c:pt>
                <c:pt idx="231">
                  <c:v>1134.5690904502012</c:v>
                </c:pt>
                <c:pt idx="232">
                  <c:v>1084.0161495557968</c:v>
                </c:pt>
                <c:pt idx="233">
                  <c:v>1035.2270551094161</c:v>
                </c:pt>
                <c:pt idx="234">
                  <c:v>988.14636534204067</c:v>
                </c:pt>
                <c:pt idx="235">
                  <c:v>942.72028387797786</c:v>
                </c:pt>
                <c:pt idx="236">
                  <c:v>565.19134771243603</c:v>
                </c:pt>
                <c:pt idx="237">
                  <c:v>0</c:v>
                </c:pt>
                <c:pt idx="238">
                  <c:v>0</c:v>
                </c:pt>
                <c:pt idx="239">
                  <c:v>0</c:v>
                </c:pt>
              </c:numCache>
            </c:numRef>
          </c:val>
          <c:extLst>
            <c:ext xmlns:c16="http://schemas.microsoft.com/office/drawing/2014/chart" uri="{C3380CC4-5D6E-409C-BE32-E72D297353CC}">
              <c16:uniqueId val="{00000007-DAC4-6046-9768-7EE500ED3F30}"/>
            </c:ext>
          </c:extLst>
        </c:ser>
        <c:dLbls>
          <c:showLegendKey val="0"/>
          <c:showVal val="0"/>
          <c:showCatName val="0"/>
          <c:showSerName val="0"/>
          <c:showPercent val="0"/>
          <c:showBubbleSize val="0"/>
        </c:dLbls>
        <c:axId val="-2085430760"/>
        <c:axId val="-2091756392"/>
      </c:areaChart>
      <c:catAx>
        <c:axId val="-2085430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91756392"/>
        <c:crosses val="autoZero"/>
        <c:auto val="1"/>
        <c:lblAlgn val="ctr"/>
        <c:lblOffset val="100"/>
        <c:tickLblSkip val="14"/>
        <c:tickMarkSkip val="1"/>
        <c:noMultiLvlLbl val="0"/>
      </c:catAx>
      <c:valAx>
        <c:axId val="-209175639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85430760"/>
        <c:crosses val="autoZero"/>
        <c:crossBetween val="midCat"/>
      </c:valAx>
      <c:spPr>
        <a:solidFill>
          <a:srgbClr val="C0C0C0"/>
        </a:solidFill>
        <a:ln w="12700">
          <a:solidFill>
            <a:srgbClr val="808080"/>
          </a:solidFill>
          <a:prstDash val="solid"/>
        </a:ln>
      </c:spPr>
    </c:plotArea>
    <c:legend>
      <c:legendPos val="r"/>
      <c:layout>
        <c:manualLayout>
          <c:xMode val="edge"/>
          <c:yMode val="edge"/>
          <c:x val="0.91973787619582903"/>
          <c:y val="0.34782697306464"/>
          <c:w val="6.5789547653492805E-2"/>
          <c:h val="0.36695745658319401"/>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Balance</a:t>
            </a:r>
          </a:p>
        </c:rich>
      </c:tx>
      <c:layout>
        <c:manualLayout>
          <c:xMode val="edge"/>
          <c:yMode val="edge"/>
          <c:x val="0.43964043830185601"/>
          <c:y val="3.4383886796759099E-2"/>
        </c:manualLayout>
      </c:layout>
      <c:overlay val="0"/>
      <c:spPr>
        <a:noFill/>
        <a:ln w="25400">
          <a:noFill/>
        </a:ln>
      </c:spPr>
    </c:title>
    <c:autoTitleDeleted val="0"/>
    <c:plotArea>
      <c:layout>
        <c:manualLayout>
          <c:layoutTarget val="inner"/>
          <c:xMode val="edge"/>
          <c:yMode val="edge"/>
          <c:x val="0.15909090909090901"/>
          <c:y val="0.100000106148211"/>
          <c:w val="0.72902097902097895"/>
          <c:h val="0.80000084918568404"/>
        </c:manualLayout>
      </c:layout>
      <c:areaChart>
        <c:grouping val="stacked"/>
        <c:varyColors val="0"/>
        <c:ser>
          <c:idx val="0"/>
          <c:order val="0"/>
          <c:tx>
            <c:strRef>
              <c:f>Balance!$B$2</c:f>
              <c:strCache>
                <c:ptCount val="1"/>
                <c:pt idx="0">
                  <c:v>CG</c:v>
                </c:pt>
              </c:strCache>
            </c:strRef>
          </c:tx>
          <c:spPr>
            <a:solidFill>
              <a:srgbClr val="9999FF"/>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Balance!$B$3:$B$243</c:f>
              <c:numCache>
                <c:formatCode>#,##0</c:formatCode>
                <c:ptCount val="241"/>
                <c:pt idx="0">
                  <c:v>74800000</c:v>
                </c:pt>
                <c:pt idx="1">
                  <c:v>73833322.08663173</c:v>
                </c:pt>
                <c:pt idx="2">
                  <c:v>72744659.567188904</c:v>
                </c:pt>
                <c:pt idx="3">
                  <c:v>71535151.185462654</c:v>
                </c:pt>
                <c:pt idx="4">
                  <c:v>70206219.410777986</c:v>
                </c:pt>
                <c:pt idx="5">
                  <c:v>68759569.354535311</c:v>
                </c:pt>
                <c:pt idx="6">
                  <c:v>67197186.603364468</c:v>
                </c:pt>
                <c:pt idx="7">
                  <c:v>65521333.957433075</c:v>
                </c:pt>
                <c:pt idx="8">
                  <c:v>63734547.067906268</c:v>
                </c:pt>
                <c:pt idx="9">
                  <c:v>61839628.973195232</c:v>
                </c:pt>
                <c:pt idx="10">
                  <c:v>59839643.539428286</c:v>
                </c:pt>
                <c:pt idx="11">
                  <c:v>57737907.81649407</c:v>
                </c:pt>
                <c:pt idx="12">
                  <c:v>55537983.327007346</c:v>
                </c:pt>
                <c:pt idx="13">
                  <c:v>53243666.311596058</c:v>
                </c:pt>
                <c:pt idx="14">
                  <c:v>50858976.95996277</c:v>
                </c:pt>
                <c:pt idx="15">
                  <c:v>48388147.663195483</c:v>
                </c:pt>
                <c:pt idx="16">
                  <c:v>45835610.328748658</c:v>
                </c:pt>
                <c:pt idx="17">
                  <c:v>43205982.805342704</c:v>
                </c:pt>
                <c:pt idx="18">
                  <c:v>40504054.470696881</c:v>
                </c:pt>
                <c:pt idx="19">
                  <c:v>37734771.040471435</c:v>
                </c:pt>
                <c:pt idx="20">
                  <c:v>34903218.662008785</c:v>
                </c:pt>
                <c:pt idx="21">
                  <c:v>32014607.361386683</c:v>
                </c:pt>
                <c:pt idx="22">
                  <c:v>29074253.916887559</c:v>
                </c:pt>
                <c:pt idx="23">
                  <c:v>26087564.23620801</c:v>
                </c:pt>
                <c:pt idx="24">
                  <c:v>23060015.318541206</c:v>
                </c:pt>
                <c:pt idx="25">
                  <c:v>19997136.886027753</c:v>
                </c:pt>
                <c:pt idx="26">
                  <c:v>16904492.771952439</c:v>
                </c:pt>
                <c:pt idx="27">
                  <c:v>13787662.155435432</c:v>
                </c:pt>
                <c:pt idx="28">
                  <c:v>10754427.4073993</c:v>
                </c:pt>
                <c:pt idx="29">
                  <c:v>7802476.0559227113</c:v>
                </c:pt>
                <c:pt idx="30">
                  <c:v>4929558.3229039647</c:v>
                </c:pt>
                <c:pt idx="31">
                  <c:v>2133485.4388020728</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0-1972-6846-91CA-2288CC248073}"/>
            </c:ext>
          </c:extLst>
        </c:ser>
        <c:ser>
          <c:idx val="1"/>
          <c:order val="1"/>
          <c:tx>
            <c:strRef>
              <c:f>Balance!$C$2</c:f>
              <c:strCache>
                <c:ptCount val="1"/>
                <c:pt idx="0">
                  <c:v>VE</c:v>
                </c:pt>
              </c:strCache>
            </c:strRef>
          </c:tx>
          <c:spPr>
            <a:solidFill>
              <a:srgbClr val="993366"/>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Balance!$C$3:$C$243</c:f>
              <c:numCache>
                <c:formatCode>#,##0</c:formatCode>
                <c:ptCount val="241"/>
                <c:pt idx="0">
                  <c:v>5200000</c:v>
                </c:pt>
                <c:pt idx="1">
                  <c:v>5108333.333333333</c:v>
                </c:pt>
                <c:pt idx="2">
                  <c:v>5016284.722222222</c:v>
                </c:pt>
                <c:pt idx="3">
                  <c:v>4923852.5752314813</c:v>
                </c:pt>
                <c:pt idx="4">
                  <c:v>4831035.2942949459</c:v>
                </c:pt>
                <c:pt idx="5">
                  <c:v>4737831.2746878415</c:v>
                </c:pt>
                <c:pt idx="6">
                  <c:v>4644238.9049990401</c:v>
                </c:pt>
                <c:pt idx="7">
                  <c:v>4550256.5671032025</c:v>
                </c:pt>
                <c:pt idx="8">
                  <c:v>4455882.6361327991</c:v>
                </c:pt>
                <c:pt idx="9">
                  <c:v>4361115.4804500192</c:v>
                </c:pt>
                <c:pt idx="10">
                  <c:v>4265953.4616185613</c:v>
                </c:pt>
                <c:pt idx="11">
                  <c:v>4170394.9343753052</c:v>
                </c:pt>
                <c:pt idx="12">
                  <c:v>4074438.2466018689</c:v>
                </c:pt>
                <c:pt idx="13">
                  <c:v>3978081.7392960433</c:v>
                </c:pt>
                <c:pt idx="14">
                  <c:v>3881323.7465431103</c:v>
                </c:pt>
                <c:pt idx="15">
                  <c:v>3784162.59548704</c:v>
                </c:pt>
                <c:pt idx="16">
                  <c:v>3686596.6063015694</c:v>
                </c:pt>
                <c:pt idx="17">
                  <c:v>3588624.092161159</c:v>
                </c:pt>
                <c:pt idx="18">
                  <c:v>3490243.3592118304</c:v>
                </c:pt>
                <c:pt idx="19">
                  <c:v>3391452.7065418796</c:v>
                </c:pt>
                <c:pt idx="20">
                  <c:v>3292250.4261524705</c:v>
                </c:pt>
                <c:pt idx="21">
                  <c:v>3192634.8029281059</c:v>
                </c:pt>
                <c:pt idx="22">
                  <c:v>3092604.1146069728</c:v>
                </c:pt>
                <c:pt idx="23">
                  <c:v>2992156.6317511685</c:v>
                </c:pt>
                <c:pt idx="24">
                  <c:v>2891290.6177167986</c:v>
                </c:pt>
                <c:pt idx="25">
                  <c:v>2790004.3286239519</c:v>
                </c:pt>
                <c:pt idx="26">
                  <c:v>2688296.0133265518</c:v>
                </c:pt>
                <c:pt idx="27">
                  <c:v>2586163.913382079</c:v>
                </c:pt>
                <c:pt idx="28">
                  <c:v>2483606.2630211711</c:v>
                </c:pt>
                <c:pt idx="29">
                  <c:v>2380621.2891170927</c:v>
                </c:pt>
                <c:pt idx="30">
                  <c:v>2277207.2111550807</c:v>
                </c:pt>
                <c:pt idx="31">
                  <c:v>2173362.24120156</c:v>
                </c:pt>
                <c:pt idx="32">
                  <c:v>1481212.5862094564</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1-1972-6846-91CA-2288CC248073}"/>
            </c:ext>
          </c:extLst>
        </c:ser>
        <c:ser>
          <c:idx val="2"/>
          <c:order val="2"/>
          <c:tx>
            <c:strRef>
              <c:f>Balance!$D$2</c:f>
              <c:strCache>
                <c:ptCount val="1"/>
                <c:pt idx="0">
                  <c:v>CM</c:v>
                </c:pt>
              </c:strCache>
            </c:strRef>
          </c:tx>
          <c:spPr>
            <a:solidFill>
              <a:srgbClr val="FFFFCC"/>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Balance!$D$3:$D$243</c:f>
              <c:numCache>
                <c:formatCode>#,##0</c:formatCode>
                <c:ptCount val="241"/>
                <c:pt idx="0">
                  <c:v>14000000</c:v>
                </c:pt>
                <c:pt idx="1">
                  <c:v>14000000</c:v>
                </c:pt>
                <c:pt idx="2">
                  <c:v>14000000</c:v>
                </c:pt>
                <c:pt idx="3">
                  <c:v>14000000</c:v>
                </c:pt>
                <c:pt idx="4">
                  <c:v>14000000</c:v>
                </c:pt>
                <c:pt idx="5">
                  <c:v>14000000</c:v>
                </c:pt>
                <c:pt idx="6">
                  <c:v>14000000</c:v>
                </c:pt>
                <c:pt idx="7">
                  <c:v>14000000</c:v>
                </c:pt>
                <c:pt idx="8">
                  <c:v>14000000</c:v>
                </c:pt>
                <c:pt idx="9">
                  <c:v>14000000</c:v>
                </c:pt>
                <c:pt idx="10">
                  <c:v>14000000</c:v>
                </c:pt>
                <c:pt idx="11">
                  <c:v>14000000</c:v>
                </c:pt>
                <c:pt idx="12">
                  <c:v>14000000</c:v>
                </c:pt>
                <c:pt idx="13">
                  <c:v>14000000</c:v>
                </c:pt>
                <c:pt idx="14">
                  <c:v>14000000</c:v>
                </c:pt>
                <c:pt idx="15">
                  <c:v>14000000</c:v>
                </c:pt>
                <c:pt idx="16">
                  <c:v>14000000</c:v>
                </c:pt>
                <c:pt idx="17">
                  <c:v>14000000</c:v>
                </c:pt>
                <c:pt idx="18">
                  <c:v>14000000</c:v>
                </c:pt>
                <c:pt idx="19">
                  <c:v>14000000</c:v>
                </c:pt>
                <c:pt idx="20">
                  <c:v>14000000</c:v>
                </c:pt>
                <c:pt idx="21">
                  <c:v>14000000</c:v>
                </c:pt>
                <c:pt idx="22">
                  <c:v>14000000</c:v>
                </c:pt>
                <c:pt idx="23">
                  <c:v>14000000</c:v>
                </c:pt>
                <c:pt idx="24">
                  <c:v>14000000</c:v>
                </c:pt>
                <c:pt idx="25">
                  <c:v>14000000</c:v>
                </c:pt>
                <c:pt idx="26">
                  <c:v>14000000</c:v>
                </c:pt>
                <c:pt idx="27">
                  <c:v>14000000</c:v>
                </c:pt>
                <c:pt idx="28">
                  <c:v>14000000</c:v>
                </c:pt>
                <c:pt idx="29">
                  <c:v>14000000</c:v>
                </c:pt>
                <c:pt idx="30">
                  <c:v>14000000</c:v>
                </c:pt>
                <c:pt idx="31">
                  <c:v>14000000</c:v>
                </c:pt>
                <c:pt idx="32">
                  <c:v>14000000</c:v>
                </c:pt>
                <c:pt idx="33">
                  <c:v>12727786.820257206</c:v>
                </c:pt>
                <c:pt idx="34">
                  <c:v>10044553.160011519</c:v>
                </c:pt>
                <c:pt idx="35">
                  <c:v>7429549.0811345913</c:v>
                </c:pt>
                <c:pt idx="36">
                  <c:v>4880865.2849737704</c:v>
                </c:pt>
                <c:pt idx="37">
                  <c:v>2396644.2657517088</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2-1972-6846-91CA-2288CC248073}"/>
            </c:ext>
          </c:extLst>
        </c:ser>
        <c:ser>
          <c:idx val="3"/>
          <c:order val="3"/>
          <c:tx>
            <c:strRef>
              <c:f>Balance!$E$2</c:f>
              <c:strCache>
                <c:ptCount val="1"/>
                <c:pt idx="0">
                  <c:v>GZ</c:v>
                </c:pt>
              </c:strCache>
            </c:strRef>
          </c:tx>
          <c:spPr>
            <a:solidFill>
              <a:srgbClr val="CCFFFF"/>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Balance!$E$3:$E$243</c:f>
              <c:numCache>
                <c:formatCode>#,##0</c:formatCode>
                <c:ptCount val="241"/>
                <c:pt idx="0">
                  <c:v>22000000</c:v>
                </c:pt>
                <c:pt idx="1">
                  <c:v>22091666.666666668</c:v>
                </c:pt>
                <c:pt idx="2">
                  <c:v>22183715.27777778</c:v>
                </c:pt>
                <c:pt idx="3">
                  <c:v>22276147.424768522</c:v>
                </c:pt>
                <c:pt idx="4">
                  <c:v>22368964.705705058</c:v>
                </c:pt>
                <c:pt idx="5">
                  <c:v>22462168.725312162</c:v>
                </c:pt>
                <c:pt idx="6">
                  <c:v>22555761.095000964</c:v>
                </c:pt>
                <c:pt idx="7">
                  <c:v>22649743.4328968</c:v>
                </c:pt>
                <c:pt idx="8">
                  <c:v>22744117.363867205</c:v>
                </c:pt>
                <c:pt idx="9">
                  <c:v>22838884.519549984</c:v>
                </c:pt>
                <c:pt idx="10">
                  <c:v>22934046.538381442</c:v>
                </c:pt>
                <c:pt idx="11">
                  <c:v>23029605.065624699</c:v>
                </c:pt>
                <c:pt idx="12">
                  <c:v>23125561.753398135</c:v>
                </c:pt>
                <c:pt idx="13">
                  <c:v>23221918.260703962</c:v>
                </c:pt>
                <c:pt idx="14">
                  <c:v>23318676.253456894</c:v>
                </c:pt>
                <c:pt idx="15">
                  <c:v>23415837.404512964</c:v>
                </c:pt>
                <c:pt idx="16">
                  <c:v>23513403.393698435</c:v>
                </c:pt>
                <c:pt idx="17">
                  <c:v>23611375.907838844</c:v>
                </c:pt>
                <c:pt idx="18">
                  <c:v>23709756.640788171</c:v>
                </c:pt>
                <c:pt idx="19">
                  <c:v>23808547.293458123</c:v>
                </c:pt>
                <c:pt idx="20">
                  <c:v>23907749.573847532</c:v>
                </c:pt>
                <c:pt idx="21">
                  <c:v>24007365.197071899</c:v>
                </c:pt>
                <c:pt idx="22">
                  <c:v>24107395.885393031</c:v>
                </c:pt>
                <c:pt idx="23">
                  <c:v>24207843.368248835</c:v>
                </c:pt>
                <c:pt idx="24">
                  <c:v>24308709.382283207</c:v>
                </c:pt>
                <c:pt idx="25">
                  <c:v>24409995.671376053</c:v>
                </c:pt>
                <c:pt idx="26">
                  <c:v>24511703.986673452</c:v>
                </c:pt>
                <c:pt idx="27">
                  <c:v>24613836.086617924</c:v>
                </c:pt>
                <c:pt idx="28">
                  <c:v>24716393.736978833</c:v>
                </c:pt>
                <c:pt idx="29">
                  <c:v>24819378.71088291</c:v>
                </c:pt>
                <c:pt idx="30">
                  <c:v>24922792.788844921</c:v>
                </c:pt>
                <c:pt idx="31">
                  <c:v>25026637.758798443</c:v>
                </c:pt>
                <c:pt idx="32">
                  <c:v>25130915.416126769</c:v>
                </c:pt>
                <c:pt idx="33">
                  <c:v>25235627.563693963</c:v>
                </c:pt>
                <c:pt idx="34">
                  <c:v>25340776.011876021</c:v>
                </c:pt>
                <c:pt idx="35">
                  <c:v>25446362.57859217</c:v>
                </c:pt>
                <c:pt idx="36">
                  <c:v>25552389.089336306</c:v>
                </c:pt>
                <c:pt idx="37">
                  <c:v>25658857.377208542</c:v>
                </c:pt>
                <c:pt idx="38">
                  <c:v>25740848.198962867</c:v>
                </c:pt>
                <c:pt idx="39">
                  <c:v>23487537.824291617</c:v>
                </c:pt>
                <c:pt idx="40">
                  <c:v>21293862.028588854</c:v>
                </c:pt>
                <c:pt idx="41">
                  <c:v>19158158.763438817</c:v>
                </c:pt>
                <c:pt idx="42">
                  <c:v>17078811.170996327</c:v>
                </c:pt>
                <c:pt idx="43">
                  <c:v>15054246.36605856</c:v>
                </c:pt>
                <c:pt idx="44">
                  <c:v>13082934.250691595</c:v>
                </c:pt>
                <c:pt idx="45">
                  <c:v>11163386.36054692</c:v>
                </c:pt>
                <c:pt idx="46">
                  <c:v>9294154.7420259546</c:v>
                </c:pt>
                <c:pt idx="47">
                  <c:v>7473830.8594728671</c:v>
                </c:pt>
                <c:pt idx="48">
                  <c:v>5701044.5315977009</c:v>
                </c:pt>
                <c:pt idx="49">
                  <c:v>3974462.8963528583</c:v>
                </c:pt>
                <c:pt idx="50">
                  <c:v>2292789.4035065849</c:v>
                </c:pt>
                <c:pt idx="51">
                  <c:v>654762.83417708706</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3-1972-6846-91CA-2288CC248073}"/>
            </c:ext>
          </c:extLst>
        </c:ser>
        <c:ser>
          <c:idx val="4"/>
          <c:order val="4"/>
          <c:tx>
            <c:strRef>
              <c:f>Balance!$F$2</c:f>
              <c:strCache>
                <c:ptCount val="1"/>
                <c:pt idx="0">
                  <c:v>TC</c:v>
                </c:pt>
              </c:strCache>
            </c:strRef>
          </c:tx>
          <c:spPr>
            <a:solidFill>
              <a:srgbClr val="660066"/>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Balance!$F$3:$F$243</c:f>
              <c:numCache>
                <c:formatCode>#,##0</c:formatCode>
                <c:ptCount val="241"/>
                <c:pt idx="0">
                  <c:v>20000000</c:v>
                </c:pt>
                <c:pt idx="1">
                  <c:v>20000000</c:v>
                </c:pt>
                <c:pt idx="2">
                  <c:v>20000000</c:v>
                </c:pt>
                <c:pt idx="3">
                  <c:v>20000000</c:v>
                </c:pt>
                <c:pt idx="4">
                  <c:v>20000000</c:v>
                </c:pt>
                <c:pt idx="5">
                  <c:v>20000000</c:v>
                </c:pt>
                <c:pt idx="6">
                  <c:v>20000000</c:v>
                </c:pt>
                <c:pt idx="7">
                  <c:v>20000000</c:v>
                </c:pt>
                <c:pt idx="8">
                  <c:v>20000000</c:v>
                </c:pt>
                <c:pt idx="9">
                  <c:v>20000000</c:v>
                </c:pt>
                <c:pt idx="10">
                  <c:v>20000000</c:v>
                </c:pt>
                <c:pt idx="11">
                  <c:v>20000000</c:v>
                </c:pt>
                <c:pt idx="12">
                  <c:v>20000000</c:v>
                </c:pt>
                <c:pt idx="13">
                  <c:v>20000000</c:v>
                </c:pt>
                <c:pt idx="14">
                  <c:v>20000000</c:v>
                </c:pt>
                <c:pt idx="15">
                  <c:v>20000000</c:v>
                </c:pt>
                <c:pt idx="16">
                  <c:v>20000000</c:v>
                </c:pt>
                <c:pt idx="17">
                  <c:v>20000000</c:v>
                </c:pt>
                <c:pt idx="18">
                  <c:v>20000000</c:v>
                </c:pt>
                <c:pt idx="19">
                  <c:v>20000000</c:v>
                </c:pt>
                <c:pt idx="20">
                  <c:v>20000000</c:v>
                </c:pt>
                <c:pt idx="21">
                  <c:v>20000000</c:v>
                </c:pt>
                <c:pt idx="22">
                  <c:v>20000000</c:v>
                </c:pt>
                <c:pt idx="23">
                  <c:v>20000000</c:v>
                </c:pt>
                <c:pt idx="24">
                  <c:v>20000000</c:v>
                </c:pt>
                <c:pt idx="25">
                  <c:v>20000000</c:v>
                </c:pt>
                <c:pt idx="26">
                  <c:v>20000000</c:v>
                </c:pt>
                <c:pt idx="27">
                  <c:v>20000000</c:v>
                </c:pt>
                <c:pt idx="28">
                  <c:v>20000000</c:v>
                </c:pt>
                <c:pt idx="29">
                  <c:v>20000000</c:v>
                </c:pt>
                <c:pt idx="30">
                  <c:v>20000000</c:v>
                </c:pt>
                <c:pt idx="31">
                  <c:v>20000000</c:v>
                </c:pt>
                <c:pt idx="32">
                  <c:v>20000000</c:v>
                </c:pt>
                <c:pt idx="33">
                  <c:v>20000000</c:v>
                </c:pt>
                <c:pt idx="34">
                  <c:v>20000000</c:v>
                </c:pt>
                <c:pt idx="35">
                  <c:v>20000000</c:v>
                </c:pt>
                <c:pt idx="36">
                  <c:v>20000000</c:v>
                </c:pt>
                <c:pt idx="37">
                  <c:v>20000000</c:v>
                </c:pt>
                <c:pt idx="38">
                  <c:v>20000000</c:v>
                </c:pt>
                <c:pt idx="39">
                  <c:v>20000000</c:v>
                </c:pt>
                <c:pt idx="40">
                  <c:v>20000000</c:v>
                </c:pt>
                <c:pt idx="41">
                  <c:v>20000000</c:v>
                </c:pt>
                <c:pt idx="42">
                  <c:v>20000000</c:v>
                </c:pt>
                <c:pt idx="43">
                  <c:v>20000000</c:v>
                </c:pt>
                <c:pt idx="44">
                  <c:v>20000000</c:v>
                </c:pt>
                <c:pt idx="45">
                  <c:v>20000000</c:v>
                </c:pt>
                <c:pt idx="46">
                  <c:v>20000000</c:v>
                </c:pt>
                <c:pt idx="47">
                  <c:v>20000000</c:v>
                </c:pt>
                <c:pt idx="48">
                  <c:v>20000000</c:v>
                </c:pt>
                <c:pt idx="49">
                  <c:v>20000000</c:v>
                </c:pt>
                <c:pt idx="50">
                  <c:v>20000000</c:v>
                </c:pt>
                <c:pt idx="51">
                  <c:v>20000000</c:v>
                </c:pt>
                <c:pt idx="52">
                  <c:v>19059156.34661039</c:v>
                </c:pt>
                <c:pt idx="53">
                  <c:v>17504776.547504004</c:v>
                </c:pt>
                <c:pt idx="54">
                  <c:v>15990462.588196967</c:v>
                </c:pt>
                <c:pt idx="55">
                  <c:v>14515085.285064751</c:v>
                </c:pt>
                <c:pt idx="56">
                  <c:v>13077546.263475081</c:v>
                </c:pt>
                <c:pt idx="57">
                  <c:v>11676777.12467772</c:v>
                </c:pt>
                <c:pt idx="58">
                  <c:v>10311738.635017902</c:v>
                </c:pt>
                <c:pt idx="59">
                  <c:v>8981419.9368792176</c:v>
                </c:pt>
                <c:pt idx="60">
                  <c:v>7684837.7807775149</c:v>
                </c:pt>
                <c:pt idx="61">
                  <c:v>6421035.7780426741</c:v>
                </c:pt>
                <c:pt idx="62">
                  <c:v>5189083.6735400474</c:v>
                </c:pt>
                <c:pt idx="63">
                  <c:v>3988076.6378978612</c:v>
                </c:pt>
                <c:pt idx="64">
                  <c:v>2817134.5787210129</c:v>
                </c:pt>
                <c:pt idx="65">
                  <c:v>1675401.4702854718</c:v>
                </c:pt>
                <c:pt idx="66">
                  <c:v>562044.70122087724</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4-1972-6846-91CA-2288CC248073}"/>
            </c:ext>
          </c:extLst>
        </c:ser>
        <c:ser>
          <c:idx val="5"/>
          <c:order val="5"/>
          <c:tx>
            <c:strRef>
              <c:f>Balance!$G$2</c:f>
              <c:strCache>
                <c:ptCount val="1"/>
                <c:pt idx="0">
                  <c:v>CZ</c:v>
                </c:pt>
              </c:strCache>
            </c:strRef>
          </c:tx>
          <c:spPr>
            <a:solidFill>
              <a:srgbClr val="FF8080"/>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Balance!$G$3:$G$243</c:f>
              <c:numCache>
                <c:formatCode>#,##0</c:formatCode>
                <c:ptCount val="241"/>
                <c:pt idx="0">
                  <c:v>24000000</c:v>
                </c:pt>
                <c:pt idx="1">
                  <c:v>24100000</c:v>
                </c:pt>
                <c:pt idx="2">
                  <c:v>24200416.666666668</c:v>
                </c:pt>
                <c:pt idx="3">
                  <c:v>24301251.736111112</c:v>
                </c:pt>
                <c:pt idx="4">
                  <c:v>24402506.951678243</c:v>
                </c:pt>
                <c:pt idx="5">
                  <c:v>24504184.063976903</c:v>
                </c:pt>
                <c:pt idx="6">
                  <c:v>24606284.830910139</c:v>
                </c:pt>
                <c:pt idx="7">
                  <c:v>24708811.017705597</c:v>
                </c:pt>
                <c:pt idx="8">
                  <c:v>24811764.396946035</c:v>
                </c:pt>
                <c:pt idx="9">
                  <c:v>24915146.748599976</c:v>
                </c:pt>
                <c:pt idx="10">
                  <c:v>25018959.860052478</c:v>
                </c:pt>
                <c:pt idx="11">
                  <c:v>25123205.52613603</c:v>
                </c:pt>
                <c:pt idx="12">
                  <c:v>25227885.549161598</c:v>
                </c:pt>
                <c:pt idx="13">
                  <c:v>25333001.738949772</c:v>
                </c:pt>
                <c:pt idx="14">
                  <c:v>25438555.912862062</c:v>
                </c:pt>
                <c:pt idx="15">
                  <c:v>25544549.895832323</c:v>
                </c:pt>
                <c:pt idx="16">
                  <c:v>25650985.520398289</c:v>
                </c:pt>
                <c:pt idx="17">
                  <c:v>25757864.626733281</c:v>
                </c:pt>
                <c:pt idx="18">
                  <c:v>25865189.062678002</c:v>
                </c:pt>
                <c:pt idx="19">
                  <c:v>25972960.683772493</c:v>
                </c:pt>
                <c:pt idx="20">
                  <c:v>26081181.353288211</c:v>
                </c:pt>
                <c:pt idx="21">
                  <c:v>26189852.942260247</c:v>
                </c:pt>
                <c:pt idx="22">
                  <c:v>26298977.329519663</c:v>
                </c:pt>
                <c:pt idx="23">
                  <c:v>26408556.401725996</c:v>
                </c:pt>
                <c:pt idx="24">
                  <c:v>26518592.053399853</c:v>
                </c:pt>
                <c:pt idx="25">
                  <c:v>26629086.186955687</c:v>
                </c:pt>
                <c:pt idx="26">
                  <c:v>26740040.712734669</c:v>
                </c:pt>
                <c:pt idx="27">
                  <c:v>26851457.549037732</c:v>
                </c:pt>
                <c:pt idx="28">
                  <c:v>26963338.622158721</c:v>
                </c:pt>
                <c:pt idx="29">
                  <c:v>27075685.866417717</c:v>
                </c:pt>
                <c:pt idx="30">
                  <c:v>27188501.224194456</c:v>
                </c:pt>
                <c:pt idx="31">
                  <c:v>27301786.645961933</c:v>
                </c:pt>
                <c:pt idx="32">
                  <c:v>27415544.090320107</c:v>
                </c:pt>
                <c:pt idx="33">
                  <c:v>27529775.524029773</c:v>
                </c:pt>
                <c:pt idx="34">
                  <c:v>27644482.922046565</c:v>
                </c:pt>
                <c:pt idx="35">
                  <c:v>27759668.267555092</c:v>
                </c:pt>
                <c:pt idx="36">
                  <c:v>27875333.552003238</c:v>
                </c:pt>
                <c:pt idx="37">
                  <c:v>27991480.775136586</c:v>
                </c:pt>
                <c:pt idx="38">
                  <c:v>28108111.945032988</c:v>
                </c:pt>
                <c:pt idx="39">
                  <c:v>28225229.078137293</c:v>
                </c:pt>
                <c:pt idx="40">
                  <c:v>28342834.199296199</c:v>
                </c:pt>
                <c:pt idx="41">
                  <c:v>28460929.341793265</c:v>
                </c:pt>
                <c:pt idx="42">
                  <c:v>28579516.547384072</c:v>
                </c:pt>
                <c:pt idx="43">
                  <c:v>28698597.866331507</c:v>
                </c:pt>
                <c:pt idx="44">
                  <c:v>28818175.35744122</c:v>
                </c:pt>
                <c:pt idx="45">
                  <c:v>28938251.088097226</c:v>
                </c:pt>
                <c:pt idx="46">
                  <c:v>29058827.134297632</c:v>
                </c:pt>
                <c:pt idx="47">
                  <c:v>29179905.580690537</c:v>
                </c:pt>
                <c:pt idx="48">
                  <c:v>29301488.520610079</c:v>
                </c:pt>
                <c:pt idx="49">
                  <c:v>29423578.056112621</c:v>
                </c:pt>
                <c:pt idx="50">
                  <c:v>29546176.298013091</c:v>
                </c:pt>
                <c:pt idx="51">
                  <c:v>29669285.365921479</c:v>
                </c:pt>
                <c:pt idx="52">
                  <c:v>29792907.388279486</c:v>
                </c:pt>
                <c:pt idx="53">
                  <c:v>29917044.502397317</c:v>
                </c:pt>
                <c:pt idx="54">
                  <c:v>30041698.854490638</c:v>
                </c:pt>
                <c:pt idx="55">
                  <c:v>30166872.59971768</c:v>
                </c:pt>
                <c:pt idx="56">
                  <c:v>30292567.902216505</c:v>
                </c:pt>
                <c:pt idx="57">
                  <c:v>30418786.935142409</c:v>
                </c:pt>
                <c:pt idx="58">
                  <c:v>30545531.880705502</c:v>
                </c:pt>
                <c:pt idx="59">
                  <c:v>30672804.930208441</c:v>
                </c:pt>
                <c:pt idx="60">
                  <c:v>30800608.284084309</c:v>
                </c:pt>
                <c:pt idx="61">
                  <c:v>30928944.151934661</c:v>
                </c:pt>
                <c:pt idx="62">
                  <c:v>31057814.752567723</c:v>
                </c:pt>
                <c:pt idx="63">
                  <c:v>31187222.314036757</c:v>
                </c:pt>
                <c:pt idx="64">
                  <c:v>31317169.073678575</c:v>
                </c:pt>
                <c:pt idx="65">
                  <c:v>31447657.278152235</c:v>
                </c:pt>
                <c:pt idx="66">
                  <c:v>31578689.183477867</c:v>
                </c:pt>
                <c:pt idx="67">
                  <c:v>31186521.494777679</c:v>
                </c:pt>
                <c:pt idx="68">
                  <c:v>30259636.183487505</c:v>
                </c:pt>
                <c:pt idx="69">
                  <c:v>29359314.125720132</c:v>
                </c:pt>
                <c:pt idx="70">
                  <c:v>28484812.481453132</c:v>
                </c:pt>
                <c:pt idx="71">
                  <c:v>27635408.826471806</c:v>
                </c:pt>
                <c:pt idx="72">
                  <c:v>26810400.598387484</c:v>
                </c:pt>
                <c:pt idx="73">
                  <c:v>26009104.557544071</c:v>
                </c:pt>
                <c:pt idx="74">
                  <c:v>25230856.262415644</c:v>
                </c:pt>
                <c:pt idx="75">
                  <c:v>24475009.559108503</c:v>
                </c:pt>
                <c:pt idx="76">
                  <c:v>23740936.084591281</c:v>
                </c:pt>
                <c:pt idx="77">
                  <c:v>23028024.783286709</c:v>
                </c:pt>
                <c:pt idx="78">
                  <c:v>22335681.436668385</c:v>
                </c:pt>
                <c:pt idx="79">
                  <c:v>21663328.205515318</c:v>
                </c:pt>
                <c:pt idx="80">
                  <c:v>21010403.18448627</c:v>
                </c:pt>
                <c:pt idx="81">
                  <c:v>20376359.968684882</c:v>
                </c:pt>
                <c:pt idx="82">
                  <c:v>19760667.231895257</c:v>
                </c:pt>
                <c:pt idx="83">
                  <c:v>19162808.316176273</c:v>
                </c:pt>
                <c:pt idx="84">
                  <c:v>18582280.832511075</c:v>
                </c:pt>
                <c:pt idx="85">
                  <c:v>18018596.272216335</c:v>
                </c:pt>
                <c:pt idx="86">
                  <c:v>17471279.628823642</c:v>
                </c:pt>
                <c:pt idx="87">
                  <c:v>16939869.030153111</c:v>
                </c:pt>
                <c:pt idx="88">
                  <c:v>16423915.380306663</c:v>
                </c:pt>
                <c:pt idx="89">
                  <c:v>15922982.011315694</c:v>
                </c:pt>
                <c:pt idx="90">
                  <c:v>15436644.34418492</c:v>
                </c:pt>
                <c:pt idx="91">
                  <c:v>14964489.559081016</c:v>
                </c:pt>
                <c:pt idx="92">
                  <c:v>14506116.274421383</c:v>
                </c:pt>
                <c:pt idx="93">
                  <c:v>14061134.234624835</c:v>
                </c:pt>
                <c:pt idx="94">
                  <c:v>13629164.006292393</c:v>
                </c:pt>
                <c:pt idx="95">
                  <c:v>13209836.682592474</c:v>
                </c:pt>
                <c:pt idx="96">
                  <c:v>12802793.595630815</c:v>
                </c:pt>
                <c:pt idx="97">
                  <c:v>12407686.036591293</c:v>
                </c:pt>
                <c:pt idx="98">
                  <c:v>12024174.983439486</c:v>
                </c:pt>
                <c:pt idx="99">
                  <c:v>11651930.835986378</c:v>
                </c:pt>
                <c:pt idx="100">
                  <c:v>11290633.158114977</c:v>
                </c:pt>
                <c:pt idx="101">
                  <c:v>10939970.426977897</c:v>
                </c:pt>
                <c:pt idx="102">
                  <c:v>10599639.788979026</c:v>
                </c:pt>
                <c:pt idx="103">
                  <c:v>10269346.822357409</c:v>
                </c:pt>
                <c:pt idx="104">
                  <c:v>9948805.3061963022</c:v>
                </c:pt>
                <c:pt idx="105">
                  <c:v>9637736.9956850782</c:v>
                </c:pt>
                <c:pt idx="106">
                  <c:v>9335871.4034662303</c:v>
                </c:pt>
                <c:pt idx="107">
                  <c:v>9042945.5869042277</c:v>
                </c:pt>
                <c:pt idx="108">
                  <c:v>8758703.9411172904</c:v>
                </c:pt>
                <c:pt idx="109">
                  <c:v>8482897.9976174105</c:v>
                </c:pt>
                <c:pt idx="110">
                  <c:v>8215286.2284080498</c:v>
                </c:pt>
                <c:pt idx="111">
                  <c:v>7955633.8553929701</c:v>
                </c:pt>
                <c:pt idx="112">
                  <c:v>7703712.6649535568</c:v>
                </c:pt>
                <c:pt idx="113">
                  <c:v>7459300.827555798</c:v>
                </c:pt>
                <c:pt idx="114">
                  <c:v>7222182.7222517794</c:v>
                </c:pt>
                <c:pt idx="115">
                  <c:v>6992148.7659441698</c:v>
                </c:pt>
                <c:pt idx="116">
                  <c:v>6768995.2472856697</c:v>
                </c:pt>
                <c:pt idx="117">
                  <c:v>6552524.1650888203</c:v>
                </c:pt>
                <c:pt idx="118">
                  <c:v>6342543.0711248871</c:v>
                </c:pt>
                <c:pt idx="119">
                  <c:v>6138864.9171937769</c:v>
                </c:pt>
                <c:pt idx="120">
                  <c:v>5941307.9063500883</c:v>
                </c:pt>
                <c:pt idx="121">
                  <c:v>5749695.3481734768</c:v>
                </c:pt>
                <c:pt idx="122">
                  <c:v>5563855.5179744838</c:v>
                </c:pt>
                <c:pt idx="123">
                  <c:v>5383621.5198299028</c:v>
                </c:pt>
                <c:pt idx="124">
                  <c:v>5208831.1533445772</c:v>
                </c:pt>
                <c:pt idx="125">
                  <c:v>5039326.7840392692</c:v>
                </c:pt>
                <c:pt idx="126">
                  <c:v>4874955.2172669461</c:v>
                </c:pt>
                <c:pt idx="127">
                  <c:v>4715567.575562411</c:v>
                </c:pt>
                <c:pt idx="128">
                  <c:v>4561019.1793327667</c:v>
                </c:pt>
                <c:pt idx="129">
                  <c:v>4411169.4307986647</c:v>
                </c:pt>
                <c:pt idx="130">
                  <c:v>4265881.7010987019</c:v>
                </c:pt>
                <c:pt idx="131">
                  <c:v>4125023.2204716699</c:v>
                </c:pt>
                <c:pt idx="132">
                  <c:v>3988464.9714336433</c:v>
                </c:pt>
                <c:pt idx="133">
                  <c:v>3856081.5848691179</c:v>
                </c:pt>
                <c:pt idx="134">
                  <c:v>3727751.2389575625</c:v>
                </c:pt>
                <c:pt idx="135">
                  <c:v>3603355.560858862</c:v>
                </c:pt>
                <c:pt idx="136">
                  <c:v>3482779.5310831708</c:v>
                </c:pt>
                <c:pt idx="137">
                  <c:v>3365911.3904726924</c:v>
                </c:pt>
                <c:pt idx="138">
                  <c:v>3252642.5497248415</c:v>
                </c:pt>
                <c:pt idx="139">
                  <c:v>3142867.5013881326</c:v>
                </c:pt>
                <c:pt idx="140">
                  <c:v>3036483.7342639794</c:v>
                </c:pt>
                <c:pt idx="141">
                  <c:v>2933391.6501493794</c:v>
                </c:pt>
                <c:pt idx="142">
                  <c:v>2833494.4828571994</c:v>
                </c:pt>
                <c:pt idx="143">
                  <c:v>2736698.2194524724</c:v>
                </c:pt>
                <c:pt idx="144">
                  <c:v>2642911.5236447705</c:v>
                </c:pt>
                <c:pt idx="145">
                  <c:v>2552045.6612783228</c:v>
                </c:pt>
                <c:pt idx="146">
                  <c:v>2464014.4278631127</c:v>
                </c:pt>
                <c:pt idx="147">
                  <c:v>2378734.0780917071</c:v>
                </c:pt>
                <c:pt idx="148">
                  <c:v>2296123.257288062</c:v>
                </c:pt>
                <c:pt idx="149">
                  <c:v>2216102.9347359766</c:v>
                </c:pt>
                <c:pt idx="150">
                  <c:v>2138596.3388362871</c:v>
                </c:pt>
                <c:pt idx="151">
                  <c:v>2063528.8940432472</c:v>
                </c:pt>
                <c:pt idx="152">
                  <c:v>1990828.1595318774</c:v>
                </c:pt>
                <c:pt idx="153">
                  <c:v>1920423.7695493577</c:v>
                </c:pt>
                <c:pt idx="154">
                  <c:v>1852247.3754048017</c:v>
                </c:pt>
                <c:pt idx="155">
                  <c:v>1786232.5890529703</c:v>
                </c:pt>
                <c:pt idx="156">
                  <c:v>1722314.9282286863</c:v>
                </c:pt>
                <c:pt idx="157">
                  <c:v>1660431.7630898636</c:v>
                </c:pt>
                <c:pt idx="158">
                  <c:v>1600522.2643282029</c:v>
                </c:pt>
                <c:pt idx="159">
                  <c:v>1542527.3527077034</c:v>
                </c:pt>
                <c:pt idx="160">
                  <c:v>1486389.6499922099</c:v>
                </c:pt>
                <c:pt idx="161">
                  <c:v>1432053.431224264</c:v>
                </c:pt>
                <c:pt idx="162">
                  <c:v>1379464.5783185347</c:v>
                </c:pt>
                <c:pt idx="163">
                  <c:v>1328570.5349340974</c:v>
                </c:pt>
                <c:pt idx="164">
                  <c:v>1279320.2625907923</c:v>
                </c:pt>
                <c:pt idx="165">
                  <c:v>1231664.1979958219</c:v>
                </c:pt>
                <c:pt idx="166">
                  <c:v>1185554.21154767</c:v>
                </c:pt>
                <c:pt idx="167">
                  <c:v>1140943.5669852979</c:v>
                </c:pt>
                <c:pt idx="168">
                  <c:v>1097786.8821514496</c:v>
                </c:pt>
                <c:pt idx="169">
                  <c:v>1056040.0908397248</c:v>
                </c:pt>
                <c:pt idx="170">
                  <c:v>1015660.4056959071</c:v>
                </c:pt>
                <c:pt idx="171">
                  <c:v>976606.2821448216</c:v>
                </c:pt>
                <c:pt idx="172">
                  <c:v>938837.38331477751</c:v>
                </c:pt>
                <c:pt idx="173">
                  <c:v>902314.54593239829</c:v>
                </c:pt>
                <c:pt idx="174">
                  <c:v>866999.74716138118</c:v>
                </c:pt>
                <c:pt idx="175">
                  <c:v>832856.07235943724</c:v>
                </c:pt>
                <c:pt idx="176">
                  <c:v>799847.6837283608</c:v>
                </c:pt>
                <c:pt idx="177">
                  <c:v>767939.78983285103</c:v>
                </c:pt>
                <c:pt idx="178">
                  <c:v>737098.6159643681</c:v>
                </c:pt>
                <c:pt idx="179">
                  <c:v>707291.37532694603</c:v>
                </c:pt>
                <c:pt idx="180">
                  <c:v>678486.24102250719</c:v>
                </c:pt>
                <c:pt idx="181">
                  <c:v>650652.31881383096</c:v>
                </c:pt>
                <c:pt idx="182">
                  <c:v>623759.62064391829</c:v>
                </c:pt>
                <c:pt idx="183">
                  <c:v>597779.03889106936</c:v>
                </c:pt>
                <c:pt idx="184">
                  <c:v>572682.3213395502</c:v>
                </c:pt>
                <c:pt idx="185">
                  <c:v>548442.04684626777</c:v>
                </c:pt>
                <c:pt idx="186">
                  <c:v>525031.60168440384</c:v>
                </c:pt>
                <c:pt idx="187">
                  <c:v>502425.15654547181</c:v>
                </c:pt>
                <c:pt idx="188">
                  <c:v>480597.64418176375</c:v>
                </c:pt>
                <c:pt idx="189">
                  <c:v>459524.73767164117</c:v>
                </c:pt>
                <c:pt idx="190">
                  <c:v>439182.8292905998</c:v>
                </c:pt>
                <c:pt idx="191">
                  <c:v>419549.00997149997</c:v>
                </c:pt>
                <c:pt idx="192">
                  <c:v>400601.04933780391</c:v>
                </c:pt>
                <c:pt idx="193">
                  <c:v>382317.37629409973</c:v>
                </c:pt>
                <c:pt idx="194">
                  <c:v>364677.06015861704</c:v>
                </c:pt>
                <c:pt idx="195">
                  <c:v>347659.79232285457</c:v>
                </c:pt>
                <c:pt idx="196">
                  <c:v>331245.868423843</c:v>
                </c:pt>
                <c:pt idx="197">
                  <c:v>315416.17101495911</c:v>
                </c:pt>
                <c:pt idx="198">
                  <c:v>300152.1527215892</c:v>
                </c:pt>
                <c:pt idx="199">
                  <c:v>285435.8198683121</c:v>
                </c:pt>
                <c:pt idx="200">
                  <c:v>271249.71656463272</c:v>
                </c:pt>
                <c:pt idx="201">
                  <c:v>257576.90923665074</c:v>
                </c:pt>
                <c:pt idx="202">
                  <c:v>244400.97159239044</c:v>
                </c:pt>
                <c:pt idx="203">
                  <c:v>231705.97000885141</c:v>
                </c:pt>
                <c:pt idx="204">
                  <c:v>219476.44932916452</c:v>
                </c:pt>
                <c:pt idx="205">
                  <c:v>207697.41905855323</c:v>
                </c:pt>
                <c:pt idx="206">
                  <c:v>196354.33994810714</c:v>
                </c:pt>
                <c:pt idx="207">
                  <c:v>185433.11095567397</c:v>
                </c:pt>
                <c:pt idx="208">
                  <c:v>174920.0565734671</c:v>
                </c:pt>
                <c:pt idx="209">
                  <c:v>164801.91451226856</c:v>
                </c:pt>
                <c:pt idx="210">
                  <c:v>155065.82373238317</c:v>
                </c:pt>
                <c:pt idx="211">
                  <c:v>145699.31281176716</c:v>
                </c:pt>
                <c:pt idx="212">
                  <c:v>136690.28864201566</c:v>
                </c:pt>
                <c:pt idx="213">
                  <c:v>128027.02544314729</c:v>
                </c:pt>
                <c:pt idx="214">
                  <c:v>119698.15408837065</c:v>
                </c:pt>
                <c:pt idx="215">
                  <c:v>111692.65173025822</c:v>
                </c:pt>
                <c:pt idx="216">
                  <c:v>103999.83171998666</c:v>
                </c:pt>
                <c:pt idx="217">
                  <c:v>96609.333811530028</c:v>
                </c:pt>
                <c:pt idx="218">
                  <c:v>89511.114642914094</c:v>
                </c:pt>
                <c:pt idx="219">
                  <c:v>82695.438486854735</c:v>
                </c:pt>
                <c:pt idx="220">
                  <c:v>76152.868263313532</c:v>
                </c:pt>
                <c:pt idx="221">
                  <c:v>69874.256806707243</c:v>
                </c:pt>
                <c:pt idx="222">
                  <c:v>63850.738380706382</c:v>
                </c:pt>
                <c:pt idx="223">
                  <c:v>58073.720433751019</c:v>
                </c:pt>
                <c:pt idx="224">
                  <c:v>52534.875588599978</c:v>
                </c:pt>
                <c:pt idx="225">
                  <c:v>47226.133859412148</c:v>
                </c:pt>
                <c:pt idx="226">
                  <c:v>42139.675090036537</c:v>
                </c:pt>
                <c:pt idx="227">
                  <c:v>37267.921607360644</c:v>
                </c:pt>
                <c:pt idx="228">
                  <c:v>32603.531083735124</c:v>
                </c:pt>
                <c:pt idx="229">
                  <c:v>28139.389602656422</c:v>
                </c:pt>
                <c:pt idx="230">
                  <c:v>23868.604922048395</c:v>
                </c:pt>
                <c:pt idx="231">
                  <c:v>19784.499929639045</c:v>
                </c:pt>
                <c:pt idx="232">
                  <c:v>15880.606285079213</c:v>
                </c:pt>
                <c:pt idx="233">
                  <c:v>12150.658243596901</c:v>
                </c:pt>
                <c:pt idx="234">
                  <c:v>8588.5866561236417</c:v>
                </c:pt>
                <c:pt idx="235">
                  <c:v>5188.5131409682326</c:v>
                </c:pt>
                <c:pt idx="236">
                  <c:v>1944.7444222483086</c:v>
                </c:pt>
                <c:pt idx="237">
                  <c:v>0</c:v>
                </c:pt>
                <c:pt idx="238">
                  <c:v>0</c:v>
                </c:pt>
                <c:pt idx="239">
                  <c:v>0</c:v>
                </c:pt>
                <c:pt idx="240">
                  <c:v>0</c:v>
                </c:pt>
              </c:numCache>
            </c:numRef>
          </c:val>
          <c:extLst>
            <c:ext xmlns:c16="http://schemas.microsoft.com/office/drawing/2014/chart" uri="{C3380CC4-5D6E-409C-BE32-E72D297353CC}">
              <c16:uniqueId val="{00000005-1972-6846-91CA-2288CC248073}"/>
            </c:ext>
          </c:extLst>
        </c:ser>
        <c:ser>
          <c:idx val="6"/>
          <c:order val="6"/>
          <c:tx>
            <c:strRef>
              <c:f>Balance!$H$2</c:f>
              <c:strCache>
                <c:ptCount val="1"/>
                <c:pt idx="0">
                  <c:v>CA</c:v>
                </c:pt>
              </c:strCache>
            </c:strRef>
          </c:tx>
          <c:spPr>
            <a:solidFill>
              <a:srgbClr val="0066CC"/>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Balance!$H$3:$H$243</c:f>
              <c:numCache>
                <c:formatCode>#,##0</c:formatCode>
                <c:ptCount val="241"/>
                <c:pt idx="0">
                  <c:v>32550000</c:v>
                </c:pt>
                <c:pt idx="1">
                  <c:v>32298121.731427345</c:v>
                </c:pt>
                <c:pt idx="2">
                  <c:v>32010912.780464273</c:v>
                </c:pt>
                <c:pt idx="3">
                  <c:v>31688704.599082373</c:v>
                </c:pt>
                <c:pt idx="4">
                  <c:v>31331911.099088836</c:v>
                </c:pt>
                <c:pt idx="5">
                  <c:v>30941028.337255105</c:v>
                </c:pt>
                <c:pt idx="6">
                  <c:v>30516633.885586049</c:v>
                </c:pt>
                <c:pt idx="7">
                  <c:v>30059385.883399669</c:v>
                </c:pt>
                <c:pt idx="8">
                  <c:v>29570021.769472696</c:v>
                </c:pt>
                <c:pt idx="9">
                  <c:v>29049356.694146726</c:v>
                </c:pt>
                <c:pt idx="10">
                  <c:v>28498281.612974089</c:v>
                </c:pt>
                <c:pt idx="11">
                  <c:v>27917761.065201864</c:v>
                </c:pt>
                <c:pt idx="12">
                  <c:v>27308830.642136589</c:v>
                </c:pt>
                <c:pt idx="13">
                  <c:v>26672594.152189873</c:v>
                </c:pt>
                <c:pt idx="14">
                  <c:v>26010220.49116471</c:v>
                </c:pt>
                <c:pt idx="15">
                  <c:v>25322940.228092451</c:v>
                </c:pt>
                <c:pt idx="16">
                  <c:v>24612041.918658327</c:v>
                </c:pt>
                <c:pt idx="17">
                  <c:v>23878868.159947079</c:v>
                </c:pt>
                <c:pt idx="18">
                  <c:v>23124811.40188707</c:v>
                </c:pt>
                <c:pt idx="19">
                  <c:v>22351309.532358386</c:v>
                </c:pt>
                <c:pt idx="20">
                  <c:v>21559841.254445683</c:v>
                </c:pt>
                <c:pt idx="21">
                  <c:v>20751921.275747381</c:v>
                </c:pt>
                <c:pt idx="22">
                  <c:v>19929095.330987092</c:v>
                </c:pt>
                <c:pt idx="23">
                  <c:v>19092935.060399562</c:v>
                </c:pt>
                <c:pt idx="24">
                  <c:v>18245032.767470364</c:v>
                </c:pt>
                <c:pt idx="25">
                  <c:v>17386996.080585804</c:v>
                </c:pt>
                <c:pt idx="26">
                  <c:v>16520442.543987183</c:v>
                </c:pt>
                <c:pt idx="27">
                  <c:v>15646994.164112505</c:v>
                </c:pt>
                <c:pt idx="28">
                  <c:v>14797975.752340293</c:v>
                </c:pt>
                <c:pt idx="29">
                  <c:v>13972715.808680179</c:v>
                </c:pt>
                <c:pt idx="30">
                  <c:v>13170561.055875471</c:v>
                </c:pt>
                <c:pt idx="31">
                  <c:v>12390875.949634532</c:v>
                </c:pt>
                <c:pt idx="32">
                  <c:v>11633042.201928239</c:v>
                </c:pt>
                <c:pt idx="33">
                  <c:v>10896458.317006955</c:v>
                </c:pt>
                <c:pt idx="34">
                  <c:v>10180539.139799593</c:v>
                </c:pt>
                <c:pt idx="35">
                  <c:v>9484715.4163662829</c:v>
                </c:pt>
                <c:pt idx="36">
                  <c:v>8808433.366084801</c:v>
                </c:pt>
                <c:pt idx="37">
                  <c:v>8151154.265259387</c:v>
                </c:pt>
                <c:pt idx="38">
                  <c:v>7512354.0418487899</c:v>
                </c:pt>
                <c:pt idx="39">
                  <c:v>6891522.8810183965</c:v>
                </c:pt>
                <c:pt idx="40">
                  <c:v>6288164.8412290886</c:v>
                </c:pt>
                <c:pt idx="41">
                  <c:v>5701797.4805830698</c:v>
                </c:pt>
                <c:pt idx="42">
                  <c:v>5131951.4931542994</c:v>
                </c:pt>
                <c:pt idx="43">
                  <c:v>4578170.3550383588</c:v>
                </c:pt>
                <c:pt idx="44">
                  <c:v>4040009.9798635952</c:v>
                </c:pt>
                <c:pt idx="45">
                  <c:v>3517038.3835122008</c:v>
                </c:pt>
                <c:pt idx="46">
                  <c:v>3008835.3578065378</c:v>
                </c:pt>
                <c:pt idx="47">
                  <c:v>2514992.152922485</c:v>
                </c:pt>
                <c:pt idx="48">
                  <c:v>2035111.1682978824</c:v>
                </c:pt>
                <c:pt idx="49">
                  <c:v>1568805.6518102763</c:v>
                </c:pt>
                <c:pt idx="50">
                  <c:v>1115699.407004152</c:v>
                </c:pt>
                <c:pt idx="51">
                  <c:v>675426.50815364183</c:v>
                </c:pt>
                <c:pt idx="52">
                  <c:v>247631.02295236546</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numCache>
            </c:numRef>
          </c:val>
          <c:extLst>
            <c:ext xmlns:c16="http://schemas.microsoft.com/office/drawing/2014/chart" uri="{C3380CC4-5D6E-409C-BE32-E72D297353CC}">
              <c16:uniqueId val="{00000006-1972-6846-91CA-2288CC248073}"/>
            </c:ext>
          </c:extLst>
        </c:ser>
        <c:ser>
          <c:idx val="7"/>
          <c:order val="7"/>
          <c:tx>
            <c:strRef>
              <c:f>Balance!$I$2</c:f>
              <c:strCache>
                <c:ptCount val="1"/>
                <c:pt idx="0">
                  <c:v>CY</c:v>
                </c:pt>
              </c:strCache>
            </c:strRef>
          </c:tx>
          <c:spPr>
            <a:solidFill>
              <a:srgbClr val="CCCCFF"/>
            </a:solidFill>
            <a:ln w="12700">
              <a:solidFill>
                <a:srgbClr val="000000"/>
              </a:solidFill>
              <a:prstDash val="solid"/>
            </a:ln>
          </c:spPr>
          <c:cat>
            <c:numRef>
              <c:f>Balance!$A$3:$A$243</c:f>
              <c:numCache>
                <c:formatCode>General</c:formatCode>
                <c:ptCount val="2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numCache>
            </c:numRef>
          </c:cat>
          <c:val>
            <c:numRef>
              <c:f>Balance!$I$3:$I$243</c:f>
              <c:numCache>
                <c:formatCode>#,##0</c:formatCode>
                <c:ptCount val="241"/>
                <c:pt idx="0">
                  <c:v>13950000</c:v>
                </c:pt>
                <c:pt idx="1">
                  <c:v>13950000</c:v>
                </c:pt>
                <c:pt idx="2">
                  <c:v>13950000</c:v>
                </c:pt>
                <c:pt idx="3">
                  <c:v>13950000</c:v>
                </c:pt>
                <c:pt idx="4">
                  <c:v>13950000</c:v>
                </c:pt>
                <c:pt idx="5">
                  <c:v>13950000</c:v>
                </c:pt>
                <c:pt idx="6">
                  <c:v>13950000</c:v>
                </c:pt>
                <c:pt idx="7">
                  <c:v>13950000</c:v>
                </c:pt>
                <c:pt idx="8">
                  <c:v>13950000</c:v>
                </c:pt>
                <c:pt idx="9">
                  <c:v>13950000</c:v>
                </c:pt>
                <c:pt idx="10">
                  <c:v>13950000</c:v>
                </c:pt>
                <c:pt idx="11">
                  <c:v>13950000</c:v>
                </c:pt>
                <c:pt idx="12">
                  <c:v>13950000</c:v>
                </c:pt>
                <c:pt idx="13">
                  <c:v>13950000</c:v>
                </c:pt>
                <c:pt idx="14">
                  <c:v>13950000</c:v>
                </c:pt>
                <c:pt idx="15">
                  <c:v>13950000</c:v>
                </c:pt>
                <c:pt idx="16">
                  <c:v>13950000</c:v>
                </c:pt>
                <c:pt idx="17">
                  <c:v>13950000</c:v>
                </c:pt>
                <c:pt idx="18">
                  <c:v>13950000</c:v>
                </c:pt>
                <c:pt idx="19">
                  <c:v>13950000</c:v>
                </c:pt>
                <c:pt idx="20">
                  <c:v>13950000</c:v>
                </c:pt>
                <c:pt idx="21">
                  <c:v>13950000</c:v>
                </c:pt>
                <c:pt idx="22">
                  <c:v>13950000</c:v>
                </c:pt>
                <c:pt idx="23">
                  <c:v>13950000</c:v>
                </c:pt>
                <c:pt idx="24">
                  <c:v>13950000</c:v>
                </c:pt>
                <c:pt idx="25">
                  <c:v>13950000</c:v>
                </c:pt>
                <c:pt idx="26">
                  <c:v>13950000</c:v>
                </c:pt>
                <c:pt idx="27">
                  <c:v>13950000</c:v>
                </c:pt>
                <c:pt idx="28">
                  <c:v>13950000</c:v>
                </c:pt>
                <c:pt idx="29">
                  <c:v>13950000</c:v>
                </c:pt>
                <c:pt idx="30">
                  <c:v>13950000</c:v>
                </c:pt>
                <c:pt idx="31">
                  <c:v>13950000</c:v>
                </c:pt>
                <c:pt idx="32">
                  <c:v>13950000</c:v>
                </c:pt>
                <c:pt idx="33">
                  <c:v>13950000</c:v>
                </c:pt>
                <c:pt idx="34">
                  <c:v>13950000</c:v>
                </c:pt>
                <c:pt idx="35">
                  <c:v>13950000</c:v>
                </c:pt>
                <c:pt idx="36">
                  <c:v>13950000</c:v>
                </c:pt>
                <c:pt idx="37">
                  <c:v>13950000</c:v>
                </c:pt>
                <c:pt idx="38">
                  <c:v>13950000</c:v>
                </c:pt>
                <c:pt idx="39">
                  <c:v>13950000</c:v>
                </c:pt>
                <c:pt idx="40">
                  <c:v>13950000</c:v>
                </c:pt>
                <c:pt idx="41">
                  <c:v>13950000</c:v>
                </c:pt>
                <c:pt idx="42">
                  <c:v>13950000</c:v>
                </c:pt>
                <c:pt idx="43">
                  <c:v>13950000</c:v>
                </c:pt>
                <c:pt idx="44">
                  <c:v>13950000</c:v>
                </c:pt>
                <c:pt idx="45">
                  <c:v>13950000</c:v>
                </c:pt>
                <c:pt idx="46">
                  <c:v>13950000</c:v>
                </c:pt>
                <c:pt idx="47">
                  <c:v>13950000</c:v>
                </c:pt>
                <c:pt idx="48">
                  <c:v>13950000</c:v>
                </c:pt>
                <c:pt idx="49">
                  <c:v>13950000</c:v>
                </c:pt>
                <c:pt idx="50">
                  <c:v>13950000</c:v>
                </c:pt>
                <c:pt idx="51">
                  <c:v>13950000</c:v>
                </c:pt>
                <c:pt idx="52">
                  <c:v>13950000</c:v>
                </c:pt>
                <c:pt idx="53">
                  <c:v>13781966.742627567</c:v>
                </c:pt>
                <c:pt idx="54">
                  <c:v>13378096.91928108</c:v>
                </c:pt>
                <c:pt idx="55">
                  <c:v>12985694.01026489</c:v>
                </c:pt>
                <c:pt idx="56">
                  <c:v>12604439.429404113</c:v>
                </c:pt>
                <c:pt idx="57">
                  <c:v>12234023.30488522</c:v>
                </c:pt>
                <c:pt idx="58">
                  <c:v>11874144.24363211</c:v>
                </c:pt>
                <c:pt idx="59">
                  <c:v>11524509.101997348</c:v>
                </c:pt>
                <c:pt idx="60">
                  <c:v>11184832.762600465</c:v>
                </c:pt>
                <c:pt idx="61">
                  <c:v>10854837.917149659</c:v>
                </c:pt>
                <c:pt idx="62">
                  <c:v>10534254.855087567</c:v>
                </c:pt>
                <c:pt idx="63">
                  <c:v>10222821.257905994</c:v>
                </c:pt>
                <c:pt idx="64">
                  <c:v>9920281.998978626</c:v>
                </c:pt>
                <c:pt idx="65">
                  <c:v>9626388.9487647042</c:v>
                </c:pt>
                <c:pt idx="66">
                  <c:v>9340900.7852405682</c:v>
                </c:pt>
                <c:pt idx="67">
                  <c:v>9063582.8094197586</c:v>
                </c:pt>
                <c:pt idx="68">
                  <c:v>8794206.7658260521</c:v>
                </c:pt>
                <c:pt idx="69">
                  <c:v>8532550.6677874085</c:v>
                </c:pt>
                <c:pt idx="70">
                  <c:v>8278398.6274223113</c:v>
                </c:pt>
                <c:pt idx="71">
                  <c:v>8031540.6901933635</c:v>
                </c:pt>
                <c:pt idx="72">
                  <c:v>7791772.673906358</c:v>
                </c:pt>
                <c:pt idx="73">
                  <c:v>7558896.0120362407</c:v>
                </c:pt>
                <c:pt idx="74">
                  <c:v>7332717.601264541</c:v>
                </c:pt>
                <c:pt idx="75">
                  <c:v>7113049.653115903</c:v>
                </c:pt>
                <c:pt idx="76">
                  <c:v>6899709.5495843356</c:v>
                </c:pt>
                <c:pt idx="77">
                  <c:v>6692519.702642695</c:v>
                </c:pt>
                <c:pt idx="78">
                  <c:v>6491307.4175317446</c:v>
                </c:pt>
                <c:pt idx="79">
                  <c:v>6295904.7597278841</c:v>
                </c:pt>
                <c:pt idx="80">
                  <c:v>6106148.4254913172</c:v>
                </c:pt>
                <c:pt idx="81">
                  <c:v>5921879.6158990385</c:v>
                </c:pt>
                <c:pt idx="82">
                  <c:v>5742943.9142695535</c:v>
                </c:pt>
                <c:pt idx="83">
                  <c:v>5569191.1668887231</c:v>
                </c:pt>
                <c:pt idx="84">
                  <c:v>5400475.3669485254</c:v>
                </c:pt>
                <c:pt idx="85">
                  <c:v>5236654.5416128663</c:v>
                </c:pt>
                <c:pt idx="86">
                  <c:v>5077590.6421268648</c:v>
                </c:pt>
                <c:pt idx="87">
                  <c:v>4923149.4368882421</c:v>
                </c:pt>
                <c:pt idx="88">
                  <c:v>4773200.4074016185</c:v>
                </c:pt>
                <c:pt idx="89">
                  <c:v>4627616.6470386181</c:v>
                </c:pt>
                <c:pt idx="90">
                  <c:v>4486274.7625287371</c:v>
                </c:pt>
                <c:pt idx="91">
                  <c:v>4349054.7781079151</c:v>
                </c:pt>
                <c:pt idx="92">
                  <c:v>4215840.0422537094</c:v>
                </c:pt>
                <c:pt idx="93">
                  <c:v>4086517.1369378376</c:v>
                </c:pt>
                <c:pt idx="94">
                  <c:v>3960975.7893287218</c:v>
                </c:pt>
                <c:pt idx="95">
                  <c:v>3839108.7858784329</c:v>
                </c:pt>
                <c:pt idx="96">
                  <c:v>3720811.8887302009</c:v>
                </c:pt>
                <c:pt idx="97">
                  <c:v>3605983.7543843398</c:v>
                </c:pt>
                <c:pt idx="98">
                  <c:v>3494525.8545620963</c:v>
                </c:pt>
                <c:pt idx="99">
                  <c:v>3386342.3992085368</c:v>
                </c:pt>
                <c:pt idx="100">
                  <c:v>3281340.261577161</c:v>
                </c:pt>
                <c:pt idx="101">
                  <c:v>3179428.9053404476</c:v>
                </c:pt>
                <c:pt idx="102">
                  <c:v>3080520.3136720257</c:v>
                </c:pt>
                <c:pt idx="103">
                  <c:v>2984528.9202476181</c:v>
                </c:pt>
                <c:pt idx="104">
                  <c:v>2891371.5421132967</c:v>
                </c:pt>
                <c:pt idx="105">
                  <c:v>2800967.3143709726</c:v>
                </c:pt>
                <c:pt idx="106">
                  <c:v>2713237.6266323701</c:v>
                </c:pt>
                <c:pt idx="107">
                  <c:v>2628106.061194038</c:v>
                </c:pt>
                <c:pt idx="108">
                  <c:v>2545498.3328872095</c:v>
                </c:pt>
                <c:pt idx="109">
                  <c:v>2465342.2305575572</c:v>
                </c:pt>
                <c:pt idx="110">
                  <c:v>2387567.560131087</c:v>
                </c:pt>
                <c:pt idx="111">
                  <c:v>2312106.0892235795</c:v>
                </c:pt>
                <c:pt idx="112">
                  <c:v>2238891.4932521251</c:v>
                </c:pt>
                <c:pt idx="113">
                  <c:v>2167859.3030084013</c:v>
                </c:pt>
                <c:pt idx="114">
                  <c:v>2098946.8536544209</c:v>
                </c:pt>
                <c:pt idx="115">
                  <c:v>2032093.2351025217</c:v>
                </c:pt>
                <c:pt idx="116">
                  <c:v>1967239.243742395</c:v>
                </c:pt>
                <c:pt idx="117">
                  <c:v>1904327.3354789356</c:v>
                </c:pt>
                <c:pt idx="118">
                  <c:v>1843301.5800456675</c:v>
                </c:pt>
                <c:pt idx="119">
                  <c:v>1784107.6165594384</c:v>
                </c:pt>
                <c:pt idx="120">
                  <c:v>1726692.6102829913</c:v>
                </c:pt>
                <c:pt idx="121">
                  <c:v>1671005.2105629134</c:v>
                </c:pt>
                <c:pt idx="122">
                  <c:v>1616995.5099113309</c:v>
                </c:pt>
                <c:pt idx="123">
                  <c:v>1564615.0042005621</c:v>
                </c:pt>
                <c:pt idx="124">
                  <c:v>1513816.5539407644</c:v>
                </c:pt>
                <c:pt idx="125">
                  <c:v>1464554.3466114092</c:v>
                </c:pt>
                <c:pt idx="126">
                  <c:v>1416783.8600182028</c:v>
                </c:pt>
                <c:pt idx="127">
                  <c:v>1370461.8266478223</c:v>
                </c:pt>
                <c:pt idx="128">
                  <c:v>1325546.198993582</c:v>
                </c:pt>
                <c:pt idx="129">
                  <c:v>1281996.1158258587</c:v>
                </c:pt>
                <c:pt idx="130">
                  <c:v>1239771.869381807</c:v>
                </c:pt>
                <c:pt idx="131">
                  <c:v>1198834.8734495759</c:v>
                </c:pt>
                <c:pt idx="132">
                  <c:v>1159147.6323228993</c:v>
                </c:pt>
                <c:pt idx="133">
                  <c:v>1120673.7106025841</c:v>
                </c:pt>
                <c:pt idx="134">
                  <c:v>1083377.7038220384</c:v>
                </c:pt>
                <c:pt idx="135">
                  <c:v>1047225.2098746035</c:v>
                </c:pt>
                <c:pt idx="136">
                  <c:v>1012182.8012210433</c:v>
                </c:pt>
                <c:pt idx="137">
                  <c:v>978217.99785612314</c:v>
                </c:pt>
                <c:pt idx="138">
                  <c:v>945299.24101377907</c:v>
                </c:pt>
                <c:pt idx="139">
                  <c:v>913395.8675909231</c:v>
                </c:pt>
                <c:pt idx="140">
                  <c:v>882478.08527046605</c:v>
                </c:pt>
                <c:pt idx="141">
                  <c:v>852516.94832466042</c:v>
                </c:pt>
                <c:pt idx="142">
                  <c:v>823484.33408037061</c:v>
                </c:pt>
                <c:pt idx="143">
                  <c:v>795352.92002837174</c:v>
                </c:pt>
                <c:pt idx="144">
                  <c:v>768096.16155925835</c:v>
                </c:pt>
                <c:pt idx="145">
                  <c:v>741688.27030900947</c:v>
                </c:pt>
                <c:pt idx="146">
                  <c:v>716104.19309771399</c:v>
                </c:pt>
                <c:pt idx="147">
                  <c:v>691319.59144539922</c:v>
                </c:pt>
                <c:pt idx="148">
                  <c:v>667310.82164933986</c:v>
                </c:pt>
                <c:pt idx="149">
                  <c:v>644054.91540764004</c:v>
                </c:pt>
                <c:pt idx="150">
                  <c:v>621529.56097429269</c:v>
                </c:pt>
                <c:pt idx="151">
                  <c:v>599713.08483131544</c:v>
                </c:pt>
                <c:pt idx="152">
                  <c:v>578584.43386394856</c:v>
                </c:pt>
                <c:pt idx="153">
                  <c:v>558123.15802527883</c:v>
                </c:pt>
                <c:pt idx="154">
                  <c:v>538309.39347701718</c:v>
                </c:pt>
                <c:pt idx="155">
                  <c:v>519123.84619351616</c:v>
                </c:pt>
                <c:pt idx="156">
                  <c:v>500547.77601645858</c:v>
                </c:pt>
                <c:pt idx="157">
                  <c:v>482562.98114798823</c:v>
                </c:pt>
                <c:pt idx="158">
                  <c:v>465151.78307038062</c:v>
                </c:pt>
                <c:pt idx="159">
                  <c:v>448297.01188067294</c:v>
                </c:pt>
                <c:pt idx="160">
                  <c:v>431981.99202898261</c:v>
                </c:pt>
                <c:pt idx="161">
                  <c:v>416190.52844954835</c:v>
                </c:pt>
                <c:pt idx="162">
                  <c:v>400906.89307382074</c:v>
                </c:pt>
                <c:pt idx="163">
                  <c:v>386115.8117152187</c:v>
                </c:pt>
                <c:pt idx="164">
                  <c:v>371802.45131544565</c:v>
                </c:pt>
                <c:pt idx="165">
                  <c:v>357952.40754253243</c:v>
                </c:pt>
                <c:pt idx="166">
                  <c:v>344551.6927310382</c:v>
                </c:pt>
                <c:pt idx="167">
                  <c:v>331586.72415509884</c:v>
                </c:pt>
                <c:pt idx="168">
                  <c:v>319044.31262526166</c:v>
                </c:pt>
                <c:pt idx="169">
                  <c:v>306911.65140029165</c:v>
                </c:pt>
                <c:pt idx="170">
                  <c:v>295176.30540536961</c:v>
                </c:pt>
                <c:pt idx="171">
                  <c:v>283826.2007483354</c:v>
                </c:pt>
                <c:pt idx="172">
                  <c:v>272849.61452585383</c:v>
                </c:pt>
                <c:pt idx="173">
                  <c:v>262235.16491159989</c:v>
                </c:pt>
                <c:pt idx="174">
                  <c:v>251971.80151877302</c:v>
                </c:pt>
                <c:pt idx="175">
                  <c:v>242048.79602945808</c:v>
                </c:pt>
                <c:pt idx="176">
                  <c:v>232455.73308355149</c:v>
                </c:pt>
                <c:pt idx="177">
                  <c:v>223182.50142016896</c:v>
                </c:pt>
                <c:pt idx="178">
                  <c:v>214219.2852646411</c:v>
                </c:pt>
                <c:pt idx="179">
                  <c:v>205556.55595439029</c:v>
                </c:pt>
                <c:pt idx="180">
                  <c:v>197185.06379716276</c:v>
                </c:pt>
                <c:pt idx="181">
                  <c:v>189095.83015526622</c:v>
                </c:pt>
                <c:pt idx="182">
                  <c:v>181280.13974963533</c:v>
                </c:pt>
                <c:pt idx="183">
                  <c:v>173729.5331777136</c:v>
                </c:pt>
                <c:pt idx="184">
                  <c:v>166435.79963930335</c:v>
                </c:pt>
                <c:pt idx="185">
                  <c:v>159390.96986469315</c:v>
                </c:pt>
                <c:pt idx="186">
                  <c:v>152587.30923952642</c:v>
                </c:pt>
                <c:pt idx="187">
                  <c:v>146017.31112102431</c:v>
                </c:pt>
                <c:pt idx="188">
                  <c:v>139673.69034032166</c:v>
                </c:pt>
                <c:pt idx="189">
                  <c:v>133549.37688581727</c:v>
                </c:pt>
                <c:pt idx="190">
                  <c:v>127637.50976257712</c:v>
                </c:pt>
                <c:pt idx="191">
                  <c:v>121931.43102296372</c:v>
                </c:pt>
                <c:pt idx="192">
                  <c:v>116424.6799637958</c:v>
                </c:pt>
                <c:pt idx="193">
                  <c:v>111110.98748546928</c:v>
                </c:pt>
                <c:pt idx="194">
                  <c:v>105984.27060859461</c:v>
                </c:pt>
                <c:pt idx="195">
                  <c:v>101038.62714382613</c:v>
                </c:pt>
                <c:pt idx="196">
                  <c:v>96268.330510675893</c:v>
                </c:pt>
                <c:pt idx="197">
                  <c:v>91667.824701219011</c:v>
                </c:pt>
                <c:pt idx="198">
                  <c:v>87231.719384708384</c:v>
                </c:pt>
                <c:pt idx="199">
                  <c:v>82954.785149224728</c:v>
                </c:pt>
                <c:pt idx="200">
                  <c:v>78831.948876592898</c:v>
                </c:pt>
                <c:pt idx="201">
                  <c:v>74858.289246898144</c:v>
                </c:pt>
                <c:pt idx="202">
                  <c:v>71029.032369034991</c:v>
                </c:pt>
                <c:pt idx="203">
                  <c:v>67339.547533818957</c:v>
                </c:pt>
                <c:pt idx="204">
                  <c:v>63785.343086284956</c:v>
                </c:pt>
                <c:pt idx="205">
                  <c:v>60362.062413888554</c:v>
                </c:pt>
                <c:pt idx="206">
                  <c:v>57065.480047415163</c:v>
                </c:pt>
                <c:pt idx="207">
                  <c:v>53891.497871489271</c:v>
                </c:pt>
                <c:pt idx="208">
                  <c:v>50836.141441660395</c:v>
                </c:pt>
                <c:pt idx="209">
                  <c:v>47895.556405124567</c:v>
                </c:pt>
                <c:pt idx="210">
                  <c:v>45066.005022220379</c:v>
                </c:pt>
                <c:pt idx="211">
                  <c:v>42343.862785916353</c:v>
                </c:pt>
                <c:pt idx="212">
                  <c:v>39725.615136582324</c:v>
                </c:pt>
                <c:pt idx="213">
                  <c:v>37207.854269411204</c:v>
                </c:pt>
                <c:pt idx="214">
                  <c:v>34787.276031929243</c:v>
                </c:pt>
                <c:pt idx="215">
                  <c:v>32460.676909102822</c:v>
                </c:pt>
                <c:pt idx="216">
                  <c:v>30224.951093617648</c:v>
                </c:pt>
                <c:pt idx="217">
                  <c:v>28077.08763897244</c:v>
                </c:pt>
                <c:pt idx="218">
                  <c:v>26014.167693093434</c:v>
                </c:pt>
                <c:pt idx="219">
                  <c:v>24033.361810238679</c:v>
                </c:pt>
                <c:pt idx="220">
                  <c:v>22131.927339022015</c:v>
                </c:pt>
                <c:pt idx="221">
                  <c:v>20307.205884445815</c:v>
                </c:pt>
                <c:pt idx="222">
                  <c:v>18556.620841889315</c:v>
                </c:pt>
                <c:pt idx="223">
                  <c:v>16877.675001055413</c:v>
                </c:pt>
                <c:pt idx="224">
                  <c:v>15267.948217933392</c:v>
                </c:pt>
                <c:pt idx="225">
                  <c:v>13725.095152888178</c:v>
                </c:pt>
                <c:pt idx="226">
                  <c:v>12246.84307303839</c:v>
                </c:pt>
                <c:pt idx="227">
                  <c:v>10830.989717135708</c:v>
                </c:pt>
                <c:pt idx="228">
                  <c:v>9475.4012212070411</c:v>
                </c:pt>
                <c:pt idx="229">
                  <c:v>8178.0101032685434</c:v>
                </c:pt>
                <c:pt idx="230">
                  <c:v>6936.813305466836</c:v>
                </c:pt>
                <c:pt idx="231">
                  <c:v>5749.8702920478681</c:v>
                </c:pt>
                <c:pt idx="232">
                  <c:v>4615.3012015976674</c:v>
                </c:pt>
                <c:pt idx="233">
                  <c:v>3531.2850520418706</c:v>
                </c:pt>
                <c:pt idx="234">
                  <c:v>2496.0579969324544</c:v>
                </c:pt>
                <c:pt idx="235">
                  <c:v>1507.9116315904139</c:v>
                </c:pt>
                <c:pt idx="236">
                  <c:v>565.19134771243603</c:v>
                </c:pt>
                <c:pt idx="237">
                  <c:v>0</c:v>
                </c:pt>
                <c:pt idx="238">
                  <c:v>0</c:v>
                </c:pt>
                <c:pt idx="239">
                  <c:v>0</c:v>
                </c:pt>
                <c:pt idx="240">
                  <c:v>0</c:v>
                </c:pt>
              </c:numCache>
            </c:numRef>
          </c:val>
          <c:extLst>
            <c:ext xmlns:c16="http://schemas.microsoft.com/office/drawing/2014/chart" uri="{C3380CC4-5D6E-409C-BE32-E72D297353CC}">
              <c16:uniqueId val="{00000007-1972-6846-91CA-2288CC248073}"/>
            </c:ext>
          </c:extLst>
        </c:ser>
        <c:dLbls>
          <c:showLegendKey val="0"/>
          <c:showVal val="0"/>
          <c:showCatName val="0"/>
          <c:showSerName val="0"/>
          <c:showPercent val="0"/>
          <c:showBubbleSize val="0"/>
        </c:dLbls>
        <c:axId val="2145366744"/>
        <c:axId val="-2073291944"/>
      </c:areaChart>
      <c:catAx>
        <c:axId val="2145366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073291944"/>
        <c:crosses val="autoZero"/>
        <c:auto val="1"/>
        <c:lblAlgn val="ctr"/>
        <c:lblOffset val="100"/>
        <c:tickLblSkip val="15"/>
        <c:tickMarkSkip val="1"/>
        <c:noMultiLvlLbl val="0"/>
      </c:catAx>
      <c:valAx>
        <c:axId val="-2073291944"/>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45366744"/>
        <c:crosses val="autoZero"/>
        <c:crossBetween val="midCat"/>
      </c:valAx>
      <c:spPr>
        <a:solidFill>
          <a:srgbClr val="C0C0C0"/>
        </a:solidFill>
        <a:ln w="12700">
          <a:solidFill>
            <a:srgbClr val="808080"/>
          </a:solidFill>
          <a:prstDash val="solid"/>
        </a:ln>
      </c:spPr>
    </c:plotArea>
    <c:legend>
      <c:legendPos val="r"/>
      <c:layout>
        <c:manualLayout>
          <c:xMode val="edge"/>
          <c:yMode val="edge"/>
          <c:x val="0.91468640782152399"/>
          <c:y val="0.35126100865510501"/>
          <c:w val="6.9930153503174594E-2"/>
          <c:h val="0.35462235802022601"/>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Interest</a:t>
            </a:r>
          </a:p>
        </c:rich>
      </c:tx>
      <c:layout>
        <c:manualLayout>
          <c:xMode val="edge"/>
          <c:yMode val="edge"/>
          <c:x val="0.44504588089279501"/>
          <c:y val="3.43840168537691E-2"/>
        </c:manualLayout>
      </c:layout>
      <c:overlay val="0"/>
      <c:spPr>
        <a:noFill/>
        <a:ln w="25400">
          <a:noFill/>
        </a:ln>
      </c:spPr>
    </c:title>
    <c:autoTitleDeleted val="0"/>
    <c:plotArea>
      <c:layout>
        <c:manualLayout>
          <c:layoutTarget val="inner"/>
          <c:xMode val="edge"/>
          <c:yMode val="edge"/>
          <c:x val="0.113178465931544"/>
          <c:y val="0.11308216234124099"/>
          <c:w val="0.77984614196666302"/>
          <c:h val="0.78935783908787704"/>
        </c:manualLayout>
      </c:layout>
      <c:areaChart>
        <c:grouping val="stacked"/>
        <c:varyColors val="0"/>
        <c:ser>
          <c:idx val="1"/>
          <c:order val="0"/>
          <c:tx>
            <c:strRef>
              <c:f>Interest!$B$3</c:f>
              <c:strCache>
                <c:ptCount val="1"/>
                <c:pt idx="0">
                  <c:v>CG</c:v>
                </c:pt>
              </c:strCache>
            </c:strRef>
          </c:tx>
          <c:spPr>
            <a:solidFill>
              <a:srgbClr val="993366"/>
            </a:solidFill>
            <a:ln w="12700">
              <a:solidFill>
                <a:srgbClr val="000000"/>
              </a:solidFill>
              <a:prstDash val="solid"/>
            </a:ln>
          </c:spPr>
          <c:val>
            <c:numRef>
              <c:f>Interest!$B$4:$B$243</c:f>
              <c:numCache>
                <c:formatCode>#,##0</c:formatCode>
                <c:ptCount val="240"/>
                <c:pt idx="0">
                  <c:v>311666.66666666669</c:v>
                </c:pt>
                <c:pt idx="1">
                  <c:v>307638.84202763223</c:v>
                </c:pt>
                <c:pt idx="2">
                  <c:v>303102.74819662044</c:v>
                </c:pt>
                <c:pt idx="3">
                  <c:v>298063.12993942772</c:v>
                </c:pt>
                <c:pt idx="4">
                  <c:v>292525.91421157494</c:v>
                </c:pt>
                <c:pt idx="5">
                  <c:v>286498.20564389712</c:v>
                </c:pt>
                <c:pt idx="6">
                  <c:v>279988.27751401858</c:v>
                </c:pt>
                <c:pt idx="7">
                  <c:v>273005.55815597111</c:v>
                </c:pt>
                <c:pt idx="8">
                  <c:v>265560.61278294277</c:v>
                </c:pt>
                <c:pt idx="9">
                  <c:v>257665.12072164679</c:v>
                </c:pt>
                <c:pt idx="10">
                  <c:v>249331.8480809512</c:v>
                </c:pt>
                <c:pt idx="11">
                  <c:v>240574.61590205863</c:v>
                </c:pt>
                <c:pt idx="12">
                  <c:v>231408.26386253061</c:v>
                </c:pt>
                <c:pt idx="13">
                  <c:v>221848.60963165024</c:v>
                </c:pt>
                <c:pt idx="14">
                  <c:v>211912.40399984489</c:v>
                </c:pt>
                <c:pt idx="15">
                  <c:v>201617.28192998117</c:v>
                </c:pt>
                <c:pt idx="16">
                  <c:v>190981.70970311941</c:v>
                </c:pt>
                <c:pt idx="17">
                  <c:v>180024.9283555946</c:v>
                </c:pt>
                <c:pt idx="18">
                  <c:v>168766.89362790366</c:v>
                </c:pt>
                <c:pt idx="19">
                  <c:v>157228.21266863096</c:v>
                </c:pt>
                <c:pt idx="20">
                  <c:v>145430.07775836994</c:v>
                </c:pt>
                <c:pt idx="21">
                  <c:v>133394.19733911118</c:v>
                </c:pt>
                <c:pt idx="22">
                  <c:v>121142.72465369815</c:v>
                </c:pt>
                <c:pt idx="23">
                  <c:v>108698.18431753338</c:v>
                </c:pt>
                <c:pt idx="24">
                  <c:v>96083.397160588356</c:v>
                </c:pt>
                <c:pt idx="25">
                  <c:v>83321.40369178231</c:v>
                </c:pt>
                <c:pt idx="26">
                  <c:v>70435.386549801828</c:v>
                </c:pt>
                <c:pt idx="27">
                  <c:v>57448.592314314301</c:v>
                </c:pt>
                <c:pt idx="28">
                  <c:v>44810.114197497081</c:v>
                </c:pt>
                <c:pt idx="29">
                  <c:v>32510.316899677964</c:v>
                </c:pt>
                <c:pt idx="30">
                  <c:v>20539.826345433186</c:v>
                </c:pt>
                <c:pt idx="31">
                  <c:v>8889.5226616753025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0-57D8-534E-8825-AF1C1765F719}"/>
            </c:ext>
          </c:extLst>
        </c:ser>
        <c:ser>
          <c:idx val="2"/>
          <c:order val="1"/>
          <c:tx>
            <c:strRef>
              <c:f>Interest!$C$3</c:f>
              <c:strCache>
                <c:ptCount val="1"/>
                <c:pt idx="0">
                  <c:v>VE</c:v>
                </c:pt>
              </c:strCache>
            </c:strRef>
          </c:tx>
          <c:spPr>
            <a:solidFill>
              <a:srgbClr val="FFFFCC"/>
            </a:solidFill>
            <a:ln w="12700">
              <a:solidFill>
                <a:srgbClr val="000000"/>
              </a:solidFill>
              <a:prstDash val="solid"/>
            </a:ln>
          </c:spPr>
          <c:val>
            <c:numRef>
              <c:f>Interest!$C$4:$C$243</c:f>
              <c:numCache>
                <c:formatCode>#,##0</c:formatCode>
                <c:ptCount val="240"/>
                <c:pt idx="0">
                  <c:v>21666.666666666668</c:v>
                </c:pt>
                <c:pt idx="1">
                  <c:v>21284.722222222219</c:v>
                </c:pt>
                <c:pt idx="2">
                  <c:v>20901.186342592591</c:v>
                </c:pt>
                <c:pt idx="3">
                  <c:v>20516.052396797837</c:v>
                </c:pt>
                <c:pt idx="4">
                  <c:v>20129.313726228942</c:v>
                </c:pt>
                <c:pt idx="5">
                  <c:v>19740.963644532672</c:v>
                </c:pt>
                <c:pt idx="6">
                  <c:v>19350.995437496</c:v>
                </c:pt>
                <c:pt idx="7">
                  <c:v>18959.40236293001</c:v>
                </c:pt>
                <c:pt idx="8">
                  <c:v>18566.177650553331</c:v>
                </c:pt>
                <c:pt idx="9">
                  <c:v>18171.31450187508</c:v>
                </c:pt>
                <c:pt idx="10">
                  <c:v>17774.806090077338</c:v>
                </c:pt>
                <c:pt idx="11">
                  <c:v>17376.645559897104</c:v>
                </c:pt>
                <c:pt idx="12">
                  <c:v>16976.826027507788</c:v>
                </c:pt>
                <c:pt idx="13">
                  <c:v>16575.340580400181</c:v>
                </c:pt>
                <c:pt idx="14">
                  <c:v>16172.18227726296</c:v>
                </c:pt>
                <c:pt idx="15">
                  <c:v>15767.344147862666</c:v>
                </c:pt>
                <c:pt idx="16">
                  <c:v>15360.819192923205</c:v>
                </c:pt>
                <c:pt idx="17">
                  <c:v>14952.600384004829</c:v>
                </c:pt>
                <c:pt idx="18">
                  <c:v>14542.680663382627</c:v>
                </c:pt>
                <c:pt idx="19">
                  <c:v>14131.052943924498</c:v>
                </c:pt>
                <c:pt idx="20">
                  <c:v>13717.710108968628</c:v>
                </c:pt>
                <c:pt idx="21">
                  <c:v>13302.645012200441</c:v>
                </c:pt>
                <c:pt idx="22">
                  <c:v>12885.850477529053</c:v>
                </c:pt>
                <c:pt idx="23">
                  <c:v>12467.319298963203</c:v>
                </c:pt>
                <c:pt idx="24">
                  <c:v>12047.044240486661</c:v>
                </c:pt>
                <c:pt idx="25">
                  <c:v>11625.018035933133</c:v>
                </c:pt>
                <c:pt idx="26">
                  <c:v>11201.233388860632</c:v>
                </c:pt>
                <c:pt idx="27">
                  <c:v>10775.682972425329</c:v>
                </c:pt>
                <c:pt idx="28">
                  <c:v>10348.359429254879</c:v>
                </c:pt>
                <c:pt idx="29">
                  <c:v>9919.2553713212201</c:v>
                </c:pt>
                <c:pt idx="30">
                  <c:v>9488.3633798128358</c:v>
                </c:pt>
                <c:pt idx="31">
                  <c:v>9055.6760050065004</c:v>
                </c:pt>
                <c:pt idx="32">
                  <c:v>6171.7191092060684</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1-57D8-534E-8825-AF1C1765F719}"/>
            </c:ext>
          </c:extLst>
        </c:ser>
        <c:ser>
          <c:idx val="3"/>
          <c:order val="2"/>
          <c:tx>
            <c:strRef>
              <c:f>Interest!$D$3</c:f>
              <c:strCache>
                <c:ptCount val="1"/>
                <c:pt idx="0">
                  <c:v>CM</c:v>
                </c:pt>
              </c:strCache>
            </c:strRef>
          </c:tx>
          <c:spPr>
            <a:solidFill>
              <a:srgbClr val="CCFFFF"/>
            </a:solidFill>
            <a:ln w="12700">
              <a:solidFill>
                <a:srgbClr val="000000"/>
              </a:solidFill>
              <a:prstDash val="solid"/>
            </a:ln>
          </c:spPr>
          <c:val>
            <c:numRef>
              <c:f>Interest!$D$4:$D$243</c:f>
              <c:numCache>
                <c:formatCode>#,##0</c:formatCode>
                <c:ptCount val="240"/>
                <c:pt idx="0">
                  <c:v>58333.333333333336</c:v>
                </c:pt>
                <c:pt idx="1">
                  <c:v>58333.333333333336</c:v>
                </c:pt>
                <c:pt idx="2">
                  <c:v>58333.333333333336</c:v>
                </c:pt>
                <c:pt idx="3">
                  <c:v>58333.333333333336</c:v>
                </c:pt>
                <c:pt idx="4">
                  <c:v>58333.333333333336</c:v>
                </c:pt>
                <c:pt idx="5">
                  <c:v>58333.333333333336</c:v>
                </c:pt>
                <c:pt idx="6">
                  <c:v>58333.333333333336</c:v>
                </c:pt>
                <c:pt idx="7">
                  <c:v>58333.333333333336</c:v>
                </c:pt>
                <c:pt idx="8">
                  <c:v>58333.333333333336</c:v>
                </c:pt>
                <c:pt idx="9">
                  <c:v>58333.333333333336</c:v>
                </c:pt>
                <c:pt idx="10">
                  <c:v>58333.333333333336</c:v>
                </c:pt>
                <c:pt idx="11">
                  <c:v>58333.333333333336</c:v>
                </c:pt>
                <c:pt idx="12">
                  <c:v>58333.333333333336</c:v>
                </c:pt>
                <c:pt idx="13">
                  <c:v>58333.333333333336</c:v>
                </c:pt>
                <c:pt idx="14">
                  <c:v>58333.333333333336</c:v>
                </c:pt>
                <c:pt idx="15">
                  <c:v>58333.333333333336</c:v>
                </c:pt>
                <c:pt idx="16">
                  <c:v>58333.333333333336</c:v>
                </c:pt>
                <c:pt idx="17">
                  <c:v>58333.333333333336</c:v>
                </c:pt>
                <c:pt idx="18">
                  <c:v>58333.333333333336</c:v>
                </c:pt>
                <c:pt idx="19">
                  <c:v>58333.333333333336</c:v>
                </c:pt>
                <c:pt idx="20">
                  <c:v>58333.333333333336</c:v>
                </c:pt>
                <c:pt idx="21">
                  <c:v>58333.333333333336</c:v>
                </c:pt>
                <c:pt idx="22">
                  <c:v>58333.333333333336</c:v>
                </c:pt>
                <c:pt idx="23">
                  <c:v>58333.333333333336</c:v>
                </c:pt>
                <c:pt idx="24">
                  <c:v>58333.333333333336</c:v>
                </c:pt>
                <c:pt idx="25">
                  <c:v>58333.333333333336</c:v>
                </c:pt>
                <c:pt idx="26">
                  <c:v>58333.333333333336</c:v>
                </c:pt>
                <c:pt idx="27">
                  <c:v>58333.333333333336</c:v>
                </c:pt>
                <c:pt idx="28">
                  <c:v>58333.333333333336</c:v>
                </c:pt>
                <c:pt idx="29">
                  <c:v>58333.333333333336</c:v>
                </c:pt>
                <c:pt idx="30">
                  <c:v>58333.333333333336</c:v>
                </c:pt>
                <c:pt idx="31">
                  <c:v>58333.333333333336</c:v>
                </c:pt>
                <c:pt idx="32">
                  <c:v>58333.333333333336</c:v>
                </c:pt>
                <c:pt idx="33">
                  <c:v>53032.445084405022</c:v>
                </c:pt>
                <c:pt idx="34">
                  <c:v>41852.304833381328</c:v>
                </c:pt>
                <c:pt idx="35">
                  <c:v>30956.454504727462</c:v>
                </c:pt>
                <c:pt idx="36">
                  <c:v>20336.93868739071</c:v>
                </c:pt>
                <c:pt idx="37">
                  <c:v>9986.0177739654537</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2-57D8-534E-8825-AF1C1765F719}"/>
            </c:ext>
          </c:extLst>
        </c:ser>
        <c:ser>
          <c:idx val="4"/>
          <c:order val="3"/>
          <c:tx>
            <c:strRef>
              <c:f>Interest!$E$3</c:f>
              <c:strCache>
                <c:ptCount val="1"/>
                <c:pt idx="0">
                  <c:v>GZ</c:v>
                </c:pt>
              </c:strCache>
            </c:strRef>
          </c:tx>
          <c:spPr>
            <a:solidFill>
              <a:srgbClr val="660066"/>
            </a:solidFill>
            <a:ln w="12700">
              <a:solidFill>
                <a:srgbClr val="000000"/>
              </a:solidFill>
              <a:prstDash val="solid"/>
            </a:ln>
          </c:spPr>
          <c:val>
            <c:numRef>
              <c:f>Interest!$E$4:$E$243</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107253.53416234528</c:v>
                </c:pt>
                <c:pt idx="39">
                  <c:v>97864.740934548405</c:v>
                </c:pt>
                <c:pt idx="40">
                  <c:v>88724.42511912022</c:v>
                </c:pt>
                <c:pt idx="41">
                  <c:v>79825.6615143284</c:v>
                </c:pt>
                <c:pt idx="42">
                  <c:v>71161.713212484698</c:v>
                </c:pt>
                <c:pt idx="43">
                  <c:v>62726.026525244</c:v>
                </c:pt>
                <c:pt idx="44">
                  <c:v>54512.226044548312</c:v>
                </c:pt>
                <c:pt idx="45">
                  <c:v>46514.109835612166</c:v>
                </c:pt>
                <c:pt idx="46">
                  <c:v>38725.644758441478</c:v>
                </c:pt>
                <c:pt idx="47">
                  <c:v>31140.961914470277</c:v>
                </c:pt>
                <c:pt idx="48">
                  <c:v>23754.35221499042</c:v>
                </c:pt>
                <c:pt idx="49">
                  <c:v>16560.262068136908</c:v>
                </c:pt>
                <c:pt idx="50">
                  <c:v>9553.2891812774378</c:v>
                </c:pt>
                <c:pt idx="51">
                  <c:v>2728.1784757378628</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3-57D8-534E-8825-AF1C1765F719}"/>
            </c:ext>
          </c:extLst>
        </c:ser>
        <c:ser>
          <c:idx val="5"/>
          <c:order val="4"/>
          <c:tx>
            <c:strRef>
              <c:f>Interest!$F$3</c:f>
              <c:strCache>
                <c:ptCount val="1"/>
                <c:pt idx="0">
                  <c:v>TC</c:v>
                </c:pt>
              </c:strCache>
            </c:strRef>
          </c:tx>
          <c:spPr>
            <a:solidFill>
              <a:srgbClr val="FF8080"/>
            </a:solidFill>
            <a:ln w="12700">
              <a:solidFill>
                <a:srgbClr val="000000"/>
              </a:solidFill>
              <a:prstDash val="solid"/>
            </a:ln>
          </c:spPr>
          <c:val>
            <c:numRef>
              <c:f>Interest!$F$4:$F$243</c:f>
              <c:numCache>
                <c:formatCode>#,##0</c:formatCode>
                <c:ptCount val="240"/>
                <c:pt idx="0">
                  <c:v>83333.333333333328</c:v>
                </c:pt>
                <c:pt idx="1">
                  <c:v>83333.333333333328</c:v>
                </c:pt>
                <c:pt idx="2">
                  <c:v>83333.333333333328</c:v>
                </c:pt>
                <c:pt idx="3">
                  <c:v>83333.333333333328</c:v>
                </c:pt>
                <c:pt idx="4">
                  <c:v>83333.333333333328</c:v>
                </c:pt>
                <c:pt idx="5">
                  <c:v>83333.333333333328</c:v>
                </c:pt>
                <c:pt idx="6">
                  <c:v>83333.333333333328</c:v>
                </c:pt>
                <c:pt idx="7">
                  <c:v>83333.333333333328</c:v>
                </c:pt>
                <c:pt idx="8">
                  <c:v>83333.333333333328</c:v>
                </c:pt>
                <c:pt idx="9">
                  <c:v>83333.333333333328</c:v>
                </c:pt>
                <c:pt idx="10">
                  <c:v>83333.333333333328</c:v>
                </c:pt>
                <c:pt idx="11">
                  <c:v>83333.333333333328</c:v>
                </c:pt>
                <c:pt idx="12">
                  <c:v>83333.333333333328</c:v>
                </c:pt>
                <c:pt idx="13">
                  <c:v>83333.333333333328</c:v>
                </c:pt>
                <c:pt idx="14">
                  <c:v>83333.333333333328</c:v>
                </c:pt>
                <c:pt idx="15">
                  <c:v>83333.333333333328</c:v>
                </c:pt>
                <c:pt idx="16">
                  <c:v>83333.333333333328</c:v>
                </c:pt>
                <c:pt idx="17">
                  <c:v>83333.333333333328</c:v>
                </c:pt>
                <c:pt idx="18">
                  <c:v>83333.333333333328</c:v>
                </c:pt>
                <c:pt idx="19">
                  <c:v>83333.333333333328</c:v>
                </c:pt>
                <c:pt idx="20">
                  <c:v>83333.333333333328</c:v>
                </c:pt>
                <c:pt idx="21">
                  <c:v>83333.333333333328</c:v>
                </c:pt>
                <c:pt idx="22">
                  <c:v>83333.333333333328</c:v>
                </c:pt>
                <c:pt idx="23">
                  <c:v>83333.333333333328</c:v>
                </c:pt>
                <c:pt idx="24">
                  <c:v>83333.333333333328</c:v>
                </c:pt>
                <c:pt idx="25">
                  <c:v>83333.333333333328</c:v>
                </c:pt>
                <c:pt idx="26">
                  <c:v>83333.333333333328</c:v>
                </c:pt>
                <c:pt idx="27">
                  <c:v>83333.333333333328</c:v>
                </c:pt>
                <c:pt idx="28">
                  <c:v>83333.333333333328</c:v>
                </c:pt>
                <c:pt idx="29">
                  <c:v>83333.333333333328</c:v>
                </c:pt>
                <c:pt idx="30">
                  <c:v>83333.333333333328</c:v>
                </c:pt>
                <c:pt idx="31">
                  <c:v>83333.333333333328</c:v>
                </c:pt>
                <c:pt idx="32">
                  <c:v>83333.333333333328</c:v>
                </c:pt>
                <c:pt idx="33">
                  <c:v>83333.333333333328</c:v>
                </c:pt>
                <c:pt idx="34">
                  <c:v>83333.333333333328</c:v>
                </c:pt>
                <c:pt idx="35">
                  <c:v>83333.333333333328</c:v>
                </c:pt>
                <c:pt idx="36">
                  <c:v>83333.333333333328</c:v>
                </c:pt>
                <c:pt idx="37">
                  <c:v>83333.333333333328</c:v>
                </c:pt>
                <c:pt idx="38">
                  <c:v>83333.333333333328</c:v>
                </c:pt>
                <c:pt idx="39">
                  <c:v>83333.333333333328</c:v>
                </c:pt>
                <c:pt idx="40">
                  <c:v>83333.333333333328</c:v>
                </c:pt>
                <c:pt idx="41">
                  <c:v>83333.333333333328</c:v>
                </c:pt>
                <c:pt idx="42">
                  <c:v>83333.333333333328</c:v>
                </c:pt>
                <c:pt idx="43">
                  <c:v>83333.333333333328</c:v>
                </c:pt>
                <c:pt idx="44">
                  <c:v>83333.333333333328</c:v>
                </c:pt>
                <c:pt idx="45">
                  <c:v>83333.333333333328</c:v>
                </c:pt>
                <c:pt idx="46">
                  <c:v>83333.333333333328</c:v>
                </c:pt>
                <c:pt idx="47">
                  <c:v>83333.333333333328</c:v>
                </c:pt>
                <c:pt idx="48">
                  <c:v>83333.333333333328</c:v>
                </c:pt>
                <c:pt idx="49">
                  <c:v>83333.333333333328</c:v>
                </c:pt>
                <c:pt idx="50">
                  <c:v>83333.333333333328</c:v>
                </c:pt>
                <c:pt idx="51">
                  <c:v>83333.333333333328</c:v>
                </c:pt>
                <c:pt idx="52">
                  <c:v>79413.151444209958</c:v>
                </c:pt>
                <c:pt idx="53">
                  <c:v>72936.568947933352</c:v>
                </c:pt>
                <c:pt idx="54">
                  <c:v>66626.927450820687</c:v>
                </c:pt>
                <c:pt idx="55">
                  <c:v>60479.522021103126</c:v>
                </c:pt>
                <c:pt idx="56">
                  <c:v>54489.776097812835</c:v>
                </c:pt>
                <c:pt idx="57">
                  <c:v>48653.238019490498</c:v>
                </c:pt>
                <c:pt idx="58">
                  <c:v>42965.577645907921</c:v>
                </c:pt>
                <c:pt idx="59">
                  <c:v>37422.583070330074</c:v>
                </c:pt>
                <c:pt idx="60">
                  <c:v>32020.157419906311</c:v>
                </c:pt>
                <c:pt idx="61">
                  <c:v>26754.315741844475</c:v>
                </c:pt>
                <c:pt idx="62">
                  <c:v>21621.18197308353</c:v>
                </c:pt>
                <c:pt idx="63">
                  <c:v>16616.985991241087</c:v>
                </c:pt>
                <c:pt idx="64">
                  <c:v>11738.060744670887</c:v>
                </c:pt>
                <c:pt idx="65">
                  <c:v>6980.8394595227992</c:v>
                </c:pt>
                <c:pt idx="66">
                  <c:v>2341.8529217536552</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4-57D8-534E-8825-AF1C1765F719}"/>
            </c:ext>
          </c:extLst>
        </c:ser>
        <c:ser>
          <c:idx val="6"/>
          <c:order val="5"/>
          <c:tx>
            <c:strRef>
              <c:f>Interest!$G$3</c:f>
              <c:strCache>
                <c:ptCount val="1"/>
                <c:pt idx="0">
                  <c:v>CZ</c:v>
                </c:pt>
              </c:strCache>
            </c:strRef>
          </c:tx>
          <c:spPr>
            <a:solidFill>
              <a:srgbClr val="0066CC"/>
            </a:solidFill>
            <a:ln w="12700">
              <a:solidFill>
                <a:srgbClr val="000000"/>
              </a:solidFill>
              <a:prstDash val="solid"/>
            </a:ln>
          </c:spPr>
          <c:val>
            <c:numRef>
              <c:f>Interest!$G$4:$G$243</c:f>
              <c:numCache>
                <c:formatCode>#,##0</c:formatCode>
                <c:ptCount val="2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129943.83956157367</c:v>
                </c:pt>
                <c:pt idx="68">
                  <c:v>126081.81743119794</c:v>
                </c:pt>
                <c:pt idx="69">
                  <c:v>122330.47552383388</c:v>
                </c:pt>
                <c:pt idx="70">
                  <c:v>118686.71867272138</c:v>
                </c:pt>
                <c:pt idx="71">
                  <c:v>115147.53677696585</c:v>
                </c:pt>
                <c:pt idx="72">
                  <c:v>111710.00249328118</c:v>
                </c:pt>
                <c:pt idx="73">
                  <c:v>108371.26898976696</c:v>
                </c:pt>
                <c:pt idx="74">
                  <c:v>105128.56776006518</c:v>
                </c:pt>
                <c:pt idx="75">
                  <c:v>101979.20649628543</c:v>
                </c:pt>
                <c:pt idx="76">
                  <c:v>98920.567019130336</c:v>
                </c:pt>
                <c:pt idx="77">
                  <c:v>95950.103263694618</c:v>
                </c:pt>
                <c:pt idx="78">
                  <c:v>93065.339319451596</c:v>
                </c:pt>
                <c:pt idx="79">
                  <c:v>90263.867522980494</c:v>
                </c:pt>
                <c:pt idx="80">
                  <c:v>87543.346602026126</c:v>
                </c:pt>
                <c:pt idx="81">
                  <c:v>84901.499869520339</c:v>
                </c:pt>
                <c:pt idx="82">
                  <c:v>82336.113466230236</c:v>
                </c:pt>
                <c:pt idx="83">
                  <c:v>79845.034650734466</c:v>
                </c:pt>
                <c:pt idx="84">
                  <c:v>77426.170135462817</c:v>
                </c:pt>
                <c:pt idx="85">
                  <c:v>75077.484467568065</c:v>
                </c:pt>
                <c:pt idx="86">
                  <c:v>72796.998453431836</c:v>
                </c:pt>
                <c:pt idx="87">
                  <c:v>70582.787625637953</c:v>
                </c:pt>
                <c:pt idx="88">
                  <c:v>68432.980751277762</c:v>
                </c:pt>
                <c:pt idx="89">
                  <c:v>66345.758380482061</c:v>
                </c:pt>
                <c:pt idx="90">
                  <c:v>64319.351434103832</c:v>
                </c:pt>
                <c:pt idx="91">
                  <c:v>62352.039829504232</c:v>
                </c:pt>
                <c:pt idx="92">
                  <c:v>60442.15114342243</c:v>
                </c:pt>
                <c:pt idx="93">
                  <c:v>58588.059310936813</c:v>
                </c:pt>
                <c:pt idx="94">
                  <c:v>56788.183359551636</c:v>
                </c:pt>
                <c:pt idx="95">
                  <c:v>55040.986177468643</c:v>
                </c:pt>
                <c:pt idx="96">
                  <c:v>53344.973315128394</c:v>
                </c:pt>
                <c:pt idx="97">
                  <c:v>51698.691819130385</c:v>
                </c:pt>
                <c:pt idx="98">
                  <c:v>50100.729097664524</c:v>
                </c:pt>
                <c:pt idx="99">
                  <c:v>48549.71181660991</c:v>
                </c:pt>
                <c:pt idx="100">
                  <c:v>47044.30482547907</c:v>
                </c:pt>
                <c:pt idx="101">
                  <c:v>45583.210112407905</c:v>
                </c:pt>
                <c:pt idx="102">
                  <c:v>44165.165787412603</c:v>
                </c:pt>
                <c:pt idx="103">
                  <c:v>42788.945093155868</c:v>
                </c:pt>
                <c:pt idx="104">
                  <c:v>41453.355442484593</c:v>
                </c:pt>
                <c:pt idx="105">
                  <c:v>40157.237482021155</c:v>
                </c:pt>
                <c:pt idx="106">
                  <c:v>38899.464181109295</c:v>
                </c:pt>
                <c:pt idx="107">
                  <c:v>37678.939945434278</c:v>
                </c:pt>
                <c:pt idx="108">
                  <c:v>36494.599754655377</c:v>
                </c:pt>
                <c:pt idx="109">
                  <c:v>35345.408323405878</c:v>
                </c:pt>
                <c:pt idx="110">
                  <c:v>34230.359285033541</c:v>
                </c:pt>
                <c:pt idx="111">
                  <c:v>33148.474397470709</c:v>
                </c:pt>
                <c:pt idx="112">
                  <c:v>32098.802770639821</c:v>
                </c:pt>
                <c:pt idx="113">
                  <c:v>31080.420114815824</c:v>
                </c:pt>
                <c:pt idx="114">
                  <c:v>30092.428009382413</c:v>
                </c:pt>
                <c:pt idx="115">
                  <c:v>29133.95319143404</c:v>
                </c:pt>
                <c:pt idx="116">
                  <c:v>28204.14686369029</c:v>
                </c:pt>
                <c:pt idx="117">
                  <c:v>27302.184021203419</c:v>
                </c:pt>
                <c:pt idx="118">
                  <c:v>26427.262796353694</c:v>
                </c:pt>
                <c:pt idx="119">
                  <c:v>25578.603821640736</c:v>
                </c:pt>
                <c:pt idx="120">
                  <c:v>24755.449609792035</c:v>
                </c:pt>
                <c:pt idx="121">
                  <c:v>23957.063950722819</c:v>
                </c:pt>
                <c:pt idx="122">
                  <c:v>23182.731324893681</c:v>
                </c:pt>
                <c:pt idx="123">
                  <c:v>22431.756332624595</c:v>
                </c:pt>
                <c:pt idx="124">
                  <c:v>21703.463138935738</c:v>
                </c:pt>
                <c:pt idx="125">
                  <c:v>20997.194933496954</c:v>
                </c:pt>
                <c:pt idx="126">
                  <c:v>20312.313405278943</c:v>
                </c:pt>
                <c:pt idx="127">
                  <c:v>19648.198231510047</c:v>
                </c:pt>
                <c:pt idx="128">
                  <c:v>19004.246580553194</c:v>
                </c:pt>
                <c:pt idx="129">
                  <c:v>18379.872628327768</c:v>
                </c:pt>
                <c:pt idx="130">
                  <c:v>17774.507087911257</c:v>
                </c:pt>
                <c:pt idx="131">
                  <c:v>17187.596751965291</c:v>
                </c:pt>
                <c:pt idx="132">
                  <c:v>16618.604047640179</c:v>
                </c:pt>
                <c:pt idx="133">
                  <c:v>16067.006603621325</c:v>
                </c:pt>
                <c:pt idx="134">
                  <c:v>15532.296828989844</c:v>
                </c:pt>
                <c:pt idx="135">
                  <c:v>15013.981503578592</c:v>
                </c:pt>
                <c:pt idx="136">
                  <c:v>14511.581379513211</c:v>
                </c:pt>
                <c:pt idx="137">
                  <c:v>14024.630793636219</c:v>
                </c:pt>
                <c:pt idx="138">
                  <c:v>13552.677290520172</c:v>
                </c:pt>
                <c:pt idx="139">
                  <c:v>13095.281255783886</c:v>
                </c:pt>
                <c:pt idx="140">
                  <c:v>12652.015559433246</c:v>
                </c:pt>
                <c:pt idx="141">
                  <c:v>12222.465208955748</c:v>
                </c:pt>
                <c:pt idx="142">
                  <c:v>11806.227011904997</c:v>
                </c:pt>
                <c:pt idx="143">
                  <c:v>11402.909247718635</c:v>
                </c:pt>
                <c:pt idx="144">
                  <c:v>11012.131348519877</c:v>
                </c:pt>
                <c:pt idx="145">
                  <c:v>10633.523588659678</c:v>
                </c:pt>
                <c:pt idx="146">
                  <c:v>10266.726782762969</c:v>
                </c:pt>
                <c:pt idx="147">
                  <c:v>9911.3919920487788</c:v>
                </c:pt>
                <c:pt idx="148">
                  <c:v>9567.180238700259</c:v>
                </c:pt>
                <c:pt idx="149">
                  <c:v>9233.7622280665692</c:v>
                </c:pt>
                <c:pt idx="150">
                  <c:v>8910.8180784845299</c:v>
                </c:pt>
                <c:pt idx="151">
                  <c:v>8598.0370585135297</c:v>
                </c:pt>
                <c:pt idx="152">
                  <c:v>8295.1173313828222</c:v>
                </c:pt>
                <c:pt idx="153">
                  <c:v>8001.765706455657</c:v>
                </c:pt>
                <c:pt idx="154">
                  <c:v>7717.6973975200071</c:v>
                </c:pt>
                <c:pt idx="155">
                  <c:v>7442.6357877207092</c:v>
                </c:pt>
                <c:pt idx="156">
                  <c:v>7176.3122009528597</c:v>
                </c:pt>
                <c:pt idx="157">
                  <c:v>6918.4656795410983</c:v>
                </c:pt>
                <c:pt idx="158">
                  <c:v>6668.8427680341783</c:v>
                </c:pt>
                <c:pt idx="159">
                  <c:v>6427.1973029487635</c:v>
                </c:pt>
                <c:pt idx="160">
                  <c:v>6193.2902083008739</c:v>
                </c:pt>
                <c:pt idx="161">
                  <c:v>5966.8892967677666</c:v>
                </c:pt>
                <c:pt idx="162">
                  <c:v>5747.7690763272276</c:v>
                </c:pt>
                <c:pt idx="163">
                  <c:v>5535.7105622254057</c:v>
                </c:pt>
                <c:pt idx="164">
                  <c:v>5330.5010941283008</c:v>
                </c:pt>
                <c:pt idx="165">
                  <c:v>5131.9341583159248</c:v>
                </c:pt>
                <c:pt idx="166">
                  <c:v>4939.809214781958</c:v>
                </c:pt>
                <c:pt idx="167">
                  <c:v>4753.9315291054081</c:v>
                </c:pt>
                <c:pt idx="168">
                  <c:v>4574.1120089643728</c:v>
                </c:pt>
                <c:pt idx="169">
                  <c:v>4400.16704516552</c:v>
                </c:pt>
                <c:pt idx="170">
                  <c:v>4231.918357066279</c:v>
                </c:pt>
                <c:pt idx="171">
                  <c:v>4069.1928422700898</c:v>
                </c:pt>
                <c:pt idx="172">
                  <c:v>3911.8224304782398</c:v>
                </c:pt>
                <c:pt idx="173">
                  <c:v>3759.643941384993</c:v>
                </c:pt>
                <c:pt idx="174">
                  <c:v>3612.4989465057547</c:v>
                </c:pt>
                <c:pt idx="175">
                  <c:v>3470.2336348309886</c:v>
                </c:pt>
                <c:pt idx="176">
                  <c:v>3332.6986822015033</c:v>
                </c:pt>
                <c:pt idx="177">
                  <c:v>3199.7491243035461</c:v>
                </c:pt>
                <c:pt idx="178">
                  <c:v>3071.244233184867</c:v>
                </c:pt>
                <c:pt idx="179">
                  <c:v>2947.0473971956085</c:v>
                </c:pt>
                <c:pt idx="180">
                  <c:v>2827.0260042604468</c:v>
                </c:pt>
                <c:pt idx="181">
                  <c:v>2711.0513283909622</c:v>
                </c:pt>
                <c:pt idx="182">
                  <c:v>2598.9984193496593</c:v>
                </c:pt>
                <c:pt idx="183">
                  <c:v>2490.7459953794555</c:v>
                </c:pt>
                <c:pt idx="184">
                  <c:v>2386.1763389147923</c:v>
                </c:pt>
                <c:pt idx="185">
                  <c:v>2285.1751951927822</c:v>
                </c:pt>
                <c:pt idx="186">
                  <c:v>2187.6316736850158</c:v>
                </c:pt>
                <c:pt idx="187">
                  <c:v>2093.438152272799</c:v>
                </c:pt>
                <c:pt idx="188">
                  <c:v>2002.4901840906823</c:v>
                </c:pt>
                <c:pt idx="189">
                  <c:v>1914.6864069651715</c:v>
                </c:pt>
                <c:pt idx="190">
                  <c:v>1829.9284553774992</c:v>
                </c:pt>
                <c:pt idx="191">
                  <c:v>1748.1208748812498</c:v>
                </c:pt>
                <c:pt idx="192">
                  <c:v>1669.1710389075163</c:v>
                </c:pt>
                <c:pt idx="193">
                  <c:v>1592.9890678920822</c:v>
                </c:pt>
                <c:pt idx="194">
                  <c:v>1519.4877506609043</c:v>
                </c:pt>
                <c:pt idx="195">
                  <c:v>1448.582468011894</c:v>
                </c:pt>
                <c:pt idx="196">
                  <c:v>1380.1911184326791</c:v>
                </c:pt>
                <c:pt idx="197">
                  <c:v>1314.234045895663</c:v>
                </c:pt>
                <c:pt idx="198">
                  <c:v>1250.6339696732882</c:v>
                </c:pt>
                <c:pt idx="199">
                  <c:v>1189.3159161179672</c:v>
                </c:pt>
                <c:pt idx="200">
                  <c:v>1130.2071523526363</c:v>
                </c:pt>
                <c:pt idx="201">
                  <c:v>1073.237121819378</c:v>
                </c:pt>
                <c:pt idx="202">
                  <c:v>1018.3373816349601</c:v>
                </c:pt>
                <c:pt idx="203">
                  <c:v>965.4415417035475</c:v>
                </c:pt>
                <c:pt idx="204">
                  <c:v>914.48520553818548</c:v>
                </c:pt>
                <c:pt idx="205">
                  <c:v>865.40591274397184</c:v>
                </c:pt>
                <c:pt idx="206">
                  <c:v>818.14308311711306</c:v>
                </c:pt>
                <c:pt idx="207">
                  <c:v>772.63796231530819</c:v>
                </c:pt>
                <c:pt idx="208">
                  <c:v>728.83356905611288</c:v>
                </c:pt>
                <c:pt idx="209">
                  <c:v>686.67464380111903</c:v>
                </c:pt>
                <c:pt idx="210">
                  <c:v>646.10759888492987</c:v>
                </c:pt>
                <c:pt idx="211">
                  <c:v>607.08047004902983</c:v>
                </c:pt>
                <c:pt idx="212">
                  <c:v>569.54286934173194</c:v>
                </c:pt>
                <c:pt idx="213">
                  <c:v>533.44593934644706</c:v>
                </c:pt>
                <c:pt idx="214">
                  <c:v>498.74230870154435</c:v>
                </c:pt>
                <c:pt idx="215">
                  <c:v>465.3860488760759</c:v>
                </c:pt>
                <c:pt idx="216">
                  <c:v>433.33263216661106</c:v>
                </c:pt>
                <c:pt idx="217">
                  <c:v>402.5388908813751</c:v>
                </c:pt>
                <c:pt idx="218">
                  <c:v>372.96297767880873</c:v>
                </c:pt>
                <c:pt idx="219">
                  <c:v>344.56432702856137</c:v>
                </c:pt>
                <c:pt idx="220">
                  <c:v>317.30361776380636</c:v>
                </c:pt>
                <c:pt idx="221">
                  <c:v>291.14273669461352</c:v>
                </c:pt>
                <c:pt idx="222">
                  <c:v>266.04474325294325</c:v>
                </c:pt>
                <c:pt idx="223">
                  <c:v>241.97383514062923</c:v>
                </c:pt>
                <c:pt idx="224">
                  <c:v>218.89531495249992</c:v>
                </c:pt>
                <c:pt idx="225">
                  <c:v>196.77555774755061</c:v>
                </c:pt>
                <c:pt idx="226">
                  <c:v>175.5819795418189</c:v>
                </c:pt>
                <c:pt idx="227">
                  <c:v>155.28300669733602</c:v>
                </c:pt>
                <c:pt idx="228">
                  <c:v>135.84804618222969</c:v>
                </c:pt>
                <c:pt idx="229">
                  <c:v>117.24745667773509</c:v>
                </c:pt>
                <c:pt idx="230">
                  <c:v>99.452520508534974</c:v>
                </c:pt>
                <c:pt idx="231">
                  <c:v>82.435416373496025</c:v>
                </c:pt>
                <c:pt idx="232">
                  <c:v>66.169192854496714</c:v>
                </c:pt>
                <c:pt idx="233">
                  <c:v>50.627742681653757</c:v>
                </c:pt>
                <c:pt idx="234">
                  <c:v>35.785777733848505</c:v>
                </c:pt>
                <c:pt idx="235">
                  <c:v>21.618804754034301</c:v>
                </c:pt>
                <c:pt idx="236">
                  <c:v>8.1031017593679522</c:v>
                </c:pt>
                <c:pt idx="237">
                  <c:v>0</c:v>
                </c:pt>
                <c:pt idx="238">
                  <c:v>0</c:v>
                </c:pt>
                <c:pt idx="239">
                  <c:v>0</c:v>
                </c:pt>
              </c:numCache>
            </c:numRef>
          </c:val>
          <c:extLst>
            <c:ext xmlns:c16="http://schemas.microsoft.com/office/drawing/2014/chart" uri="{C3380CC4-5D6E-409C-BE32-E72D297353CC}">
              <c16:uniqueId val="{00000005-57D8-534E-8825-AF1C1765F719}"/>
            </c:ext>
          </c:extLst>
        </c:ser>
        <c:ser>
          <c:idx val="7"/>
          <c:order val="6"/>
          <c:tx>
            <c:strRef>
              <c:f>Interest!$H$3</c:f>
              <c:strCache>
                <c:ptCount val="1"/>
                <c:pt idx="0">
                  <c:v>CA</c:v>
                </c:pt>
              </c:strCache>
            </c:strRef>
          </c:tx>
          <c:spPr>
            <a:solidFill>
              <a:srgbClr val="CCCCFF"/>
            </a:solidFill>
            <a:ln w="12700">
              <a:solidFill>
                <a:srgbClr val="000000"/>
              </a:solidFill>
              <a:prstDash val="solid"/>
            </a:ln>
          </c:spPr>
          <c:val>
            <c:numRef>
              <c:f>Interest!$H$4:$H$243</c:f>
              <c:numCache>
                <c:formatCode>#,##0</c:formatCode>
                <c:ptCount val="240"/>
                <c:pt idx="0">
                  <c:v>135625</c:v>
                </c:pt>
                <c:pt idx="1">
                  <c:v>134575.5072142806</c:v>
                </c:pt>
                <c:pt idx="2">
                  <c:v>133378.80325193447</c:v>
                </c:pt>
                <c:pt idx="3">
                  <c:v>132036.26916284321</c:v>
                </c:pt>
                <c:pt idx="4">
                  <c:v>130549.62957953682</c:v>
                </c:pt>
                <c:pt idx="5">
                  <c:v>128920.9514052296</c:v>
                </c:pt>
                <c:pt idx="6">
                  <c:v>127152.64118994187</c:v>
                </c:pt>
                <c:pt idx="7">
                  <c:v>125247.44118083196</c:v>
                </c:pt>
                <c:pt idx="8">
                  <c:v>123208.42403946957</c:v>
                </c:pt>
                <c:pt idx="9">
                  <c:v>121038.98622561136</c:v>
                </c:pt>
                <c:pt idx="10">
                  <c:v>118742.8400540587</c:v>
                </c:pt>
                <c:pt idx="11">
                  <c:v>116324.0044383411</c:v>
                </c:pt>
                <c:pt idx="12">
                  <c:v>113786.79434223578</c:v>
                </c:pt>
                <c:pt idx="13">
                  <c:v>111135.80896745781</c:v>
                </c:pt>
                <c:pt idx="14">
                  <c:v>108375.91871318629</c:v>
                </c:pt>
                <c:pt idx="15">
                  <c:v>105512.25095038521</c:v>
                </c:pt>
                <c:pt idx="16">
                  <c:v>102550.17466107637</c:v>
                </c:pt>
                <c:pt idx="17">
                  <c:v>99495.283999779494</c:v>
                </c:pt>
                <c:pt idx="18">
                  <c:v>96353.380841196122</c:v>
                </c:pt>
                <c:pt idx="19">
                  <c:v>93130.456384826612</c:v>
                </c:pt>
                <c:pt idx="20">
                  <c:v>89832.671893523686</c:v>
                </c:pt>
                <c:pt idx="21">
                  <c:v>86466.338648947421</c:v>
                </c:pt>
                <c:pt idx="22">
                  <c:v>83037.897212446216</c:v>
                </c:pt>
                <c:pt idx="23">
                  <c:v>79553.896084998181</c:v>
                </c:pt>
                <c:pt idx="24">
                  <c:v>76020.969864459854</c:v>
                </c:pt>
                <c:pt idx="25">
                  <c:v>72445.817002440846</c:v>
                </c:pt>
                <c:pt idx="26">
                  <c:v>68835.17726661326</c:v>
                </c:pt>
                <c:pt idx="27">
                  <c:v>65195.809017135434</c:v>
                </c:pt>
                <c:pt idx="28">
                  <c:v>61658.232301417884</c:v>
                </c:pt>
                <c:pt idx="29">
                  <c:v>58219.64920283408</c:v>
                </c:pt>
                <c:pt idx="30">
                  <c:v>54877.337732814463</c:v>
                </c:pt>
                <c:pt idx="31">
                  <c:v>51628.649790143878</c:v>
                </c:pt>
                <c:pt idx="32">
                  <c:v>48471.009174700994</c:v>
                </c:pt>
                <c:pt idx="33">
                  <c:v>45401.909654195646</c:v>
                </c:pt>
                <c:pt idx="34">
                  <c:v>42418.9130824983</c:v>
                </c:pt>
                <c:pt idx="35">
                  <c:v>39519.647568192842</c:v>
                </c:pt>
                <c:pt idx="36">
                  <c:v>36701.805692020003</c:v>
                </c:pt>
                <c:pt idx="37">
                  <c:v>33963.142771914114</c:v>
                </c:pt>
                <c:pt idx="38">
                  <c:v>31301.475174369956</c:v>
                </c:pt>
                <c:pt idx="39">
                  <c:v>28714.678670909983</c:v>
                </c:pt>
                <c:pt idx="40">
                  <c:v>26200.686838454534</c:v>
                </c:pt>
                <c:pt idx="41">
                  <c:v>23757.489502429456</c:v>
                </c:pt>
                <c:pt idx="42">
                  <c:v>21383.131221476247</c:v>
                </c:pt>
                <c:pt idx="43">
                  <c:v>19075.709812659828</c:v>
                </c:pt>
                <c:pt idx="44">
                  <c:v>16833.374916098313</c:v>
                </c:pt>
                <c:pt idx="45">
                  <c:v>14654.326597967503</c:v>
                </c:pt>
                <c:pt idx="46">
                  <c:v>12536.813990860574</c:v>
                </c:pt>
                <c:pt idx="47">
                  <c:v>10479.133970510355</c:v>
                </c:pt>
                <c:pt idx="48">
                  <c:v>8479.6298679078427</c:v>
                </c:pt>
                <c:pt idx="49">
                  <c:v>6536.6902158761513</c:v>
                </c:pt>
                <c:pt idx="50">
                  <c:v>4648.7475291839664</c:v>
                </c:pt>
                <c:pt idx="51">
                  <c:v>2814.2771173068409</c:v>
                </c:pt>
                <c:pt idx="52">
                  <c:v>1031.7959289681894</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numCache>
            </c:numRef>
          </c:val>
          <c:extLst>
            <c:ext xmlns:c16="http://schemas.microsoft.com/office/drawing/2014/chart" uri="{C3380CC4-5D6E-409C-BE32-E72D297353CC}">
              <c16:uniqueId val="{00000006-57D8-534E-8825-AF1C1765F719}"/>
            </c:ext>
          </c:extLst>
        </c:ser>
        <c:ser>
          <c:idx val="8"/>
          <c:order val="7"/>
          <c:tx>
            <c:strRef>
              <c:f>Interest!$I$3</c:f>
              <c:strCache>
                <c:ptCount val="1"/>
                <c:pt idx="0">
                  <c:v>CY</c:v>
                </c:pt>
              </c:strCache>
            </c:strRef>
          </c:tx>
          <c:spPr>
            <a:solidFill>
              <a:srgbClr val="000080"/>
            </a:solidFill>
            <a:ln w="12700">
              <a:solidFill>
                <a:srgbClr val="000000"/>
              </a:solidFill>
              <a:prstDash val="solid"/>
            </a:ln>
          </c:spPr>
          <c:val>
            <c:numRef>
              <c:f>Interest!$I$4:$I$243</c:f>
              <c:numCache>
                <c:formatCode>#,##0</c:formatCode>
                <c:ptCount val="240"/>
                <c:pt idx="0">
                  <c:v>58125</c:v>
                </c:pt>
                <c:pt idx="1">
                  <c:v>58125</c:v>
                </c:pt>
                <c:pt idx="2">
                  <c:v>58125</c:v>
                </c:pt>
                <c:pt idx="3">
                  <c:v>58125</c:v>
                </c:pt>
                <c:pt idx="4">
                  <c:v>58125</c:v>
                </c:pt>
                <c:pt idx="5">
                  <c:v>58125</c:v>
                </c:pt>
                <c:pt idx="6">
                  <c:v>58125</c:v>
                </c:pt>
                <c:pt idx="7">
                  <c:v>58125</c:v>
                </c:pt>
                <c:pt idx="8">
                  <c:v>58125</c:v>
                </c:pt>
                <c:pt idx="9">
                  <c:v>58125</c:v>
                </c:pt>
                <c:pt idx="10">
                  <c:v>58125</c:v>
                </c:pt>
                <c:pt idx="11">
                  <c:v>58125</c:v>
                </c:pt>
                <c:pt idx="12">
                  <c:v>58125</c:v>
                </c:pt>
                <c:pt idx="13">
                  <c:v>58125</c:v>
                </c:pt>
                <c:pt idx="14">
                  <c:v>58125</c:v>
                </c:pt>
                <c:pt idx="15">
                  <c:v>58125</c:v>
                </c:pt>
                <c:pt idx="16">
                  <c:v>58125</c:v>
                </c:pt>
                <c:pt idx="17">
                  <c:v>58125</c:v>
                </c:pt>
                <c:pt idx="18">
                  <c:v>58125</c:v>
                </c:pt>
                <c:pt idx="19">
                  <c:v>58125</c:v>
                </c:pt>
                <c:pt idx="20">
                  <c:v>58125</c:v>
                </c:pt>
                <c:pt idx="21">
                  <c:v>58125</c:v>
                </c:pt>
                <c:pt idx="22">
                  <c:v>58125</c:v>
                </c:pt>
                <c:pt idx="23">
                  <c:v>58125</c:v>
                </c:pt>
                <c:pt idx="24">
                  <c:v>58125</c:v>
                </c:pt>
                <c:pt idx="25">
                  <c:v>58125</c:v>
                </c:pt>
                <c:pt idx="26">
                  <c:v>58125</c:v>
                </c:pt>
                <c:pt idx="27">
                  <c:v>58125</c:v>
                </c:pt>
                <c:pt idx="28">
                  <c:v>58125</c:v>
                </c:pt>
                <c:pt idx="29">
                  <c:v>58125</c:v>
                </c:pt>
                <c:pt idx="30">
                  <c:v>58125</c:v>
                </c:pt>
                <c:pt idx="31">
                  <c:v>58125</c:v>
                </c:pt>
                <c:pt idx="32">
                  <c:v>58125</c:v>
                </c:pt>
                <c:pt idx="33">
                  <c:v>58125</c:v>
                </c:pt>
                <c:pt idx="34">
                  <c:v>58125</c:v>
                </c:pt>
                <c:pt idx="35">
                  <c:v>58125</c:v>
                </c:pt>
                <c:pt idx="36">
                  <c:v>58125</c:v>
                </c:pt>
                <c:pt idx="37">
                  <c:v>58125</c:v>
                </c:pt>
                <c:pt idx="38">
                  <c:v>58125</c:v>
                </c:pt>
                <c:pt idx="39">
                  <c:v>58125</c:v>
                </c:pt>
                <c:pt idx="40">
                  <c:v>58125</c:v>
                </c:pt>
                <c:pt idx="41">
                  <c:v>58125</c:v>
                </c:pt>
                <c:pt idx="42">
                  <c:v>58125</c:v>
                </c:pt>
                <c:pt idx="43">
                  <c:v>58125</c:v>
                </c:pt>
                <c:pt idx="44">
                  <c:v>58125</c:v>
                </c:pt>
                <c:pt idx="45">
                  <c:v>58125</c:v>
                </c:pt>
                <c:pt idx="46">
                  <c:v>58125</c:v>
                </c:pt>
                <c:pt idx="47">
                  <c:v>58125</c:v>
                </c:pt>
                <c:pt idx="48">
                  <c:v>58125</c:v>
                </c:pt>
                <c:pt idx="49">
                  <c:v>58125</c:v>
                </c:pt>
                <c:pt idx="50">
                  <c:v>58125</c:v>
                </c:pt>
                <c:pt idx="51">
                  <c:v>58125</c:v>
                </c:pt>
                <c:pt idx="52">
                  <c:v>58125</c:v>
                </c:pt>
                <c:pt idx="53">
                  <c:v>57424.861427614858</c:v>
                </c:pt>
                <c:pt idx="54">
                  <c:v>55742.070497004497</c:v>
                </c:pt>
                <c:pt idx="55">
                  <c:v>54107.058376103705</c:v>
                </c:pt>
                <c:pt idx="56">
                  <c:v>52518.497622517141</c:v>
                </c:pt>
                <c:pt idx="57">
                  <c:v>50975.097103688415</c:v>
                </c:pt>
                <c:pt idx="58">
                  <c:v>49475.60101513379</c:v>
                </c:pt>
                <c:pt idx="59">
                  <c:v>48018.787924988945</c:v>
                </c:pt>
                <c:pt idx="60">
                  <c:v>46603.469844168605</c:v>
                </c:pt>
                <c:pt idx="61">
                  <c:v>45228.49132145691</c:v>
                </c:pt>
                <c:pt idx="62">
                  <c:v>43892.728562864861</c:v>
                </c:pt>
                <c:pt idx="63">
                  <c:v>42595.088574608308</c:v>
                </c:pt>
                <c:pt idx="64">
                  <c:v>41334.508329077609</c:v>
                </c:pt>
                <c:pt idx="65">
                  <c:v>40109.953953186268</c:v>
                </c:pt>
                <c:pt idx="66">
                  <c:v>38920.419938502368</c:v>
                </c:pt>
                <c:pt idx="67">
                  <c:v>37764.928372582326</c:v>
                </c:pt>
                <c:pt idx="68">
                  <c:v>36642.528190941885</c:v>
                </c:pt>
                <c:pt idx="69">
                  <c:v>35552.294449114204</c:v>
                </c:pt>
                <c:pt idx="70">
                  <c:v>34493.32761425963</c:v>
                </c:pt>
                <c:pt idx="71">
                  <c:v>33464.75287580568</c:v>
                </c:pt>
                <c:pt idx="72">
                  <c:v>32465.719474609825</c:v>
                </c:pt>
                <c:pt idx="73">
                  <c:v>31495.400050151002</c:v>
                </c:pt>
                <c:pt idx="74">
                  <c:v>30552.990005268919</c:v>
                </c:pt>
                <c:pt idx="75">
                  <c:v>29637.706887982928</c:v>
                </c:pt>
                <c:pt idx="76">
                  <c:v>28748.78978993473</c:v>
                </c:pt>
                <c:pt idx="77">
                  <c:v>27885.498761011229</c:v>
                </c:pt>
                <c:pt idx="78">
                  <c:v>27047.114239715604</c:v>
                </c:pt>
                <c:pt idx="79">
                  <c:v>26232.936498866184</c:v>
                </c:pt>
                <c:pt idx="80">
                  <c:v>25442.285106213822</c:v>
                </c:pt>
                <c:pt idx="81">
                  <c:v>24674.498399579326</c:v>
                </c:pt>
                <c:pt idx="82">
                  <c:v>23928.932976123138</c:v>
                </c:pt>
                <c:pt idx="83">
                  <c:v>23204.963195369681</c:v>
                </c:pt>
                <c:pt idx="84">
                  <c:v>22501.980695618855</c:v>
                </c:pt>
                <c:pt idx="85">
                  <c:v>21819.393923386942</c:v>
                </c:pt>
                <c:pt idx="86">
                  <c:v>21156.627675528602</c:v>
                </c:pt>
                <c:pt idx="87">
                  <c:v>20513.122653701008</c:v>
                </c:pt>
                <c:pt idx="88">
                  <c:v>19888.335030840077</c:v>
                </c:pt>
                <c:pt idx="89">
                  <c:v>19281.736029327574</c:v>
                </c:pt>
                <c:pt idx="90">
                  <c:v>18692.811510536405</c:v>
                </c:pt>
                <c:pt idx="91">
                  <c:v>18121.061575449647</c:v>
                </c:pt>
                <c:pt idx="92">
                  <c:v>17566.000176057121</c:v>
                </c:pt>
                <c:pt idx="93">
                  <c:v>17027.154737240991</c:v>
                </c:pt>
                <c:pt idx="94">
                  <c:v>16504.065788869673</c:v>
                </c:pt>
                <c:pt idx="95">
                  <c:v>15996.286607826803</c:v>
                </c:pt>
                <c:pt idx="96">
                  <c:v>15503.38286970917</c:v>
                </c:pt>
                <c:pt idx="97">
                  <c:v>15024.932309934749</c:v>
                </c:pt>
                <c:pt idx="98">
                  <c:v>14560.524394008735</c:v>
                </c:pt>
                <c:pt idx="99">
                  <c:v>14109.759996702236</c:v>
                </c:pt>
                <c:pt idx="100">
                  <c:v>13672.251089904837</c:v>
                </c:pt>
                <c:pt idx="101">
                  <c:v>13247.620438918531</c:v>
                </c:pt>
                <c:pt idx="102">
                  <c:v>12835.501306966773</c:v>
                </c:pt>
                <c:pt idx="103">
                  <c:v>12435.537167698409</c:v>
                </c:pt>
                <c:pt idx="104">
                  <c:v>12047.381425472069</c:v>
                </c:pt>
                <c:pt idx="105">
                  <c:v>11670.697143212386</c:v>
                </c:pt>
                <c:pt idx="106">
                  <c:v>11305.156777634875</c:v>
                </c:pt>
                <c:pt idx="107">
                  <c:v>10950.441921641825</c:v>
                </c:pt>
                <c:pt idx="108">
                  <c:v>10606.243053696706</c:v>
                </c:pt>
                <c:pt idx="109">
                  <c:v>10272.259293989822</c:v>
                </c:pt>
                <c:pt idx="110">
                  <c:v>9948.1981672128622</c:v>
                </c:pt>
                <c:pt idx="111">
                  <c:v>9633.7753717649139</c:v>
                </c:pt>
                <c:pt idx="112">
                  <c:v>9328.7145552171878</c:v>
                </c:pt>
                <c:pt idx="113">
                  <c:v>9032.7470958683389</c:v>
                </c:pt>
                <c:pt idx="114">
                  <c:v>8745.6118902267535</c:v>
                </c:pt>
                <c:pt idx="115">
                  <c:v>8467.0551462605072</c:v>
                </c:pt>
                <c:pt idx="116">
                  <c:v>8196.8301822599788</c:v>
                </c:pt>
                <c:pt idx="117">
                  <c:v>7934.6972311622312</c:v>
                </c:pt>
                <c:pt idx="118">
                  <c:v>7680.4232501902807</c:v>
                </c:pt>
                <c:pt idx="119">
                  <c:v>7433.7817356643263</c:v>
                </c:pt>
                <c:pt idx="120">
                  <c:v>7194.5525428457968</c:v>
                </c:pt>
                <c:pt idx="121">
                  <c:v>6962.5217106788059</c:v>
                </c:pt>
                <c:pt idx="122">
                  <c:v>6737.481291297212</c:v>
                </c:pt>
                <c:pt idx="123">
                  <c:v>6519.2291841690085</c:v>
                </c:pt>
                <c:pt idx="124">
                  <c:v>6307.5689747531851</c:v>
                </c:pt>
                <c:pt idx="125">
                  <c:v>6102.309777547538</c:v>
                </c:pt>
                <c:pt idx="126">
                  <c:v>5903.2660834091785</c:v>
                </c:pt>
                <c:pt idx="127">
                  <c:v>5710.2576110325926</c:v>
                </c:pt>
                <c:pt idx="128">
                  <c:v>5523.109162473258</c:v>
                </c:pt>
                <c:pt idx="129">
                  <c:v>5341.6504826077444</c:v>
                </c:pt>
                <c:pt idx="130">
                  <c:v>5165.7161224241963</c:v>
                </c:pt>
                <c:pt idx="131">
                  <c:v>4995.145306039899</c:v>
                </c:pt>
                <c:pt idx="132">
                  <c:v>4829.7818013454134</c:v>
                </c:pt>
                <c:pt idx="133">
                  <c:v>4669.4737941774338</c:v>
                </c:pt>
                <c:pt idx="134">
                  <c:v>4514.0737659251599</c:v>
                </c:pt>
                <c:pt idx="135">
                  <c:v>4363.438374477515</c:v>
                </c:pt>
                <c:pt idx="136">
                  <c:v>4217.4283384210139</c:v>
                </c:pt>
                <c:pt idx="137">
                  <c:v>4075.9083244005128</c:v>
                </c:pt>
                <c:pt idx="138">
                  <c:v>3938.7468375574126</c:v>
                </c:pt>
                <c:pt idx="139">
                  <c:v>3805.8161149621797</c:v>
                </c:pt>
                <c:pt idx="140">
                  <c:v>3676.992021960275</c:v>
                </c:pt>
                <c:pt idx="141">
                  <c:v>3552.1539513527518</c:v>
                </c:pt>
                <c:pt idx="142">
                  <c:v>3431.1847253348774</c:v>
                </c:pt>
                <c:pt idx="143">
                  <c:v>3313.9705001182156</c:v>
                </c:pt>
                <c:pt idx="144">
                  <c:v>3200.4006731635764</c:v>
                </c:pt>
                <c:pt idx="145">
                  <c:v>3090.3677929542059</c:v>
                </c:pt>
                <c:pt idx="146">
                  <c:v>2983.7674712404751</c:v>
                </c:pt>
                <c:pt idx="147">
                  <c:v>2880.4982976891633</c:v>
                </c:pt>
                <c:pt idx="148">
                  <c:v>2780.4617568722492</c:v>
                </c:pt>
                <c:pt idx="149">
                  <c:v>2683.5621475318335</c:v>
                </c:pt>
                <c:pt idx="150">
                  <c:v>2589.706504059553</c:v>
                </c:pt>
                <c:pt idx="151">
                  <c:v>2498.8045201304808</c:v>
                </c:pt>
                <c:pt idx="152">
                  <c:v>2410.7684744331191</c:v>
                </c:pt>
                <c:pt idx="153">
                  <c:v>2325.5131584386618</c:v>
                </c:pt>
                <c:pt idx="154">
                  <c:v>2242.9558061542384</c:v>
                </c:pt>
                <c:pt idx="155">
                  <c:v>2163.0160258063174</c:v>
                </c:pt>
                <c:pt idx="156">
                  <c:v>2085.6157334019108</c:v>
                </c:pt>
                <c:pt idx="157">
                  <c:v>2010.6790881166175</c:v>
                </c:pt>
                <c:pt idx="158">
                  <c:v>1938.1324294599192</c:v>
                </c:pt>
                <c:pt idx="159">
                  <c:v>1867.9042161694706</c:v>
                </c:pt>
                <c:pt idx="160">
                  <c:v>1799.9249667874276</c:v>
                </c:pt>
                <c:pt idx="161">
                  <c:v>1734.1272018731181</c:v>
                </c:pt>
                <c:pt idx="162">
                  <c:v>1670.4453878075865</c:v>
                </c:pt>
                <c:pt idx="163">
                  <c:v>1608.8158821467446</c:v>
                </c:pt>
                <c:pt idx="164">
                  <c:v>1549.1768804810235</c:v>
                </c:pt>
                <c:pt idx="165">
                  <c:v>1491.4683647605518</c:v>
                </c:pt>
                <c:pt idx="166">
                  <c:v>1435.6320530459925</c:v>
                </c:pt>
                <c:pt idx="167">
                  <c:v>1381.6113506462452</c:v>
                </c:pt>
                <c:pt idx="168">
                  <c:v>1329.3513026052569</c:v>
                </c:pt>
                <c:pt idx="169">
                  <c:v>1278.7985475012151</c:v>
                </c:pt>
                <c:pt idx="170">
                  <c:v>1229.9012725223733</c:v>
                </c:pt>
                <c:pt idx="171">
                  <c:v>1182.6091697847307</c:v>
                </c:pt>
                <c:pt idx="172">
                  <c:v>1136.8733938577243</c:v>
                </c:pt>
                <c:pt idx="173">
                  <c:v>1092.6465204649994</c:v>
                </c:pt>
                <c:pt idx="174">
                  <c:v>1049.8825063282209</c:v>
                </c:pt>
                <c:pt idx="175">
                  <c:v>1008.536650122742</c:v>
                </c:pt>
                <c:pt idx="176">
                  <c:v>968.5655545147979</c:v>
                </c:pt>
                <c:pt idx="177">
                  <c:v>929.92708925070394</c:v>
                </c:pt>
                <c:pt idx="178">
                  <c:v>892.58035526933793</c:v>
                </c:pt>
                <c:pt idx="179">
                  <c:v>856.48564980995957</c:v>
                </c:pt>
                <c:pt idx="180">
                  <c:v>821.60443248817819</c:v>
                </c:pt>
                <c:pt idx="181">
                  <c:v>787.89929231360918</c:v>
                </c:pt>
                <c:pt idx="182">
                  <c:v>755.33391562348049</c:v>
                </c:pt>
                <c:pt idx="183">
                  <c:v>723.87305490714004</c:v>
                </c:pt>
                <c:pt idx="184">
                  <c:v>693.48249849709725</c:v>
                </c:pt>
                <c:pt idx="185">
                  <c:v>664.1290411028881</c:v>
                </c:pt>
                <c:pt idx="186">
                  <c:v>635.78045516469342</c:v>
                </c:pt>
                <c:pt idx="187">
                  <c:v>608.40546300426797</c:v>
                </c:pt>
                <c:pt idx="188">
                  <c:v>581.97370975134027</c:v>
                </c:pt>
                <c:pt idx="189">
                  <c:v>556.4557370242386</c:v>
                </c:pt>
                <c:pt idx="190">
                  <c:v>531.82295734407126</c:v>
                </c:pt>
                <c:pt idx="191">
                  <c:v>508.04762926234883</c:v>
                </c:pt>
                <c:pt idx="192">
                  <c:v>485.10283318248253</c:v>
                </c:pt>
                <c:pt idx="193">
                  <c:v>462.96244785612197</c:v>
                </c:pt>
                <c:pt idx="194">
                  <c:v>441.60112753581086</c:v>
                </c:pt>
                <c:pt idx="195">
                  <c:v>420.99427976594222</c:v>
                </c:pt>
                <c:pt idx="196">
                  <c:v>401.1180437944829</c:v>
                </c:pt>
                <c:pt idx="197">
                  <c:v>381.94926958841256</c:v>
                </c:pt>
                <c:pt idx="198">
                  <c:v>363.46549743628492</c:v>
                </c:pt>
                <c:pt idx="199">
                  <c:v>345.64493812176971</c:v>
                </c:pt>
                <c:pt idx="200">
                  <c:v>328.46645365247042</c:v>
                </c:pt>
                <c:pt idx="201">
                  <c:v>311.90953852874225</c:v>
                </c:pt>
                <c:pt idx="202">
                  <c:v>295.95430153764579</c:v>
                </c:pt>
                <c:pt idx="203">
                  <c:v>280.581448057579</c:v>
                </c:pt>
                <c:pt idx="204">
                  <c:v>265.77226285952065</c:v>
                </c:pt>
                <c:pt idx="205">
                  <c:v>251.50859339120231</c:v>
                </c:pt>
                <c:pt idx="206">
                  <c:v>237.77283353089652</c:v>
                </c:pt>
                <c:pt idx="207">
                  <c:v>224.54790779787197</c:v>
                </c:pt>
                <c:pt idx="208">
                  <c:v>211.81725600691831</c:v>
                </c:pt>
                <c:pt idx="209">
                  <c:v>199.56481835468568</c:v>
                </c:pt>
                <c:pt idx="210">
                  <c:v>187.77502092591826</c:v>
                </c:pt>
                <c:pt idx="211">
                  <c:v>176.43276160798482</c:v>
                </c:pt>
                <c:pt idx="212">
                  <c:v>165.52339640242636</c:v>
                </c:pt>
                <c:pt idx="213">
                  <c:v>155.03272612254668</c:v>
                </c:pt>
                <c:pt idx="214">
                  <c:v>144.94698346637185</c:v>
                </c:pt>
                <c:pt idx="215">
                  <c:v>135.25282045459508</c:v>
                </c:pt>
                <c:pt idx="216">
                  <c:v>125.93729622340686</c:v>
                </c:pt>
                <c:pt idx="217">
                  <c:v>116.98786516238516</c:v>
                </c:pt>
                <c:pt idx="218">
                  <c:v>108.3923653878893</c:v>
                </c:pt>
                <c:pt idx="219">
                  <c:v>100.13900754266116</c:v>
                </c:pt>
                <c:pt idx="220">
                  <c:v>92.216363912591731</c:v>
                </c:pt>
                <c:pt idx="221">
                  <c:v>84.613357851857558</c:v>
                </c:pt>
                <c:pt idx="222">
                  <c:v>77.319253507872148</c:v>
                </c:pt>
                <c:pt idx="223">
                  <c:v>70.323645837730894</c:v>
                </c:pt>
                <c:pt idx="224">
                  <c:v>63.616450908055796</c:v>
                </c:pt>
                <c:pt idx="225">
                  <c:v>57.187896470367406</c:v>
                </c:pt>
                <c:pt idx="226">
                  <c:v>51.028512804326624</c:v>
                </c:pt>
                <c:pt idx="227">
                  <c:v>45.129123821398785</c:v>
                </c:pt>
                <c:pt idx="228">
                  <c:v>39.480838421696006</c:v>
                </c:pt>
                <c:pt idx="229">
                  <c:v>34.075042096952266</c:v>
                </c:pt>
                <c:pt idx="230">
                  <c:v>28.903388772778484</c:v>
                </c:pt>
                <c:pt idx="231">
                  <c:v>23.957792883532782</c:v>
                </c:pt>
                <c:pt idx="232">
                  <c:v>19.230421673323615</c:v>
                </c:pt>
                <c:pt idx="233">
                  <c:v>14.713687716841127</c:v>
                </c:pt>
                <c:pt idx="234">
                  <c:v>10.400241653885226</c:v>
                </c:pt>
                <c:pt idx="235">
                  <c:v>6.2829651316267245</c:v>
                </c:pt>
                <c:pt idx="236">
                  <c:v>2.3549639488018168</c:v>
                </c:pt>
                <c:pt idx="237">
                  <c:v>0</c:v>
                </c:pt>
                <c:pt idx="238">
                  <c:v>0</c:v>
                </c:pt>
                <c:pt idx="239">
                  <c:v>0</c:v>
                </c:pt>
              </c:numCache>
            </c:numRef>
          </c:val>
          <c:extLst>
            <c:ext xmlns:c16="http://schemas.microsoft.com/office/drawing/2014/chart" uri="{C3380CC4-5D6E-409C-BE32-E72D297353CC}">
              <c16:uniqueId val="{00000007-57D8-534E-8825-AF1C1765F719}"/>
            </c:ext>
          </c:extLst>
        </c:ser>
        <c:dLbls>
          <c:showLegendKey val="0"/>
          <c:showVal val="0"/>
          <c:showCatName val="0"/>
          <c:showSerName val="0"/>
          <c:showPercent val="0"/>
          <c:showBubbleSize val="0"/>
        </c:dLbls>
        <c:axId val="-2083181576"/>
        <c:axId val="-2082867432"/>
      </c:areaChart>
      <c:catAx>
        <c:axId val="-2083181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82867432"/>
        <c:crosses val="autoZero"/>
        <c:auto val="1"/>
        <c:lblAlgn val="ctr"/>
        <c:lblOffset val="100"/>
        <c:tickLblSkip val="15"/>
        <c:tickMarkSkip val="1"/>
        <c:noMultiLvlLbl val="0"/>
      </c:catAx>
      <c:valAx>
        <c:axId val="-208286743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83181576"/>
        <c:crosses val="autoZero"/>
        <c:crossBetween val="midCat"/>
      </c:valAx>
      <c:spPr>
        <a:solidFill>
          <a:srgbClr val="C0C0C0"/>
        </a:solidFill>
        <a:ln w="12700">
          <a:solidFill>
            <a:srgbClr val="808080"/>
          </a:solidFill>
          <a:prstDash val="solid"/>
        </a:ln>
      </c:spPr>
    </c:plotArea>
    <c:legend>
      <c:legendPos val="r"/>
      <c:layout>
        <c:manualLayout>
          <c:xMode val="edge"/>
          <c:yMode val="edge"/>
          <c:x val="0.92069546008105096"/>
          <c:y val="0.35334573023895099"/>
          <c:w val="6.1957971741658902E-2"/>
          <c:h val="0.36192208291465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393700</xdr:colOff>
          <xdr:row>0</xdr:row>
          <xdr:rowOff>114300</xdr:rowOff>
        </xdr:from>
        <xdr:to>
          <xdr:col>14</xdr:col>
          <xdr:colOff>12700</xdr:colOff>
          <xdr:row>6</xdr:row>
          <xdr:rowOff>241300</xdr:rowOff>
        </xdr:to>
        <xdr:sp macro="" textlink="">
          <xdr:nvSpPr>
            <xdr:cNvPr id="32779" name="Object 1" hidden="1">
              <a:extLst>
                <a:ext uri="{63B3BB69-23CF-44E3-9099-C40C66FF867C}">
                  <a14:compatExt spid="_x0000_s32779"/>
                </a:ext>
                <a:ext uri="{FF2B5EF4-FFF2-40B4-BE49-F238E27FC236}">
                  <a16:creationId xmlns:a16="http://schemas.microsoft.com/office/drawing/2014/main" id="{00000000-0008-0000-0200-00000B800000}"/>
                </a:ext>
              </a:extLst>
            </xdr:cNvPr>
            <xdr:cNvSpPr/>
          </xdr:nvSpPr>
          <xdr:spPr bwMode="auto">
            <a:xfrm>
              <a:off x="0" y="0"/>
              <a:ext cx="0" cy="0"/>
            </a:xfrm>
            <a:prstGeom prst="rect">
              <a:avLst/>
            </a:prstGeom>
            <a:solidFill>
              <a:srgbClr val="FFFFFF"/>
            </a:solidFill>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335280</xdr:colOff>
      <xdr:row>12</xdr:row>
      <xdr:rowOff>91440</xdr:rowOff>
    </xdr:from>
    <xdr:to>
      <xdr:col>11</xdr:col>
      <xdr:colOff>335280</xdr:colOff>
      <xdr:row>14</xdr:row>
      <xdr:rowOff>152400</xdr:rowOff>
    </xdr:to>
    <xdr:sp macro="" textlink="">
      <xdr:nvSpPr>
        <xdr:cNvPr id="37673" name="Line 974">
          <a:extLst>
            <a:ext uri="{FF2B5EF4-FFF2-40B4-BE49-F238E27FC236}">
              <a16:creationId xmlns:a16="http://schemas.microsoft.com/office/drawing/2014/main" id="{00000000-0008-0000-0400-000029930000}"/>
            </a:ext>
          </a:extLst>
        </xdr:cNvPr>
        <xdr:cNvSpPr>
          <a:spLocks noChangeShapeType="1"/>
        </xdr:cNvSpPr>
      </xdr:nvSpPr>
      <xdr:spPr bwMode="auto">
        <a:xfrm flipV="1">
          <a:off x="7383780" y="2202180"/>
          <a:ext cx="0" cy="396240"/>
        </a:xfrm>
        <a:prstGeom prst="line">
          <a:avLst/>
        </a:prstGeom>
        <a:noFill/>
        <a:ln w="19050">
          <a:solidFill>
            <a:srgbClr val="000000"/>
          </a:solidFill>
          <a:round/>
          <a:headEnd/>
          <a:tailEnd/>
        </a:ln>
      </xdr:spPr>
    </xdr:sp>
    <xdr:clientData/>
  </xdr:twoCellAnchor>
  <xdr:twoCellAnchor>
    <xdr:from>
      <xdr:col>5</xdr:col>
      <xdr:colOff>335280</xdr:colOff>
      <xdr:row>12</xdr:row>
      <xdr:rowOff>91440</xdr:rowOff>
    </xdr:from>
    <xdr:to>
      <xdr:col>11</xdr:col>
      <xdr:colOff>342900</xdr:colOff>
      <xdr:row>12</xdr:row>
      <xdr:rowOff>91440</xdr:rowOff>
    </xdr:to>
    <xdr:sp macro="" textlink="">
      <xdr:nvSpPr>
        <xdr:cNvPr id="37674" name="Line 976">
          <a:extLst>
            <a:ext uri="{FF2B5EF4-FFF2-40B4-BE49-F238E27FC236}">
              <a16:creationId xmlns:a16="http://schemas.microsoft.com/office/drawing/2014/main" id="{00000000-0008-0000-0400-00002A930000}"/>
            </a:ext>
          </a:extLst>
        </xdr:cNvPr>
        <xdr:cNvSpPr>
          <a:spLocks noChangeShapeType="1"/>
        </xdr:cNvSpPr>
      </xdr:nvSpPr>
      <xdr:spPr bwMode="auto">
        <a:xfrm flipH="1">
          <a:off x="3756660" y="2202180"/>
          <a:ext cx="3634740" cy="0"/>
        </a:xfrm>
        <a:prstGeom prst="line">
          <a:avLst/>
        </a:prstGeom>
        <a:noFill/>
        <a:ln w="19050">
          <a:solidFill>
            <a:srgbClr val="000000"/>
          </a:solidFill>
          <a:round/>
          <a:headEnd/>
          <a:tailEnd/>
        </a:ln>
      </xdr:spPr>
    </xdr:sp>
    <xdr:clientData/>
  </xdr:twoCellAnchor>
  <xdr:twoCellAnchor>
    <xdr:from>
      <xdr:col>5</xdr:col>
      <xdr:colOff>342900</xdr:colOff>
      <xdr:row>12</xdr:row>
      <xdr:rowOff>99060</xdr:rowOff>
    </xdr:from>
    <xdr:to>
      <xdr:col>5</xdr:col>
      <xdr:colOff>342900</xdr:colOff>
      <xdr:row>14</xdr:row>
      <xdr:rowOff>152400</xdr:rowOff>
    </xdr:to>
    <xdr:sp macro="" textlink="">
      <xdr:nvSpPr>
        <xdr:cNvPr id="37675" name="Line 977">
          <a:extLst>
            <a:ext uri="{FF2B5EF4-FFF2-40B4-BE49-F238E27FC236}">
              <a16:creationId xmlns:a16="http://schemas.microsoft.com/office/drawing/2014/main" id="{00000000-0008-0000-0400-00002B930000}"/>
            </a:ext>
          </a:extLst>
        </xdr:cNvPr>
        <xdr:cNvSpPr>
          <a:spLocks noChangeShapeType="1"/>
        </xdr:cNvSpPr>
      </xdr:nvSpPr>
      <xdr:spPr bwMode="auto">
        <a:xfrm>
          <a:off x="3764280" y="2209800"/>
          <a:ext cx="0" cy="388620"/>
        </a:xfrm>
        <a:prstGeom prst="line">
          <a:avLst/>
        </a:prstGeom>
        <a:noFill/>
        <a:ln w="19050">
          <a:solidFill>
            <a:srgbClr val="000000"/>
          </a:solidFill>
          <a:round/>
          <a:headEnd/>
          <a:tailEnd type="triangle" w="med" len="med"/>
        </a:ln>
      </xdr:spPr>
    </xdr:sp>
    <xdr:clientData/>
  </xdr:twoCellAnchor>
  <xdr:twoCellAnchor>
    <xdr:from>
      <xdr:col>8</xdr:col>
      <xdr:colOff>304800</xdr:colOff>
      <xdr:row>12</xdr:row>
      <xdr:rowOff>99060</xdr:rowOff>
    </xdr:from>
    <xdr:to>
      <xdr:col>8</xdr:col>
      <xdr:colOff>304800</xdr:colOff>
      <xdr:row>15</xdr:row>
      <xdr:rowOff>22860</xdr:rowOff>
    </xdr:to>
    <xdr:sp macro="" textlink="">
      <xdr:nvSpPr>
        <xdr:cNvPr id="37676" name="Line 978">
          <a:extLst>
            <a:ext uri="{FF2B5EF4-FFF2-40B4-BE49-F238E27FC236}">
              <a16:creationId xmlns:a16="http://schemas.microsoft.com/office/drawing/2014/main" id="{00000000-0008-0000-0400-00002C930000}"/>
            </a:ext>
          </a:extLst>
        </xdr:cNvPr>
        <xdr:cNvSpPr>
          <a:spLocks noChangeShapeType="1"/>
        </xdr:cNvSpPr>
      </xdr:nvSpPr>
      <xdr:spPr bwMode="auto">
        <a:xfrm>
          <a:off x="5577840" y="2209800"/>
          <a:ext cx="0" cy="434340"/>
        </a:xfrm>
        <a:prstGeom prst="line">
          <a:avLst/>
        </a:prstGeom>
        <a:noFill/>
        <a:ln w="19050">
          <a:solidFill>
            <a:srgbClr val="000000"/>
          </a:solidFill>
          <a:round/>
          <a:headEnd/>
          <a:tailEnd type="triangle" w="med" len="med"/>
        </a:ln>
      </xdr:spPr>
    </xdr:sp>
    <xdr:clientData/>
  </xdr:twoCellAnchor>
  <xdr:twoCellAnchor>
    <xdr:from>
      <xdr:col>19</xdr:col>
      <xdr:colOff>281940</xdr:colOff>
      <xdr:row>8</xdr:row>
      <xdr:rowOff>76200</xdr:rowOff>
    </xdr:from>
    <xdr:to>
      <xdr:col>19</xdr:col>
      <xdr:colOff>281940</xdr:colOff>
      <xdr:row>14</xdr:row>
      <xdr:rowOff>152400</xdr:rowOff>
    </xdr:to>
    <xdr:sp macro="" textlink="">
      <xdr:nvSpPr>
        <xdr:cNvPr id="37677" name="Line 979">
          <a:extLst>
            <a:ext uri="{FF2B5EF4-FFF2-40B4-BE49-F238E27FC236}">
              <a16:creationId xmlns:a16="http://schemas.microsoft.com/office/drawing/2014/main" id="{00000000-0008-0000-0400-00002D930000}"/>
            </a:ext>
          </a:extLst>
        </xdr:cNvPr>
        <xdr:cNvSpPr>
          <a:spLocks noChangeShapeType="1"/>
        </xdr:cNvSpPr>
      </xdr:nvSpPr>
      <xdr:spPr bwMode="auto">
        <a:xfrm flipV="1">
          <a:off x="12816840" y="1516380"/>
          <a:ext cx="0" cy="1082040"/>
        </a:xfrm>
        <a:prstGeom prst="line">
          <a:avLst/>
        </a:prstGeom>
        <a:noFill/>
        <a:ln w="19050">
          <a:solidFill>
            <a:srgbClr val="FF0000"/>
          </a:solidFill>
          <a:round/>
          <a:headEnd/>
          <a:tailEnd/>
        </a:ln>
      </xdr:spPr>
    </xdr:sp>
    <xdr:clientData/>
  </xdr:twoCellAnchor>
  <xdr:twoCellAnchor>
    <xdr:from>
      <xdr:col>2</xdr:col>
      <xdr:colOff>419100</xdr:colOff>
      <xdr:row>8</xdr:row>
      <xdr:rowOff>76200</xdr:rowOff>
    </xdr:from>
    <xdr:to>
      <xdr:col>19</xdr:col>
      <xdr:colOff>274320</xdr:colOff>
      <xdr:row>8</xdr:row>
      <xdr:rowOff>76200</xdr:rowOff>
    </xdr:to>
    <xdr:sp macro="" textlink="">
      <xdr:nvSpPr>
        <xdr:cNvPr id="37678" name="Line 980">
          <a:extLst>
            <a:ext uri="{FF2B5EF4-FFF2-40B4-BE49-F238E27FC236}">
              <a16:creationId xmlns:a16="http://schemas.microsoft.com/office/drawing/2014/main" id="{00000000-0008-0000-0400-00002E930000}"/>
            </a:ext>
          </a:extLst>
        </xdr:cNvPr>
        <xdr:cNvSpPr>
          <a:spLocks noChangeShapeType="1"/>
        </xdr:cNvSpPr>
      </xdr:nvSpPr>
      <xdr:spPr bwMode="auto">
        <a:xfrm flipH="1">
          <a:off x="1722120" y="1516380"/>
          <a:ext cx="11087100" cy="0"/>
        </a:xfrm>
        <a:prstGeom prst="line">
          <a:avLst/>
        </a:prstGeom>
        <a:noFill/>
        <a:ln w="19050">
          <a:solidFill>
            <a:srgbClr val="FF0000"/>
          </a:solidFill>
          <a:round/>
          <a:headEnd/>
          <a:tailEnd/>
        </a:ln>
      </xdr:spPr>
    </xdr:sp>
    <xdr:clientData/>
  </xdr:twoCellAnchor>
  <xdr:twoCellAnchor>
    <xdr:from>
      <xdr:col>2</xdr:col>
      <xdr:colOff>426720</xdr:colOff>
      <xdr:row>8</xdr:row>
      <xdr:rowOff>68580</xdr:rowOff>
    </xdr:from>
    <xdr:to>
      <xdr:col>2</xdr:col>
      <xdr:colOff>426720</xdr:colOff>
      <xdr:row>15</xdr:row>
      <xdr:rowOff>0</xdr:rowOff>
    </xdr:to>
    <xdr:sp macro="" textlink="">
      <xdr:nvSpPr>
        <xdr:cNvPr id="37679" name="Line 981">
          <a:extLst>
            <a:ext uri="{FF2B5EF4-FFF2-40B4-BE49-F238E27FC236}">
              <a16:creationId xmlns:a16="http://schemas.microsoft.com/office/drawing/2014/main" id="{00000000-0008-0000-0400-00002F930000}"/>
            </a:ext>
          </a:extLst>
        </xdr:cNvPr>
        <xdr:cNvSpPr>
          <a:spLocks noChangeShapeType="1"/>
        </xdr:cNvSpPr>
      </xdr:nvSpPr>
      <xdr:spPr bwMode="auto">
        <a:xfrm>
          <a:off x="1729740" y="1508760"/>
          <a:ext cx="0" cy="1112520"/>
        </a:xfrm>
        <a:prstGeom prst="line">
          <a:avLst/>
        </a:prstGeom>
        <a:noFill/>
        <a:ln w="19050">
          <a:solidFill>
            <a:srgbClr val="FF0000"/>
          </a:solidFill>
          <a:round/>
          <a:headEnd/>
          <a:tailEnd type="triangle" w="med" len="med"/>
        </a:ln>
      </xdr:spPr>
    </xdr:sp>
    <xdr:clientData/>
  </xdr:twoCellAnchor>
  <xdr:twoCellAnchor>
    <xdr:from>
      <xdr:col>5</xdr:col>
      <xdr:colOff>548640</xdr:colOff>
      <xdr:row>8</xdr:row>
      <xdr:rowOff>76200</xdr:rowOff>
    </xdr:from>
    <xdr:to>
      <xdr:col>5</xdr:col>
      <xdr:colOff>548640</xdr:colOff>
      <xdr:row>14</xdr:row>
      <xdr:rowOff>152400</xdr:rowOff>
    </xdr:to>
    <xdr:sp macro="" textlink="">
      <xdr:nvSpPr>
        <xdr:cNvPr id="37680" name="Line 982">
          <a:extLst>
            <a:ext uri="{FF2B5EF4-FFF2-40B4-BE49-F238E27FC236}">
              <a16:creationId xmlns:a16="http://schemas.microsoft.com/office/drawing/2014/main" id="{00000000-0008-0000-0400-000030930000}"/>
            </a:ext>
          </a:extLst>
        </xdr:cNvPr>
        <xdr:cNvSpPr>
          <a:spLocks noChangeShapeType="1"/>
        </xdr:cNvSpPr>
      </xdr:nvSpPr>
      <xdr:spPr bwMode="auto">
        <a:xfrm>
          <a:off x="3970020" y="1516380"/>
          <a:ext cx="0" cy="1082040"/>
        </a:xfrm>
        <a:prstGeom prst="line">
          <a:avLst/>
        </a:prstGeom>
        <a:noFill/>
        <a:ln w="19050">
          <a:solidFill>
            <a:srgbClr val="FF0000"/>
          </a:solidFill>
          <a:round/>
          <a:headEnd/>
          <a:tailEnd type="triangle" w="med" len="med"/>
        </a:ln>
      </xdr:spPr>
    </xdr:sp>
    <xdr:clientData/>
  </xdr:twoCellAnchor>
  <xdr:twoCellAnchor>
    <xdr:from>
      <xdr:col>8</xdr:col>
      <xdr:colOff>457200</xdr:colOff>
      <xdr:row>8</xdr:row>
      <xdr:rowOff>76200</xdr:rowOff>
    </xdr:from>
    <xdr:to>
      <xdr:col>8</xdr:col>
      <xdr:colOff>457200</xdr:colOff>
      <xdr:row>15</xdr:row>
      <xdr:rowOff>7620</xdr:rowOff>
    </xdr:to>
    <xdr:sp macro="" textlink="">
      <xdr:nvSpPr>
        <xdr:cNvPr id="37681" name="Line 983">
          <a:extLst>
            <a:ext uri="{FF2B5EF4-FFF2-40B4-BE49-F238E27FC236}">
              <a16:creationId xmlns:a16="http://schemas.microsoft.com/office/drawing/2014/main" id="{00000000-0008-0000-0400-000031930000}"/>
            </a:ext>
          </a:extLst>
        </xdr:cNvPr>
        <xdr:cNvSpPr>
          <a:spLocks noChangeShapeType="1"/>
        </xdr:cNvSpPr>
      </xdr:nvSpPr>
      <xdr:spPr bwMode="auto">
        <a:xfrm>
          <a:off x="5730240" y="1516380"/>
          <a:ext cx="0" cy="1112520"/>
        </a:xfrm>
        <a:prstGeom prst="line">
          <a:avLst/>
        </a:prstGeom>
        <a:noFill/>
        <a:ln w="19050">
          <a:solidFill>
            <a:srgbClr val="FF0000"/>
          </a:solidFill>
          <a:round/>
          <a:headEnd/>
          <a:tailEnd type="triangle" w="med" len="med"/>
        </a:ln>
      </xdr:spPr>
    </xdr:sp>
    <xdr:clientData/>
  </xdr:twoCellAnchor>
  <xdr:twoCellAnchor>
    <xdr:from>
      <xdr:col>16</xdr:col>
      <xdr:colOff>449580</xdr:colOff>
      <xdr:row>8</xdr:row>
      <xdr:rowOff>76200</xdr:rowOff>
    </xdr:from>
    <xdr:to>
      <xdr:col>16</xdr:col>
      <xdr:colOff>449580</xdr:colOff>
      <xdr:row>15</xdr:row>
      <xdr:rowOff>7620</xdr:rowOff>
    </xdr:to>
    <xdr:sp macro="" textlink="">
      <xdr:nvSpPr>
        <xdr:cNvPr id="37682" name="Line 985">
          <a:extLst>
            <a:ext uri="{FF2B5EF4-FFF2-40B4-BE49-F238E27FC236}">
              <a16:creationId xmlns:a16="http://schemas.microsoft.com/office/drawing/2014/main" id="{00000000-0008-0000-0400-000032930000}"/>
            </a:ext>
          </a:extLst>
        </xdr:cNvPr>
        <xdr:cNvSpPr>
          <a:spLocks noChangeShapeType="1"/>
        </xdr:cNvSpPr>
      </xdr:nvSpPr>
      <xdr:spPr bwMode="auto">
        <a:xfrm>
          <a:off x="10690860" y="1516380"/>
          <a:ext cx="0" cy="1112520"/>
        </a:xfrm>
        <a:prstGeom prst="line">
          <a:avLst/>
        </a:prstGeom>
        <a:noFill/>
        <a:ln w="19050">
          <a:solidFill>
            <a:srgbClr val="FF0000"/>
          </a:solidFill>
          <a:round/>
          <a:headEnd/>
          <a:tailEnd type="triangle" w="med" len="med"/>
        </a:ln>
      </xdr:spPr>
    </xdr:sp>
    <xdr:clientData/>
  </xdr:twoCellAnchor>
  <xdr:twoCellAnchor>
    <xdr:from>
      <xdr:col>1</xdr:col>
      <xdr:colOff>22860</xdr:colOff>
      <xdr:row>19</xdr:row>
      <xdr:rowOff>91440</xdr:rowOff>
    </xdr:from>
    <xdr:to>
      <xdr:col>21</xdr:col>
      <xdr:colOff>304800</xdr:colOff>
      <xdr:row>19</xdr:row>
      <xdr:rowOff>91440</xdr:rowOff>
    </xdr:to>
    <xdr:sp macro="" textlink="">
      <xdr:nvSpPr>
        <xdr:cNvPr id="37683" name="Line 987">
          <a:extLst>
            <a:ext uri="{FF2B5EF4-FFF2-40B4-BE49-F238E27FC236}">
              <a16:creationId xmlns:a16="http://schemas.microsoft.com/office/drawing/2014/main" id="{00000000-0008-0000-0400-000033930000}"/>
            </a:ext>
          </a:extLst>
        </xdr:cNvPr>
        <xdr:cNvSpPr>
          <a:spLocks noChangeShapeType="1"/>
        </xdr:cNvSpPr>
      </xdr:nvSpPr>
      <xdr:spPr bwMode="auto">
        <a:xfrm>
          <a:off x="739140" y="3406140"/>
          <a:ext cx="13395960" cy="0"/>
        </a:xfrm>
        <a:prstGeom prst="line">
          <a:avLst/>
        </a:prstGeom>
        <a:noFill/>
        <a:ln w="19050">
          <a:solidFill>
            <a:srgbClr val="0000FF"/>
          </a:solidFill>
          <a:round/>
          <a:headEnd/>
          <a:tailEnd/>
        </a:ln>
      </xdr:spPr>
    </xdr:sp>
    <xdr:clientData/>
  </xdr:twoCellAnchor>
  <xdr:twoCellAnchor>
    <xdr:from>
      <xdr:col>2</xdr:col>
      <xdr:colOff>457200</xdr:colOff>
      <xdr:row>17</xdr:row>
      <xdr:rowOff>0</xdr:rowOff>
    </xdr:from>
    <xdr:to>
      <xdr:col>2</xdr:col>
      <xdr:colOff>457200</xdr:colOff>
      <xdr:row>19</xdr:row>
      <xdr:rowOff>68580</xdr:rowOff>
    </xdr:to>
    <xdr:sp macro="" textlink="">
      <xdr:nvSpPr>
        <xdr:cNvPr id="37684" name="Line 988">
          <a:extLst>
            <a:ext uri="{FF2B5EF4-FFF2-40B4-BE49-F238E27FC236}">
              <a16:creationId xmlns:a16="http://schemas.microsoft.com/office/drawing/2014/main" id="{00000000-0008-0000-0400-000034930000}"/>
            </a:ext>
          </a:extLst>
        </xdr:cNvPr>
        <xdr:cNvSpPr>
          <a:spLocks noChangeShapeType="1"/>
        </xdr:cNvSpPr>
      </xdr:nvSpPr>
      <xdr:spPr bwMode="auto">
        <a:xfrm flipV="1">
          <a:off x="1760220" y="2964180"/>
          <a:ext cx="0" cy="419100"/>
        </a:xfrm>
        <a:prstGeom prst="line">
          <a:avLst/>
        </a:prstGeom>
        <a:noFill/>
        <a:ln w="19050">
          <a:solidFill>
            <a:srgbClr val="0000FF"/>
          </a:solidFill>
          <a:round/>
          <a:headEnd/>
          <a:tailEnd type="triangle" w="med" len="med"/>
        </a:ln>
      </xdr:spPr>
    </xdr:sp>
    <xdr:clientData/>
  </xdr:twoCellAnchor>
  <xdr:twoCellAnchor>
    <xdr:from>
      <xdr:col>5</xdr:col>
      <xdr:colOff>472440</xdr:colOff>
      <xdr:row>17</xdr:row>
      <xdr:rowOff>0</xdr:rowOff>
    </xdr:from>
    <xdr:to>
      <xdr:col>5</xdr:col>
      <xdr:colOff>472440</xdr:colOff>
      <xdr:row>19</xdr:row>
      <xdr:rowOff>91440</xdr:rowOff>
    </xdr:to>
    <xdr:sp macro="" textlink="">
      <xdr:nvSpPr>
        <xdr:cNvPr id="37685" name="Line 989">
          <a:extLst>
            <a:ext uri="{FF2B5EF4-FFF2-40B4-BE49-F238E27FC236}">
              <a16:creationId xmlns:a16="http://schemas.microsoft.com/office/drawing/2014/main" id="{00000000-0008-0000-0400-000035930000}"/>
            </a:ext>
          </a:extLst>
        </xdr:cNvPr>
        <xdr:cNvSpPr>
          <a:spLocks noChangeShapeType="1"/>
        </xdr:cNvSpPr>
      </xdr:nvSpPr>
      <xdr:spPr bwMode="auto">
        <a:xfrm flipV="1">
          <a:off x="3893820" y="2964180"/>
          <a:ext cx="0" cy="441960"/>
        </a:xfrm>
        <a:prstGeom prst="line">
          <a:avLst/>
        </a:prstGeom>
        <a:noFill/>
        <a:ln w="19050">
          <a:solidFill>
            <a:srgbClr val="0000FF"/>
          </a:solidFill>
          <a:round/>
          <a:headEnd/>
          <a:tailEnd type="triangle" w="med" len="med"/>
        </a:ln>
      </xdr:spPr>
    </xdr:sp>
    <xdr:clientData/>
  </xdr:twoCellAnchor>
  <xdr:twoCellAnchor>
    <xdr:from>
      <xdr:col>8</xdr:col>
      <xdr:colOff>403860</xdr:colOff>
      <xdr:row>17</xdr:row>
      <xdr:rowOff>7620</xdr:rowOff>
    </xdr:from>
    <xdr:to>
      <xdr:col>8</xdr:col>
      <xdr:colOff>403860</xdr:colOff>
      <xdr:row>19</xdr:row>
      <xdr:rowOff>99060</xdr:rowOff>
    </xdr:to>
    <xdr:sp macro="" textlink="">
      <xdr:nvSpPr>
        <xdr:cNvPr id="37686" name="Line 990">
          <a:extLst>
            <a:ext uri="{FF2B5EF4-FFF2-40B4-BE49-F238E27FC236}">
              <a16:creationId xmlns:a16="http://schemas.microsoft.com/office/drawing/2014/main" id="{00000000-0008-0000-0400-000036930000}"/>
            </a:ext>
          </a:extLst>
        </xdr:cNvPr>
        <xdr:cNvSpPr>
          <a:spLocks noChangeShapeType="1"/>
        </xdr:cNvSpPr>
      </xdr:nvSpPr>
      <xdr:spPr bwMode="auto">
        <a:xfrm flipV="1">
          <a:off x="5676900" y="2971800"/>
          <a:ext cx="0" cy="441960"/>
        </a:xfrm>
        <a:prstGeom prst="line">
          <a:avLst/>
        </a:prstGeom>
        <a:noFill/>
        <a:ln w="19050">
          <a:solidFill>
            <a:srgbClr val="0000FF"/>
          </a:solidFill>
          <a:round/>
          <a:headEnd/>
          <a:tailEnd type="triangle" w="med" len="med"/>
        </a:ln>
      </xdr:spPr>
    </xdr:sp>
    <xdr:clientData/>
  </xdr:twoCellAnchor>
  <xdr:twoCellAnchor>
    <xdr:from>
      <xdr:col>16</xdr:col>
      <xdr:colOff>365760</xdr:colOff>
      <xdr:row>16</xdr:row>
      <xdr:rowOff>160020</xdr:rowOff>
    </xdr:from>
    <xdr:to>
      <xdr:col>16</xdr:col>
      <xdr:colOff>365760</xdr:colOff>
      <xdr:row>19</xdr:row>
      <xdr:rowOff>99060</xdr:rowOff>
    </xdr:to>
    <xdr:sp macro="" textlink="">
      <xdr:nvSpPr>
        <xdr:cNvPr id="37687" name="Line 992">
          <a:extLst>
            <a:ext uri="{FF2B5EF4-FFF2-40B4-BE49-F238E27FC236}">
              <a16:creationId xmlns:a16="http://schemas.microsoft.com/office/drawing/2014/main" id="{00000000-0008-0000-0400-000037930000}"/>
            </a:ext>
          </a:extLst>
        </xdr:cNvPr>
        <xdr:cNvSpPr>
          <a:spLocks noChangeShapeType="1"/>
        </xdr:cNvSpPr>
      </xdr:nvSpPr>
      <xdr:spPr bwMode="auto">
        <a:xfrm flipV="1">
          <a:off x="10607040" y="2956560"/>
          <a:ext cx="0" cy="457200"/>
        </a:xfrm>
        <a:prstGeom prst="line">
          <a:avLst/>
        </a:prstGeom>
        <a:noFill/>
        <a:ln w="19050">
          <a:solidFill>
            <a:srgbClr val="0000FF"/>
          </a:solidFill>
          <a:round/>
          <a:headEnd/>
          <a:tailEnd type="triangle" w="med" len="med"/>
        </a:ln>
      </xdr:spPr>
    </xdr:sp>
    <xdr:clientData/>
  </xdr:twoCellAnchor>
  <xdr:twoCellAnchor>
    <xdr:from>
      <xdr:col>21</xdr:col>
      <xdr:colOff>281940</xdr:colOff>
      <xdr:row>17</xdr:row>
      <xdr:rowOff>7620</xdr:rowOff>
    </xdr:from>
    <xdr:to>
      <xdr:col>21</xdr:col>
      <xdr:colOff>281940</xdr:colOff>
      <xdr:row>19</xdr:row>
      <xdr:rowOff>99060</xdr:rowOff>
    </xdr:to>
    <xdr:sp macro="" textlink="">
      <xdr:nvSpPr>
        <xdr:cNvPr id="37688" name="Line 993">
          <a:extLst>
            <a:ext uri="{FF2B5EF4-FFF2-40B4-BE49-F238E27FC236}">
              <a16:creationId xmlns:a16="http://schemas.microsoft.com/office/drawing/2014/main" id="{00000000-0008-0000-0400-000038930000}"/>
            </a:ext>
          </a:extLst>
        </xdr:cNvPr>
        <xdr:cNvSpPr>
          <a:spLocks noChangeShapeType="1"/>
        </xdr:cNvSpPr>
      </xdr:nvSpPr>
      <xdr:spPr bwMode="auto">
        <a:xfrm flipV="1">
          <a:off x="14112240" y="2971800"/>
          <a:ext cx="0" cy="441960"/>
        </a:xfrm>
        <a:prstGeom prst="line">
          <a:avLst/>
        </a:prstGeom>
        <a:noFill/>
        <a:ln w="19050">
          <a:solidFill>
            <a:srgbClr val="0000FF"/>
          </a:solidFill>
          <a:round/>
          <a:headEnd/>
          <a:tailEnd type="triangle" w="med" len="med"/>
        </a:ln>
      </xdr:spPr>
    </xdr:sp>
    <xdr:clientData/>
  </xdr:twoCellAnchor>
  <xdr:twoCellAnchor>
    <xdr:from>
      <xdr:col>27</xdr:col>
      <xdr:colOff>0</xdr:colOff>
      <xdr:row>19</xdr:row>
      <xdr:rowOff>106680</xdr:rowOff>
    </xdr:from>
    <xdr:to>
      <xdr:col>31</xdr:col>
      <xdr:colOff>411480</xdr:colOff>
      <xdr:row>19</xdr:row>
      <xdr:rowOff>106680</xdr:rowOff>
    </xdr:to>
    <xdr:sp macro="" textlink="">
      <xdr:nvSpPr>
        <xdr:cNvPr id="37689" name="Line 994">
          <a:extLst>
            <a:ext uri="{FF2B5EF4-FFF2-40B4-BE49-F238E27FC236}">
              <a16:creationId xmlns:a16="http://schemas.microsoft.com/office/drawing/2014/main" id="{00000000-0008-0000-0400-000039930000}"/>
            </a:ext>
          </a:extLst>
        </xdr:cNvPr>
        <xdr:cNvSpPr>
          <a:spLocks noChangeShapeType="1"/>
        </xdr:cNvSpPr>
      </xdr:nvSpPr>
      <xdr:spPr bwMode="auto">
        <a:xfrm>
          <a:off x="16832580" y="3421380"/>
          <a:ext cx="2804160" cy="0"/>
        </a:xfrm>
        <a:prstGeom prst="line">
          <a:avLst/>
        </a:prstGeom>
        <a:noFill/>
        <a:ln w="19050">
          <a:solidFill>
            <a:srgbClr val="0000FF"/>
          </a:solidFill>
          <a:round/>
          <a:headEnd/>
          <a:tailEnd/>
        </a:ln>
      </xdr:spPr>
    </xdr:sp>
    <xdr:clientData/>
  </xdr:twoCellAnchor>
  <xdr:twoCellAnchor>
    <xdr:from>
      <xdr:col>28</xdr:col>
      <xdr:colOff>381000</xdr:colOff>
      <xdr:row>17</xdr:row>
      <xdr:rowOff>0</xdr:rowOff>
    </xdr:from>
    <xdr:to>
      <xdr:col>28</xdr:col>
      <xdr:colOff>381000</xdr:colOff>
      <xdr:row>19</xdr:row>
      <xdr:rowOff>106680</xdr:rowOff>
    </xdr:to>
    <xdr:sp macro="" textlink="">
      <xdr:nvSpPr>
        <xdr:cNvPr id="37690" name="Line 996">
          <a:extLst>
            <a:ext uri="{FF2B5EF4-FFF2-40B4-BE49-F238E27FC236}">
              <a16:creationId xmlns:a16="http://schemas.microsoft.com/office/drawing/2014/main" id="{00000000-0008-0000-0400-00003A930000}"/>
            </a:ext>
          </a:extLst>
        </xdr:cNvPr>
        <xdr:cNvSpPr>
          <a:spLocks noChangeShapeType="1"/>
        </xdr:cNvSpPr>
      </xdr:nvSpPr>
      <xdr:spPr bwMode="auto">
        <a:xfrm flipV="1">
          <a:off x="17823180" y="2964180"/>
          <a:ext cx="0" cy="457200"/>
        </a:xfrm>
        <a:prstGeom prst="line">
          <a:avLst/>
        </a:prstGeom>
        <a:noFill/>
        <a:ln w="19050">
          <a:solidFill>
            <a:srgbClr val="0000FF"/>
          </a:solidFill>
          <a:round/>
          <a:headEnd/>
          <a:tailEnd type="triangle" w="med" len="med"/>
        </a:ln>
      </xdr:spPr>
    </xdr:sp>
    <xdr:clientData/>
  </xdr:twoCellAnchor>
  <xdr:twoCellAnchor>
    <xdr:from>
      <xdr:col>31</xdr:col>
      <xdr:colOff>403860</xdr:colOff>
      <xdr:row>17</xdr:row>
      <xdr:rowOff>0</xdr:rowOff>
    </xdr:from>
    <xdr:to>
      <xdr:col>31</xdr:col>
      <xdr:colOff>403860</xdr:colOff>
      <xdr:row>19</xdr:row>
      <xdr:rowOff>106680</xdr:rowOff>
    </xdr:to>
    <xdr:sp macro="" textlink="">
      <xdr:nvSpPr>
        <xdr:cNvPr id="37691" name="Line 997">
          <a:extLst>
            <a:ext uri="{FF2B5EF4-FFF2-40B4-BE49-F238E27FC236}">
              <a16:creationId xmlns:a16="http://schemas.microsoft.com/office/drawing/2014/main" id="{00000000-0008-0000-0400-00003B930000}"/>
            </a:ext>
          </a:extLst>
        </xdr:cNvPr>
        <xdr:cNvSpPr>
          <a:spLocks noChangeShapeType="1"/>
        </xdr:cNvSpPr>
      </xdr:nvSpPr>
      <xdr:spPr bwMode="auto">
        <a:xfrm flipV="1">
          <a:off x="19629120" y="2964180"/>
          <a:ext cx="0" cy="457200"/>
        </a:xfrm>
        <a:prstGeom prst="line">
          <a:avLst/>
        </a:prstGeom>
        <a:noFill/>
        <a:ln w="19050">
          <a:solidFill>
            <a:srgbClr val="0000FF"/>
          </a:solidFill>
          <a:round/>
          <a:headEnd/>
          <a:tailEnd type="triangle" w="med" len="me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228600</xdr:colOff>
      <xdr:row>3</xdr:row>
      <xdr:rowOff>38100</xdr:rowOff>
    </xdr:from>
    <xdr:to>
      <xdr:col>20</xdr:col>
      <xdr:colOff>533400</xdr:colOff>
      <xdr:row>29</xdr:row>
      <xdr:rowOff>60960</xdr:rowOff>
    </xdr:to>
    <xdr:graphicFrame macro="">
      <xdr:nvGraphicFramePr>
        <xdr:cNvPr id="1074" name="Chart 2">
          <a:extLst>
            <a:ext uri="{FF2B5EF4-FFF2-40B4-BE49-F238E27FC236}">
              <a16:creationId xmlns:a16="http://schemas.microsoft.com/office/drawing/2014/main" id="{00000000-0008-0000-0500-00003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182880</xdr:colOff>
      <xdr:row>3</xdr:row>
      <xdr:rowOff>60960</xdr:rowOff>
    </xdr:from>
    <xdr:to>
      <xdr:col>21</xdr:col>
      <xdr:colOff>144780</xdr:colOff>
      <xdr:row>30</xdr:row>
      <xdr:rowOff>68580</xdr:rowOff>
    </xdr:to>
    <xdr:graphicFrame macro="">
      <xdr:nvGraphicFramePr>
        <xdr:cNvPr id="2097" name="Chart 1">
          <a:extLst>
            <a:ext uri="{FF2B5EF4-FFF2-40B4-BE49-F238E27FC236}">
              <a16:creationId xmlns:a16="http://schemas.microsoft.com/office/drawing/2014/main" id="{00000000-0008-0000-0600-000031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274320</xdr:colOff>
      <xdr:row>3</xdr:row>
      <xdr:rowOff>121920</xdr:rowOff>
    </xdr:from>
    <xdr:to>
      <xdr:col>22</xdr:col>
      <xdr:colOff>327660</xdr:colOff>
      <xdr:row>30</xdr:row>
      <xdr:rowOff>38100</xdr:rowOff>
    </xdr:to>
    <xdr:graphicFrame macro="">
      <xdr:nvGraphicFramePr>
        <xdr:cNvPr id="3121" name="Chart 1">
          <a:extLst>
            <a:ext uri="{FF2B5EF4-FFF2-40B4-BE49-F238E27FC236}">
              <a16:creationId xmlns:a16="http://schemas.microsoft.com/office/drawing/2014/main" id="{00000000-0008-0000-0700-0000310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37"/>
  <sheetViews>
    <sheetView zoomScale="85" workbookViewId="0"/>
  </sheetViews>
  <sheetFormatPr baseColWidth="10" defaultColWidth="8.83203125" defaultRowHeight="13" x14ac:dyDescent="0.15"/>
  <cols>
    <col min="1" max="1" width="3.1640625" customWidth="1"/>
    <col min="4" max="4" width="9.5" customWidth="1"/>
  </cols>
  <sheetData>
    <row r="1" spans="2:5" x14ac:dyDescent="0.15">
      <c r="B1" t="s">
        <v>61</v>
      </c>
      <c r="C1" s="26" t="s">
        <v>62</v>
      </c>
      <c r="D1" s="26"/>
    </row>
    <row r="2" spans="2:5" x14ac:dyDescent="0.15">
      <c r="B2">
        <v>1</v>
      </c>
      <c r="C2" s="21">
        <v>2E-3</v>
      </c>
      <c r="D2" s="21"/>
      <c r="E2" s="21"/>
    </row>
    <row r="3" spans="2:5" x14ac:dyDescent="0.15">
      <c r="B3">
        <v>2</v>
      </c>
      <c r="C3" s="21">
        <v>4.0000000000000001E-3</v>
      </c>
      <c r="D3" s="21"/>
      <c r="E3" s="21"/>
    </row>
    <row r="4" spans="2:5" x14ac:dyDescent="0.15">
      <c r="B4">
        <v>3</v>
      </c>
      <c r="C4" s="21">
        <v>6.0000000000000001E-3</v>
      </c>
      <c r="D4" s="21"/>
      <c r="E4" s="21"/>
    </row>
    <row r="5" spans="2:5" x14ac:dyDescent="0.15">
      <c r="B5">
        <v>4</v>
      </c>
      <c r="C5" s="21">
        <v>8.0000000000000002E-3</v>
      </c>
      <c r="D5" s="21"/>
      <c r="E5" s="21"/>
    </row>
    <row r="6" spans="2:5" x14ac:dyDescent="0.15">
      <c r="B6">
        <v>5</v>
      </c>
      <c r="C6" s="21">
        <v>0.01</v>
      </c>
      <c r="D6" s="21"/>
      <c r="E6" s="21"/>
    </row>
    <row r="7" spans="2:5" x14ac:dyDescent="0.15">
      <c r="B7">
        <v>6</v>
      </c>
      <c r="C7" s="21">
        <v>1.2E-2</v>
      </c>
      <c r="D7" s="21"/>
      <c r="E7" s="21"/>
    </row>
    <row r="8" spans="2:5" x14ac:dyDescent="0.15">
      <c r="B8">
        <v>7</v>
      </c>
      <c r="C8" s="21">
        <v>1.4E-2</v>
      </c>
      <c r="D8" s="21"/>
      <c r="E8" s="21"/>
    </row>
    <row r="9" spans="2:5" x14ac:dyDescent="0.15">
      <c r="B9">
        <v>8</v>
      </c>
      <c r="C9" s="21">
        <v>1.6E-2</v>
      </c>
      <c r="D9" s="21"/>
      <c r="E9" s="21"/>
    </row>
    <row r="10" spans="2:5" x14ac:dyDescent="0.15">
      <c r="B10">
        <v>9</v>
      </c>
      <c r="C10" s="21">
        <v>1.8000000000000002E-2</v>
      </c>
      <c r="D10" s="21"/>
      <c r="E10" s="21"/>
    </row>
    <row r="11" spans="2:5" x14ac:dyDescent="0.15">
      <c r="B11">
        <v>10</v>
      </c>
      <c r="C11" s="21">
        <v>2.0000000000000004E-2</v>
      </c>
      <c r="D11" s="21"/>
      <c r="E11" s="21"/>
    </row>
    <row r="12" spans="2:5" x14ac:dyDescent="0.15">
      <c r="B12">
        <v>11</v>
      </c>
      <c r="C12" s="21">
        <v>2.2000000000000006E-2</v>
      </c>
      <c r="D12" s="21"/>
      <c r="E12" s="21"/>
    </row>
    <row r="13" spans="2:5" x14ac:dyDescent="0.15">
      <c r="B13">
        <v>12</v>
      </c>
      <c r="C13" s="21">
        <v>2.4000000000000007E-2</v>
      </c>
      <c r="D13" s="21"/>
      <c r="E13" s="21"/>
    </row>
    <row r="14" spans="2:5" x14ac:dyDescent="0.15">
      <c r="B14">
        <v>13</v>
      </c>
      <c r="C14" s="21">
        <v>2.6000000000000009E-2</v>
      </c>
      <c r="D14" s="21"/>
      <c r="E14" s="21"/>
    </row>
    <row r="15" spans="2:5" x14ac:dyDescent="0.15">
      <c r="B15">
        <v>14</v>
      </c>
      <c r="C15" s="21">
        <v>2.8000000000000011E-2</v>
      </c>
      <c r="D15" s="21"/>
      <c r="E15" s="21"/>
    </row>
    <row r="16" spans="2:5" x14ac:dyDescent="0.15">
      <c r="B16">
        <v>15</v>
      </c>
      <c r="C16" s="21">
        <v>3.0000000000000013E-2</v>
      </c>
      <c r="D16" s="21"/>
      <c r="E16" s="21"/>
    </row>
    <row r="17" spans="2:5" x14ac:dyDescent="0.15">
      <c r="B17">
        <v>16</v>
      </c>
      <c r="C17" s="21">
        <v>3.2000000000000015E-2</v>
      </c>
      <c r="D17" s="21"/>
      <c r="E17" s="21"/>
    </row>
    <row r="18" spans="2:5" x14ac:dyDescent="0.15">
      <c r="B18">
        <v>17</v>
      </c>
      <c r="C18" s="21">
        <v>3.4000000000000016E-2</v>
      </c>
      <c r="D18" s="21"/>
      <c r="E18" s="21"/>
    </row>
    <row r="19" spans="2:5" x14ac:dyDescent="0.15">
      <c r="B19">
        <v>18</v>
      </c>
      <c r="C19" s="21">
        <v>3.6000000000000018E-2</v>
      </c>
      <c r="D19" s="21"/>
      <c r="E19" s="21"/>
    </row>
    <row r="20" spans="2:5" x14ac:dyDescent="0.15">
      <c r="B20">
        <v>19</v>
      </c>
      <c r="C20" s="21">
        <v>3.800000000000002E-2</v>
      </c>
      <c r="D20" s="21"/>
      <c r="E20" s="21"/>
    </row>
    <row r="21" spans="2:5" x14ac:dyDescent="0.15">
      <c r="B21">
        <v>20</v>
      </c>
      <c r="C21" s="21">
        <v>4.0000000000000022E-2</v>
      </c>
      <c r="D21" s="21"/>
      <c r="E21" s="21"/>
    </row>
    <row r="22" spans="2:5" x14ac:dyDescent="0.15">
      <c r="B22">
        <v>21</v>
      </c>
      <c r="C22" s="21">
        <v>4.2000000000000023E-2</v>
      </c>
      <c r="D22" s="21"/>
      <c r="E22" s="21"/>
    </row>
    <row r="23" spans="2:5" x14ac:dyDescent="0.15">
      <c r="B23">
        <v>22</v>
      </c>
      <c r="C23" s="21">
        <v>4.4000000000000025E-2</v>
      </c>
      <c r="D23" s="21"/>
      <c r="E23" s="21"/>
    </row>
    <row r="24" spans="2:5" x14ac:dyDescent="0.15">
      <c r="B24">
        <v>23</v>
      </c>
      <c r="C24" s="21">
        <v>4.6000000000000027E-2</v>
      </c>
      <c r="D24" s="21"/>
      <c r="E24" s="21"/>
    </row>
    <row r="25" spans="2:5" x14ac:dyDescent="0.15">
      <c r="B25">
        <v>24</v>
      </c>
      <c r="C25" s="21">
        <v>4.8000000000000029E-2</v>
      </c>
      <c r="D25" s="21"/>
      <c r="E25" s="21"/>
    </row>
    <row r="26" spans="2:5" x14ac:dyDescent="0.15">
      <c r="B26">
        <v>25</v>
      </c>
      <c r="C26" s="21">
        <v>5.0000000000000031E-2</v>
      </c>
      <c r="D26" s="21"/>
      <c r="E26" s="21"/>
    </row>
    <row r="27" spans="2:5" x14ac:dyDescent="0.15">
      <c r="B27">
        <v>26</v>
      </c>
      <c r="C27" s="21">
        <v>5.2000000000000032E-2</v>
      </c>
      <c r="D27" s="21"/>
      <c r="E27" s="21"/>
    </row>
    <row r="28" spans="2:5" x14ac:dyDescent="0.15">
      <c r="B28">
        <v>27</v>
      </c>
      <c r="C28" s="21">
        <v>5.4000000000000034E-2</v>
      </c>
      <c r="D28" s="21"/>
      <c r="E28" s="21"/>
    </row>
    <row r="29" spans="2:5" x14ac:dyDescent="0.15">
      <c r="B29">
        <v>28</v>
      </c>
      <c r="C29" s="21">
        <v>5.6000000000000036E-2</v>
      </c>
      <c r="D29" s="21"/>
      <c r="E29" s="21"/>
    </row>
    <row r="30" spans="2:5" x14ac:dyDescent="0.15">
      <c r="B30">
        <v>29</v>
      </c>
      <c r="C30" s="21">
        <v>5.8000000000000038E-2</v>
      </c>
      <c r="D30" s="21"/>
      <c r="E30" s="21"/>
    </row>
    <row r="31" spans="2:5" x14ac:dyDescent="0.15">
      <c r="B31">
        <v>30</v>
      </c>
      <c r="C31" s="21">
        <v>6.0000000000000039E-2</v>
      </c>
      <c r="D31" s="21"/>
      <c r="E31" s="21"/>
    </row>
    <row r="32" spans="2:5" x14ac:dyDescent="0.15">
      <c r="B32">
        <v>31</v>
      </c>
      <c r="C32" s="21">
        <v>6.0000000000000039E-2</v>
      </c>
      <c r="D32" s="21"/>
      <c r="E32" s="21"/>
    </row>
    <row r="33" spans="2:5" x14ac:dyDescent="0.15">
      <c r="B33">
        <v>32</v>
      </c>
      <c r="C33" s="21">
        <v>6.0000000000000039E-2</v>
      </c>
      <c r="D33" s="21"/>
      <c r="E33" s="21"/>
    </row>
    <row r="34" spans="2:5" x14ac:dyDescent="0.15">
      <c r="B34">
        <v>33</v>
      </c>
      <c r="C34" s="21">
        <v>6.0000000000000039E-2</v>
      </c>
      <c r="D34" s="21"/>
      <c r="E34" s="21"/>
    </row>
    <row r="35" spans="2:5" x14ac:dyDescent="0.15">
      <c r="B35">
        <v>34</v>
      </c>
      <c r="C35" s="21">
        <v>6.0000000000000039E-2</v>
      </c>
      <c r="D35" s="21"/>
      <c r="E35" s="21"/>
    </row>
    <row r="36" spans="2:5" x14ac:dyDescent="0.15">
      <c r="B36">
        <v>35</v>
      </c>
      <c r="C36" s="21">
        <v>6.0000000000000039E-2</v>
      </c>
      <c r="D36" s="21"/>
      <c r="E36" s="21"/>
    </row>
    <row r="37" spans="2:5" x14ac:dyDescent="0.15">
      <c r="B37" t="s">
        <v>63</v>
      </c>
      <c r="C37" s="21">
        <v>6.0000000000000039E-2</v>
      </c>
      <c r="D37" s="21"/>
      <c r="E37" s="21"/>
    </row>
  </sheetData>
  <phoneticPr fontId="0"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7"/>
  <sheetViews>
    <sheetView zoomScale="85" workbookViewId="0"/>
  </sheetViews>
  <sheetFormatPr baseColWidth="10" defaultColWidth="8.83203125" defaultRowHeight="13" x14ac:dyDescent="0.15"/>
  <cols>
    <col min="1" max="1" width="9.5" customWidth="1"/>
    <col min="2" max="2" width="10.6640625" bestFit="1" customWidth="1"/>
    <col min="3" max="3" width="14.83203125" bestFit="1" customWidth="1"/>
    <col min="4" max="4" width="13.33203125" customWidth="1"/>
    <col min="5" max="5" width="13.1640625" customWidth="1"/>
    <col min="6" max="16" width="8.1640625" customWidth="1"/>
    <col min="17" max="17" width="7" bestFit="1" customWidth="1"/>
    <col min="18" max="18" width="6.5" bestFit="1" customWidth="1"/>
    <col min="19" max="19" width="2.6640625" bestFit="1" customWidth="1"/>
  </cols>
  <sheetData>
    <row r="1" spans="1:16" x14ac:dyDescent="0.15">
      <c r="A1" t="s">
        <v>9</v>
      </c>
      <c r="B1" t="s">
        <v>8</v>
      </c>
      <c r="C1" t="s">
        <v>10</v>
      </c>
      <c r="D1" t="s">
        <v>11</v>
      </c>
      <c r="E1" t="s">
        <v>12</v>
      </c>
      <c r="F1" t="s">
        <v>13</v>
      </c>
      <c r="G1" t="s">
        <v>8</v>
      </c>
      <c r="H1" t="s">
        <v>14</v>
      </c>
      <c r="I1" t="s">
        <v>15</v>
      </c>
      <c r="K1" t="s">
        <v>16</v>
      </c>
      <c r="L1" t="s">
        <v>15</v>
      </c>
      <c r="N1" t="s">
        <v>9</v>
      </c>
      <c r="O1" t="s">
        <v>9</v>
      </c>
      <c r="P1" t="s">
        <v>17</v>
      </c>
    </row>
    <row r="2" spans="1:16" x14ac:dyDescent="0.15">
      <c r="A2" t="s">
        <v>18</v>
      </c>
      <c r="B2" t="s">
        <v>19</v>
      </c>
      <c r="C2" t="s">
        <v>36</v>
      </c>
      <c r="D2" t="s">
        <v>37</v>
      </c>
      <c r="E2" t="s">
        <v>37</v>
      </c>
      <c r="F2" t="s">
        <v>20</v>
      </c>
      <c r="G2" t="s">
        <v>21</v>
      </c>
      <c r="H2" t="s">
        <v>38</v>
      </c>
      <c r="I2" t="s">
        <v>23</v>
      </c>
      <c r="J2" t="s">
        <v>24</v>
      </c>
      <c r="K2" t="s">
        <v>22</v>
      </c>
      <c r="L2" t="s">
        <v>23</v>
      </c>
      <c r="M2" t="s">
        <v>24</v>
      </c>
      <c r="N2" t="s">
        <v>25</v>
      </c>
      <c r="O2" t="s">
        <v>26</v>
      </c>
      <c r="P2" t="s">
        <v>27</v>
      </c>
    </row>
    <row r="3" spans="1:16" x14ac:dyDescent="0.15">
      <c r="A3" t="s">
        <v>28</v>
      </c>
      <c r="B3" t="s">
        <v>29</v>
      </c>
      <c r="C3">
        <v>1343639979</v>
      </c>
      <c r="D3" s="42">
        <v>78512127</v>
      </c>
      <c r="E3" s="42">
        <v>77657656.75</v>
      </c>
      <c r="F3">
        <v>5.4020000000000001</v>
      </c>
      <c r="G3">
        <v>5</v>
      </c>
      <c r="H3">
        <v>2004</v>
      </c>
      <c r="I3">
        <v>5</v>
      </c>
      <c r="J3">
        <v>1</v>
      </c>
      <c r="K3">
        <v>2024</v>
      </c>
      <c r="L3">
        <v>5</v>
      </c>
      <c r="M3">
        <v>1</v>
      </c>
      <c r="N3">
        <v>236</v>
      </c>
      <c r="O3">
        <v>3</v>
      </c>
      <c r="P3">
        <v>1</v>
      </c>
    </row>
    <row r="4" spans="1:16" x14ac:dyDescent="0.15">
      <c r="A4" t="s">
        <v>30</v>
      </c>
      <c r="B4" t="s">
        <v>31</v>
      </c>
      <c r="C4">
        <v>782419807</v>
      </c>
      <c r="D4" s="42">
        <v>129691394</v>
      </c>
      <c r="E4" s="42">
        <v>128842343.34999999</v>
      </c>
      <c r="F4">
        <v>5.4189999999999996</v>
      </c>
      <c r="G4">
        <v>5</v>
      </c>
      <c r="H4">
        <v>2004</v>
      </c>
      <c r="I4">
        <v>6</v>
      </c>
      <c r="J4">
        <v>1</v>
      </c>
      <c r="K4">
        <v>2024</v>
      </c>
      <c r="L4">
        <v>6</v>
      </c>
      <c r="M4">
        <v>1</v>
      </c>
      <c r="N4">
        <v>237</v>
      </c>
      <c r="O4">
        <v>3</v>
      </c>
      <c r="P4">
        <v>1</v>
      </c>
    </row>
    <row r="5" spans="1:16" x14ac:dyDescent="0.15">
      <c r="D5" s="42"/>
      <c r="E5" s="43">
        <f>SUM(E3:E4)</f>
        <v>206500000.09999999</v>
      </c>
    </row>
    <row r="7" spans="1:16" ht="36.75" customHeight="1" x14ac:dyDescent="0.15">
      <c r="A7" s="68" t="s">
        <v>60</v>
      </c>
      <c r="B7" s="68"/>
      <c r="C7" s="68"/>
      <c r="D7" s="68"/>
      <c r="E7" s="68"/>
      <c r="F7" s="68"/>
      <c r="G7" s="68"/>
      <c r="H7" s="68"/>
      <c r="I7" s="68"/>
      <c r="J7" s="68"/>
      <c r="K7" s="68"/>
      <c r="L7" s="68"/>
      <c r="M7" s="68"/>
      <c r="N7" s="68"/>
      <c r="O7" s="68"/>
      <c r="P7" s="68"/>
    </row>
  </sheetData>
  <mergeCells count="1">
    <mergeCell ref="A7:P7"/>
  </mergeCells>
  <phoneticPr fontId="5"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W371"/>
  <sheetViews>
    <sheetView zoomScale="85" workbookViewId="0">
      <pane xSplit="1" ySplit="9" topLeftCell="B10" activePane="bottomRight" state="frozen"/>
      <selection pane="topRight" activeCell="B1" sqref="B1"/>
      <selection pane="bottomLeft" activeCell="A10" sqref="A10"/>
      <selection pane="bottomRight" activeCell="B10" sqref="B10"/>
    </sheetView>
  </sheetViews>
  <sheetFormatPr baseColWidth="10" defaultColWidth="9.1640625" defaultRowHeight="13" x14ac:dyDescent="0.15"/>
  <cols>
    <col min="1" max="1" width="8.83203125" customWidth="1"/>
    <col min="2" max="2" width="13.33203125" customWidth="1"/>
    <col min="3" max="3" width="10.1640625" customWidth="1"/>
    <col min="4" max="4" width="11.1640625" customWidth="1"/>
    <col min="5" max="6" width="12.5" customWidth="1"/>
    <col min="7" max="7" width="11.5" customWidth="1"/>
    <col min="8" max="8" width="14.5" style="8" bestFit="1" customWidth="1"/>
    <col min="9" max="9" width="9.1640625" style="28"/>
    <col min="10" max="10" width="13.83203125" customWidth="1"/>
    <col min="11" max="12" width="8.83203125" customWidth="1"/>
    <col min="13" max="14" width="13" customWidth="1"/>
    <col min="15" max="15" width="11.83203125" customWidth="1"/>
    <col min="16" max="16" width="13" style="8" customWidth="1"/>
    <col min="17" max="17" width="12.83203125" style="28" customWidth="1"/>
    <col min="18" max="18" width="11.33203125" style="28" bestFit="1" customWidth="1"/>
    <col min="19" max="19" width="11.33203125" style="28" customWidth="1"/>
    <col min="20" max="20" width="11.5" style="28" customWidth="1"/>
    <col min="21" max="21" width="11" style="28" customWidth="1"/>
    <col min="22" max="22" width="11.83203125" style="28" customWidth="1"/>
    <col min="23" max="23" width="11.33203125" style="28" bestFit="1" customWidth="1"/>
    <col min="24" max="16384" width="9.1640625" style="28"/>
  </cols>
  <sheetData>
    <row r="1" spans="1:23" x14ac:dyDescent="0.15">
      <c r="C1">
        <v>1</v>
      </c>
      <c r="K1">
        <v>2</v>
      </c>
    </row>
    <row r="2" spans="1:23" ht="14" thickBot="1" x14ac:dyDescent="0.2">
      <c r="B2" t="s">
        <v>20</v>
      </c>
      <c r="C2">
        <f>'Pool Info'!$F3</f>
        <v>5.4020000000000001</v>
      </c>
      <c r="J2" t="s">
        <v>20</v>
      </c>
      <c r="K2">
        <f>'Pool Info'!$F4</f>
        <v>5.4189999999999996</v>
      </c>
    </row>
    <row r="3" spans="1:23" ht="14" thickBot="1" x14ac:dyDescent="0.2">
      <c r="B3" t="s">
        <v>32</v>
      </c>
      <c r="C3">
        <f>C2/1200</f>
        <v>4.5016666666666668E-3</v>
      </c>
      <c r="F3" t="s">
        <v>65</v>
      </c>
      <c r="G3" s="59">
        <v>4.5</v>
      </c>
      <c r="J3" t="s">
        <v>32</v>
      </c>
      <c r="K3">
        <f>K2/1200</f>
        <v>4.5158333333333326E-3</v>
      </c>
    </row>
    <row r="5" spans="1:23" x14ac:dyDescent="0.15">
      <c r="B5" t="s">
        <v>33</v>
      </c>
      <c r="C5" t="str">
        <f>'Pool Info'!$A3</f>
        <v>C90831</v>
      </c>
      <c r="J5" t="s">
        <v>33</v>
      </c>
      <c r="K5" t="str">
        <f>'Pool Info'!$A4</f>
        <v>C90836</v>
      </c>
    </row>
    <row r="6" spans="1:23" x14ac:dyDescent="0.15">
      <c r="B6" t="s">
        <v>34</v>
      </c>
      <c r="C6">
        <f>'Pool Info'!$N3</f>
        <v>236</v>
      </c>
      <c r="J6" t="s">
        <v>34</v>
      </c>
      <c r="K6">
        <f>'Pool Info'!$N4</f>
        <v>237</v>
      </c>
    </row>
    <row r="7" spans="1:23" x14ac:dyDescent="0.15">
      <c r="B7" t="s">
        <v>35</v>
      </c>
      <c r="C7">
        <f>'Pool Info'!$O3</f>
        <v>3</v>
      </c>
      <c r="J7" t="s">
        <v>35</v>
      </c>
      <c r="K7">
        <f>'Pool Info'!$O4</f>
        <v>3</v>
      </c>
    </row>
    <row r="9" spans="1:23" s="33" customFormat="1" ht="36" customHeight="1" x14ac:dyDescent="0.15">
      <c r="A9" s="16"/>
      <c r="B9" s="16" t="s">
        <v>52</v>
      </c>
      <c r="C9" s="16" t="s">
        <v>50</v>
      </c>
      <c r="D9" s="16" t="s">
        <v>49</v>
      </c>
      <c r="E9" s="16" t="s">
        <v>66</v>
      </c>
      <c r="F9" s="60" t="s">
        <v>67</v>
      </c>
      <c r="G9" s="16" t="s">
        <v>43</v>
      </c>
      <c r="H9" s="17" t="s">
        <v>41</v>
      </c>
      <c r="J9" s="16" t="s">
        <v>52</v>
      </c>
      <c r="K9" s="16" t="s">
        <v>50</v>
      </c>
      <c r="L9" s="16" t="s">
        <v>49</v>
      </c>
      <c r="M9" s="16" t="s">
        <v>66</v>
      </c>
      <c r="N9" s="60" t="s">
        <v>67</v>
      </c>
      <c r="O9" s="16" t="s">
        <v>43</v>
      </c>
      <c r="P9" s="17" t="s">
        <v>41</v>
      </c>
    </row>
    <row r="10" spans="1:23" x14ac:dyDescent="0.15">
      <c r="A10" s="26">
        <v>0</v>
      </c>
      <c r="B10" s="7"/>
      <c r="C10" s="7"/>
      <c r="D10" s="7"/>
      <c r="E10" s="7"/>
      <c r="F10" s="7"/>
      <c r="G10" s="7"/>
      <c r="H10" s="7">
        <f>'Pool Info'!$E3</f>
        <v>77657656.75</v>
      </c>
      <c r="J10" s="7"/>
      <c r="K10" s="7"/>
      <c r="L10" s="7"/>
      <c r="M10" s="7"/>
      <c r="N10" s="7"/>
      <c r="O10" s="7"/>
      <c r="P10" s="7">
        <f>'Pool Info'!$E4</f>
        <v>128842343.34999999</v>
      </c>
      <c r="R10" s="31"/>
      <c r="S10" s="39"/>
      <c r="T10" s="40"/>
      <c r="V10" s="40"/>
    </row>
    <row r="11" spans="1:23" x14ac:dyDescent="0.15">
      <c r="A11" s="26">
        <v>1</v>
      </c>
      <c r="B11" s="7">
        <f>IF(ISERROR(PMT(C$3,C$6-$A10,H10)),0,-PMT(C$3,C$6-$A10,H10))</f>
        <v>534909.7773759613</v>
      </c>
      <c r="C11" s="7">
        <f>H10*C$3</f>
        <v>349588.88480291667</v>
      </c>
      <c r="D11" s="7">
        <f>IF(H10-(B11-C11)&gt;0.001,B11-C11,H10)</f>
        <v>185320.89257304464</v>
      </c>
      <c r="E11" s="41">
        <f>$G$3*0.06*MIN(1,($A11+$C$7)/30)</f>
        <v>3.6000000000000004E-2</v>
      </c>
      <c r="F11" s="41">
        <f>1-(1-E11)^(1/12)</f>
        <v>3.0506692540422931E-3</v>
      </c>
      <c r="G11" s="7">
        <f>F11*(H10-D11)</f>
        <v>236342.47303909069</v>
      </c>
      <c r="H11" s="7">
        <f>H10-D11-G11</f>
        <v>77235993.384387866</v>
      </c>
      <c r="J11" s="7">
        <f>IF(ISERROR(PMT(K$3,K$6-$A10,P10)),0,-PMT(K$3,K$6-$A10,P10))</f>
        <v>886597.73357699194</v>
      </c>
      <c r="K11" s="7">
        <f>P10*K$3</f>
        <v>581830.54884470825</v>
      </c>
      <c r="L11" s="7">
        <f>IF(P10-(J11-K11)&gt;0.001,J11-K11,P10)</f>
        <v>304767.1847322837</v>
      </c>
      <c r="M11" s="41">
        <f>$G$3*0.06*MIN(1,($A11+$K$7)/30)</f>
        <v>3.6000000000000004E-2</v>
      </c>
      <c r="N11" s="41">
        <f>1-(1-M11)^(1/12)</f>
        <v>3.0506692540422931E-3</v>
      </c>
      <c r="O11" s="7">
        <f>N11*(P10-L11)</f>
        <v>392125.63159650168</v>
      </c>
      <c r="P11" s="7">
        <f>P10-L11-O11</f>
        <v>128145450.5336712</v>
      </c>
      <c r="R11" s="38"/>
      <c r="S11" s="39"/>
      <c r="T11" s="40"/>
      <c r="U11" s="38"/>
      <c r="V11" s="40"/>
      <c r="W11" s="38"/>
    </row>
    <row r="12" spans="1:23" x14ac:dyDescent="0.15">
      <c r="A12" s="26">
        <v>2</v>
      </c>
      <c r="B12" s="7">
        <f t="shared" ref="B12:B75" si="0">IF(ISERROR(PMT(C$3,C$6-$A11,H11)),0,-PMT(C$3,C$6-$A11,H11))</f>
        <v>533277.94456443388</v>
      </c>
      <c r="C12" s="7">
        <f t="shared" ref="C12:C75" si="1">H11*C$3</f>
        <v>347690.69688538607</v>
      </c>
      <c r="D12" s="7">
        <f t="shared" ref="D12:D75" si="2">IF(H11-(B12-C12)&gt;0.001,B12-C12,H11)</f>
        <v>185587.24767904781</v>
      </c>
      <c r="E12" s="41">
        <f t="shared" ref="E12:E75" si="3">$G$3*0.06*MIN(1,($A12+$C$7)/30)</f>
        <v>4.4999999999999998E-2</v>
      </c>
      <c r="F12" s="41">
        <f t="shared" ref="F12:F75" si="4">1-(1-E12)^(1/12)</f>
        <v>3.8296430163020645E-3</v>
      </c>
      <c r="G12" s="7">
        <f t="shared" ref="G12:G75" si="5">F12*(H11-D12)</f>
        <v>295075.54976468463</v>
      </c>
      <c r="H12" s="7">
        <f t="shared" ref="H12:H75" si="6">H11-D12-G12</f>
        <v>76755330.586944133</v>
      </c>
      <c r="J12" s="7">
        <f t="shared" ref="J12:J75" si="7">IF(ISERROR(PMT(K$3,K$6-$A11,P11)),0,-PMT(K$3,K$6-$A11,P11))</f>
        <v>883893.0171304649</v>
      </c>
      <c r="K12" s="7">
        <f t="shared" ref="K12:K75" si="8">P11*K$3</f>
        <v>578683.49703497009</v>
      </c>
      <c r="L12" s="7">
        <f t="shared" ref="L12:L75" si="9">IF(P11-(J12-K12)&gt;0.001,J12-K12,P11)</f>
        <v>305209.52009549481</v>
      </c>
      <c r="M12" s="41">
        <f t="shared" ref="M12:M75" si="10">$G$3*0.06*MIN(1,($A12+$K$7)/30)</f>
        <v>4.4999999999999998E-2</v>
      </c>
      <c r="N12" s="41">
        <f t="shared" ref="N12:N75" si="11">1-(1-M12)^(1/12)</f>
        <v>3.8296430163020645E-3</v>
      </c>
      <c r="O12" s="7">
        <f t="shared" ref="O12:O75" si="12">N12*(P11-L12)</f>
        <v>489582.48620001297</v>
      </c>
      <c r="P12" s="7">
        <f t="shared" ref="P12:P75" si="13">P11-L12-O12</f>
        <v>127350658.52737568</v>
      </c>
      <c r="R12" s="38"/>
      <c r="S12" s="39"/>
      <c r="T12" s="40"/>
      <c r="U12" s="38"/>
      <c r="V12" s="40"/>
      <c r="W12" s="38"/>
    </row>
    <row r="13" spans="1:23" x14ac:dyDescent="0.15">
      <c r="A13" s="26">
        <v>3</v>
      </c>
      <c r="B13" s="7">
        <f t="shared" si="0"/>
        <v>531235.68040828477</v>
      </c>
      <c r="C13" s="7">
        <f t="shared" si="1"/>
        <v>345526.91319222684</v>
      </c>
      <c r="D13" s="7">
        <f t="shared" si="2"/>
        <v>185708.76721605792</v>
      </c>
      <c r="E13" s="41">
        <f t="shared" si="3"/>
        <v>5.4000000000000006E-2</v>
      </c>
      <c r="F13" s="41">
        <f t="shared" si="4"/>
        <v>4.6153754300476413E-3</v>
      </c>
      <c r="G13" s="7">
        <f t="shared" si="5"/>
        <v>353397.55123481271</v>
      </c>
      <c r="H13" s="7">
        <f t="shared" si="6"/>
        <v>76216224.268493265</v>
      </c>
      <c r="J13" s="7">
        <f t="shared" si="7"/>
        <v>880508.02241025295</v>
      </c>
      <c r="K13" s="7">
        <f t="shared" si="8"/>
        <v>575094.34879987396</v>
      </c>
      <c r="L13" s="7">
        <f t="shared" si="9"/>
        <v>305413.67361037899</v>
      </c>
      <c r="M13" s="41">
        <f t="shared" si="10"/>
        <v>5.4000000000000006E-2</v>
      </c>
      <c r="N13" s="41">
        <f t="shared" si="11"/>
        <v>4.6153754300476413E-3</v>
      </c>
      <c r="O13" s="7">
        <f t="shared" si="12"/>
        <v>586361.50160245493</v>
      </c>
      <c r="P13" s="7">
        <f t="shared" si="13"/>
        <v>126458883.35216285</v>
      </c>
      <c r="R13" s="38"/>
      <c r="S13" s="39"/>
      <c r="T13" s="40"/>
      <c r="U13" s="38"/>
      <c r="V13" s="40"/>
      <c r="W13" s="38"/>
    </row>
    <row r="14" spans="1:23" x14ac:dyDescent="0.15">
      <c r="A14" s="26">
        <v>4</v>
      </c>
      <c r="B14" s="7">
        <f t="shared" si="0"/>
        <v>528783.82830136386</v>
      </c>
      <c r="C14" s="7">
        <f t="shared" si="1"/>
        <v>343100.03624866717</v>
      </c>
      <c r="D14" s="7">
        <f t="shared" si="2"/>
        <v>185683.79205269669</v>
      </c>
      <c r="E14" s="41">
        <f t="shared" si="3"/>
        <v>6.3E-2</v>
      </c>
      <c r="F14" s="41">
        <f t="shared" si="4"/>
        <v>5.4079902797683488E-3</v>
      </c>
      <c r="G14" s="7">
        <f t="shared" si="5"/>
        <v>411172.42386212456</v>
      </c>
      <c r="H14" s="7">
        <f t="shared" si="6"/>
        <v>75619368.052578434</v>
      </c>
      <c r="J14" s="7">
        <f t="shared" si="7"/>
        <v>876444.14731766086</v>
      </c>
      <c r="K14" s="7">
        <f t="shared" si="8"/>
        <v>571067.24073780864</v>
      </c>
      <c r="L14" s="7">
        <f t="shared" si="9"/>
        <v>305376.90657985222</v>
      </c>
      <c r="M14" s="41">
        <f t="shared" si="10"/>
        <v>6.3E-2</v>
      </c>
      <c r="N14" s="41">
        <f t="shared" si="11"/>
        <v>5.4079902797683488E-3</v>
      </c>
      <c r="O14" s="7">
        <f t="shared" si="12"/>
        <v>682236.93661640666</v>
      </c>
      <c r="P14" s="7">
        <f t="shared" si="13"/>
        <v>125471269.50896659</v>
      </c>
      <c r="R14" s="38"/>
      <c r="S14" s="39"/>
      <c r="T14" s="40"/>
      <c r="U14" s="38"/>
      <c r="V14" s="40"/>
      <c r="W14" s="38"/>
    </row>
    <row r="15" spans="1:23" x14ac:dyDescent="0.15">
      <c r="A15" s="26">
        <v>5</v>
      </c>
      <c r="B15" s="7">
        <f t="shared" si="0"/>
        <v>525924.17049781128</v>
      </c>
      <c r="C15" s="7">
        <f t="shared" si="1"/>
        <v>340413.18851669057</v>
      </c>
      <c r="D15" s="7">
        <f t="shared" si="2"/>
        <v>185510.98198112071</v>
      </c>
      <c r="E15" s="41">
        <f t="shared" si="3"/>
        <v>7.2000000000000008E-2</v>
      </c>
      <c r="F15" s="41">
        <f t="shared" si="4"/>
        <v>6.2076148332157466E-3</v>
      </c>
      <c r="G15" s="7">
        <f t="shared" si="5"/>
        <v>468264.33007811644</v>
      </c>
      <c r="H15" s="7">
        <f t="shared" si="6"/>
        <v>74965592.740519211</v>
      </c>
      <c r="J15" s="7">
        <f t="shared" si="7"/>
        <v>871704.34588820708</v>
      </c>
      <c r="K15" s="7">
        <f t="shared" si="8"/>
        <v>566607.34122424154</v>
      </c>
      <c r="L15" s="7">
        <f t="shared" si="9"/>
        <v>305097.00466396555</v>
      </c>
      <c r="M15" s="41">
        <f t="shared" si="10"/>
        <v>7.2000000000000008E-2</v>
      </c>
      <c r="N15" s="41">
        <f t="shared" si="11"/>
        <v>6.2076148332157466E-3</v>
      </c>
      <c r="O15" s="7">
        <f t="shared" si="12"/>
        <v>776983.38905454997</v>
      </c>
      <c r="P15" s="7">
        <f t="shared" si="13"/>
        <v>124389189.11524808</v>
      </c>
      <c r="R15" s="38"/>
      <c r="S15" s="39"/>
      <c r="T15" s="40"/>
      <c r="U15" s="38"/>
      <c r="V15" s="40"/>
      <c r="W15" s="38"/>
    </row>
    <row r="16" spans="1:23" x14ac:dyDescent="0.15">
      <c r="A16" s="26">
        <v>6</v>
      </c>
      <c r="B16" s="7">
        <f t="shared" si="0"/>
        <v>522659.43581588252</v>
      </c>
      <c r="C16" s="7">
        <f t="shared" si="1"/>
        <v>337470.10998690402</v>
      </c>
      <c r="D16" s="7">
        <f t="shared" si="2"/>
        <v>185189.3258289785</v>
      </c>
      <c r="E16" s="41">
        <f t="shared" si="3"/>
        <v>8.1000000000000003E-2</v>
      </c>
      <c r="F16" s="41">
        <f t="shared" si="4"/>
        <v>7.0143799743113133E-3</v>
      </c>
      <c r="G16" s="7">
        <f t="shared" si="5"/>
        <v>524538.16418292443</v>
      </c>
      <c r="H16" s="7">
        <f t="shared" si="6"/>
        <v>74255865.250507295</v>
      </c>
      <c r="J16" s="7">
        <f t="shared" si="7"/>
        <v>866293.14106049296</v>
      </c>
      <c r="K16" s="7">
        <f t="shared" si="8"/>
        <v>561720.84651294106</v>
      </c>
      <c r="L16" s="7">
        <f t="shared" si="9"/>
        <v>304572.29454755189</v>
      </c>
      <c r="M16" s="41">
        <f t="shared" si="10"/>
        <v>8.1000000000000003E-2</v>
      </c>
      <c r="N16" s="41">
        <f t="shared" si="11"/>
        <v>7.0143799743113133E-3</v>
      </c>
      <c r="O16" s="7">
        <f t="shared" si="12"/>
        <v>870376.65134721447</v>
      </c>
      <c r="P16" s="7">
        <f t="shared" si="13"/>
        <v>123214240.16935331</v>
      </c>
      <c r="R16" s="38"/>
      <c r="S16" s="39"/>
      <c r="T16" s="40"/>
      <c r="U16" s="38"/>
      <c r="V16" s="40"/>
      <c r="W16" s="38"/>
    </row>
    <row r="17" spans="1:23" x14ac:dyDescent="0.15">
      <c r="A17" s="26">
        <v>7</v>
      </c>
      <c r="B17" s="7">
        <f t="shared" si="0"/>
        <v>518993.30393591052</v>
      </c>
      <c r="C17" s="7">
        <f t="shared" si="1"/>
        <v>334275.15340270038</v>
      </c>
      <c r="D17" s="7">
        <f t="shared" si="2"/>
        <v>184718.15053321014</v>
      </c>
      <c r="E17" s="41">
        <f t="shared" si="3"/>
        <v>0.09</v>
      </c>
      <c r="F17" s="41">
        <f t="shared" si="4"/>
        <v>7.8284203424832111E-3</v>
      </c>
      <c r="G17" s="7">
        <f t="shared" si="5"/>
        <v>579860.07474850339</v>
      </c>
      <c r="H17" s="7">
        <f t="shared" si="6"/>
        <v>73491287.02522558</v>
      </c>
      <c r="J17" s="7">
        <f t="shared" si="7"/>
        <v>860216.63179995492</v>
      </c>
      <c r="K17" s="7">
        <f t="shared" si="8"/>
        <v>556414.97289810458</v>
      </c>
      <c r="L17" s="7">
        <f t="shared" si="9"/>
        <v>303801.65890185034</v>
      </c>
      <c r="M17" s="41">
        <f t="shared" si="10"/>
        <v>0.09</v>
      </c>
      <c r="N17" s="41">
        <f t="shared" si="11"/>
        <v>7.8284203424832111E-3</v>
      </c>
      <c r="O17" s="7">
        <f t="shared" si="12"/>
        <v>962194.57713875</v>
      </c>
      <c r="P17" s="7">
        <f t="shared" si="13"/>
        <v>121948243.9333127</v>
      </c>
      <c r="S17" s="39"/>
      <c r="T17" s="40"/>
      <c r="U17" s="38"/>
      <c r="V17" s="40"/>
      <c r="W17" s="38"/>
    </row>
    <row r="18" spans="1:23" x14ac:dyDescent="0.15">
      <c r="A18" s="26">
        <v>8</v>
      </c>
      <c r="B18" s="7">
        <f t="shared" si="0"/>
        <v>514930.40619776613</v>
      </c>
      <c r="C18" s="7">
        <f t="shared" si="1"/>
        <v>330833.27709189052</v>
      </c>
      <c r="D18" s="7">
        <f t="shared" si="2"/>
        <v>184097.12910587562</v>
      </c>
      <c r="E18" s="41">
        <f t="shared" si="3"/>
        <v>9.9000000000000005E-2</v>
      </c>
      <c r="F18" s="41">
        <f t="shared" si="4"/>
        <v>8.6498744788083837E-3</v>
      </c>
      <c r="G18" s="7">
        <f t="shared" si="5"/>
        <v>634097.99099560559</v>
      </c>
      <c r="H18" s="7">
        <f t="shared" si="6"/>
        <v>72673091.905124098</v>
      </c>
      <c r="J18" s="7">
        <f t="shared" si="7"/>
        <v>853482.49442062958</v>
      </c>
      <c r="K18" s="7">
        <f t="shared" si="8"/>
        <v>550697.9448955179</v>
      </c>
      <c r="L18" s="7">
        <f t="shared" si="9"/>
        <v>302784.54952511168</v>
      </c>
      <c r="M18" s="41">
        <f t="shared" si="10"/>
        <v>9.9000000000000005E-2</v>
      </c>
      <c r="N18" s="41">
        <f t="shared" si="11"/>
        <v>8.6498744788083837E-3</v>
      </c>
      <c r="O18" s="7">
        <f t="shared" si="12"/>
        <v>1052217.9545867462</v>
      </c>
      <c r="P18" s="7">
        <f t="shared" si="13"/>
        <v>120593241.42920084</v>
      </c>
      <c r="S18" s="39"/>
      <c r="T18" s="40"/>
      <c r="U18" s="38"/>
      <c r="V18" s="40"/>
      <c r="W18" s="38"/>
    </row>
    <row r="19" spans="1:23" x14ac:dyDescent="0.15">
      <c r="A19" s="26">
        <v>9</v>
      </c>
      <c r="B19" s="7">
        <f t="shared" si="0"/>
        <v>510476.32281883364</v>
      </c>
      <c r="C19" s="7">
        <f t="shared" si="1"/>
        <v>327150.03539290035</v>
      </c>
      <c r="D19" s="7">
        <f t="shared" si="2"/>
        <v>183326.28742593329</v>
      </c>
      <c r="E19" s="41">
        <f t="shared" si="3"/>
        <v>0.10800000000000001</v>
      </c>
      <c r="F19" s="41">
        <f t="shared" si="4"/>
        <v>9.4788849793674412E-3</v>
      </c>
      <c r="G19" s="7">
        <f t="shared" si="5"/>
        <v>687122.15047146555</v>
      </c>
      <c r="H19" s="7">
        <f t="shared" si="6"/>
        <v>71802643.467226699</v>
      </c>
      <c r="J19" s="7">
        <f t="shared" si="7"/>
        <v>846099.977974031</v>
      </c>
      <c r="K19" s="7">
        <f t="shared" si="8"/>
        <v>544578.97942069941</v>
      </c>
      <c r="L19" s="7">
        <f t="shared" si="9"/>
        <v>301520.99855333159</v>
      </c>
      <c r="M19" s="41">
        <f t="shared" si="10"/>
        <v>0.10800000000000001</v>
      </c>
      <c r="N19" s="41">
        <f t="shared" si="11"/>
        <v>9.4788849793674412E-3</v>
      </c>
      <c r="O19" s="7">
        <f t="shared" si="12"/>
        <v>1140231.3819323322</v>
      </c>
      <c r="P19" s="7">
        <f t="shared" si="13"/>
        <v>119151489.04871517</v>
      </c>
      <c r="S19" s="39"/>
      <c r="T19" s="40"/>
      <c r="U19" s="38"/>
      <c r="V19" s="40"/>
      <c r="W19" s="38"/>
    </row>
    <row r="20" spans="1:23" x14ac:dyDescent="0.15">
      <c r="A20" s="26">
        <v>10</v>
      </c>
      <c r="B20" s="7">
        <f t="shared" si="0"/>
        <v>505637.57647014351</v>
      </c>
      <c r="C20" s="7">
        <f t="shared" si="1"/>
        <v>323231.56667496555</v>
      </c>
      <c r="D20" s="7">
        <f t="shared" si="2"/>
        <v>182406.00979517796</v>
      </c>
      <c r="E20" s="41">
        <f t="shared" si="3"/>
        <v>0.11700000000000001</v>
      </c>
      <c r="F20" s="41">
        <f t="shared" si="4"/>
        <v>1.0315598656240876E-2</v>
      </c>
      <c r="G20" s="7">
        <f t="shared" si="5"/>
        <v>738805.62527553306</v>
      </c>
      <c r="H20" s="7">
        <f t="shared" si="6"/>
        <v>70881431.832155988</v>
      </c>
      <c r="J20" s="7">
        <f t="shared" si="7"/>
        <v>838079.8936017697</v>
      </c>
      <c r="K20" s="7">
        <f t="shared" si="8"/>
        <v>538068.26596248953</v>
      </c>
      <c r="L20" s="7">
        <f t="shared" si="9"/>
        <v>300011.62763928017</v>
      </c>
      <c r="M20" s="41">
        <f t="shared" si="10"/>
        <v>0.11700000000000001</v>
      </c>
      <c r="N20" s="41">
        <f t="shared" si="11"/>
        <v>1.0315598656240876E-2</v>
      </c>
      <c r="O20" s="7">
        <f t="shared" si="12"/>
        <v>1226024.1407770934</v>
      </c>
      <c r="P20" s="7">
        <f t="shared" si="13"/>
        <v>117625453.2802988</v>
      </c>
      <c r="S20" s="39"/>
      <c r="T20" s="40"/>
      <c r="U20" s="38"/>
      <c r="V20" s="40"/>
      <c r="W20" s="38"/>
    </row>
    <row r="21" spans="1:23" x14ac:dyDescent="0.15">
      <c r="A21" s="26">
        <v>11</v>
      </c>
      <c r="B21" s="7">
        <f t="shared" si="0"/>
        <v>500421.62216576311</v>
      </c>
      <c r="C21" s="7">
        <f t="shared" si="1"/>
        <v>319084.57896442222</v>
      </c>
      <c r="D21" s="7">
        <f t="shared" si="2"/>
        <v>181337.04320134089</v>
      </c>
      <c r="E21" s="41">
        <f t="shared" si="3"/>
        <v>0.126</v>
      </c>
      <c r="F21" s="41">
        <f t="shared" si="4"/>
        <v>1.1160166706612573E-2</v>
      </c>
      <c r="G21" s="7">
        <f t="shared" si="5"/>
        <v>789024.84401804477</v>
      </c>
      <c r="H21" s="7">
        <f t="shared" si="6"/>
        <v>69911069.944936603</v>
      </c>
      <c r="J21" s="7">
        <f t="shared" si="7"/>
        <v>829434.5977775089</v>
      </c>
      <c r="K21" s="7">
        <f t="shared" si="8"/>
        <v>531176.94277161593</v>
      </c>
      <c r="L21" s="7">
        <f t="shared" si="9"/>
        <v>298257.65500589297</v>
      </c>
      <c r="M21" s="41">
        <f t="shared" si="10"/>
        <v>0.126</v>
      </c>
      <c r="N21" s="41">
        <f t="shared" si="11"/>
        <v>1.1160166706612573E-2</v>
      </c>
      <c r="O21" s="7">
        <f t="shared" si="12"/>
        <v>1309391.0623976144</v>
      </c>
      <c r="P21" s="7">
        <f t="shared" si="13"/>
        <v>116017804.5628953</v>
      </c>
      <c r="S21" s="39"/>
      <c r="T21" s="40"/>
      <c r="U21" s="38"/>
      <c r="V21" s="40"/>
      <c r="W21" s="38"/>
    </row>
    <row r="22" spans="1:23" x14ac:dyDescent="0.15">
      <c r="A22" s="26">
        <v>12</v>
      </c>
      <c r="B22" s="7">
        <f>IF(ISERROR(PMT(C$3,C$6-$A21,H21)),0,-PMT(C$3,C$6-$A21,H21))</f>
        <v>494836.83343879983</v>
      </c>
      <c r="C22" s="7">
        <f t="shared" si="1"/>
        <v>314716.33320212294</v>
      </c>
      <c r="D22" s="7">
        <f t="shared" si="2"/>
        <v>180120.50023667689</v>
      </c>
      <c r="E22" s="41">
        <f t="shared" si="3"/>
        <v>0.13500000000000001</v>
      </c>
      <c r="F22" s="41">
        <f t="shared" si="4"/>
        <v>1.2012744890476657E-2</v>
      </c>
      <c r="G22" s="7">
        <f t="shared" si="5"/>
        <v>837660.10664990509</v>
      </c>
      <c r="H22" s="7">
        <f t="shared" si="6"/>
        <v>68893289.338050023</v>
      </c>
      <c r="J22" s="7">
        <f t="shared" si="7"/>
        <v>820177.96939407964</v>
      </c>
      <c r="K22" s="7">
        <f t="shared" si="8"/>
        <v>523917.06910527463</v>
      </c>
      <c r="L22" s="7">
        <f t="shared" si="9"/>
        <v>296260.90028880502</v>
      </c>
      <c r="M22" s="41">
        <f t="shared" si="10"/>
        <v>0.13500000000000001</v>
      </c>
      <c r="N22" s="41">
        <f t="shared" si="11"/>
        <v>1.2012744890476657E-2</v>
      </c>
      <c r="O22" s="7">
        <f t="shared" si="12"/>
        <v>1390133.3823510474</v>
      </c>
      <c r="P22" s="7">
        <f t="shared" si="13"/>
        <v>114331410.28025545</v>
      </c>
      <c r="S22" s="39"/>
      <c r="T22" s="40"/>
      <c r="U22" s="38"/>
      <c r="V22" s="40"/>
      <c r="W22" s="38"/>
    </row>
    <row r="23" spans="1:23" x14ac:dyDescent="0.15">
      <c r="A23" s="26">
        <v>13</v>
      </c>
      <c r="B23" s="7">
        <f t="shared" si="0"/>
        <v>488892.48479628819</v>
      </c>
      <c r="C23" s="7">
        <f t="shared" si="1"/>
        <v>310134.62417012185</v>
      </c>
      <c r="D23" s="7">
        <f t="shared" si="2"/>
        <v>178757.86062616634</v>
      </c>
      <c r="E23" s="41">
        <f t="shared" si="3"/>
        <v>0.14400000000000002</v>
      </c>
      <c r="F23" s="41">
        <f t="shared" si="4"/>
        <v>1.2873493717477369E-2</v>
      </c>
      <c r="G23" s="7">
        <f t="shared" si="5"/>
        <v>884596.08927401702</v>
      </c>
      <c r="H23" s="7">
        <f t="shared" si="6"/>
        <v>67829935.388149843</v>
      </c>
      <c r="J23" s="7">
        <f t="shared" si="7"/>
        <v>810325.38068295957</v>
      </c>
      <c r="K23" s="7">
        <f t="shared" si="8"/>
        <v>516301.59359058685</v>
      </c>
      <c r="L23" s="7">
        <f t="shared" si="9"/>
        <v>294023.78709237272</v>
      </c>
      <c r="M23" s="41">
        <f t="shared" si="10"/>
        <v>0.14400000000000002</v>
      </c>
      <c r="N23" s="41">
        <f t="shared" si="11"/>
        <v>1.2873493717477369E-2</v>
      </c>
      <c r="O23" s="7">
        <f t="shared" si="12"/>
        <v>1468059.5785772735</v>
      </c>
      <c r="P23" s="7">
        <f t="shared" si="13"/>
        <v>112569326.9145858</v>
      </c>
      <c r="S23" s="39"/>
      <c r="T23" s="40"/>
      <c r="U23" s="38"/>
      <c r="V23" s="40"/>
      <c r="W23" s="38"/>
    </row>
    <row r="24" spans="1:23" x14ac:dyDescent="0.15">
      <c r="A24" s="26">
        <v>14</v>
      </c>
      <c r="B24" s="7">
        <f t="shared" si="0"/>
        <v>482598.73046474135</v>
      </c>
      <c r="C24" s="7">
        <f t="shared" si="1"/>
        <v>305347.75913898787</v>
      </c>
      <c r="D24" s="7">
        <f t="shared" si="2"/>
        <v>177250.97132575349</v>
      </c>
      <c r="E24" s="41">
        <f t="shared" si="3"/>
        <v>0.153</v>
      </c>
      <c r="F24" s="41">
        <f t="shared" si="4"/>
        <v>1.3742578643456738E-2</v>
      </c>
      <c r="G24" s="7">
        <f t="shared" si="5"/>
        <v>929722.33603916515</v>
      </c>
      <c r="H24" s="7">
        <f t="shared" si="6"/>
        <v>66722962.080784924</v>
      </c>
      <c r="J24" s="7">
        <f t="shared" si="7"/>
        <v>799893.66198562481</v>
      </c>
      <c r="K24" s="7">
        <f t="shared" si="8"/>
        <v>508344.31879178365</v>
      </c>
      <c r="L24" s="7">
        <f t="shared" si="9"/>
        <v>291549.34319384117</v>
      </c>
      <c r="M24" s="41">
        <f t="shared" si="10"/>
        <v>0.153</v>
      </c>
      <c r="N24" s="41">
        <f t="shared" si="11"/>
        <v>1.3742578643456738E-2</v>
      </c>
      <c r="O24" s="7">
        <f t="shared" si="12"/>
        <v>1542986.1881873971</v>
      </c>
      <c r="P24" s="7">
        <f t="shared" si="13"/>
        <v>110734791.38320456</v>
      </c>
      <c r="S24" s="39"/>
      <c r="T24" s="40"/>
      <c r="U24" s="38"/>
      <c r="V24" s="40"/>
      <c r="W24" s="38"/>
    </row>
    <row r="25" spans="1:23" x14ac:dyDescent="0.15">
      <c r="A25" s="26">
        <v>15</v>
      </c>
      <c r="B25" s="7">
        <f t="shared" si="0"/>
        <v>475966.57945809717</v>
      </c>
      <c r="C25" s="7">
        <f t="shared" si="1"/>
        <v>300364.53430033347</v>
      </c>
      <c r="D25" s="7">
        <f t="shared" si="2"/>
        <v>175602.0451577637</v>
      </c>
      <c r="E25" s="41">
        <f t="shared" si="3"/>
        <v>0.16200000000000001</v>
      </c>
      <c r="F25" s="41">
        <f t="shared" si="4"/>
        <v>1.462017027732021E-2</v>
      </c>
      <c r="G25" s="7">
        <f t="shared" si="5"/>
        <v>972933.73522700311</v>
      </c>
      <c r="H25" s="7">
        <f t="shared" si="6"/>
        <v>65574426.30040016</v>
      </c>
      <c r="J25" s="7">
        <f t="shared" si="7"/>
        <v>788901.06042938493</v>
      </c>
      <c r="K25" s="7">
        <f t="shared" si="8"/>
        <v>500059.86208798789</v>
      </c>
      <c r="L25" s="7">
        <f t="shared" si="9"/>
        <v>288841.19834139704</v>
      </c>
      <c r="M25" s="41">
        <f t="shared" si="10"/>
        <v>0.16200000000000001</v>
      </c>
      <c r="N25" s="41">
        <f t="shared" si="11"/>
        <v>1.462017027732021E-2</v>
      </c>
      <c r="O25" s="7">
        <f t="shared" si="12"/>
        <v>1614738.598143125</v>
      </c>
      <c r="P25" s="7">
        <f t="shared" si="13"/>
        <v>108831211.58672003</v>
      </c>
      <c r="S25" s="39"/>
      <c r="T25" s="40"/>
      <c r="U25" s="38"/>
      <c r="V25" s="40"/>
      <c r="W25" s="38"/>
    </row>
    <row r="26" spans="1:23" x14ac:dyDescent="0.15">
      <c r="A26" s="26">
        <v>16</v>
      </c>
      <c r="B26" s="7">
        <f t="shared" si="0"/>
        <v>469007.86702010612</v>
      </c>
      <c r="C26" s="7">
        <f t="shared" si="1"/>
        <v>295194.20906230138</v>
      </c>
      <c r="D26" s="7">
        <f t="shared" si="2"/>
        <v>173813.65795780474</v>
      </c>
      <c r="E26" s="41">
        <f t="shared" si="3"/>
        <v>0.17100000000000001</v>
      </c>
      <c r="F26" s="41">
        <f t="shared" si="4"/>
        <v>1.5506444598880176E-2</v>
      </c>
      <c r="G26" s="7">
        <f t="shared" si="5"/>
        <v>1014130.9766728547</v>
      </c>
      <c r="H26" s="7">
        <f t="shared" si="6"/>
        <v>64386481.665769495</v>
      </c>
      <c r="J26" s="7">
        <f t="shared" si="7"/>
        <v>777367.19259394857</v>
      </c>
      <c r="K26" s="7">
        <f t="shared" si="8"/>
        <v>491463.61299036315</v>
      </c>
      <c r="L26" s="7">
        <f t="shared" si="9"/>
        <v>285903.57960358541</v>
      </c>
      <c r="M26" s="41">
        <f t="shared" si="10"/>
        <v>0.17100000000000001</v>
      </c>
      <c r="N26" s="41">
        <f t="shared" si="11"/>
        <v>1.5506444598880176E-2</v>
      </c>
      <c r="O26" s="7">
        <f t="shared" si="12"/>
        <v>1683151.8050807361</v>
      </c>
      <c r="P26" s="7">
        <f t="shared" si="13"/>
        <v>106862156.20203571</v>
      </c>
      <c r="S26" s="39"/>
      <c r="T26" s="40"/>
      <c r="U26" s="38"/>
      <c r="V26" s="40"/>
      <c r="W26" s="38"/>
    </row>
    <row r="27" spans="1:23" x14ac:dyDescent="0.15">
      <c r="A27" s="26">
        <v>17</v>
      </c>
      <c r="B27" s="7">
        <f t="shared" si="0"/>
        <v>461735.22251371993</v>
      </c>
      <c r="C27" s="7">
        <f t="shared" si="1"/>
        <v>289846.47829873901</v>
      </c>
      <c r="D27" s="7">
        <f t="shared" si="2"/>
        <v>171888.74421498092</v>
      </c>
      <c r="E27" s="41">
        <f t="shared" si="3"/>
        <v>0.18</v>
      </c>
      <c r="F27" s="41">
        <f t="shared" si="4"/>
        <v>1.6401583188387914E-2</v>
      </c>
      <c r="G27" s="7">
        <f t="shared" si="5"/>
        <v>1053220.9877113421</v>
      </c>
      <c r="H27" s="7">
        <f t="shared" si="6"/>
        <v>63161371.933843173</v>
      </c>
      <c r="J27" s="7">
        <f t="shared" si="7"/>
        <v>765312.99128900375</v>
      </c>
      <c r="K27" s="7">
        <f t="shared" si="8"/>
        <v>482571.68704902619</v>
      </c>
      <c r="L27" s="7">
        <f t="shared" si="9"/>
        <v>282741.30423997756</v>
      </c>
      <c r="M27" s="41">
        <f t="shared" si="10"/>
        <v>0.18</v>
      </c>
      <c r="N27" s="41">
        <f t="shared" si="11"/>
        <v>1.6401583188387914E-2</v>
      </c>
      <c r="O27" s="7">
        <f t="shared" si="12"/>
        <v>1748071.1396159069</v>
      </c>
      <c r="P27" s="7">
        <f t="shared" si="13"/>
        <v>104831343.75817983</v>
      </c>
      <c r="S27" s="39"/>
      <c r="T27" s="40"/>
      <c r="U27" s="38"/>
      <c r="V27" s="40"/>
      <c r="W27" s="38"/>
    </row>
    <row r="28" spans="1:23" x14ac:dyDescent="0.15">
      <c r="A28" s="26">
        <v>18</v>
      </c>
      <c r="B28" s="7">
        <f t="shared" si="0"/>
        <v>454162.03385065228</v>
      </c>
      <c r="C28" s="7">
        <f t="shared" si="1"/>
        <v>284331.44265551737</v>
      </c>
      <c r="D28" s="7">
        <f t="shared" si="2"/>
        <v>169830.59119513491</v>
      </c>
      <c r="E28" s="41">
        <f t="shared" si="3"/>
        <v>0.189</v>
      </c>
      <c r="F28" s="41">
        <f t="shared" si="4"/>
        <v>1.730577346851303E-2</v>
      </c>
      <c r="G28" s="7">
        <f t="shared" si="5"/>
        <v>1090117.3449083401</v>
      </c>
      <c r="H28" s="7">
        <f t="shared" si="6"/>
        <v>61901423.997739695</v>
      </c>
      <c r="J28" s="7">
        <f t="shared" si="7"/>
        <v>752760.64659722324</v>
      </c>
      <c r="K28" s="7">
        <f t="shared" si="8"/>
        <v>473400.87652131368</v>
      </c>
      <c r="L28" s="7">
        <f t="shared" si="9"/>
        <v>279359.77007590956</v>
      </c>
      <c r="M28" s="41">
        <f t="shared" si="10"/>
        <v>0.189</v>
      </c>
      <c r="N28" s="41">
        <f t="shared" si="11"/>
        <v>1.730577346851303E-2</v>
      </c>
      <c r="O28" s="7">
        <f t="shared" si="12"/>
        <v>1809352.950581728</v>
      </c>
      <c r="P28" s="7">
        <f t="shared" si="13"/>
        <v>102742631.0375222</v>
      </c>
      <c r="S28" s="39"/>
      <c r="T28" s="40"/>
      <c r="U28" s="38"/>
      <c r="V28" s="40"/>
      <c r="W28" s="38"/>
    </row>
    <row r="29" spans="1:23" x14ac:dyDescent="0.15">
      <c r="A29" s="26">
        <v>19</v>
      </c>
      <c r="B29" s="7">
        <f t="shared" si="0"/>
        <v>446302.40857483377</v>
      </c>
      <c r="C29" s="7">
        <f t="shared" si="1"/>
        <v>278659.5770298249</v>
      </c>
      <c r="D29" s="7">
        <f t="shared" si="2"/>
        <v>167642.83154500887</v>
      </c>
      <c r="E29" s="41">
        <f t="shared" si="3"/>
        <v>0.19800000000000001</v>
      </c>
      <c r="F29" s="41">
        <f t="shared" si="4"/>
        <v>1.8219208959596056E-2</v>
      </c>
      <c r="G29" s="7">
        <f t="shared" si="5"/>
        <v>1124740.6589328765</v>
      </c>
      <c r="H29" s="7">
        <f t="shared" si="6"/>
        <v>60609040.507261805</v>
      </c>
      <c r="J29" s="7">
        <f t="shared" si="7"/>
        <v>739733.54137120012</v>
      </c>
      <c r="K29" s="7">
        <f t="shared" si="8"/>
        <v>463968.5979936106</v>
      </c>
      <c r="L29" s="7">
        <f t="shared" si="9"/>
        <v>275764.94337758952</v>
      </c>
      <c r="M29" s="41">
        <f t="shared" si="10"/>
        <v>0.19800000000000001</v>
      </c>
      <c r="N29" s="41">
        <f t="shared" si="11"/>
        <v>1.8219208959596056E-2</v>
      </c>
      <c r="O29" s="7">
        <f t="shared" si="12"/>
        <v>1866865.2448041688</v>
      </c>
      <c r="P29" s="7">
        <f t="shared" si="13"/>
        <v>100600000.84934044</v>
      </c>
      <c r="S29" s="39"/>
      <c r="T29" s="40"/>
      <c r="U29" s="38"/>
      <c r="V29" s="40"/>
      <c r="W29" s="38"/>
    </row>
    <row r="30" spans="1:23" x14ac:dyDescent="0.15">
      <c r="A30" s="26">
        <v>20</v>
      </c>
      <c r="B30" s="7">
        <f t="shared" si="0"/>
        <v>438171.13173383777</v>
      </c>
      <c r="C30" s="7">
        <f t="shared" si="1"/>
        <v>272841.69735019025</v>
      </c>
      <c r="D30" s="7">
        <f t="shared" si="2"/>
        <v>165329.43438364752</v>
      </c>
      <c r="E30" s="41">
        <f t="shared" si="3"/>
        <v>0.20700000000000002</v>
      </c>
      <c r="F30" s="41">
        <f t="shared" si="4"/>
        <v>1.9142089549057495E-2</v>
      </c>
      <c r="G30" s="7">
        <f t="shared" si="5"/>
        <v>1157018.9300343918</v>
      </c>
      <c r="H30" s="7">
        <f t="shared" si="6"/>
        <v>59286692.142843768</v>
      </c>
      <c r="J30" s="7">
        <f t="shared" si="7"/>
        <v>726256.18140653637</v>
      </c>
      <c r="K30" s="7">
        <f t="shared" si="8"/>
        <v>454292.8371688131</v>
      </c>
      <c r="L30" s="7">
        <f t="shared" si="9"/>
        <v>271963.34423772327</v>
      </c>
      <c r="M30" s="41">
        <f t="shared" si="10"/>
        <v>0.20700000000000002</v>
      </c>
      <c r="N30" s="41">
        <f t="shared" si="11"/>
        <v>1.9142089549057495E-2</v>
      </c>
      <c r="O30" s="7">
        <f t="shared" si="12"/>
        <v>1920488.2782038751</v>
      </c>
      <c r="P30" s="7">
        <f t="shared" si="13"/>
        <v>98407549.226898834</v>
      </c>
      <c r="U30" s="38"/>
      <c r="W30" s="38"/>
    </row>
    <row r="31" spans="1:23" x14ac:dyDescent="0.15">
      <c r="A31" s="26">
        <v>21</v>
      </c>
      <c r="B31" s="7">
        <f t="shared" si="0"/>
        <v>429783.62069237692</v>
      </c>
      <c r="C31" s="7">
        <f t="shared" si="1"/>
        <v>266888.92579636839</v>
      </c>
      <c r="D31" s="7">
        <f t="shared" si="2"/>
        <v>162894.69489600853</v>
      </c>
      <c r="E31" s="41">
        <f t="shared" si="3"/>
        <v>0.21600000000000003</v>
      </c>
      <c r="F31" s="41">
        <f t="shared" si="4"/>
        <v>2.0074621775919343E-2</v>
      </c>
      <c r="G31" s="7">
        <f t="shared" si="5"/>
        <v>1186887.8717236167</v>
      </c>
      <c r="H31" s="7">
        <f t="shared" si="6"/>
        <v>57936909.576224148</v>
      </c>
      <c r="J31" s="7">
        <f t="shared" si="7"/>
        <v>712354.12054649589</v>
      </c>
      <c r="K31" s="7">
        <f t="shared" si="8"/>
        <v>444392.0910504706</v>
      </c>
      <c r="L31" s="7">
        <f t="shared" si="9"/>
        <v>267962.02949602529</v>
      </c>
      <c r="M31" s="41">
        <f t="shared" si="10"/>
        <v>0.21600000000000003</v>
      </c>
      <c r="N31" s="41">
        <f t="shared" si="11"/>
        <v>2.0074621775919343E-2</v>
      </c>
      <c r="O31" s="7">
        <f t="shared" si="12"/>
        <v>1970115.0942327175</v>
      </c>
      <c r="P31" s="7">
        <f t="shared" si="13"/>
        <v>96169472.103170082</v>
      </c>
    </row>
    <row r="32" spans="1:23" x14ac:dyDescent="0.15">
      <c r="A32" s="26">
        <v>22</v>
      </c>
      <c r="B32" s="7">
        <f t="shared" si="0"/>
        <v>421155.8770614923</v>
      </c>
      <c r="C32" s="7">
        <f t="shared" si="1"/>
        <v>260812.65460896905</v>
      </c>
      <c r="D32" s="7">
        <f t="shared" si="2"/>
        <v>160343.22245252325</v>
      </c>
      <c r="E32" s="41">
        <f t="shared" si="3"/>
        <v>0.22500000000000003</v>
      </c>
      <c r="F32" s="41">
        <f t="shared" si="4"/>
        <v>2.1017019131472581E-2</v>
      </c>
      <c r="G32" s="7">
        <f t="shared" si="5"/>
        <v>1214291.2004080133</v>
      </c>
      <c r="H32" s="7">
        <f t="shared" si="6"/>
        <v>56562275.153363615</v>
      </c>
      <c r="J32" s="7">
        <f t="shared" si="7"/>
        <v>698053.88100600732</v>
      </c>
      <c r="K32" s="7">
        <f t="shared" si="8"/>
        <v>434285.30777256552</v>
      </c>
      <c r="L32" s="7">
        <f t="shared" si="9"/>
        <v>263768.5732334418</v>
      </c>
      <c r="M32" s="41">
        <f t="shared" si="10"/>
        <v>0.22500000000000003</v>
      </c>
      <c r="N32" s="41">
        <f t="shared" si="11"/>
        <v>2.1017019131472581E-2</v>
      </c>
      <c r="O32" s="7">
        <f t="shared" si="12"/>
        <v>2015652.0059060159</v>
      </c>
      <c r="P32" s="7">
        <f t="shared" si="13"/>
        <v>93890051.524030626</v>
      </c>
    </row>
    <row r="33" spans="1:16" x14ac:dyDescent="0.15">
      <c r="A33" s="26">
        <v>23</v>
      </c>
      <c r="B33" s="7">
        <f t="shared" si="0"/>
        <v>412304.43593595875</v>
      </c>
      <c r="C33" s="7">
        <f t="shared" si="1"/>
        <v>254624.50864872523</v>
      </c>
      <c r="D33" s="7">
        <f t="shared" si="2"/>
        <v>157679.92728723353</v>
      </c>
      <c r="E33" s="41">
        <f t="shared" si="3"/>
        <v>0.23400000000000001</v>
      </c>
      <c r="F33" s="41">
        <f t="shared" si="4"/>
        <v>2.1969502377203409E-2</v>
      </c>
      <c r="G33" s="7">
        <f t="shared" si="5"/>
        <v>1239180.8889044812</v>
      </c>
      <c r="H33" s="7">
        <f t="shared" si="6"/>
        <v>55165414.337171897</v>
      </c>
      <c r="J33" s="7">
        <f t="shared" si="7"/>
        <v>683382.86923410522</v>
      </c>
      <c r="K33" s="7">
        <f t="shared" si="8"/>
        <v>423991.82434060157</v>
      </c>
      <c r="L33" s="7">
        <f t="shared" si="9"/>
        <v>259391.04489350365</v>
      </c>
      <c r="M33" s="41">
        <f t="shared" si="10"/>
        <v>0.23400000000000001</v>
      </c>
      <c r="N33" s="41">
        <f t="shared" si="11"/>
        <v>2.1969502377203409E-2</v>
      </c>
      <c r="O33" s="7">
        <f t="shared" si="12"/>
        <v>2057019.0179755283</v>
      </c>
      <c r="P33" s="7">
        <f t="shared" si="13"/>
        <v>91573641.461161599</v>
      </c>
    </row>
    <row r="34" spans="1:16" x14ac:dyDescent="0.15">
      <c r="A34" s="26">
        <v>24</v>
      </c>
      <c r="B34" s="7">
        <f t="shared" si="0"/>
        <v>403246.31265053217</v>
      </c>
      <c r="C34" s="7">
        <f t="shared" si="1"/>
        <v>248336.30687450216</v>
      </c>
      <c r="D34" s="7">
        <f t="shared" si="2"/>
        <v>154910.00577603001</v>
      </c>
      <c r="E34" s="41">
        <f t="shared" si="3"/>
        <v>0.24300000000000002</v>
      </c>
      <c r="F34" s="41">
        <f t="shared" si="4"/>
        <v>2.293229988118739E-2</v>
      </c>
      <c r="G34" s="7">
        <f t="shared" si="5"/>
        <v>1261517.3819429278</v>
      </c>
      <c r="H34" s="7">
        <f t="shared" si="6"/>
        <v>53748986.949452937</v>
      </c>
      <c r="J34" s="7">
        <f t="shared" si="7"/>
        <v>668369.28766392649</v>
      </c>
      <c r="K34" s="7">
        <f t="shared" si="8"/>
        <v>413531.30256502883</v>
      </c>
      <c r="L34" s="7">
        <f t="shared" si="9"/>
        <v>254837.98509889765</v>
      </c>
      <c r="M34" s="41">
        <f t="shared" si="10"/>
        <v>0.24300000000000002</v>
      </c>
      <c r="N34" s="41">
        <f t="shared" si="11"/>
        <v>2.293229988118739E-2</v>
      </c>
      <c r="O34" s="7">
        <f t="shared" si="12"/>
        <v>2094150.1861042874</v>
      </c>
      <c r="P34" s="7">
        <f t="shared" si="13"/>
        <v>89224653.289958417</v>
      </c>
    </row>
    <row r="35" spans="1:16" x14ac:dyDescent="0.15">
      <c r="A35" s="26">
        <v>25</v>
      </c>
      <c r="B35" s="7">
        <f t="shared" si="0"/>
        <v>393998.94728284719</v>
      </c>
      <c r="C35" s="7">
        <f t="shared" si="1"/>
        <v>241960.02291745399</v>
      </c>
      <c r="D35" s="7">
        <f t="shared" si="2"/>
        <v>152038.92436539321</v>
      </c>
      <c r="E35" s="41">
        <f t="shared" si="3"/>
        <v>0.252</v>
      </c>
      <c r="F35" s="41">
        <f t="shared" si="4"/>
        <v>2.3905647974255761E-2</v>
      </c>
      <c r="G35" s="7">
        <f t="shared" si="5"/>
        <v>1281269.7719822254</v>
      </c>
      <c r="H35" s="7">
        <f t="shared" si="6"/>
        <v>52315678.25310532</v>
      </c>
      <c r="J35" s="7">
        <f t="shared" si="7"/>
        <v>653042.04272784176</v>
      </c>
      <c r="K35" s="7">
        <f t="shared" si="8"/>
        <v>402923.66348190384</v>
      </c>
      <c r="L35" s="7">
        <f t="shared" si="9"/>
        <v>250118.37924593792</v>
      </c>
      <c r="M35" s="41">
        <f t="shared" si="10"/>
        <v>0.252</v>
      </c>
      <c r="N35" s="41">
        <f t="shared" si="11"/>
        <v>2.3905647974255761E-2</v>
      </c>
      <c r="O35" s="7">
        <f t="shared" si="12"/>
        <v>2126993.9102486223</v>
      </c>
      <c r="P35" s="7">
        <f t="shared" si="13"/>
        <v>86847541.000463858</v>
      </c>
    </row>
    <row r="36" spans="1:16" x14ac:dyDescent="0.15">
      <c r="A36" s="26">
        <v>26</v>
      </c>
      <c r="B36" s="7">
        <f t="shared" si="0"/>
        <v>384580.14714687603</v>
      </c>
      <c r="C36" s="7">
        <f t="shared" si="1"/>
        <v>235507.74493606246</v>
      </c>
      <c r="D36" s="7">
        <f t="shared" si="2"/>
        <v>149072.40221081357</v>
      </c>
      <c r="E36" s="41">
        <f t="shared" si="3"/>
        <v>0.26100000000000001</v>
      </c>
      <c r="F36" s="41">
        <f t="shared" si="4"/>
        <v>2.4889791327350808E-2</v>
      </c>
      <c r="G36" s="7">
        <f t="shared" si="5"/>
        <v>1298415.9338849219</v>
      </c>
      <c r="H36" s="7">
        <f t="shared" si="6"/>
        <v>50868189.917009585</v>
      </c>
      <c r="J36" s="7">
        <f t="shared" si="7"/>
        <v>637430.64954200119</v>
      </c>
      <c r="K36" s="7">
        <f t="shared" si="8"/>
        <v>392189.02056792798</v>
      </c>
      <c r="L36" s="7">
        <f t="shared" si="9"/>
        <v>245241.62897407322</v>
      </c>
      <c r="M36" s="41">
        <f t="shared" si="10"/>
        <v>0.26100000000000001</v>
      </c>
      <c r="N36" s="41">
        <f t="shared" si="11"/>
        <v>2.4889791327350808E-2</v>
      </c>
      <c r="O36" s="7">
        <f t="shared" si="12"/>
        <v>2155513.1598251448</v>
      </c>
      <c r="P36" s="7">
        <f t="shared" si="13"/>
        <v>84446786.211664632</v>
      </c>
    </row>
    <row r="37" spans="1:16" x14ac:dyDescent="0.15">
      <c r="A37" s="26">
        <v>27</v>
      </c>
      <c r="B37" s="7">
        <f t="shared" si="0"/>
        <v>375008.02753574838</v>
      </c>
      <c r="C37" s="7">
        <f t="shared" si="1"/>
        <v>228991.63494307149</v>
      </c>
      <c r="D37" s="7">
        <f t="shared" si="2"/>
        <v>146016.39259267689</v>
      </c>
      <c r="E37" s="41">
        <f t="shared" si="3"/>
        <v>0.27</v>
      </c>
      <c r="F37" s="41">
        <f t="shared" si="4"/>
        <v>2.5884983351604385E-2</v>
      </c>
      <c r="G37" s="7">
        <f t="shared" si="5"/>
        <v>1312942.6172367204</v>
      </c>
      <c r="H37" s="7">
        <f t="shared" si="6"/>
        <v>49409230.90718019</v>
      </c>
      <c r="J37" s="7">
        <f t="shared" si="7"/>
        <v>621565.133689243</v>
      </c>
      <c r="K37" s="7">
        <f t="shared" si="8"/>
        <v>381347.6120675088</v>
      </c>
      <c r="L37" s="7">
        <f t="shared" si="9"/>
        <v>240217.52162173419</v>
      </c>
      <c r="M37" s="41">
        <f t="shared" si="10"/>
        <v>0.27</v>
      </c>
      <c r="N37" s="41">
        <f t="shared" si="11"/>
        <v>2.5884983351604385E-2</v>
      </c>
      <c r="O37" s="7">
        <f t="shared" si="12"/>
        <v>2179685.6286374913</v>
      </c>
      <c r="P37" s="7">
        <f t="shared" si="13"/>
        <v>82026883.061405405</v>
      </c>
    </row>
    <row r="38" spans="1:16" x14ac:dyDescent="0.15">
      <c r="A38" s="26">
        <v>28</v>
      </c>
      <c r="B38" s="7">
        <f t="shared" si="0"/>
        <v>365300.95098626759</v>
      </c>
      <c r="C38" s="7">
        <f t="shared" si="1"/>
        <v>222423.88780048949</v>
      </c>
      <c r="D38" s="7">
        <f t="shared" si="2"/>
        <v>142877.0631857781</v>
      </c>
      <c r="E38" s="41">
        <f t="shared" si="3"/>
        <v>0.27</v>
      </c>
      <c r="F38" s="41">
        <f t="shared" si="4"/>
        <v>2.5884983351604385E-2</v>
      </c>
      <c r="G38" s="7">
        <f t="shared" si="5"/>
        <v>1275258.7490460461</v>
      </c>
      <c r="H38" s="7">
        <f t="shared" si="6"/>
        <v>47991095.094948366</v>
      </c>
      <c r="J38" s="7">
        <f t="shared" si="7"/>
        <v>605475.9305517592</v>
      </c>
      <c r="K38" s="7">
        <f t="shared" si="8"/>
        <v>370419.73275812983</v>
      </c>
      <c r="L38" s="7">
        <f t="shared" si="9"/>
        <v>235056.19779362937</v>
      </c>
      <c r="M38" s="41">
        <f t="shared" si="10"/>
        <v>0.27</v>
      </c>
      <c r="N38" s="41">
        <f t="shared" si="11"/>
        <v>2.5884983351604385E-2</v>
      </c>
      <c r="O38" s="7">
        <f t="shared" si="12"/>
        <v>2117180.0766618992</v>
      </c>
      <c r="P38" s="7">
        <f t="shared" si="13"/>
        <v>79674646.786949873</v>
      </c>
    </row>
    <row r="39" spans="1:16" x14ac:dyDescent="0.15">
      <c r="A39" s="26">
        <v>29</v>
      </c>
      <c r="B39" s="7">
        <f t="shared" si="0"/>
        <v>355845.14195166278</v>
      </c>
      <c r="C39" s="7">
        <f t="shared" si="1"/>
        <v>216039.91308575924</v>
      </c>
      <c r="D39" s="7">
        <f t="shared" si="2"/>
        <v>139805.22886590354</v>
      </c>
      <c r="E39" s="41">
        <f t="shared" si="3"/>
        <v>0.27</v>
      </c>
      <c r="F39" s="41">
        <f t="shared" si="4"/>
        <v>2.5884983351604385E-2</v>
      </c>
      <c r="G39" s="7">
        <f t="shared" si="5"/>
        <v>1238629.8415363401</v>
      </c>
      <c r="H39" s="7">
        <f t="shared" si="6"/>
        <v>46612660.024546117</v>
      </c>
      <c r="J39" s="7">
        <f t="shared" si="7"/>
        <v>589803.19616962969</v>
      </c>
      <c r="K39" s="7">
        <f t="shared" si="8"/>
        <v>359797.42578206776</v>
      </c>
      <c r="L39" s="7">
        <f t="shared" si="9"/>
        <v>230005.77038756193</v>
      </c>
      <c r="M39" s="41">
        <f t="shared" si="10"/>
        <v>0.27</v>
      </c>
      <c r="N39" s="41">
        <f t="shared" si="11"/>
        <v>2.5884983351604385E-2</v>
      </c>
      <c r="O39" s="7">
        <f t="shared" si="12"/>
        <v>2056423.2100879024</v>
      </c>
      <c r="P39" s="7">
        <f t="shared" si="13"/>
        <v>77388217.806474417</v>
      </c>
    </row>
    <row r="40" spans="1:16" x14ac:dyDescent="0.15">
      <c r="A40" s="26">
        <v>30</v>
      </c>
      <c r="B40" s="7">
        <f t="shared" si="0"/>
        <v>346634.09637649468</v>
      </c>
      <c r="C40" s="7">
        <f t="shared" si="1"/>
        <v>209834.6578771651</v>
      </c>
      <c r="D40" s="7">
        <f t="shared" si="2"/>
        <v>136799.43849932958</v>
      </c>
      <c r="E40" s="41">
        <f t="shared" si="3"/>
        <v>0.27</v>
      </c>
      <c r="F40" s="41">
        <f t="shared" si="4"/>
        <v>2.5884983351604385E-2</v>
      </c>
      <c r="G40" s="7">
        <f t="shared" si="5"/>
        <v>1203026.8775213074</v>
      </c>
      <c r="H40" s="7">
        <f t="shared" si="6"/>
        <v>45272833.708525479</v>
      </c>
      <c r="J40" s="7">
        <f t="shared" si="7"/>
        <v>574536.15025605576</v>
      </c>
      <c r="K40" s="7">
        <f t="shared" si="8"/>
        <v>349472.29357773735</v>
      </c>
      <c r="L40" s="7">
        <f t="shared" si="9"/>
        <v>225063.85667831841</v>
      </c>
      <c r="M40" s="41">
        <f t="shared" si="10"/>
        <v>0.27</v>
      </c>
      <c r="N40" s="41">
        <f t="shared" si="11"/>
        <v>2.5884983351604385E-2</v>
      </c>
      <c r="O40" s="7">
        <f t="shared" si="12"/>
        <v>1997366.955347758</v>
      </c>
      <c r="P40" s="7">
        <f t="shared" si="13"/>
        <v>75165786.994448334</v>
      </c>
    </row>
    <row r="41" spans="1:16" x14ac:dyDescent="0.15">
      <c r="A41" s="26">
        <v>31</v>
      </c>
      <c r="B41" s="7">
        <f t="shared" si="0"/>
        <v>337661.47856269067</v>
      </c>
      <c r="C41" s="7">
        <f t="shared" si="1"/>
        <v>203803.20641121222</v>
      </c>
      <c r="D41" s="7">
        <f t="shared" si="2"/>
        <v>133858.27215147845</v>
      </c>
      <c r="E41" s="41">
        <f t="shared" si="3"/>
        <v>0.27</v>
      </c>
      <c r="F41" s="41">
        <f t="shared" si="4"/>
        <v>2.5884983351604385E-2</v>
      </c>
      <c r="G41" s="7">
        <f t="shared" si="5"/>
        <v>1168421.6276790204</v>
      </c>
      <c r="H41" s="7">
        <f t="shared" si="6"/>
        <v>43970553.808694981</v>
      </c>
      <c r="J41" s="7">
        <f t="shared" si="7"/>
        <v>559664.2915717829</v>
      </c>
      <c r="K41" s="7">
        <f t="shared" si="8"/>
        <v>339436.16643576289</v>
      </c>
      <c r="L41" s="7">
        <f t="shared" si="9"/>
        <v>220228.12513602001</v>
      </c>
      <c r="M41" s="41">
        <f t="shared" si="10"/>
        <v>0.27</v>
      </c>
      <c r="N41" s="41">
        <f t="shared" si="11"/>
        <v>2.5884983351604385E-2</v>
      </c>
      <c r="O41" s="7">
        <f t="shared" si="12"/>
        <v>1939964.5436088357</v>
      </c>
      <c r="P41" s="7">
        <f t="shared" si="13"/>
        <v>73005594.325703487</v>
      </c>
    </row>
    <row r="42" spans="1:16" x14ac:dyDescent="0.15">
      <c r="A42" s="26">
        <v>32</v>
      </c>
      <c r="B42" s="7">
        <f t="shared" si="0"/>
        <v>328921.11681161728</v>
      </c>
      <c r="C42" s="7">
        <f t="shared" si="1"/>
        <v>197940.77639547526</v>
      </c>
      <c r="D42" s="7">
        <f t="shared" si="2"/>
        <v>130980.34041614202</v>
      </c>
      <c r="E42" s="41">
        <f t="shared" si="3"/>
        <v>0.27</v>
      </c>
      <c r="F42" s="41">
        <f t="shared" si="4"/>
        <v>2.5884983351604385E-2</v>
      </c>
      <c r="G42" s="7">
        <f t="shared" si="5"/>
        <v>1134786.6293678351</v>
      </c>
      <c r="H42" s="7">
        <f t="shared" si="6"/>
        <v>42704786.838911004</v>
      </c>
      <c r="J42" s="7">
        <f t="shared" si="7"/>
        <v>545177.39070195984</v>
      </c>
      <c r="K42" s="7">
        <f t="shared" si="8"/>
        <v>329681.09637582261</v>
      </c>
      <c r="L42" s="7">
        <f t="shared" si="9"/>
        <v>215496.29432613723</v>
      </c>
      <c r="M42" s="41">
        <f t="shared" si="10"/>
        <v>0.27</v>
      </c>
      <c r="N42" s="41">
        <f t="shared" si="11"/>
        <v>2.5884983351604385E-2</v>
      </c>
      <c r="O42" s="7">
        <f t="shared" si="12"/>
        <v>1884170.4757038536</v>
      </c>
      <c r="P42" s="7">
        <f t="shared" si="13"/>
        <v>70905927.555673495</v>
      </c>
    </row>
    <row r="43" spans="1:16" x14ac:dyDescent="0.15">
      <c r="A43" s="26">
        <v>33</v>
      </c>
      <c r="B43" s="7">
        <f t="shared" si="0"/>
        <v>320406.99917895749</v>
      </c>
      <c r="C43" s="7">
        <f t="shared" si="1"/>
        <v>192242.71541983105</v>
      </c>
      <c r="D43" s="7">
        <f t="shared" si="2"/>
        <v>128164.28375912644</v>
      </c>
      <c r="E43" s="41">
        <f t="shared" si="3"/>
        <v>0.27</v>
      </c>
      <c r="F43" s="41">
        <f t="shared" si="4"/>
        <v>2.5884983351604385E-2</v>
      </c>
      <c r="G43" s="7">
        <f t="shared" si="5"/>
        <v>1102095.1660076501</v>
      </c>
      <c r="H43" s="7">
        <f t="shared" si="6"/>
        <v>41474527.389144227</v>
      </c>
      <c r="J43" s="7">
        <f t="shared" si="7"/>
        <v>531065.48301996849</v>
      </c>
      <c r="K43" s="7">
        <f t="shared" si="8"/>
        <v>320199.35118682886</v>
      </c>
      <c r="L43" s="7">
        <f t="shared" si="9"/>
        <v>210866.13183313963</v>
      </c>
      <c r="M43" s="41">
        <f t="shared" si="10"/>
        <v>0.27</v>
      </c>
      <c r="N43" s="41">
        <f t="shared" si="11"/>
        <v>2.5884983351604385E-2</v>
      </c>
      <c r="O43" s="7">
        <f t="shared" si="12"/>
        <v>1829940.487996757</v>
      </c>
      <c r="P43" s="7">
        <f t="shared" si="13"/>
        <v>68865120.935843602</v>
      </c>
    </row>
    <row r="44" spans="1:16" x14ac:dyDescent="0.15">
      <c r="A44" s="26">
        <v>34</v>
      </c>
      <c r="B44" s="7">
        <f t="shared" si="0"/>
        <v>312113.2693394727</v>
      </c>
      <c r="C44" s="7">
        <f t="shared" si="1"/>
        <v>186704.49746346427</v>
      </c>
      <c r="D44" s="7">
        <f t="shared" si="2"/>
        <v>125408.77187600842</v>
      </c>
      <c r="E44" s="41">
        <f t="shared" si="3"/>
        <v>0.27</v>
      </c>
      <c r="F44" s="41">
        <f t="shared" si="4"/>
        <v>2.5884983351604385E-2</v>
      </c>
      <c r="G44" s="7">
        <f t="shared" si="5"/>
        <v>1070321.2470115027</v>
      </c>
      <c r="H44" s="7">
        <f t="shared" si="6"/>
        <v>40278797.370256715</v>
      </c>
      <c r="J44" s="7">
        <f t="shared" si="7"/>
        <v>517318.86183338484</v>
      </c>
      <c r="K44" s="7">
        <f t="shared" si="8"/>
        <v>310983.40862611367</v>
      </c>
      <c r="L44" s="7">
        <f t="shared" si="9"/>
        <v>206335.45320727117</v>
      </c>
      <c r="M44" s="41">
        <f t="shared" si="10"/>
        <v>0.27</v>
      </c>
      <c r="N44" s="41">
        <f t="shared" si="11"/>
        <v>2.5884983351604385E-2</v>
      </c>
      <c r="O44" s="7">
        <f t="shared" si="12"/>
        <v>1777231.5191594183</v>
      </c>
      <c r="P44" s="7">
        <f t="shared" si="13"/>
        <v>66881553.963476911</v>
      </c>
    </row>
    <row r="45" spans="1:16" x14ac:dyDescent="0.15">
      <c r="A45" s="26">
        <v>35</v>
      </c>
      <c r="B45" s="7">
        <f t="shared" si="0"/>
        <v>304034.2225588056</v>
      </c>
      <c r="C45" s="7">
        <f t="shared" si="1"/>
        <v>181321.71949510564</v>
      </c>
      <c r="D45" s="7">
        <f t="shared" si="2"/>
        <v>122712.50306369996</v>
      </c>
      <c r="E45" s="41">
        <f t="shared" si="3"/>
        <v>0.27</v>
      </c>
      <c r="F45" s="41">
        <f t="shared" si="4"/>
        <v>2.5884983351604385E-2</v>
      </c>
      <c r="G45" s="7">
        <f t="shared" si="5"/>
        <v>1039439.5882529039</v>
      </c>
      <c r="H45" s="7">
        <f t="shared" si="6"/>
        <v>39116645.278940111</v>
      </c>
      <c r="J45" s="7">
        <f t="shared" si="7"/>
        <v>503928.07170735678</v>
      </c>
      <c r="K45" s="7">
        <f t="shared" si="8"/>
        <v>302025.95077340113</v>
      </c>
      <c r="L45" s="7">
        <f t="shared" si="9"/>
        <v>201902.12093395565</v>
      </c>
      <c r="M45" s="41">
        <f t="shared" si="10"/>
        <v>0.27</v>
      </c>
      <c r="N45" s="41">
        <f t="shared" si="11"/>
        <v>2.5884983351604385E-2</v>
      </c>
      <c r="O45" s="7">
        <f t="shared" si="12"/>
        <v>1726001.6778350009</v>
      </c>
      <c r="P45" s="7">
        <f t="shared" si="13"/>
        <v>64953650.164707951</v>
      </c>
    </row>
    <row r="46" spans="1:16" x14ac:dyDescent="0.15">
      <c r="A46" s="26">
        <v>36</v>
      </c>
      <c r="B46" s="7">
        <f t="shared" si="0"/>
        <v>296164.30176955293</v>
      </c>
      <c r="C46" s="7">
        <f t="shared" si="1"/>
        <v>176090.09816402875</v>
      </c>
      <c r="D46" s="7">
        <f t="shared" si="2"/>
        <v>120074.20360552418</v>
      </c>
      <c r="E46" s="41">
        <f t="shared" si="3"/>
        <v>0.27</v>
      </c>
      <c r="F46" s="41">
        <f t="shared" si="4"/>
        <v>2.5884983351604385E-2</v>
      </c>
      <c r="G46" s="7">
        <f t="shared" si="5"/>
        <v>1009425.5930546928</v>
      </c>
      <c r="H46" s="7">
        <f t="shared" si="6"/>
        <v>37987145.482279897</v>
      </c>
      <c r="J46" s="7">
        <f t="shared" si="7"/>
        <v>490883.90196080576</v>
      </c>
      <c r="K46" s="7">
        <f t="shared" si="8"/>
        <v>293319.85853546025</v>
      </c>
      <c r="L46" s="7">
        <f t="shared" si="9"/>
        <v>197564.0434253455</v>
      </c>
      <c r="M46" s="41">
        <f t="shared" si="10"/>
        <v>0.27</v>
      </c>
      <c r="N46" s="41">
        <f t="shared" si="11"/>
        <v>2.5884983351604385E-2</v>
      </c>
      <c r="O46" s="7">
        <f t="shared" si="12"/>
        <v>1676210.2111644601</v>
      </c>
      <c r="P46" s="7">
        <f t="shared" si="13"/>
        <v>63079875.910118148</v>
      </c>
    </row>
    <row r="47" spans="1:16" x14ac:dyDescent="0.15">
      <c r="A47" s="26">
        <v>37</v>
      </c>
      <c r="B47" s="7">
        <f t="shared" si="0"/>
        <v>288498.09374890855</v>
      </c>
      <c r="C47" s="7">
        <f t="shared" si="1"/>
        <v>171005.46657939669</v>
      </c>
      <c r="D47" s="7">
        <f t="shared" si="2"/>
        <v>117492.62716951186</v>
      </c>
      <c r="E47" s="41">
        <f t="shared" si="3"/>
        <v>0.27</v>
      </c>
      <c r="F47" s="41">
        <f t="shared" si="4"/>
        <v>2.5884983351604385E-2</v>
      </c>
      <c r="G47" s="7">
        <f t="shared" si="5"/>
        <v>980255.33368556981</v>
      </c>
      <c r="H47" s="7">
        <f t="shared" si="6"/>
        <v>36889397.521424815</v>
      </c>
      <c r="J47" s="7">
        <f t="shared" si="7"/>
        <v>478177.38033097971</v>
      </c>
      <c r="K47" s="7">
        <f t="shared" si="8"/>
        <v>284858.20629744185</v>
      </c>
      <c r="L47" s="7">
        <f t="shared" si="9"/>
        <v>193319.17403353786</v>
      </c>
      <c r="M47" s="41">
        <f t="shared" si="10"/>
        <v>0.27</v>
      </c>
      <c r="N47" s="41">
        <f t="shared" si="11"/>
        <v>2.5884983351604385E-2</v>
      </c>
      <c r="O47" s="7">
        <f t="shared" si="12"/>
        <v>1627817.4741532747</v>
      </c>
      <c r="P47" s="7">
        <f t="shared" si="13"/>
        <v>61258739.261931337</v>
      </c>
    </row>
    <row r="48" spans="1:16" x14ac:dyDescent="0.15">
      <c r="A48" s="26">
        <v>38</v>
      </c>
      <c r="B48" s="7">
        <f t="shared" si="0"/>
        <v>281030.32539524842</v>
      </c>
      <c r="C48" s="7">
        <f t="shared" si="1"/>
        <v>166063.77117561403</v>
      </c>
      <c r="D48" s="7">
        <f t="shared" si="2"/>
        <v>114966.55421963439</v>
      </c>
      <c r="E48" s="41">
        <f t="shared" si="3"/>
        <v>0.27</v>
      </c>
      <c r="F48" s="41">
        <f t="shared" si="4"/>
        <v>2.5884983351604385E-2</v>
      </c>
      <c r="G48" s="7">
        <f t="shared" si="5"/>
        <v>951905.5333508309</v>
      </c>
      <c r="H48" s="7">
        <f t="shared" si="6"/>
        <v>35822525.433854349</v>
      </c>
      <c r="J48" s="7">
        <f t="shared" si="7"/>
        <v>465799.7668019986</v>
      </c>
      <c r="K48" s="7">
        <f t="shared" si="8"/>
        <v>276634.25671700487</v>
      </c>
      <c r="L48" s="7">
        <f t="shared" si="9"/>
        <v>189165.51008499373</v>
      </c>
      <c r="M48" s="41">
        <f t="shared" si="10"/>
        <v>0.27</v>
      </c>
      <c r="N48" s="41">
        <f t="shared" si="11"/>
        <v>2.5884983351604385E-2</v>
      </c>
      <c r="O48" s="7">
        <f t="shared" si="12"/>
        <v>1580784.8998561187</v>
      </c>
      <c r="P48" s="7">
        <f t="shared" si="13"/>
        <v>59488788.851990223</v>
      </c>
    </row>
    <row r="49" spans="1:16" x14ac:dyDescent="0.15">
      <c r="A49" s="26">
        <v>39</v>
      </c>
      <c r="B49" s="7">
        <f t="shared" si="0"/>
        <v>273755.86010109645</v>
      </c>
      <c r="C49" s="7">
        <f t="shared" si="1"/>
        <v>161261.06866140099</v>
      </c>
      <c r="D49" s="7">
        <f t="shared" si="2"/>
        <v>112494.79143969546</v>
      </c>
      <c r="E49" s="41">
        <f t="shared" si="3"/>
        <v>0.27</v>
      </c>
      <c r="F49" s="41">
        <f t="shared" si="4"/>
        <v>2.5884983351604385E-2</v>
      </c>
      <c r="G49" s="7">
        <f t="shared" si="5"/>
        <v>924353.54866418568</v>
      </c>
      <c r="H49" s="7">
        <f t="shared" si="6"/>
        <v>34785677.093750469</v>
      </c>
      <c r="J49" s="7">
        <f t="shared" si="7"/>
        <v>453742.54759314761</v>
      </c>
      <c r="K49" s="7">
        <f t="shared" si="8"/>
        <v>268641.45565744583</v>
      </c>
      <c r="L49" s="7">
        <f t="shared" si="9"/>
        <v>185101.09193570178</v>
      </c>
      <c r="M49" s="41">
        <f t="shared" si="10"/>
        <v>0.27</v>
      </c>
      <c r="N49" s="41">
        <f t="shared" si="11"/>
        <v>2.5884983351604385E-2</v>
      </c>
      <c r="O49" s="7">
        <f t="shared" si="12"/>
        <v>1535074.9703577559</v>
      </c>
      <c r="P49" s="7">
        <f t="shared" si="13"/>
        <v>57768612.789696768</v>
      </c>
    </row>
    <row r="50" spans="1:16" x14ac:dyDescent="0.15">
      <c r="A50" s="26">
        <v>40</v>
      </c>
      <c r="B50" s="7">
        <f t="shared" si="0"/>
        <v>266669.69421997544</v>
      </c>
      <c r="C50" s="7">
        <f t="shared" si="1"/>
        <v>156593.5230503667</v>
      </c>
      <c r="D50" s="7">
        <f t="shared" si="2"/>
        <v>110076.17116960874</v>
      </c>
      <c r="E50" s="41">
        <f t="shared" si="3"/>
        <v>0.27</v>
      </c>
      <c r="F50" s="41">
        <f t="shared" si="4"/>
        <v>2.5884983351604385E-2</v>
      </c>
      <c r="G50" s="7">
        <f t="shared" si="5"/>
        <v>897577.35258788324</v>
      </c>
      <c r="H50" s="7">
        <f t="shared" si="6"/>
        <v>33778023.569992974</v>
      </c>
      <c r="J50" s="7">
        <f t="shared" si="7"/>
        <v>441997.42930278438</v>
      </c>
      <c r="K50" s="7">
        <f t="shared" si="8"/>
        <v>260873.42725613894</v>
      </c>
      <c r="L50" s="7">
        <f t="shared" si="9"/>
        <v>181124.00204664544</v>
      </c>
      <c r="M50" s="41">
        <f t="shared" si="10"/>
        <v>0.27</v>
      </c>
      <c r="N50" s="41">
        <f t="shared" si="11"/>
        <v>2.5884983351604385E-2</v>
      </c>
      <c r="O50" s="7">
        <f t="shared" si="12"/>
        <v>1490651.1885290276</v>
      </c>
      <c r="P50" s="7">
        <f t="shared" si="13"/>
        <v>56096837.599121094</v>
      </c>
    </row>
    <row r="51" spans="1:16" x14ac:dyDescent="0.15">
      <c r="A51" s="26">
        <v>41</v>
      </c>
      <c r="B51" s="7">
        <f t="shared" si="0"/>
        <v>259766.9536247139</v>
      </c>
      <c r="C51" s="7">
        <f t="shared" si="1"/>
        <v>152057.40277091839</v>
      </c>
      <c r="D51" s="7">
        <f t="shared" si="2"/>
        <v>107709.55085379552</v>
      </c>
      <c r="E51" s="41">
        <f t="shared" si="3"/>
        <v>0.27</v>
      </c>
      <c r="F51" s="41">
        <f t="shared" si="4"/>
        <v>2.5884983351604385E-2</v>
      </c>
      <c r="G51" s="7">
        <f t="shared" si="5"/>
        <v>871555.51782870933</v>
      </c>
      <c r="H51" s="7">
        <f t="shared" si="6"/>
        <v>32798758.501310468</v>
      </c>
      <c r="J51" s="7">
        <f t="shared" si="7"/>
        <v>430556.33320382988</v>
      </c>
      <c r="K51" s="7">
        <f t="shared" si="8"/>
        <v>253323.96912469764</v>
      </c>
      <c r="L51" s="7">
        <f t="shared" si="9"/>
        <v>177232.36407913224</v>
      </c>
      <c r="M51" s="41">
        <f t="shared" si="10"/>
        <v>0.27</v>
      </c>
      <c r="N51" s="41">
        <f t="shared" si="11"/>
        <v>2.5884983351604385E-2</v>
      </c>
      <c r="O51" s="7">
        <f t="shared" si="12"/>
        <v>1447478.0505373506</v>
      </c>
      <c r="P51" s="7">
        <f t="shared" si="13"/>
        <v>54472127.184504613</v>
      </c>
    </row>
    <row r="52" spans="1:16" x14ac:dyDescent="0.15">
      <c r="A52" s="26">
        <v>42</v>
      </c>
      <c r="B52" s="7">
        <f t="shared" si="0"/>
        <v>253042.89035484125</v>
      </c>
      <c r="C52" s="7">
        <f t="shared" si="1"/>
        <v>147649.0778533993</v>
      </c>
      <c r="D52" s="7">
        <f t="shared" si="2"/>
        <v>105393.81250144195</v>
      </c>
      <c r="E52" s="41">
        <f t="shared" si="3"/>
        <v>0.27</v>
      </c>
      <c r="F52" s="41">
        <f t="shared" si="4"/>
        <v>2.5884983351604385E-2</v>
      </c>
      <c r="G52" s="7">
        <f t="shared" si="5"/>
        <v>846267.20067775226</v>
      </c>
      <c r="H52" s="7">
        <f t="shared" si="6"/>
        <v>31847097.488131274</v>
      </c>
      <c r="J52" s="7">
        <f t="shared" si="7"/>
        <v>419411.38968692091</v>
      </c>
      <c r="K52" s="7">
        <f t="shared" si="8"/>
        <v>245987.0476773587</v>
      </c>
      <c r="L52" s="7">
        <f t="shared" si="9"/>
        <v>173424.34200956221</v>
      </c>
      <c r="M52" s="41">
        <f t="shared" si="10"/>
        <v>0.27</v>
      </c>
      <c r="N52" s="41">
        <f t="shared" si="11"/>
        <v>2.5884983351604385E-2</v>
      </c>
      <c r="O52" s="7">
        <f t="shared" si="12"/>
        <v>1405521.0190916981</v>
      </c>
      <c r="P52" s="7">
        <f t="shared" si="13"/>
        <v>52893181.823403358</v>
      </c>
    </row>
    <row r="53" spans="1:16" x14ac:dyDescent="0.15">
      <c r="A53" s="26">
        <v>43</v>
      </c>
      <c r="B53" s="7">
        <f t="shared" si="0"/>
        <v>246492.87935076424</v>
      </c>
      <c r="C53" s="7">
        <f t="shared" si="1"/>
        <v>143365.01719240428</v>
      </c>
      <c r="D53" s="7">
        <f t="shared" si="2"/>
        <v>103127.86215835996</v>
      </c>
      <c r="E53" s="41">
        <f t="shared" si="3"/>
        <v>0.27</v>
      </c>
      <c r="F53" s="41">
        <f t="shared" si="4"/>
        <v>2.5884983351604385E-2</v>
      </c>
      <c r="G53" s="7">
        <f t="shared" si="5"/>
        <v>821692.12528214406</v>
      </c>
      <c r="H53" s="7">
        <f t="shared" si="6"/>
        <v>30922277.500690769</v>
      </c>
      <c r="J53" s="7">
        <f t="shared" si="7"/>
        <v>408554.93284740177</v>
      </c>
      <c r="K53" s="7">
        <f t="shared" si="8"/>
        <v>238856.79358418562</v>
      </c>
      <c r="L53" s="7">
        <f t="shared" si="9"/>
        <v>169698.13926321614</v>
      </c>
      <c r="M53" s="41">
        <f t="shared" si="10"/>
        <v>0.27</v>
      </c>
      <c r="N53" s="41">
        <f t="shared" si="11"/>
        <v>2.5884983351604385E-2</v>
      </c>
      <c r="O53" s="7">
        <f t="shared" si="12"/>
        <v>1364746.497402553</v>
      </c>
      <c r="P53" s="7">
        <f t="shared" si="13"/>
        <v>51358737.18673759</v>
      </c>
    </row>
    <row r="54" spans="1:16" x14ac:dyDescent="0.15">
      <c r="A54" s="26">
        <v>44</v>
      </c>
      <c r="B54" s="7">
        <f t="shared" si="0"/>
        <v>240112.41527248072</v>
      </c>
      <c r="C54" s="7">
        <f t="shared" si="1"/>
        <v>139201.78588227628</v>
      </c>
      <c r="D54" s="7">
        <f t="shared" si="2"/>
        <v>100910.62939020444</v>
      </c>
      <c r="E54" s="41">
        <f t="shared" si="3"/>
        <v>0.27</v>
      </c>
      <c r="F54" s="41">
        <f t="shared" si="4"/>
        <v>2.5884983351604385E-2</v>
      </c>
      <c r="G54" s="7">
        <f t="shared" si="5"/>
        <v>797810.56833730603</v>
      </c>
      <c r="H54" s="7">
        <f t="shared" si="6"/>
        <v>30023556.302963257</v>
      </c>
      <c r="J54" s="7">
        <f t="shared" si="7"/>
        <v>397979.49521243101</v>
      </c>
      <c r="K54" s="7">
        <f t="shared" si="8"/>
        <v>231927.4973457758</v>
      </c>
      <c r="L54" s="7">
        <f t="shared" si="9"/>
        <v>166051.99786665521</v>
      </c>
      <c r="M54" s="41">
        <f t="shared" si="10"/>
        <v>0.27</v>
      </c>
      <c r="N54" s="41">
        <f t="shared" si="11"/>
        <v>2.5884983351604385E-2</v>
      </c>
      <c r="O54" s="7">
        <f t="shared" si="12"/>
        <v>1325121.8038378486</v>
      </c>
      <c r="P54" s="7">
        <f t="shared" si="13"/>
        <v>49867563.385033086</v>
      </c>
    </row>
    <row r="55" spans="1:16" x14ac:dyDescent="0.15">
      <c r="A55" s="26">
        <v>45</v>
      </c>
      <c r="B55" s="7">
        <f t="shared" si="0"/>
        <v>233897.10940063902</v>
      </c>
      <c r="C55" s="7">
        <f t="shared" si="1"/>
        <v>135156.0426238396</v>
      </c>
      <c r="D55" s="7">
        <f t="shared" si="2"/>
        <v>98741.066776799416</v>
      </c>
      <c r="E55" s="41">
        <f t="shared" si="3"/>
        <v>0.27</v>
      </c>
      <c r="F55" s="41">
        <f t="shared" si="4"/>
        <v>2.5884983351604385E-2</v>
      </c>
      <c r="G55" s="7">
        <f t="shared" si="5"/>
        <v>774603.3441885236</v>
      </c>
      <c r="H55" s="7">
        <f t="shared" si="6"/>
        <v>29150211.891997933</v>
      </c>
      <c r="J55" s="7">
        <f t="shared" si="7"/>
        <v>387677.80260457721</v>
      </c>
      <c r="K55" s="7">
        <f t="shared" si="8"/>
        <v>225193.60498624522</v>
      </c>
      <c r="L55" s="7">
        <f t="shared" si="9"/>
        <v>162484.19761833199</v>
      </c>
      <c r="M55" s="41">
        <f t="shared" si="10"/>
        <v>0.27</v>
      </c>
      <c r="N55" s="41">
        <f t="shared" si="11"/>
        <v>2.5884983351604385E-2</v>
      </c>
      <c r="O55" s="7">
        <f t="shared" si="12"/>
        <v>1286615.1472564084</v>
      </c>
      <c r="P55" s="7">
        <f t="shared" si="13"/>
        <v>48418464.040158339</v>
      </c>
    </row>
    <row r="56" spans="1:16" x14ac:dyDescent="0.15">
      <c r="A56" s="26">
        <v>46</v>
      </c>
      <c r="B56" s="7">
        <f t="shared" si="0"/>
        <v>227842.68661781511</v>
      </c>
      <c r="C56" s="7">
        <f t="shared" si="1"/>
        <v>131224.53720047738</v>
      </c>
      <c r="D56" s="7">
        <f t="shared" si="2"/>
        <v>96618.149417337729</v>
      </c>
      <c r="E56" s="41">
        <f t="shared" si="3"/>
        <v>0.27</v>
      </c>
      <c r="F56" s="41">
        <f t="shared" si="4"/>
        <v>2.5884983351604385E-2</v>
      </c>
      <c r="G56" s="7">
        <f t="shared" si="5"/>
        <v>752051.79033097601</v>
      </c>
      <c r="H56" s="7">
        <f t="shared" si="6"/>
        <v>28301541.95224962</v>
      </c>
      <c r="J56" s="7">
        <f t="shared" si="7"/>
        <v>377642.76913837116</v>
      </c>
      <c r="K56" s="7">
        <f t="shared" si="8"/>
        <v>218649.71386134834</v>
      </c>
      <c r="L56" s="7">
        <f t="shared" si="9"/>
        <v>158993.05527702282</v>
      </c>
      <c r="M56" s="41">
        <f t="shared" si="10"/>
        <v>0.27</v>
      </c>
      <c r="N56" s="41">
        <f t="shared" si="11"/>
        <v>2.5884983351604385E-2</v>
      </c>
      <c r="O56" s="7">
        <f t="shared" si="12"/>
        <v>1249195.6030008879</v>
      </c>
      <c r="P56" s="7">
        <f t="shared" si="13"/>
        <v>47010275.381880432</v>
      </c>
    </row>
    <row r="57" spans="1:16" x14ac:dyDescent="0.15">
      <c r="A57" s="26">
        <v>47</v>
      </c>
      <c r="B57" s="7">
        <f t="shared" si="0"/>
        <v>221944.98246792812</v>
      </c>
      <c r="C57" s="7">
        <f t="shared" si="1"/>
        <v>127404.10802171037</v>
      </c>
      <c r="D57" s="7">
        <f t="shared" si="2"/>
        <v>94540.874446217742</v>
      </c>
      <c r="E57" s="41">
        <f t="shared" si="3"/>
        <v>0.27</v>
      </c>
      <c r="F57" s="41">
        <f t="shared" si="4"/>
        <v>2.5884983351604385E-2</v>
      </c>
      <c r="G57" s="7">
        <f t="shared" si="5"/>
        <v>730137.75329762802</v>
      </c>
      <c r="H57" s="7">
        <f t="shared" si="6"/>
        <v>27476863.324505776</v>
      </c>
      <c r="J57" s="7">
        <f t="shared" si="7"/>
        <v>367867.49234637065</v>
      </c>
      <c r="K57" s="7">
        <f t="shared" si="8"/>
        <v>212290.56857867501</v>
      </c>
      <c r="L57" s="7">
        <f t="shared" si="9"/>
        <v>155576.92376769564</v>
      </c>
      <c r="M57" s="41">
        <f t="shared" si="10"/>
        <v>0.27</v>
      </c>
      <c r="N57" s="41">
        <f t="shared" si="11"/>
        <v>2.5884983351604385E-2</v>
      </c>
      <c r="O57" s="7">
        <f t="shared" si="12"/>
        <v>1212833.089532692</v>
      </c>
      <c r="P57" s="7">
        <f t="shared" si="13"/>
        <v>45641865.368580043</v>
      </c>
    </row>
    <row r="58" spans="1:16" x14ac:dyDescent="0.15">
      <c r="A58" s="26">
        <v>48</v>
      </c>
      <c r="B58" s="7">
        <f t="shared" si="0"/>
        <v>216199.94029177367</v>
      </c>
      <c r="C58" s="7">
        <f t="shared" si="1"/>
        <v>123691.67973248351</v>
      </c>
      <c r="D58" s="7">
        <f t="shared" si="2"/>
        <v>92508.260559290167</v>
      </c>
      <c r="E58" s="41">
        <f t="shared" si="3"/>
        <v>0.27</v>
      </c>
      <c r="F58" s="41">
        <f t="shared" si="4"/>
        <v>2.5884983351604385E-2</v>
      </c>
      <c r="G58" s="7">
        <f t="shared" si="5"/>
        <v>708843.57492467796</v>
      </c>
      <c r="H58" s="7">
        <f t="shared" si="6"/>
        <v>26675511.489021808</v>
      </c>
      <c r="J58" s="7">
        <f t="shared" si="7"/>
        <v>358345.24843138841</v>
      </c>
      <c r="K58" s="7">
        <f t="shared" si="8"/>
        <v>206111.05702694601</v>
      </c>
      <c r="L58" s="7">
        <f t="shared" si="9"/>
        <v>152234.19140444239</v>
      </c>
      <c r="M58" s="41">
        <f t="shared" si="10"/>
        <v>0.27</v>
      </c>
      <c r="N58" s="41">
        <f t="shared" si="11"/>
        <v>2.5884983351604385E-2</v>
      </c>
      <c r="O58" s="7">
        <f t="shared" si="12"/>
        <v>1177498.3456918143</v>
      </c>
      <c r="P58" s="7">
        <f t="shared" si="13"/>
        <v>44312132.831483789</v>
      </c>
    </row>
    <row r="59" spans="1:16" x14ac:dyDescent="0.15">
      <c r="A59" s="26">
        <v>49</v>
      </c>
      <c r="B59" s="7">
        <f t="shared" si="0"/>
        <v>210603.6084367033</v>
      </c>
      <c r="C59" s="7">
        <f t="shared" si="1"/>
        <v>120084.26088641318</v>
      </c>
      <c r="D59" s="7">
        <f t="shared" si="2"/>
        <v>90519.347550290127</v>
      </c>
      <c r="E59" s="41">
        <f t="shared" si="3"/>
        <v>0.27</v>
      </c>
      <c r="F59" s="41">
        <f t="shared" si="4"/>
        <v>2.5884983351604385E-2</v>
      </c>
      <c r="G59" s="7">
        <f t="shared" si="5"/>
        <v>688152.07898452366</v>
      </c>
      <c r="H59" s="7">
        <f t="shared" si="6"/>
        <v>25896840.062486991</v>
      </c>
      <c r="J59" s="7">
        <f t="shared" si="7"/>
        <v>349069.48764161539</v>
      </c>
      <c r="K59" s="7">
        <f t="shared" si="8"/>
        <v>200106.20651150885</v>
      </c>
      <c r="L59" s="7">
        <f t="shared" si="9"/>
        <v>148963.28113010654</v>
      </c>
      <c r="M59" s="41">
        <f t="shared" si="10"/>
        <v>0.27</v>
      </c>
      <c r="N59" s="41">
        <f t="shared" si="11"/>
        <v>2.5884983351604385E-2</v>
      </c>
      <c r="O59" s="7">
        <f t="shared" si="12"/>
        <v>1143162.9085649869</v>
      </c>
      <c r="P59" s="7">
        <f t="shared" si="13"/>
        <v>43020006.641788699</v>
      </c>
    </row>
    <row r="60" spans="1:16" x14ac:dyDescent="0.15">
      <c r="A60" s="26">
        <v>50</v>
      </c>
      <c r="B60" s="7">
        <f t="shared" si="0"/>
        <v>205152.13753853142</v>
      </c>
      <c r="C60" s="7">
        <f t="shared" si="1"/>
        <v>116578.9416812956</v>
      </c>
      <c r="D60" s="7">
        <f t="shared" si="2"/>
        <v>88573.195857235813</v>
      </c>
      <c r="E60" s="41">
        <f t="shared" si="3"/>
        <v>0.27</v>
      </c>
      <c r="F60" s="41">
        <f t="shared" si="4"/>
        <v>2.5884983351604385E-2</v>
      </c>
      <c r="G60" s="7">
        <f t="shared" si="5"/>
        <v>668046.5581764743</v>
      </c>
      <c r="H60" s="7">
        <f t="shared" si="6"/>
        <v>25140220.308453284</v>
      </c>
      <c r="J60" s="7">
        <f t="shared" si="7"/>
        <v>340033.82976545912</v>
      </c>
      <c r="K60" s="7">
        <f t="shared" si="8"/>
        <v>194271.17999321077</v>
      </c>
      <c r="L60" s="7">
        <f t="shared" si="9"/>
        <v>145762.64977224835</v>
      </c>
      <c r="M60" s="41">
        <f t="shared" si="10"/>
        <v>0.27</v>
      </c>
      <c r="N60" s="41">
        <f t="shared" si="11"/>
        <v>2.5884983351604385E-2</v>
      </c>
      <c r="O60" s="7">
        <f t="shared" si="12"/>
        <v>1109799.0919459702</v>
      </c>
      <c r="P60" s="7">
        <f t="shared" si="13"/>
        <v>41764444.900070481</v>
      </c>
    </row>
    <row r="61" spans="1:16" x14ac:dyDescent="0.15">
      <c r="A61" s="26">
        <v>51</v>
      </c>
      <c r="B61" s="7">
        <f t="shared" si="0"/>
        <v>199841.77787380049</v>
      </c>
      <c r="C61" s="7">
        <f t="shared" si="1"/>
        <v>113172.89175522054</v>
      </c>
      <c r="D61" s="7">
        <f t="shared" si="2"/>
        <v>86668.886118579947</v>
      </c>
      <c r="E61" s="41">
        <f t="shared" si="3"/>
        <v>0.27</v>
      </c>
      <c r="F61" s="41">
        <f t="shared" si="4"/>
        <v>2.5884983351604385E-2</v>
      </c>
      <c r="G61" s="7">
        <f t="shared" si="5"/>
        <v>648510.76146569813</v>
      </c>
      <c r="H61" s="7">
        <f t="shared" si="6"/>
        <v>24405040.660869006</v>
      </c>
      <c r="J61" s="7">
        <f t="shared" si="7"/>
        <v>331232.05974299792</v>
      </c>
      <c r="K61" s="7">
        <f t="shared" si="8"/>
        <v>188601.2724279016</v>
      </c>
      <c r="L61" s="7">
        <f t="shared" si="9"/>
        <v>142630.78731509633</v>
      </c>
      <c r="M61" s="41">
        <f t="shared" si="10"/>
        <v>0.27</v>
      </c>
      <c r="N61" s="41">
        <f t="shared" si="11"/>
        <v>2.5884983351604385E-2</v>
      </c>
      <c r="O61" s="7">
        <f t="shared" si="12"/>
        <v>1077379.9653722458</v>
      </c>
      <c r="P61" s="7">
        <f t="shared" si="13"/>
        <v>40544434.147383139</v>
      </c>
    </row>
    <row r="62" spans="1:16" x14ac:dyDescent="0.15">
      <c r="A62" s="26">
        <v>52</v>
      </c>
      <c r="B62" s="7">
        <f t="shared" si="0"/>
        <v>194668.87678058213</v>
      </c>
      <c r="C62" s="7">
        <f t="shared" si="1"/>
        <v>109863.35804167864</v>
      </c>
      <c r="D62" s="7">
        <f t="shared" si="2"/>
        <v>84805.518738903484</v>
      </c>
      <c r="E62" s="41">
        <f t="shared" si="3"/>
        <v>0.27</v>
      </c>
      <c r="F62" s="41">
        <f t="shared" si="4"/>
        <v>2.5884983351604385E-2</v>
      </c>
      <c r="G62" s="7">
        <f t="shared" si="5"/>
        <v>629528.88176114159</v>
      </c>
      <c r="H62" s="7">
        <f t="shared" si="6"/>
        <v>23690706.260368962</v>
      </c>
      <c r="J62" s="7">
        <f t="shared" si="7"/>
        <v>322658.1233910328</v>
      </c>
      <c r="K62" s="7">
        <f t="shared" si="8"/>
        <v>183091.90720389099</v>
      </c>
      <c r="L62" s="7">
        <f t="shared" si="9"/>
        <v>139566.21618714181</v>
      </c>
      <c r="M62" s="41">
        <f t="shared" si="10"/>
        <v>0.27</v>
      </c>
      <c r="N62" s="41">
        <f t="shared" si="11"/>
        <v>2.5884983351604385E-2</v>
      </c>
      <c r="O62" s="7">
        <f t="shared" si="12"/>
        <v>1045879.3337227823</v>
      </c>
      <c r="P62" s="7">
        <f t="shared" si="13"/>
        <v>39358988.597473212</v>
      </c>
    </row>
    <row r="63" spans="1:16" x14ac:dyDescent="0.15">
      <c r="A63" s="26">
        <v>53</v>
      </c>
      <c r="B63" s="7">
        <f t="shared" si="0"/>
        <v>189629.87614604124</v>
      </c>
      <c r="C63" s="7">
        <f t="shared" si="1"/>
        <v>106647.66268209428</v>
      </c>
      <c r="D63" s="7">
        <f t="shared" si="2"/>
        <v>82982.213463946959</v>
      </c>
      <c r="E63" s="41">
        <f t="shared" si="3"/>
        <v>0.27</v>
      </c>
      <c r="F63" s="41">
        <f t="shared" si="4"/>
        <v>2.5884983351604385E-2</v>
      </c>
      <c r="G63" s="7">
        <f t="shared" si="5"/>
        <v>611085.54392340675</v>
      </c>
      <c r="H63" s="7">
        <f t="shared" si="6"/>
        <v>22996638.502981607</v>
      </c>
      <c r="J63" s="7">
        <f t="shared" si="7"/>
        <v>314306.12323879596</v>
      </c>
      <c r="K63" s="7">
        <f t="shared" si="8"/>
        <v>177738.63267475608</v>
      </c>
      <c r="L63" s="7">
        <f t="shared" si="9"/>
        <v>136567.49056403988</v>
      </c>
      <c r="M63" s="41">
        <f t="shared" si="10"/>
        <v>0.27</v>
      </c>
      <c r="N63" s="41">
        <f t="shared" si="11"/>
        <v>2.5884983351604385E-2</v>
      </c>
      <c r="O63" s="7">
        <f t="shared" si="12"/>
        <v>1015271.7173619603</v>
      </c>
      <c r="P63" s="7">
        <f t="shared" si="13"/>
        <v>38207149.389547214</v>
      </c>
    </row>
    <row r="64" spans="1:16" x14ac:dyDescent="0.15">
      <c r="A64" s="26">
        <v>54</v>
      </c>
      <c r="B64" s="7">
        <f t="shared" si="0"/>
        <v>184721.30995903414</v>
      </c>
      <c r="C64" s="7">
        <f t="shared" si="1"/>
        <v>103523.20099425553</v>
      </c>
      <c r="D64" s="7">
        <f t="shared" si="2"/>
        <v>81198.108964778614</v>
      </c>
      <c r="E64" s="41">
        <f t="shared" si="3"/>
        <v>0.27</v>
      </c>
      <c r="F64" s="41">
        <f t="shared" si="4"/>
        <v>2.5884983351604385E-2</v>
      </c>
      <c r="G64" s="7">
        <f t="shared" si="5"/>
        <v>593165.79309380823</v>
      </c>
      <c r="H64" s="7">
        <f t="shared" si="6"/>
        <v>22322274.60092302</v>
      </c>
      <c r="J64" s="7">
        <f t="shared" si="7"/>
        <v>306170.3144714525</v>
      </c>
      <c r="K64" s="7">
        <f t="shared" si="8"/>
        <v>172537.11878496359</v>
      </c>
      <c r="L64" s="7">
        <f t="shared" si="9"/>
        <v>133633.19568648891</v>
      </c>
      <c r="M64" s="41">
        <f t="shared" si="10"/>
        <v>0.27</v>
      </c>
      <c r="N64" s="41">
        <f t="shared" si="11"/>
        <v>2.5884983351604385E-2</v>
      </c>
      <c r="O64" s="7">
        <f t="shared" si="12"/>
        <v>985532.33281512477</v>
      </c>
      <c r="P64" s="7">
        <f t="shared" si="13"/>
        <v>37087983.861045599</v>
      </c>
    </row>
    <row r="65" spans="1:16" x14ac:dyDescent="0.15">
      <c r="A65" s="26">
        <v>55</v>
      </c>
      <c r="B65" s="7">
        <f t="shared" si="0"/>
        <v>179939.80192605802</v>
      </c>
      <c r="C65" s="7">
        <f t="shared" si="1"/>
        <v>100487.43949515514</v>
      </c>
      <c r="D65" s="7">
        <f t="shared" si="2"/>
        <v>79452.362430902882</v>
      </c>
      <c r="E65" s="41">
        <f t="shared" si="3"/>
        <v>0.27</v>
      </c>
      <c r="F65" s="41">
        <f t="shared" si="4"/>
        <v>2.5884983351604385E-2</v>
      </c>
      <c r="G65" s="7">
        <f t="shared" si="5"/>
        <v>575755.08333606424</v>
      </c>
      <c r="H65" s="7">
        <f t="shared" si="6"/>
        <v>21667067.155156054</v>
      </c>
      <c r="J65" s="7">
        <f t="shared" si="7"/>
        <v>298245.10097860347</v>
      </c>
      <c r="K65" s="7">
        <f t="shared" si="8"/>
        <v>167483.1537858384</v>
      </c>
      <c r="L65" s="7">
        <f t="shared" si="9"/>
        <v>130761.94719276507</v>
      </c>
      <c r="M65" s="41">
        <f t="shared" si="10"/>
        <v>0.27</v>
      </c>
      <c r="N65" s="41">
        <f t="shared" si="11"/>
        <v>2.5884983351604385E-2</v>
      </c>
      <c r="O65" s="7">
        <f t="shared" si="12"/>
        <v>956637.0739616293</v>
      </c>
      <c r="P65" s="7">
        <f t="shared" si="13"/>
        <v>36000584.839891203</v>
      </c>
    </row>
    <row r="66" spans="1:16" x14ac:dyDescent="0.15">
      <c r="A66" s="26">
        <v>56</v>
      </c>
      <c r="B66" s="7">
        <f t="shared" si="0"/>
        <v>175282.06314891099</v>
      </c>
      <c r="C66" s="7">
        <f t="shared" si="1"/>
        <v>97537.913976794167</v>
      </c>
      <c r="D66" s="7">
        <f t="shared" si="2"/>
        <v>77744.149172116828</v>
      </c>
      <c r="E66" s="41">
        <f t="shared" si="3"/>
        <v>0.27</v>
      </c>
      <c r="F66" s="41">
        <f t="shared" si="4"/>
        <v>2.5884983351604385E-2</v>
      </c>
      <c r="G66" s="7">
        <f t="shared" si="5"/>
        <v>558839.2665823038</v>
      </c>
      <c r="H66" s="7">
        <f t="shared" si="6"/>
        <v>21030483.739401635</v>
      </c>
      <c r="J66" s="7">
        <f t="shared" si="7"/>
        <v>290525.03150507464</v>
      </c>
      <c r="K66" s="7">
        <f t="shared" si="8"/>
        <v>162572.64103947533</v>
      </c>
      <c r="L66" s="7">
        <f t="shared" si="9"/>
        <v>127952.39046559931</v>
      </c>
      <c r="M66" s="41">
        <f t="shared" si="10"/>
        <v>0.27</v>
      </c>
      <c r="N66" s="41">
        <f t="shared" si="11"/>
        <v>2.5884983351604385E-2</v>
      </c>
      <c r="O66" s="7">
        <f t="shared" si="12"/>
        <v>928562.49373160489</v>
      </c>
      <c r="P66" s="7">
        <f t="shared" si="13"/>
        <v>34944069.955693997</v>
      </c>
    </row>
    <row r="67" spans="1:16" x14ac:dyDescent="0.15">
      <c r="A67" s="26">
        <v>57</v>
      </c>
      <c r="B67" s="7">
        <f t="shared" si="0"/>
        <v>170744.88986246657</v>
      </c>
      <c r="C67" s="7">
        <f t="shared" si="1"/>
        <v>94672.227633539689</v>
      </c>
      <c r="D67" s="7">
        <f t="shared" si="2"/>
        <v>76072.662228926885</v>
      </c>
      <c r="E67" s="41">
        <f t="shared" si="3"/>
        <v>0.27</v>
      </c>
      <c r="F67" s="41">
        <f t="shared" si="4"/>
        <v>2.5884983351604385E-2</v>
      </c>
      <c r="G67" s="7">
        <f t="shared" si="5"/>
        <v>542404.58187529002</v>
      </c>
      <c r="H67" s="7">
        <f t="shared" si="6"/>
        <v>20412006.495297417</v>
      </c>
      <c r="J67" s="7">
        <f t="shared" si="7"/>
        <v>283004.79590134142</v>
      </c>
      <c r="K67" s="7">
        <f t="shared" si="8"/>
        <v>157801.59590825479</v>
      </c>
      <c r="L67" s="7">
        <f t="shared" si="9"/>
        <v>125203.19999308663</v>
      </c>
      <c r="M67" s="41">
        <f t="shared" si="10"/>
        <v>0.27</v>
      </c>
      <c r="N67" s="41">
        <f t="shared" si="11"/>
        <v>2.5884983351604385E-2</v>
      </c>
      <c r="O67" s="7">
        <f t="shared" si="12"/>
        <v>901285.78629304934</v>
      </c>
      <c r="P67" s="7">
        <f t="shared" si="13"/>
        <v>33917580.969407856</v>
      </c>
    </row>
    <row r="68" spans="1:16" x14ac:dyDescent="0.15">
      <c r="A68" s="26">
        <v>58</v>
      </c>
      <c r="B68" s="7">
        <f t="shared" si="0"/>
        <v>166325.1612310051</v>
      </c>
      <c r="C68" s="7">
        <f t="shared" si="1"/>
        <v>91888.049239663873</v>
      </c>
      <c r="D68" s="7">
        <f t="shared" si="2"/>
        <v>74437.111991341226</v>
      </c>
      <c r="E68" s="41">
        <f t="shared" si="3"/>
        <v>0.27</v>
      </c>
      <c r="F68" s="41">
        <f t="shared" si="4"/>
        <v>2.5884983351604385E-2</v>
      </c>
      <c r="G68" s="7">
        <f t="shared" si="5"/>
        <v>526437.64489897678</v>
      </c>
      <c r="H68" s="7">
        <f t="shared" si="6"/>
        <v>19811131.738407098</v>
      </c>
      <c r="J68" s="7">
        <f t="shared" si="7"/>
        <v>275679.221471011</v>
      </c>
      <c r="K68" s="7">
        <f t="shared" si="8"/>
        <v>153166.14272768429</v>
      </c>
      <c r="L68" s="7">
        <f t="shared" si="9"/>
        <v>122513.07874332671</v>
      </c>
      <c r="M68" s="41">
        <f t="shared" si="10"/>
        <v>0.27</v>
      </c>
      <c r="N68" s="41">
        <f t="shared" si="11"/>
        <v>2.5884983351604385E-2</v>
      </c>
      <c r="O68" s="7">
        <f t="shared" si="12"/>
        <v>874784.76971619134</v>
      </c>
      <c r="P68" s="7">
        <f t="shared" si="13"/>
        <v>32920283.120948341</v>
      </c>
    </row>
    <row r="69" spans="1:16" x14ac:dyDescent="0.15">
      <c r="A69" s="26">
        <v>59</v>
      </c>
      <c r="B69" s="7">
        <f t="shared" si="0"/>
        <v>162019.83720158759</v>
      </c>
      <c r="C69" s="7">
        <f t="shared" si="1"/>
        <v>89183.111375729291</v>
      </c>
      <c r="D69" s="7">
        <f t="shared" si="2"/>
        <v>72836.725825858302</v>
      </c>
      <c r="E69" s="41">
        <f t="shared" si="3"/>
        <v>0.27</v>
      </c>
      <c r="F69" s="41">
        <f t="shared" si="4"/>
        <v>2.5884983351604385E-2</v>
      </c>
      <c r="G69" s="7">
        <f t="shared" si="5"/>
        <v>510925.43778972124</v>
      </c>
      <c r="H69" s="7">
        <f t="shared" si="6"/>
        <v>19227369.574791521</v>
      </c>
      <c r="J69" s="7">
        <f t="shared" si="7"/>
        <v>268543.26941285067</v>
      </c>
      <c r="K69" s="7">
        <f t="shared" si="8"/>
        <v>148662.51186034919</v>
      </c>
      <c r="L69" s="7">
        <f t="shared" si="9"/>
        <v>119880.75755250148</v>
      </c>
      <c r="M69" s="41">
        <f t="shared" si="10"/>
        <v>0.27</v>
      </c>
      <c r="N69" s="41">
        <f t="shared" si="11"/>
        <v>2.5884983351604385E-2</v>
      </c>
      <c r="O69" s="7">
        <f t="shared" si="12"/>
        <v>849037.86910242646</v>
      </c>
      <c r="P69" s="7">
        <f t="shared" si="13"/>
        <v>31951364.494293414</v>
      </c>
    </row>
    <row r="70" spans="1:16" x14ac:dyDescent="0.15">
      <c r="A70" s="26">
        <v>60</v>
      </c>
      <c r="B70" s="7">
        <f t="shared" si="0"/>
        <v>157825.95641299488</v>
      </c>
      <c r="C70" s="7">
        <f t="shared" si="1"/>
        <v>86555.208702519827</v>
      </c>
      <c r="D70" s="7">
        <f t="shared" si="2"/>
        <v>71270.747710475058</v>
      </c>
      <c r="E70" s="41">
        <f t="shared" si="3"/>
        <v>0.27</v>
      </c>
      <c r="F70" s="41">
        <f t="shared" si="4"/>
        <v>2.5884983351604385E-2</v>
      </c>
      <c r="G70" s="7">
        <f t="shared" si="5"/>
        <v>495855.29922068119</v>
      </c>
      <c r="H70" s="7">
        <f t="shared" si="6"/>
        <v>18660243.527860366</v>
      </c>
      <c r="J70" s="7">
        <f t="shared" si="7"/>
        <v>261592.03135491363</v>
      </c>
      <c r="K70" s="7">
        <f t="shared" si="8"/>
        <v>144287.03682881332</v>
      </c>
      <c r="L70" s="7">
        <f t="shared" si="9"/>
        <v>117304.99452610032</v>
      </c>
      <c r="M70" s="41">
        <f t="shared" si="10"/>
        <v>0.27</v>
      </c>
      <c r="N70" s="41">
        <f t="shared" si="11"/>
        <v>2.5884983351604385E-2</v>
      </c>
      <c r="O70" s="7">
        <f t="shared" si="12"/>
        <v>824024.10016546038</v>
      </c>
      <c r="P70" s="7">
        <f t="shared" si="13"/>
        <v>31010035.399601854</v>
      </c>
    </row>
    <row r="71" spans="1:16" x14ac:dyDescent="0.15">
      <c r="A71" s="26">
        <v>61</v>
      </c>
      <c r="B71" s="7">
        <f t="shared" si="0"/>
        <v>153740.63415879352</v>
      </c>
      <c r="C71" s="7">
        <f t="shared" si="1"/>
        <v>84002.19628125141</v>
      </c>
      <c r="D71" s="7">
        <f t="shared" si="2"/>
        <v>69738.437877542106</v>
      </c>
      <c r="E71" s="41">
        <f t="shared" si="3"/>
        <v>0.27</v>
      </c>
      <c r="F71" s="41">
        <f t="shared" si="4"/>
        <v>2.5884983351604385E-2</v>
      </c>
      <c r="G71" s="7">
        <f t="shared" si="5"/>
        <v>481214.91475212196</v>
      </c>
      <c r="H71" s="7">
        <f t="shared" si="6"/>
        <v>18109290.175230701</v>
      </c>
      <c r="J71" s="7">
        <f t="shared" si="7"/>
        <v>254820.72597837931</v>
      </c>
      <c r="K71" s="7">
        <f t="shared" si="8"/>
        <v>140036.15152536868</v>
      </c>
      <c r="L71" s="7">
        <f t="shared" si="9"/>
        <v>114784.57445301063</v>
      </c>
      <c r="M71" s="41">
        <f t="shared" si="10"/>
        <v>0.27</v>
      </c>
      <c r="N71" s="41">
        <f t="shared" si="11"/>
        <v>2.5884983351604385E-2</v>
      </c>
      <c r="O71" s="7">
        <f t="shared" si="12"/>
        <v>799723.05325261946</v>
      </c>
      <c r="P71" s="7">
        <f t="shared" si="13"/>
        <v>30095527.771896224</v>
      </c>
    </row>
    <row r="72" spans="1:16" x14ac:dyDescent="0.15">
      <c r="A72" s="26">
        <v>62</v>
      </c>
      <c r="B72" s="7">
        <f t="shared" si="0"/>
        <v>149761.06040312798</v>
      </c>
      <c r="C72" s="7">
        <f t="shared" si="1"/>
        <v>81521.987938830207</v>
      </c>
      <c r="D72" s="7">
        <f t="shared" si="2"/>
        <v>68239.072464297773</v>
      </c>
      <c r="E72" s="41">
        <f t="shared" si="3"/>
        <v>0.27</v>
      </c>
      <c r="F72" s="41">
        <f t="shared" si="4"/>
        <v>2.5884983351604385E-2</v>
      </c>
      <c r="G72" s="7">
        <f t="shared" si="5"/>
        <v>466992.30744055222</v>
      </c>
      <c r="H72" s="7">
        <f t="shared" si="6"/>
        <v>17574058.795325849</v>
      </c>
      <c r="J72" s="7">
        <f t="shared" si="7"/>
        <v>248224.69572878518</v>
      </c>
      <c r="K72" s="7">
        <f t="shared" si="8"/>
        <v>135906.38749658802</v>
      </c>
      <c r="L72" s="7">
        <f t="shared" si="9"/>
        <v>112318.30823219716</v>
      </c>
      <c r="M72" s="41">
        <f t="shared" si="10"/>
        <v>0.27</v>
      </c>
      <c r="N72" s="41">
        <f t="shared" si="11"/>
        <v>2.5884983351604385E-2</v>
      </c>
      <c r="O72" s="7">
        <f t="shared" si="12"/>
        <v>776114.87779461045</v>
      </c>
      <c r="P72" s="7">
        <f t="shared" si="13"/>
        <v>29207094.585869417</v>
      </c>
    </row>
    <row r="73" spans="1:16" x14ac:dyDescent="0.15">
      <c r="A73" s="26">
        <v>63</v>
      </c>
      <c r="B73" s="7">
        <f t="shared" si="0"/>
        <v>145884.49784787439</v>
      </c>
      <c r="C73" s="7">
        <f t="shared" si="1"/>
        <v>79112.554676958534</v>
      </c>
      <c r="D73" s="7">
        <f t="shared" si="2"/>
        <v>66771.943170915853</v>
      </c>
      <c r="E73" s="41">
        <f t="shared" si="3"/>
        <v>0.27</v>
      </c>
      <c r="F73" s="41">
        <f t="shared" si="4"/>
        <v>2.5884983351604385E-2</v>
      </c>
      <c r="G73" s="7">
        <f t="shared" si="5"/>
        <v>453175.82869979279</v>
      </c>
      <c r="H73" s="7">
        <f t="shared" si="6"/>
        <v>17054111.023455139</v>
      </c>
      <c r="J73" s="7">
        <f t="shared" si="7"/>
        <v>241799.40361238856</v>
      </c>
      <c r="K73" s="7">
        <f t="shared" si="8"/>
        <v>131894.37130068862</v>
      </c>
      <c r="L73" s="7">
        <f t="shared" si="9"/>
        <v>109905.03231169994</v>
      </c>
      <c r="M73" s="41">
        <f t="shared" si="10"/>
        <v>0.27</v>
      </c>
      <c r="N73" s="41">
        <f t="shared" si="11"/>
        <v>2.5884983351604385E-2</v>
      </c>
      <c r="O73" s="7">
        <f t="shared" si="12"/>
        <v>753180.26717231853</v>
      </c>
      <c r="P73" s="7">
        <f t="shared" si="13"/>
        <v>28344009.286385398</v>
      </c>
    </row>
    <row r="74" spans="1:16" x14ac:dyDescent="0.15">
      <c r="A74" s="26">
        <v>64</v>
      </c>
      <c r="B74" s="7">
        <f t="shared" si="0"/>
        <v>142108.280049825</v>
      </c>
      <c r="C74" s="7">
        <f t="shared" si="1"/>
        <v>76771.923123920555</v>
      </c>
      <c r="D74" s="7">
        <f t="shared" si="2"/>
        <v>65336.356925904445</v>
      </c>
      <c r="E74" s="41">
        <f t="shared" si="3"/>
        <v>0.27</v>
      </c>
      <c r="F74" s="41">
        <f t="shared" si="4"/>
        <v>2.5884983351604385E-2</v>
      </c>
      <c r="G74" s="7">
        <f t="shared" si="5"/>
        <v>439754.14940726757</v>
      </c>
      <c r="H74" s="7">
        <f t="shared" si="6"/>
        <v>16549020.517121967</v>
      </c>
      <c r="J74" s="7">
        <f t="shared" si="7"/>
        <v>235540.430075454</v>
      </c>
      <c r="K74" s="7">
        <f t="shared" si="8"/>
        <v>127996.8219357687</v>
      </c>
      <c r="L74" s="7">
        <f t="shared" si="9"/>
        <v>107543.6081396853</v>
      </c>
      <c r="M74" s="41">
        <f t="shared" si="10"/>
        <v>0.27</v>
      </c>
      <c r="N74" s="41">
        <f t="shared" si="11"/>
        <v>2.5884983351604385E-2</v>
      </c>
      <c r="O74" s="7">
        <f t="shared" si="12"/>
        <v>730900.44398953882</v>
      </c>
      <c r="P74" s="7">
        <f t="shared" si="13"/>
        <v>27505565.234256174</v>
      </c>
    </row>
    <row r="75" spans="1:16" x14ac:dyDescent="0.15">
      <c r="A75" s="26">
        <v>65</v>
      </c>
      <c r="B75" s="7">
        <f t="shared" si="0"/>
        <v>138429.80958661015</v>
      </c>
      <c r="C75" s="7">
        <f t="shared" si="1"/>
        <v>74498.174027910718</v>
      </c>
      <c r="D75" s="7">
        <f t="shared" si="2"/>
        <v>63931.635558699432</v>
      </c>
      <c r="E75" s="41">
        <f t="shared" si="3"/>
        <v>0.27</v>
      </c>
      <c r="F75" s="41">
        <f t="shared" si="4"/>
        <v>2.5884983351604385E-2</v>
      </c>
      <c r="G75" s="7">
        <f t="shared" si="5"/>
        <v>426716.25124898372</v>
      </c>
      <c r="H75" s="7">
        <f t="shared" si="6"/>
        <v>16058372.630314283</v>
      </c>
      <c r="J75" s="7">
        <f t="shared" si="7"/>
        <v>229443.46996432115</v>
      </c>
      <c r="K75" s="7">
        <f t="shared" si="8"/>
        <v>124210.54833702849</v>
      </c>
      <c r="L75" s="7">
        <f t="shared" si="9"/>
        <v>105232.92162729266</v>
      </c>
      <c r="M75" s="41">
        <f t="shared" si="10"/>
        <v>0.27</v>
      </c>
      <c r="N75" s="41">
        <f t="shared" si="11"/>
        <v>2.5884983351604385E-2</v>
      </c>
      <c r="O75" s="7">
        <f t="shared" si="12"/>
        <v>709257.14574082626</v>
      </c>
      <c r="P75" s="7">
        <f t="shared" si="13"/>
        <v>26691075.166888054</v>
      </c>
    </row>
    <row r="76" spans="1:16" x14ac:dyDescent="0.15">
      <c r="A76" s="26">
        <v>66</v>
      </c>
      <c r="B76" s="7">
        <f t="shared" ref="B76:B139" si="14">IF(ISERROR(PMT(C$3,C$6-$A75,H75)),0,-PMT(C$3,C$6-$A75,H75))</f>
        <v>134846.55627009497</v>
      </c>
      <c r="C76" s="7">
        <f t="shared" ref="C76:C139" si="15">H75*C$3</f>
        <v>72289.440790798137</v>
      </c>
      <c r="D76" s="7">
        <f t="shared" ref="D76:D139" si="16">IF(H75-(B76-C76)&gt;0.001,B76-C76,H75)</f>
        <v>62557.11547929683</v>
      </c>
      <c r="E76" s="41">
        <f t="shared" ref="E76:E139" si="17">$G$3*0.06*MIN(1,($A76+$C$7)/30)</f>
        <v>0.27</v>
      </c>
      <c r="F76" s="41">
        <f t="shared" ref="F76:F139" si="18">1-(1-E76)^(1/12)</f>
        <v>2.5884983351604385E-2</v>
      </c>
      <c r="G76" s="7">
        <f t="shared" ref="G76:G139" si="19">F76*(H75-D76)</f>
        <v>414051.41829683876</v>
      </c>
      <c r="H76" s="7">
        <f t="shared" ref="H76:H139" si="20">H75-D76-G76</f>
        <v>15581764.096538149</v>
      </c>
      <c r="J76" s="7">
        <f t="shared" ref="J76:J139" si="21">IF(ISERROR(PMT(K$3,K$6-$A75,P75)),0,-PMT(K$3,K$6-$A75,P75))</f>
        <v>223504.32956416032</v>
      </c>
      <c r="K76" s="7">
        <f t="shared" ref="K76:K139" si="22">P75*K$3</f>
        <v>120532.44694113862</v>
      </c>
      <c r="L76" s="7">
        <f t="shared" ref="L76:L139" si="23">IF(P75-(J76-K76)&gt;0.001,J76-K76,P75)</f>
        <v>102971.88262302169</v>
      </c>
      <c r="M76" s="41">
        <f t="shared" ref="M76:M139" si="24">$G$3*0.06*MIN(1,($A76+$K$7)/30)</f>
        <v>0.27</v>
      </c>
      <c r="N76" s="41">
        <f t="shared" ref="N76:N139" si="25">1-(1-M76)^(1/12)</f>
        <v>2.5884983351604385E-2</v>
      </c>
      <c r="O76" s="7">
        <f t="shared" ref="O76:O139" si="26">N76*(P75-L76)</f>
        <v>688232.61086393823</v>
      </c>
      <c r="P76" s="7">
        <f t="shared" ref="P76:P139" si="27">P75-L76-O76</f>
        <v>25899870.673401095</v>
      </c>
    </row>
    <row r="77" spans="1:16" x14ac:dyDescent="0.15">
      <c r="A77" s="26">
        <v>67</v>
      </c>
      <c r="B77" s="7">
        <f t="shared" si="14"/>
        <v>131356.05540602238</v>
      </c>
      <c r="C77" s="7">
        <f t="shared" si="15"/>
        <v>70143.908041249233</v>
      </c>
      <c r="D77" s="7">
        <f t="shared" si="16"/>
        <v>61212.147364773147</v>
      </c>
      <c r="E77" s="41">
        <f t="shared" si="17"/>
        <v>0.27</v>
      </c>
      <c r="F77" s="41">
        <f t="shared" si="18"/>
        <v>2.5884983351604385E-2</v>
      </c>
      <c r="G77" s="7">
        <f t="shared" si="19"/>
        <v>401749.22881206381</v>
      </c>
      <c r="H77" s="7">
        <f t="shared" si="20"/>
        <v>15118802.720361313</v>
      </c>
      <c r="J77" s="7">
        <f t="shared" si="21"/>
        <v>217718.92371438051</v>
      </c>
      <c r="K77" s="7">
        <f t="shared" si="22"/>
        <v>116959.4993159671</v>
      </c>
      <c r="L77" s="7">
        <f t="shared" si="23"/>
        <v>100759.42439841341</v>
      </c>
      <c r="M77" s="41">
        <f t="shared" si="24"/>
        <v>0.27</v>
      </c>
      <c r="N77" s="41">
        <f t="shared" si="25"/>
        <v>2.5884983351604385E-2</v>
      </c>
      <c r="O77" s="7">
        <f t="shared" si="26"/>
        <v>667809.5651666238</v>
      </c>
      <c r="P77" s="7">
        <f t="shared" si="27"/>
        <v>25131301.683836058</v>
      </c>
    </row>
    <row r="78" spans="1:16" x14ac:dyDescent="0.15">
      <c r="A78" s="26">
        <v>68</v>
      </c>
      <c r="B78" s="7">
        <f t="shared" si="14"/>
        <v>127955.90609870508</v>
      </c>
      <c r="C78" s="7">
        <f t="shared" si="15"/>
        <v>68059.810246159846</v>
      </c>
      <c r="D78" s="7">
        <f t="shared" si="16"/>
        <v>59896.09585254523</v>
      </c>
      <c r="E78" s="41">
        <f t="shared" si="17"/>
        <v>0.27</v>
      </c>
      <c r="F78" s="41">
        <f t="shared" si="18"/>
        <v>2.5884983351604385E-2</v>
      </c>
      <c r="G78" s="7">
        <f t="shared" si="19"/>
        <v>389799.54726877448</v>
      </c>
      <c r="H78" s="7">
        <f t="shared" si="20"/>
        <v>14669107.077239994</v>
      </c>
      <c r="J78" s="7">
        <f t="shared" si="21"/>
        <v>212083.2729987046</v>
      </c>
      <c r="K78" s="7">
        <f t="shared" si="22"/>
        <v>113488.76985392298</v>
      </c>
      <c r="L78" s="7">
        <f t="shared" si="23"/>
        <v>98594.503144781629</v>
      </c>
      <c r="M78" s="41">
        <f t="shared" si="24"/>
        <v>0.27</v>
      </c>
      <c r="N78" s="41">
        <f t="shared" si="25"/>
        <v>2.5884983351604385E-2</v>
      </c>
      <c r="O78" s="7">
        <f t="shared" si="26"/>
        <v>647971.20861778117</v>
      </c>
      <c r="P78" s="7">
        <f t="shared" si="27"/>
        <v>24384735.972073495</v>
      </c>
    </row>
    <row r="79" spans="1:16" x14ac:dyDescent="0.15">
      <c r="A79" s="26">
        <v>69</v>
      </c>
      <c r="B79" s="7">
        <f t="shared" si="14"/>
        <v>124643.76959960067</v>
      </c>
      <c r="C79" s="7">
        <f t="shared" si="15"/>
        <v>66035.430359375372</v>
      </c>
      <c r="D79" s="7">
        <f t="shared" si="16"/>
        <v>58608.339240225294</v>
      </c>
      <c r="E79" s="41">
        <f t="shared" si="17"/>
        <v>0.27</v>
      </c>
      <c r="F79" s="41">
        <f t="shared" si="18"/>
        <v>2.5884983351604385E-2</v>
      </c>
      <c r="G79" s="7">
        <f t="shared" si="19"/>
        <v>378192.51659176091</v>
      </c>
      <c r="H79" s="7">
        <f t="shared" si="20"/>
        <v>14232306.221408008</v>
      </c>
      <c r="J79" s="7">
        <f t="shared" si="21"/>
        <v>206593.50100797933</v>
      </c>
      <c r="K79" s="7">
        <f t="shared" si="22"/>
        <v>110117.40352722188</v>
      </c>
      <c r="L79" s="7">
        <f t="shared" si="23"/>
        <v>96476.097480757453</v>
      </c>
      <c r="M79" s="41">
        <f t="shared" si="24"/>
        <v>0.27</v>
      </c>
      <c r="N79" s="41">
        <f t="shared" si="25"/>
        <v>2.5884983351604385E-2</v>
      </c>
      <c r="O79" s="7">
        <f t="shared" si="26"/>
        <v>628701.20249327377</v>
      </c>
      <c r="P79" s="7">
        <f t="shared" si="27"/>
        <v>23659558.672099464</v>
      </c>
    </row>
    <row r="80" spans="1:16" x14ac:dyDescent="0.15">
      <c r="A80" s="26">
        <v>70</v>
      </c>
      <c r="B80" s="7">
        <f t="shared" si="14"/>
        <v>121417.3676986338</v>
      </c>
      <c r="C80" s="7">
        <f t="shared" si="15"/>
        <v>64069.09850670505</v>
      </c>
      <c r="D80" s="7">
        <f t="shared" si="16"/>
        <v>57348.269191928746</v>
      </c>
      <c r="E80" s="41">
        <f t="shared" si="17"/>
        <v>0.27</v>
      </c>
      <c r="F80" s="41">
        <f t="shared" si="18"/>
        <v>2.5884983351604385E-2</v>
      </c>
      <c r="G80" s="7">
        <f t="shared" si="19"/>
        <v>366918.55060280539</v>
      </c>
      <c r="H80" s="7">
        <f t="shared" si="20"/>
        <v>13808039.401613275</v>
      </c>
      <c r="J80" s="7">
        <f t="shared" si="21"/>
        <v>201245.83167383817</v>
      </c>
      <c r="K80" s="7">
        <f t="shared" si="22"/>
        <v>106842.62370342248</v>
      </c>
      <c r="L80" s="7">
        <f t="shared" si="23"/>
        <v>94403.207970415693</v>
      </c>
      <c r="M80" s="41">
        <f t="shared" si="24"/>
        <v>0.27</v>
      </c>
      <c r="N80" s="41">
        <f t="shared" si="25"/>
        <v>2.5884983351604385E-2</v>
      </c>
      <c r="O80" s="7">
        <f t="shared" si="26"/>
        <v>609983.65686694952</v>
      </c>
      <c r="P80" s="7">
        <f t="shared" si="27"/>
        <v>22955171.8072621</v>
      </c>
    </row>
    <row r="81" spans="1:16" x14ac:dyDescent="0.15">
      <c r="A81" s="26">
        <v>71</v>
      </c>
      <c r="B81" s="7">
        <f t="shared" si="14"/>
        <v>118274.48115715904</v>
      </c>
      <c r="C81" s="7">
        <f t="shared" si="15"/>
        <v>62159.190706262423</v>
      </c>
      <c r="D81" s="7">
        <f t="shared" si="16"/>
        <v>56115.290450896617</v>
      </c>
      <c r="E81" s="41">
        <f t="shared" si="17"/>
        <v>0.27</v>
      </c>
      <c r="F81" s="41">
        <f t="shared" si="18"/>
        <v>2.5884983351604385E-2</v>
      </c>
      <c r="G81" s="7">
        <f t="shared" si="19"/>
        <v>355968.32666996506</v>
      </c>
      <c r="H81" s="7">
        <f t="shared" si="20"/>
        <v>13395955.784492413</v>
      </c>
      <c r="J81" s="7">
        <f t="shared" si="21"/>
        <v>196036.58667138111</v>
      </c>
      <c r="K81" s="7">
        <f t="shared" si="22"/>
        <v>103661.73001962775</v>
      </c>
      <c r="L81" s="7">
        <f t="shared" si="23"/>
        <v>92374.856651753362</v>
      </c>
      <c r="M81" s="41">
        <f t="shared" si="24"/>
        <v>0.27</v>
      </c>
      <c r="N81" s="41">
        <f t="shared" si="25"/>
        <v>2.5884983351604385E-2</v>
      </c>
      <c r="O81" s="7">
        <f t="shared" si="26"/>
        <v>591803.11843766028</v>
      </c>
      <c r="P81" s="7">
        <f t="shared" si="27"/>
        <v>22270993.832172688</v>
      </c>
    </row>
    <row r="82" spans="1:16" x14ac:dyDescent="0.15">
      <c r="A82" s="26">
        <v>72</v>
      </c>
      <c r="B82" s="7">
        <f t="shared" si="14"/>
        <v>115212.94818148632</v>
      </c>
      <c r="C82" s="7">
        <f t="shared" si="15"/>
        <v>60304.127623190012</v>
      </c>
      <c r="D82" s="7">
        <f t="shared" si="16"/>
        <v>54908.820558296313</v>
      </c>
      <c r="E82" s="41">
        <f t="shared" si="17"/>
        <v>0.27</v>
      </c>
      <c r="F82" s="41">
        <f t="shared" si="18"/>
        <v>2.5884983351604385E-2</v>
      </c>
      <c r="G82" s="7">
        <f t="shared" si="19"/>
        <v>345332.77855440683</v>
      </c>
      <c r="H82" s="7">
        <f t="shared" si="20"/>
        <v>12995714.18537971</v>
      </c>
      <c r="J82" s="7">
        <f t="shared" si="21"/>
        <v>190962.18288908704</v>
      </c>
      <c r="K82" s="7">
        <f t="shared" si="22"/>
        <v>100572.09631378647</v>
      </c>
      <c r="L82" s="7">
        <f t="shared" si="23"/>
        <v>90390.086575300564</v>
      </c>
      <c r="M82" s="41">
        <f t="shared" si="24"/>
        <v>0.27</v>
      </c>
      <c r="N82" s="41">
        <f t="shared" si="25"/>
        <v>2.5884983351604385E-2</v>
      </c>
      <c r="O82" s="7">
        <f t="shared" si="26"/>
        <v>574144.55868332228</v>
      </c>
      <c r="P82" s="7">
        <f t="shared" si="27"/>
        <v>21606459.186914068</v>
      </c>
    </row>
    <row r="83" spans="1:16" x14ac:dyDescent="0.15">
      <c r="A83" s="26">
        <v>73</v>
      </c>
      <c r="B83" s="7">
        <f t="shared" si="14"/>
        <v>112230.66293591929</v>
      </c>
      <c r="C83" s="7">
        <f t="shared" si="15"/>
        <v>58502.373357851</v>
      </c>
      <c r="D83" s="7">
        <f t="shared" si="16"/>
        <v>53728.289578068288</v>
      </c>
      <c r="E83" s="41">
        <f t="shared" si="17"/>
        <v>0.27</v>
      </c>
      <c r="F83" s="41">
        <f t="shared" si="18"/>
        <v>2.5884983351604385E-2</v>
      </c>
      <c r="G83" s="7">
        <f t="shared" si="19"/>
        <v>335003.08944952424</v>
      </c>
      <c r="H83" s="7">
        <f t="shared" si="20"/>
        <v>12606982.806352116</v>
      </c>
      <c r="J83" s="7">
        <f t="shared" si="21"/>
        <v>186019.12996421702</v>
      </c>
      <c r="K83" s="7">
        <f t="shared" si="22"/>
        <v>97571.168611572764</v>
      </c>
      <c r="L83" s="7">
        <f t="shared" si="23"/>
        <v>88447.961352644255</v>
      </c>
      <c r="M83" s="41">
        <f t="shared" si="24"/>
        <v>0.27</v>
      </c>
      <c r="N83" s="41">
        <f t="shared" si="25"/>
        <v>2.5884983351604385E-2</v>
      </c>
      <c r="O83" s="7">
        <f t="shared" si="26"/>
        <v>556993.36233329377</v>
      </c>
      <c r="P83" s="7">
        <f t="shared" si="27"/>
        <v>20961017.863228131</v>
      </c>
    </row>
    <row r="84" spans="1:16" x14ac:dyDescent="0.15">
      <c r="A84" s="26">
        <v>74</v>
      </c>
      <c r="B84" s="7">
        <f t="shared" si="14"/>
        <v>109325.57409428347</v>
      </c>
      <c r="C84" s="7">
        <f t="shared" si="15"/>
        <v>56752.434266595112</v>
      </c>
      <c r="D84" s="7">
        <f t="shared" si="16"/>
        <v>52573.139827688356</v>
      </c>
      <c r="E84" s="41">
        <f t="shared" si="17"/>
        <v>0.27</v>
      </c>
      <c r="F84" s="41">
        <f t="shared" si="18"/>
        <v>2.5884983351604385E-2</v>
      </c>
      <c r="G84" s="7">
        <f t="shared" si="19"/>
        <v>324970.68520720594</v>
      </c>
      <c r="H84" s="7">
        <f t="shared" si="20"/>
        <v>12229438.98131722</v>
      </c>
      <c r="J84" s="7">
        <f t="shared" si="21"/>
        <v>181204.0278820133</v>
      </c>
      <c r="K84" s="7">
        <f t="shared" si="22"/>
        <v>94656.463167361027</v>
      </c>
      <c r="L84" s="7">
        <f t="shared" si="23"/>
        <v>86547.564714652268</v>
      </c>
      <c r="M84" s="41">
        <f t="shared" si="24"/>
        <v>0.27</v>
      </c>
      <c r="N84" s="41">
        <f t="shared" si="25"/>
        <v>2.5884983351604385E-2</v>
      </c>
      <c r="O84" s="7">
        <f t="shared" si="26"/>
        <v>540335.31615058158</v>
      </c>
      <c r="P84" s="7">
        <f t="shared" si="27"/>
        <v>20334134.982362896</v>
      </c>
    </row>
    <row r="85" spans="1:16" x14ac:dyDescent="0.15">
      <c r="A85" s="26">
        <v>75</v>
      </c>
      <c r="B85" s="7">
        <f t="shared" si="14"/>
        <v>106495.68342894835</v>
      </c>
      <c r="C85" s="7">
        <f t="shared" si="15"/>
        <v>55052.85781422969</v>
      </c>
      <c r="D85" s="7">
        <f t="shared" si="16"/>
        <v>51442.825614718662</v>
      </c>
      <c r="E85" s="41">
        <f t="shared" si="17"/>
        <v>0.27</v>
      </c>
      <c r="F85" s="41">
        <f t="shared" si="18"/>
        <v>2.5884983351604385E-2</v>
      </c>
      <c r="G85" s="7">
        <f t="shared" si="19"/>
        <v>315227.22774626146</v>
      </c>
      <c r="H85" s="7">
        <f t="shared" si="20"/>
        <v>11862768.92795624</v>
      </c>
      <c r="J85" s="7">
        <f t="shared" si="21"/>
        <v>176513.56463704375</v>
      </c>
      <c r="K85" s="7">
        <f t="shared" si="22"/>
        <v>91825.564557853766</v>
      </c>
      <c r="L85" s="7">
        <f t="shared" si="23"/>
        <v>84688.00007918998</v>
      </c>
      <c r="M85" s="41">
        <f t="shared" si="24"/>
        <v>0.27</v>
      </c>
      <c r="N85" s="41">
        <f t="shared" si="25"/>
        <v>2.5884983351604385E-2</v>
      </c>
      <c r="O85" s="7">
        <f t="shared" si="26"/>
        <v>524156.59801560943</v>
      </c>
      <c r="P85" s="7">
        <f t="shared" si="27"/>
        <v>19725290.384268098</v>
      </c>
    </row>
    <row r="86" spans="1:16" x14ac:dyDescent="0.15">
      <c r="A86" s="26">
        <v>76</v>
      </c>
      <c r="B86" s="7">
        <f t="shared" si="14"/>
        <v>103739.04443637228</v>
      </c>
      <c r="C86" s="7">
        <f t="shared" si="15"/>
        <v>53402.231457349677</v>
      </c>
      <c r="D86" s="7">
        <f t="shared" si="16"/>
        <v>50336.812979022601</v>
      </c>
      <c r="E86" s="41">
        <f t="shared" si="17"/>
        <v>0.27</v>
      </c>
      <c r="F86" s="41">
        <f t="shared" si="18"/>
        <v>2.5884983351604385E-2</v>
      </c>
      <c r="G86" s="7">
        <f t="shared" si="19"/>
        <v>305764.60863814229</v>
      </c>
      <c r="H86" s="7">
        <f t="shared" si="20"/>
        <v>11506667.506339075</v>
      </c>
      <c r="J86" s="7">
        <f t="shared" si="21"/>
        <v>171944.51395508152</v>
      </c>
      <c r="K86" s="7">
        <f t="shared" si="22"/>
        <v>89076.123826957337</v>
      </c>
      <c r="L86" s="7">
        <f t="shared" si="23"/>
        <v>82868.390128124185</v>
      </c>
      <c r="M86" s="41">
        <f t="shared" si="24"/>
        <v>0.27</v>
      </c>
      <c r="N86" s="41">
        <f t="shared" si="25"/>
        <v>2.5884983351604385E-2</v>
      </c>
      <c r="O86" s="7">
        <f t="shared" si="26"/>
        <v>508443.76630350098</v>
      </c>
      <c r="P86" s="7">
        <f t="shared" si="27"/>
        <v>19133978.227836471</v>
      </c>
    </row>
    <row r="87" spans="1:16" x14ac:dyDescent="0.15">
      <c r="A87" s="26">
        <v>77</v>
      </c>
      <c r="B87" s="7">
        <f t="shared" si="14"/>
        <v>101053.76099822545</v>
      </c>
      <c r="C87" s="7">
        <f t="shared" si="15"/>
        <v>51799.181557703072</v>
      </c>
      <c r="D87" s="7">
        <f t="shared" si="16"/>
        <v>49254.579440522379</v>
      </c>
      <c r="E87" s="41">
        <f t="shared" si="17"/>
        <v>0.27</v>
      </c>
      <c r="F87" s="41">
        <f t="shared" si="18"/>
        <v>2.5884983351604385E-2</v>
      </c>
      <c r="G87" s="7">
        <f t="shared" si="19"/>
        <v>296574.94286522589</v>
      </c>
      <c r="H87" s="7">
        <f t="shared" si="20"/>
        <v>11160837.984033326</v>
      </c>
      <c r="J87" s="7">
        <f t="shared" si="21"/>
        <v>167493.73307395456</v>
      </c>
      <c r="K87" s="7">
        <f t="shared" si="22"/>
        <v>86405.856680538185</v>
      </c>
      <c r="L87" s="7">
        <f t="shared" si="23"/>
        <v>81087.876393416373</v>
      </c>
      <c r="M87" s="41">
        <f t="shared" si="24"/>
        <v>0.27</v>
      </c>
      <c r="N87" s="41">
        <f t="shared" si="25"/>
        <v>2.5884983351604385E-2</v>
      </c>
      <c r="O87" s="7">
        <f t="shared" si="26"/>
        <v>493183.74954704731</v>
      </c>
      <c r="P87" s="7">
        <f t="shared" si="27"/>
        <v>18559706.60189601</v>
      </c>
    </row>
    <row r="88" spans="1:16" x14ac:dyDescent="0.15">
      <c r="A88" s="26">
        <v>78</v>
      </c>
      <c r="B88" s="7">
        <f t="shared" si="14"/>
        <v>98437.986077169378</v>
      </c>
      <c r="C88" s="7">
        <f t="shared" si="15"/>
        <v>50242.37232479002</v>
      </c>
      <c r="D88" s="7">
        <f t="shared" si="16"/>
        <v>48195.613752379359</v>
      </c>
      <c r="E88" s="41">
        <f t="shared" si="17"/>
        <v>0.27</v>
      </c>
      <c r="F88" s="41">
        <f t="shared" si="18"/>
        <v>2.5884983351604385E-2</v>
      </c>
      <c r="G88" s="7">
        <f t="shared" si="19"/>
        <v>287650.56274705578</v>
      </c>
      <c r="H88" s="7">
        <f t="shared" si="20"/>
        <v>10824991.80753389</v>
      </c>
      <c r="J88" s="7">
        <f t="shared" si="21"/>
        <v>163158.16058183718</v>
      </c>
      <c r="K88" s="7">
        <f t="shared" si="22"/>
        <v>83812.54172972872</v>
      </c>
      <c r="L88" s="7">
        <f t="shared" si="23"/>
        <v>79345.618852108455</v>
      </c>
      <c r="M88" s="41">
        <f t="shared" si="24"/>
        <v>0.27</v>
      </c>
      <c r="N88" s="41">
        <f t="shared" si="25"/>
        <v>2.5884983351604385E-2</v>
      </c>
      <c r="O88" s="7">
        <f t="shared" si="26"/>
        <v>478363.83637773065</v>
      </c>
      <c r="P88" s="7">
        <f t="shared" si="27"/>
        <v>18001997.146666169</v>
      </c>
    </row>
    <row r="89" spans="1:16" x14ac:dyDescent="0.15">
      <c r="A89" s="26">
        <v>79</v>
      </c>
      <c r="B89" s="7">
        <f t="shared" si="14"/>
        <v>95889.92044639634</v>
      </c>
      <c r="C89" s="7">
        <f t="shared" si="15"/>
        <v>48730.504786915066</v>
      </c>
      <c r="D89" s="7">
        <f t="shared" si="16"/>
        <v>47159.415659481274</v>
      </c>
      <c r="E89" s="41">
        <f t="shared" si="17"/>
        <v>0.27</v>
      </c>
      <c r="F89" s="41">
        <f t="shared" si="18"/>
        <v>2.5884983351604385E-2</v>
      </c>
      <c r="G89" s="7">
        <f t="shared" si="19"/>
        <v>278984.0120300515</v>
      </c>
      <c r="H89" s="7">
        <f t="shared" si="20"/>
        <v>10498848.379844356</v>
      </c>
      <c r="J89" s="7">
        <f t="shared" si="21"/>
        <v>158934.81431149793</v>
      </c>
      <c r="K89" s="7">
        <f t="shared" si="22"/>
        <v>81294.018781486637</v>
      </c>
      <c r="L89" s="7">
        <f t="shared" si="23"/>
        <v>77640.795530011295</v>
      </c>
      <c r="M89" s="41">
        <f t="shared" si="24"/>
        <v>0.27</v>
      </c>
      <c r="N89" s="41">
        <f t="shared" si="25"/>
        <v>2.5884983351604385E-2</v>
      </c>
      <c r="O89" s="7">
        <f t="shared" si="26"/>
        <v>463971.66573738382</v>
      </c>
      <c r="P89" s="7">
        <f t="shared" si="27"/>
        <v>17460384.685398776</v>
      </c>
    </row>
    <row r="90" spans="1:16" x14ac:dyDescent="0.15">
      <c r="A90" s="26">
        <v>80</v>
      </c>
      <c r="B90" s="7">
        <f t="shared" si="14"/>
        <v>93407.811452054695</v>
      </c>
      <c r="C90" s="7">
        <f t="shared" si="15"/>
        <v>47262.315789932676</v>
      </c>
      <c r="D90" s="7">
        <f t="shared" si="16"/>
        <v>46145.495662122019</v>
      </c>
      <c r="E90" s="41">
        <f t="shared" si="17"/>
        <v>0.27</v>
      </c>
      <c r="F90" s="41">
        <f t="shared" si="18"/>
        <v>2.5884983351604385E-2</v>
      </c>
      <c r="G90" s="7">
        <f t="shared" si="19"/>
        <v>270568.0401363243</v>
      </c>
      <c r="H90" s="7">
        <f t="shared" si="20"/>
        <v>10182134.844045911</v>
      </c>
      <c r="J90" s="7">
        <f t="shared" si="21"/>
        <v>154820.78928905446</v>
      </c>
      <c r="K90" s="7">
        <f t="shared" si="22"/>
        <v>78848.187175146624</v>
      </c>
      <c r="L90" s="7">
        <f t="shared" si="23"/>
        <v>75972.602113907837</v>
      </c>
      <c r="M90" s="41">
        <f t="shared" si="24"/>
        <v>0.27</v>
      </c>
      <c r="N90" s="41">
        <f t="shared" si="25"/>
        <v>2.5884983351604385E-2</v>
      </c>
      <c r="O90" s="7">
        <f t="shared" si="26"/>
        <v>449995.21735325898</v>
      </c>
      <c r="P90" s="7">
        <f t="shared" si="27"/>
        <v>16934416.865931612</v>
      </c>
    </row>
    <row r="91" spans="1:16" x14ac:dyDescent="0.15">
      <c r="A91" s="26">
        <v>81</v>
      </c>
      <c r="B91" s="7">
        <f t="shared" si="14"/>
        <v>90989.951807708479</v>
      </c>
      <c r="C91" s="7">
        <f t="shared" si="15"/>
        <v>45836.57702294668</v>
      </c>
      <c r="D91" s="7">
        <f t="shared" si="16"/>
        <v>45153.3747847618</v>
      </c>
      <c r="E91" s="41">
        <f t="shared" si="17"/>
        <v>0.27</v>
      </c>
      <c r="F91" s="41">
        <f t="shared" si="18"/>
        <v>2.5884983351604385E-2</v>
      </c>
      <c r="G91" s="7">
        <f t="shared" si="19"/>
        <v>262395.59656734701</v>
      </c>
      <c r="H91" s="7">
        <f t="shared" si="20"/>
        <v>9874585.8726938013</v>
      </c>
      <c r="J91" s="7">
        <f t="shared" si="21"/>
        <v>150813.25573582508</v>
      </c>
      <c r="K91" s="7">
        <f t="shared" si="22"/>
        <v>76473.004163736157</v>
      </c>
      <c r="L91" s="7">
        <f t="shared" si="23"/>
        <v>74340.251572088921</v>
      </c>
      <c r="M91" s="41">
        <f t="shared" si="24"/>
        <v>0.27</v>
      </c>
      <c r="N91" s="41">
        <f t="shared" si="25"/>
        <v>2.5884983351604385E-2</v>
      </c>
      <c r="O91" s="7">
        <f t="shared" si="26"/>
        <v>436422.80246947071</v>
      </c>
      <c r="P91" s="7">
        <f t="shared" si="27"/>
        <v>16423653.811890053</v>
      </c>
    </row>
    <row r="92" spans="1:16" x14ac:dyDescent="0.15">
      <c r="A92" s="26">
        <v>82</v>
      </c>
      <c r="B92" s="7">
        <f t="shared" si="14"/>
        <v>88634.67842000266</v>
      </c>
      <c r="C92" s="7">
        <f t="shared" si="15"/>
        <v>44452.094070243264</v>
      </c>
      <c r="D92" s="7">
        <f t="shared" si="16"/>
        <v>44182.584349759396</v>
      </c>
      <c r="E92" s="41">
        <f t="shared" si="17"/>
        <v>0.27</v>
      </c>
      <c r="F92" s="41">
        <f t="shared" si="18"/>
        <v>2.5884983351604385E-2</v>
      </c>
      <c r="G92" s="7">
        <f t="shared" si="19"/>
        <v>254459.82545834253</v>
      </c>
      <c r="H92" s="7">
        <f t="shared" si="20"/>
        <v>9575943.4628857002</v>
      </c>
      <c r="J92" s="7">
        <f t="shared" si="21"/>
        <v>146909.45712190197</v>
      </c>
      <c r="K92" s="7">
        <f t="shared" si="22"/>
        <v>74166.483338860155</v>
      </c>
      <c r="L92" s="7">
        <f t="shared" si="23"/>
        <v>72742.973783041816</v>
      </c>
      <c r="M92" s="41">
        <f t="shared" si="24"/>
        <v>0.27</v>
      </c>
      <c r="N92" s="41">
        <f t="shared" si="25"/>
        <v>2.5884983351604385E-2</v>
      </c>
      <c r="O92" s="7">
        <f t="shared" si="26"/>
        <v>423243.05482796766</v>
      </c>
      <c r="P92" s="7">
        <f t="shared" si="27"/>
        <v>15927667.783279043</v>
      </c>
    </row>
    <row r="93" spans="1:16" x14ac:dyDescent="0.15">
      <c r="A93" s="26">
        <v>83</v>
      </c>
      <c r="B93" s="7">
        <f t="shared" si="14"/>
        <v>86340.371244726077</v>
      </c>
      <c r="C93" s="7">
        <f t="shared" si="15"/>
        <v>43107.705488757128</v>
      </c>
      <c r="D93" s="7">
        <f t="shared" si="16"/>
        <v>43232.665755968948</v>
      </c>
      <c r="E93" s="41">
        <f t="shared" si="17"/>
        <v>0.27</v>
      </c>
      <c r="F93" s="41">
        <f t="shared" si="18"/>
        <v>2.5884983351604385E-2</v>
      </c>
      <c r="G93" s="7">
        <f t="shared" si="19"/>
        <v>246754.06027936246</v>
      </c>
      <c r="H93" s="7">
        <f t="shared" si="20"/>
        <v>9285956.7368503697</v>
      </c>
      <c r="J93" s="7">
        <f t="shared" si="21"/>
        <v>143106.7082701083</v>
      </c>
      <c r="K93" s="7">
        <f t="shared" si="22"/>
        <v>71926.693097990938</v>
      </c>
      <c r="L93" s="7">
        <f t="shared" si="23"/>
        <v>71180.015172117361</v>
      </c>
      <c r="M93" s="41">
        <f t="shared" si="24"/>
        <v>0.27</v>
      </c>
      <c r="N93" s="41">
        <f t="shared" si="25"/>
        <v>2.5884983351604385E-2</v>
      </c>
      <c r="O93" s="7">
        <f t="shared" si="26"/>
        <v>410444.92189236637</v>
      </c>
      <c r="P93" s="7">
        <f t="shared" si="27"/>
        <v>15446042.846214559</v>
      </c>
    </row>
    <row r="94" spans="1:16" x14ac:dyDescent="0.15">
      <c r="A94" s="26">
        <v>84</v>
      </c>
      <c r="B94" s="7">
        <f t="shared" si="14"/>
        <v>84105.45217248502</v>
      </c>
      <c r="C94" s="7">
        <f t="shared" si="15"/>
        <v>41802.281910388083</v>
      </c>
      <c r="D94" s="7">
        <f t="shared" si="16"/>
        <v>42303.170262096937</v>
      </c>
      <c r="E94" s="41">
        <f t="shared" si="17"/>
        <v>0.27</v>
      </c>
      <c r="F94" s="41">
        <f t="shared" si="18"/>
        <v>2.5884983351604385E-2</v>
      </c>
      <c r="G94" s="7">
        <f t="shared" si="19"/>
        <v>239271.81867913593</v>
      </c>
      <c r="H94" s="7">
        <f t="shared" si="20"/>
        <v>9004381.747909138</v>
      </c>
      <c r="J94" s="7">
        <f t="shared" si="21"/>
        <v>139402.39350903369</v>
      </c>
      <c r="K94" s="7">
        <f t="shared" si="22"/>
        <v>69751.755153030565</v>
      </c>
      <c r="L94" s="7">
        <f t="shared" si="23"/>
        <v>69650.638356003124</v>
      </c>
      <c r="M94" s="41">
        <f t="shared" si="24"/>
        <v>0.27</v>
      </c>
      <c r="N94" s="41">
        <f t="shared" si="25"/>
        <v>2.5884983351604385E-2</v>
      </c>
      <c r="O94" s="7">
        <f t="shared" si="26"/>
        <v>398017.65630815807</v>
      </c>
      <c r="P94" s="7">
        <f t="shared" si="27"/>
        <v>14978374.551550398</v>
      </c>
    </row>
    <row r="95" spans="1:16" x14ac:dyDescent="0.15">
      <c r="A95" s="26">
        <v>85</v>
      </c>
      <c r="B95" s="7">
        <f t="shared" si="14"/>
        <v>81928.383943221095</v>
      </c>
      <c r="C95" s="7">
        <f t="shared" si="15"/>
        <v>40534.725168504301</v>
      </c>
      <c r="D95" s="7">
        <f t="shared" si="16"/>
        <v>41393.658774716794</v>
      </c>
      <c r="E95" s="41">
        <f t="shared" si="17"/>
        <v>0.27</v>
      </c>
      <c r="F95" s="41">
        <f t="shared" si="18"/>
        <v>2.5884983351604385E-2</v>
      </c>
      <c r="G95" s="7">
        <f t="shared" si="19"/>
        <v>232006.79746787288</v>
      </c>
      <c r="H95" s="7">
        <f t="shared" si="20"/>
        <v>8730981.2916665487</v>
      </c>
      <c r="J95" s="7">
        <f t="shared" si="21"/>
        <v>135793.96487387855</v>
      </c>
      <c r="K95" s="7">
        <f t="shared" si="22"/>
        <v>67639.843079042999</v>
      </c>
      <c r="L95" s="7">
        <f t="shared" si="23"/>
        <v>68154.121794835548</v>
      </c>
      <c r="M95" s="41">
        <f t="shared" si="24"/>
        <v>0.27</v>
      </c>
      <c r="N95" s="41">
        <f t="shared" si="25"/>
        <v>2.5884983351604385E-2</v>
      </c>
      <c r="O95" s="7">
        <f t="shared" si="26"/>
        <v>385950.80759297434</v>
      </c>
      <c r="P95" s="7">
        <f t="shared" si="27"/>
        <v>14524269.622162588</v>
      </c>
    </row>
    <row r="96" spans="1:16" x14ac:dyDescent="0.15">
      <c r="A96" s="26">
        <v>86</v>
      </c>
      <c r="B96" s="7">
        <f t="shared" si="14"/>
        <v>79807.669088826966</v>
      </c>
      <c r="C96" s="7">
        <f t="shared" si="15"/>
        <v>39303.967447985582</v>
      </c>
      <c r="D96" s="7">
        <f t="shared" si="16"/>
        <v>40503.701640841384</v>
      </c>
      <c r="E96" s="41">
        <f t="shared" si="17"/>
        <v>0.27</v>
      </c>
      <c r="F96" s="41">
        <f t="shared" si="18"/>
        <v>2.5884983351604385E-2</v>
      </c>
      <c r="G96" s="7">
        <f t="shared" si="19"/>
        <v>224952.86773530644</v>
      </c>
      <c r="H96" s="7">
        <f t="shared" si="20"/>
        <v>8465524.7222904023</v>
      </c>
      <c r="J96" s="7">
        <f t="shared" si="21"/>
        <v>132278.94035386984</v>
      </c>
      <c r="K96" s="7">
        <f t="shared" si="22"/>
        <v>65589.180902082546</v>
      </c>
      <c r="L96" s="7">
        <f t="shared" si="23"/>
        <v>66689.759451787293</v>
      </c>
      <c r="M96" s="41">
        <f t="shared" si="24"/>
        <v>0.27</v>
      </c>
      <c r="N96" s="41">
        <f t="shared" si="25"/>
        <v>2.5884983351604385E-2</v>
      </c>
      <c r="O96" s="7">
        <f t="shared" si="26"/>
        <v>374234.21405075985</v>
      </c>
      <c r="P96" s="7">
        <f t="shared" si="27"/>
        <v>14083345.64866004</v>
      </c>
    </row>
    <row r="97" spans="1:16" x14ac:dyDescent="0.15">
      <c r="A97" s="26">
        <v>87</v>
      </c>
      <c r="B97" s="7">
        <f t="shared" si="14"/>
        <v>77741.84890313237</v>
      </c>
      <c r="C97" s="7">
        <f t="shared" si="15"/>
        <v>38108.970458177297</v>
      </c>
      <c r="D97" s="7">
        <f t="shared" si="16"/>
        <v>39632.878444955073</v>
      </c>
      <c r="E97" s="41">
        <f t="shared" si="17"/>
        <v>0.27</v>
      </c>
      <c r="F97" s="41">
        <f t="shared" si="18"/>
        <v>2.5884983351604385E-2</v>
      </c>
      <c r="G97" s="7">
        <f t="shared" si="19"/>
        <v>218104.07010035857</v>
      </c>
      <c r="H97" s="7">
        <f t="shared" si="20"/>
        <v>8207787.7737450888</v>
      </c>
      <c r="J97" s="7">
        <f t="shared" si="21"/>
        <v>128854.90218504202</v>
      </c>
      <c r="K97" s="7">
        <f t="shared" si="22"/>
        <v>63598.041725073956</v>
      </c>
      <c r="L97" s="7">
        <f t="shared" si="23"/>
        <v>65256.860459968069</v>
      </c>
      <c r="M97" s="41">
        <f t="shared" si="24"/>
        <v>0.27</v>
      </c>
      <c r="N97" s="41">
        <f t="shared" si="25"/>
        <v>2.5884983351604385E-2</v>
      </c>
      <c r="O97" s="7">
        <f t="shared" si="26"/>
        <v>362857.99490387092</v>
      </c>
      <c r="P97" s="7">
        <f t="shared" si="27"/>
        <v>13655230.793296199</v>
      </c>
    </row>
    <row r="98" spans="1:16" x14ac:dyDescent="0.15">
      <c r="A98" s="26">
        <v>88</v>
      </c>
      <c r="B98" s="7">
        <f t="shared" si="14"/>
        <v>75729.502438551819</v>
      </c>
      <c r="C98" s="7">
        <f t="shared" si="15"/>
        <v>36948.724628142474</v>
      </c>
      <c r="D98" s="7">
        <f t="shared" si="16"/>
        <v>38780.777810409345</v>
      </c>
      <c r="E98" s="41">
        <f t="shared" si="17"/>
        <v>0.27</v>
      </c>
      <c r="F98" s="41">
        <f t="shared" si="18"/>
        <v>2.5884983351604385E-2</v>
      </c>
      <c r="G98" s="7">
        <f t="shared" si="19"/>
        <v>211454.61008890893</v>
      </c>
      <c r="H98" s="7">
        <f t="shared" si="20"/>
        <v>7957552.3858457701</v>
      </c>
      <c r="J98" s="7">
        <f t="shared" si="21"/>
        <v>125519.49518720957</v>
      </c>
      <c r="K98" s="7">
        <f t="shared" si="22"/>
        <v>61664.746390726745</v>
      </c>
      <c r="L98" s="7">
        <f t="shared" si="23"/>
        <v>63854.748796482825</v>
      </c>
      <c r="M98" s="41">
        <f t="shared" si="24"/>
        <v>0.27</v>
      </c>
      <c r="N98" s="41">
        <f t="shared" si="25"/>
        <v>2.5884983351604385E-2</v>
      </c>
      <c r="O98" s="7">
        <f t="shared" si="26"/>
        <v>351812.54263726983</v>
      </c>
      <c r="P98" s="7">
        <f t="shared" si="27"/>
        <v>13239563.501862446</v>
      </c>
    </row>
    <row r="99" spans="1:16" x14ac:dyDescent="0.15">
      <c r="A99" s="26">
        <v>89</v>
      </c>
      <c r="B99" s="7">
        <f t="shared" si="14"/>
        <v>73769.245528704618</v>
      </c>
      <c r="C99" s="7">
        <f t="shared" si="15"/>
        <v>35822.248323615713</v>
      </c>
      <c r="D99" s="7">
        <f t="shared" si="16"/>
        <v>37946.997205088905</v>
      </c>
      <c r="E99" s="41">
        <f t="shared" si="17"/>
        <v>0.27</v>
      </c>
      <c r="F99" s="41">
        <f t="shared" si="18"/>
        <v>2.5884983351604385E-2</v>
      </c>
      <c r="G99" s="7">
        <f t="shared" si="19"/>
        <v>204998.85363624041</v>
      </c>
      <c r="H99" s="7">
        <f t="shared" si="20"/>
        <v>7714606.5350044407</v>
      </c>
      <c r="J99" s="7">
        <f t="shared" si="21"/>
        <v>122270.42514398688</v>
      </c>
      <c r="K99" s="7">
        <f t="shared" si="22"/>
        <v>59787.662180493819</v>
      </c>
      <c r="L99" s="7">
        <f t="shared" si="23"/>
        <v>62482.762963493064</v>
      </c>
      <c r="M99" s="41">
        <f t="shared" si="24"/>
        <v>0.27</v>
      </c>
      <c r="N99" s="41">
        <f t="shared" si="25"/>
        <v>2.5884983351604385E-2</v>
      </c>
      <c r="O99" s="7">
        <f t="shared" si="26"/>
        <v>341088.51554914622</v>
      </c>
      <c r="P99" s="7">
        <f t="shared" si="27"/>
        <v>12835992.223349808</v>
      </c>
    </row>
    <row r="100" spans="1:16" x14ac:dyDescent="0.15">
      <c r="A100" s="26">
        <v>90</v>
      </c>
      <c r="B100" s="7">
        <f t="shared" si="14"/>
        <v>71859.729836333674</v>
      </c>
      <c r="C100" s="7">
        <f t="shared" si="15"/>
        <v>34728.587085078325</v>
      </c>
      <c r="D100" s="7">
        <f t="shared" si="16"/>
        <v>37131.142751255349</v>
      </c>
      <c r="E100" s="41">
        <f t="shared" si="17"/>
        <v>0.27</v>
      </c>
      <c r="F100" s="41">
        <f t="shared" si="18"/>
        <v>2.5884983351604385E-2</v>
      </c>
      <c r="G100" s="7">
        <f t="shared" si="19"/>
        <v>198731.32271082606</v>
      </c>
      <c r="H100" s="7">
        <f t="shared" si="20"/>
        <v>7478744.0695423596</v>
      </c>
      <c r="J100" s="7">
        <f t="shared" si="21"/>
        <v>119105.45722474117</v>
      </c>
      <c r="K100" s="7">
        <f t="shared" si="22"/>
        <v>57965.201548610501</v>
      </c>
      <c r="L100" s="7">
        <f t="shared" si="23"/>
        <v>61140.25567613067</v>
      </c>
      <c r="M100" s="41">
        <f t="shared" si="24"/>
        <v>0.27</v>
      </c>
      <c r="N100" s="41">
        <f t="shared" si="25"/>
        <v>2.5884983351604385E-2</v>
      </c>
      <c r="O100" s="7">
        <f t="shared" si="26"/>
        <v>330676.83050244366</v>
      </c>
      <c r="P100" s="7">
        <f t="shared" si="27"/>
        <v>12444175.137171235</v>
      </c>
    </row>
    <row r="101" spans="1:16" x14ac:dyDescent="0.15">
      <c r="A101" s="26">
        <v>91</v>
      </c>
      <c r="B101" s="7">
        <f t="shared" si="14"/>
        <v>69999.641925869379</v>
      </c>
      <c r="C101" s="7">
        <f t="shared" si="15"/>
        <v>33666.81288638986</v>
      </c>
      <c r="D101" s="7">
        <f t="shared" si="16"/>
        <v>36332.829039479519</v>
      </c>
      <c r="E101" s="41">
        <f t="shared" si="17"/>
        <v>0.27</v>
      </c>
      <c r="F101" s="41">
        <f t="shared" si="18"/>
        <v>2.5884983351604385E-2</v>
      </c>
      <c r="G101" s="7">
        <f t="shared" si="19"/>
        <v>192646.69105621037</v>
      </c>
      <c r="H101" s="7">
        <f t="shared" si="20"/>
        <v>7249764.5494466694</v>
      </c>
      <c r="J101" s="7">
        <f t="shared" si="21"/>
        <v>116022.41444739353</v>
      </c>
      <c r="K101" s="7">
        <f t="shared" si="22"/>
        <v>56195.820890275761</v>
      </c>
      <c r="L101" s="7">
        <f t="shared" si="23"/>
        <v>59826.593557117769</v>
      </c>
      <c r="M101" s="41">
        <f t="shared" si="24"/>
        <v>0.27</v>
      </c>
      <c r="N101" s="41">
        <f t="shared" si="25"/>
        <v>2.5884983351604385E-2</v>
      </c>
      <c r="O101" s="7">
        <f t="shared" si="26"/>
        <v>320568.65587191744</v>
      </c>
      <c r="P101" s="7">
        <f t="shared" si="27"/>
        <v>12063779.887742201</v>
      </c>
    </row>
    <row r="102" spans="1:16" x14ac:dyDescent="0.15">
      <c r="A102" s="26">
        <v>92</v>
      </c>
      <c r="B102" s="7">
        <f t="shared" si="14"/>
        <v>68187.702359999996</v>
      </c>
      <c r="C102" s="7">
        <f t="shared" si="15"/>
        <v>32636.023413425759</v>
      </c>
      <c r="D102" s="7">
        <f t="shared" si="16"/>
        <v>35551.678946574233</v>
      </c>
      <c r="E102" s="41">
        <f t="shared" si="17"/>
        <v>0.27</v>
      </c>
      <c r="F102" s="41">
        <f t="shared" si="18"/>
        <v>2.5884983351604385E-2</v>
      </c>
      <c r="G102" s="7">
        <f t="shared" si="19"/>
        <v>186739.78004782504</v>
      </c>
      <c r="H102" s="7">
        <f t="shared" si="20"/>
        <v>7027473.0904522706</v>
      </c>
      <c r="J102" s="7">
        <f t="shared" si="21"/>
        <v>113019.17618100985</v>
      </c>
      <c r="K102" s="7">
        <f t="shared" si="22"/>
        <v>54478.019343062479</v>
      </c>
      <c r="L102" s="7">
        <f t="shared" si="23"/>
        <v>58541.156837947376</v>
      </c>
      <c r="M102" s="41">
        <f t="shared" si="24"/>
        <v>0.27</v>
      </c>
      <c r="N102" s="41">
        <f t="shared" si="25"/>
        <v>2.5884983351604385E-2</v>
      </c>
      <c r="O102" s="7">
        <f t="shared" si="26"/>
        <v>310755.40468149277</v>
      </c>
      <c r="P102" s="7">
        <f t="shared" si="27"/>
        <v>11694483.326222761</v>
      </c>
    </row>
    <row r="103" spans="1:16" x14ac:dyDescent="0.15">
      <c r="A103" s="26">
        <v>93</v>
      </c>
      <c r="B103" s="7">
        <f t="shared" si="14"/>
        <v>66422.664819627273</v>
      </c>
      <c r="C103" s="7">
        <f t="shared" si="15"/>
        <v>31635.341362185973</v>
      </c>
      <c r="D103" s="7">
        <f t="shared" si="16"/>
        <v>34787.3234574413</v>
      </c>
      <c r="E103" s="41">
        <f t="shared" si="17"/>
        <v>0.27</v>
      </c>
      <c r="F103" s="41">
        <f t="shared" si="18"/>
        <v>2.5884983351604385E-2</v>
      </c>
      <c r="G103" s="7">
        <f t="shared" si="19"/>
        <v>181005.55466166208</v>
      </c>
      <c r="H103" s="7">
        <f t="shared" si="20"/>
        <v>6811680.212333167</v>
      </c>
      <c r="J103" s="7">
        <f t="shared" si="21"/>
        <v>110093.67668715234</v>
      </c>
      <c r="K103" s="7">
        <f t="shared" si="22"/>
        <v>52810.337620667611</v>
      </c>
      <c r="L103" s="7">
        <f t="shared" si="23"/>
        <v>57283.339066484732</v>
      </c>
      <c r="M103" s="41">
        <f t="shared" si="24"/>
        <v>0.27</v>
      </c>
      <c r="N103" s="41">
        <f t="shared" si="25"/>
        <v>2.5884983351604385E-2</v>
      </c>
      <c r="O103" s="7">
        <f t="shared" si="26"/>
        <v>301228.72792683094</v>
      </c>
      <c r="P103" s="7">
        <f t="shared" si="27"/>
        <v>11335971.259229444</v>
      </c>
    </row>
    <row r="104" spans="1:16" x14ac:dyDescent="0.15">
      <c r="A104" s="26">
        <v>94</v>
      </c>
      <c r="B104" s="7">
        <f t="shared" si="14"/>
        <v>64703.315246601996</v>
      </c>
      <c r="C104" s="7">
        <f t="shared" si="15"/>
        <v>30663.91375585314</v>
      </c>
      <c r="D104" s="7">
        <f t="shared" si="16"/>
        <v>34039.40149074886</v>
      </c>
      <c r="E104" s="41">
        <f t="shared" si="17"/>
        <v>0.27</v>
      </c>
      <c r="F104" s="41">
        <f t="shared" si="18"/>
        <v>2.5884983351604385E-2</v>
      </c>
      <c r="G104" s="7">
        <f t="shared" si="19"/>
        <v>175439.11955181044</v>
      </c>
      <c r="H104" s="7">
        <f t="shared" si="20"/>
        <v>6602201.6912906077</v>
      </c>
      <c r="J104" s="7">
        <f t="shared" si="21"/>
        <v>107243.90369898849</v>
      </c>
      <c r="K104" s="7">
        <f t="shared" si="22"/>
        <v>51191.356878136954</v>
      </c>
      <c r="L104" s="7">
        <f t="shared" si="23"/>
        <v>56052.546820851538</v>
      </c>
      <c r="M104" s="41">
        <f t="shared" si="24"/>
        <v>0.27</v>
      </c>
      <c r="N104" s="41">
        <f t="shared" si="25"/>
        <v>2.5884983351604385E-2</v>
      </c>
      <c r="O104" s="7">
        <f t="shared" si="26"/>
        <v>291980.50807814719</v>
      </c>
      <c r="P104" s="7">
        <f t="shared" si="27"/>
        <v>10987938.204330446</v>
      </c>
    </row>
    <row r="105" spans="1:16" x14ac:dyDescent="0.15">
      <c r="A105" s="26">
        <v>95</v>
      </c>
      <c r="B105" s="7">
        <f t="shared" si="14"/>
        <v>63028.471008650093</v>
      </c>
      <c r="C105" s="7">
        <f t="shared" si="15"/>
        <v>29720.911280293221</v>
      </c>
      <c r="D105" s="7">
        <f t="shared" si="16"/>
        <v>33307.559728356871</v>
      </c>
      <c r="E105" s="41">
        <f t="shared" si="17"/>
        <v>0.27</v>
      </c>
      <c r="F105" s="41">
        <f t="shared" si="18"/>
        <v>2.5884983351604385E-2</v>
      </c>
      <c r="G105" s="7">
        <f t="shared" si="19"/>
        <v>170035.7152339406</v>
      </c>
      <c r="H105" s="7">
        <f t="shared" si="20"/>
        <v>6398858.41632831</v>
      </c>
      <c r="J105" s="7">
        <f t="shared" si="21"/>
        <v>104467.89703717911</v>
      </c>
      <c r="K105" s="7">
        <f t="shared" si="22"/>
        <v>49619.697607722235</v>
      </c>
      <c r="L105" s="7">
        <f t="shared" si="23"/>
        <v>54848.199429456872</v>
      </c>
      <c r="M105" s="41">
        <f t="shared" si="24"/>
        <v>0.27</v>
      </c>
      <c r="N105" s="41">
        <f t="shared" si="25"/>
        <v>2.5884983351604385E-2</v>
      </c>
      <c r="O105" s="7">
        <f t="shared" si="26"/>
        <v>283002.85275845445</v>
      </c>
      <c r="P105" s="7">
        <f t="shared" si="27"/>
        <v>10650087.152142536</v>
      </c>
    </row>
    <row r="106" spans="1:16" x14ac:dyDescent="0.15">
      <c r="A106" s="26">
        <v>96</v>
      </c>
      <c r="B106" s="7">
        <f t="shared" si="14"/>
        <v>61396.980085914111</v>
      </c>
      <c r="C106" s="7">
        <f t="shared" si="15"/>
        <v>28805.527637504609</v>
      </c>
      <c r="D106" s="7">
        <f t="shared" si="16"/>
        <v>32591.452448409502</v>
      </c>
      <c r="E106" s="41">
        <f t="shared" si="17"/>
        <v>0.27</v>
      </c>
      <c r="F106" s="41">
        <f t="shared" si="18"/>
        <v>2.5884983351604385E-2</v>
      </c>
      <c r="G106" s="7">
        <f t="shared" si="19"/>
        <v>164790.71437190022</v>
      </c>
      <c r="H106" s="7">
        <f t="shared" si="20"/>
        <v>6201476.2495080009</v>
      </c>
      <c r="J106" s="7">
        <f t="shared" si="21"/>
        <v>101763.74726159463</v>
      </c>
      <c r="K106" s="7">
        <f t="shared" si="22"/>
        <v>48094.01856455033</v>
      </c>
      <c r="L106" s="7">
        <f t="shared" si="23"/>
        <v>53669.728697044302</v>
      </c>
      <c r="M106" s="41">
        <f t="shared" si="24"/>
        <v>0.27</v>
      </c>
      <c r="N106" s="41">
        <f t="shared" si="25"/>
        <v>2.5884983351604385E-2</v>
      </c>
      <c r="O106" s="7">
        <f t="shared" si="26"/>
        <v>274288.08859253715</v>
      </c>
      <c r="P106" s="7">
        <f t="shared" si="27"/>
        <v>10322129.334852954</v>
      </c>
    </row>
    <row r="107" spans="1:16" x14ac:dyDescent="0.15">
      <c r="A107" s="26">
        <v>97</v>
      </c>
      <c r="B107" s="7">
        <f t="shared" si="14"/>
        <v>59807.720278551438</v>
      </c>
      <c r="C107" s="7">
        <f t="shared" si="15"/>
        <v>27916.978916535187</v>
      </c>
      <c r="D107" s="7">
        <f t="shared" si="16"/>
        <v>31890.741362016252</v>
      </c>
      <c r="E107" s="41">
        <f t="shared" si="17"/>
        <v>0.27</v>
      </c>
      <c r="F107" s="41">
        <f t="shared" si="18"/>
        <v>2.5884983351604385E-2</v>
      </c>
      <c r="G107" s="7">
        <f t="shared" si="19"/>
        <v>159699.61816465849</v>
      </c>
      <c r="H107" s="7">
        <f t="shared" si="20"/>
        <v>6009885.8899813257</v>
      </c>
      <c r="J107" s="7">
        <f t="shared" si="21"/>
        <v>99129.594357931346</v>
      </c>
      <c r="K107" s="7">
        <f t="shared" si="22"/>
        <v>46613.015721306794</v>
      </c>
      <c r="L107" s="7">
        <f t="shared" si="23"/>
        <v>52516.578636624552</v>
      </c>
      <c r="M107" s="41">
        <f t="shared" si="24"/>
        <v>0.27</v>
      </c>
      <c r="N107" s="41">
        <f t="shared" si="25"/>
        <v>2.5884983351604385E-2</v>
      </c>
      <c r="O107" s="7">
        <f t="shared" si="26"/>
        <v>265828.75522208371</v>
      </c>
      <c r="P107" s="7">
        <f t="shared" si="27"/>
        <v>10003784.000994246</v>
      </c>
    </row>
    <row r="108" spans="1:16" x14ac:dyDescent="0.15">
      <c r="A108" s="26">
        <v>98</v>
      </c>
      <c r="B108" s="7">
        <f t="shared" si="14"/>
        <v>58259.598434843712</v>
      </c>
      <c r="C108" s="7">
        <f t="shared" si="15"/>
        <v>27054.50298139927</v>
      </c>
      <c r="D108" s="7">
        <f t="shared" si="16"/>
        <v>31205.095453444443</v>
      </c>
      <c r="E108" s="41">
        <f t="shared" si="17"/>
        <v>0.27</v>
      </c>
      <c r="F108" s="41">
        <f t="shared" si="18"/>
        <v>2.5884983351604385E-2</v>
      </c>
      <c r="G108" s="7">
        <f t="shared" si="19"/>
        <v>154758.05283091107</v>
      </c>
      <c r="H108" s="7">
        <f t="shared" si="20"/>
        <v>5823922.7416969696</v>
      </c>
      <c r="J108" s="7">
        <f t="shared" si="21"/>
        <v>96563.626458325016</v>
      </c>
      <c r="K108" s="7">
        <f t="shared" si="22"/>
        <v>45175.421251156513</v>
      </c>
      <c r="L108" s="7">
        <f t="shared" si="23"/>
        <v>51388.205207168503</v>
      </c>
      <c r="M108" s="41">
        <f t="shared" si="24"/>
        <v>0.27</v>
      </c>
      <c r="N108" s="41">
        <f t="shared" si="25"/>
        <v>2.5884983351604385E-2</v>
      </c>
      <c r="O108" s="7">
        <f t="shared" si="26"/>
        <v>257617.59948252598</v>
      </c>
      <c r="P108" s="7">
        <f t="shared" si="27"/>
        <v>9694778.1963045523</v>
      </c>
    </row>
    <row r="109" spans="1:16" x14ac:dyDescent="0.15">
      <c r="A109" s="26">
        <v>99</v>
      </c>
      <c r="B109" s="7">
        <f t="shared" si="14"/>
        <v>56751.549699286625</v>
      </c>
      <c r="C109" s="7">
        <f t="shared" si="15"/>
        <v>26217.358875539194</v>
      </c>
      <c r="D109" s="7">
        <f t="shared" si="16"/>
        <v>30534.190823747431</v>
      </c>
      <c r="E109" s="41">
        <f t="shared" si="17"/>
        <v>0.27</v>
      </c>
      <c r="F109" s="41">
        <f t="shared" si="18"/>
        <v>2.5884983351604385E-2</v>
      </c>
      <c r="G109" s="7">
        <f t="shared" si="19"/>
        <v>149961.7661887288</v>
      </c>
      <c r="H109" s="7">
        <f t="shared" si="20"/>
        <v>5643426.7846844932</v>
      </c>
      <c r="J109" s="7">
        <f t="shared" si="21"/>
        <v>94064.078595080733</v>
      </c>
      <c r="K109" s="7">
        <f t="shared" si="22"/>
        <v>43780.002538145302</v>
      </c>
      <c r="L109" s="7">
        <f t="shared" si="23"/>
        <v>50284.076056935432</v>
      </c>
      <c r="M109" s="41">
        <f t="shared" si="24"/>
        <v>0.27</v>
      </c>
      <c r="N109" s="41">
        <f t="shared" si="25"/>
        <v>2.5884983351604385E-2</v>
      </c>
      <c r="O109" s="7">
        <f t="shared" si="26"/>
        <v>249647.56973725595</v>
      </c>
      <c r="P109" s="7">
        <f t="shared" si="27"/>
        <v>9394846.5505103618</v>
      </c>
    </row>
    <row r="110" spans="1:16" x14ac:dyDescent="0.15">
      <c r="A110" s="26">
        <v>100</v>
      </c>
      <c r="B110" s="7">
        <f t="shared" si="14"/>
        <v>55282.536780142837</v>
      </c>
      <c r="C110" s="7">
        <f t="shared" si="15"/>
        <v>25404.82624238803</v>
      </c>
      <c r="D110" s="7">
        <f t="shared" si="16"/>
        <v>29877.710537754807</v>
      </c>
      <c r="E110" s="41">
        <f t="shared" si="17"/>
        <v>0.27</v>
      </c>
      <c r="F110" s="41">
        <f t="shared" si="18"/>
        <v>2.5884983351604385E-2</v>
      </c>
      <c r="G110" s="7">
        <f t="shared" si="19"/>
        <v>145306.62432770254</v>
      </c>
      <c r="H110" s="7">
        <f t="shared" si="20"/>
        <v>5468242.4498190358</v>
      </c>
      <c r="J110" s="7">
        <f t="shared" si="21"/>
        <v>91629.231486663077</v>
      </c>
      <c r="K110" s="7">
        <f t="shared" si="22"/>
        <v>42425.561214346366</v>
      </c>
      <c r="L110" s="7">
        <f t="shared" si="23"/>
        <v>49203.670272316711</v>
      </c>
      <c r="M110" s="41">
        <f t="shared" si="24"/>
        <v>0.27</v>
      </c>
      <c r="N110" s="41">
        <f t="shared" si="25"/>
        <v>2.5884983351604385E-2</v>
      </c>
      <c r="O110" s="7">
        <f t="shared" si="26"/>
        <v>241911.81036500185</v>
      </c>
      <c r="P110" s="7">
        <f t="shared" si="27"/>
        <v>9103731.0698730424</v>
      </c>
    </row>
    <row r="111" spans="1:16" x14ac:dyDescent="0.15">
      <c r="A111" s="26">
        <v>101</v>
      </c>
      <c r="B111" s="7">
        <f t="shared" si="14"/>
        <v>53851.549235954393</v>
      </c>
      <c r="C111" s="7">
        <f t="shared" si="15"/>
        <v>24616.204761602028</v>
      </c>
      <c r="D111" s="7">
        <f t="shared" si="16"/>
        <v>29235.344474352365</v>
      </c>
      <c r="E111" s="41">
        <f t="shared" si="17"/>
        <v>0.27</v>
      </c>
      <c r="F111" s="41">
        <f t="shared" si="18"/>
        <v>2.5884983351604385E-2</v>
      </c>
      <c r="G111" s="7">
        <f t="shared" si="19"/>
        <v>140788.6083711051</v>
      </c>
      <c r="H111" s="7">
        <f t="shared" si="20"/>
        <v>5298218.4969735788</v>
      </c>
      <c r="J111" s="7">
        <f t="shared" si="21"/>
        <v>89257.410355110478</v>
      </c>
      <c r="K111" s="7">
        <f t="shared" si="22"/>
        <v>41110.932223035008</v>
      </c>
      <c r="L111" s="7">
        <f t="shared" si="23"/>
        <v>48146.47813207547</v>
      </c>
      <c r="M111" s="41">
        <f t="shared" si="24"/>
        <v>0.27</v>
      </c>
      <c r="N111" s="41">
        <f t="shared" si="25"/>
        <v>2.5884983351604385E-2</v>
      </c>
      <c r="O111" s="7">
        <f t="shared" si="26"/>
        <v>234403.65639626014</v>
      </c>
      <c r="P111" s="7">
        <f t="shared" si="27"/>
        <v>8821180.9353447072</v>
      </c>
    </row>
    <row r="112" spans="1:16" x14ac:dyDescent="0.15">
      <c r="A112" s="26">
        <v>102</v>
      </c>
      <c r="B112" s="7">
        <f t="shared" si="14"/>
        <v>52457.602780523615</v>
      </c>
      <c r="C112" s="7">
        <f t="shared" si="15"/>
        <v>23850.81360054273</v>
      </c>
      <c r="D112" s="7">
        <f t="shared" si="16"/>
        <v>28606.789179980886</v>
      </c>
      <c r="E112" s="41">
        <f t="shared" si="17"/>
        <v>0.27</v>
      </c>
      <c r="F112" s="41">
        <f t="shared" si="18"/>
        <v>2.5884983351604385E-2</v>
      </c>
      <c r="G112" s="7">
        <f t="shared" si="19"/>
        <v>136403.81132565683</v>
      </c>
      <c r="H112" s="7">
        <f t="shared" si="20"/>
        <v>5133207.8964679409</v>
      </c>
      <c r="J112" s="7">
        <f t="shared" si="21"/>
        <v>86946.98377406114</v>
      </c>
      <c r="K112" s="7">
        <f t="shared" si="22"/>
        <v>39834.982907194135</v>
      </c>
      <c r="L112" s="7">
        <f t="shared" si="23"/>
        <v>47112.000866867005</v>
      </c>
      <c r="M112" s="41">
        <f t="shared" si="24"/>
        <v>0.27</v>
      </c>
      <c r="N112" s="41">
        <f t="shared" si="25"/>
        <v>2.5884983351604385E-2</v>
      </c>
      <c r="O112" s="7">
        <f t="shared" si="26"/>
        <v>227116.6282947881</v>
      </c>
      <c r="P112" s="7">
        <f t="shared" si="27"/>
        <v>8546952.3061830513</v>
      </c>
    </row>
    <row r="113" spans="1:16" x14ac:dyDescent="0.15">
      <c r="A113" s="26">
        <v>103</v>
      </c>
      <c r="B113" s="7">
        <f t="shared" si="14"/>
        <v>51099.738605884668</v>
      </c>
      <c r="C113" s="7">
        <f t="shared" si="15"/>
        <v>23107.990880599849</v>
      </c>
      <c r="D113" s="7">
        <f t="shared" si="16"/>
        <v>27991.747725284818</v>
      </c>
      <c r="E113" s="41">
        <f t="shared" si="17"/>
        <v>0.27</v>
      </c>
      <c r="F113" s="41">
        <f t="shared" si="18"/>
        <v>2.5884983351604385E-2</v>
      </c>
      <c r="G113" s="7">
        <f t="shared" si="19"/>
        <v>132148.43501654553</v>
      </c>
      <c r="H113" s="7">
        <f t="shared" si="20"/>
        <v>4973067.7137261108</v>
      </c>
      <c r="J113" s="7">
        <f t="shared" si="21"/>
        <v>84696.362546597345</v>
      </c>
      <c r="K113" s="7">
        <f t="shared" si="22"/>
        <v>38596.61212267162</v>
      </c>
      <c r="L113" s="7">
        <f t="shared" si="23"/>
        <v>46099.750423925725</v>
      </c>
      <c r="M113" s="41">
        <f t="shared" si="24"/>
        <v>0.27</v>
      </c>
      <c r="N113" s="41">
        <f t="shared" si="25"/>
        <v>2.5884983351604385E-2</v>
      </c>
      <c r="O113" s="7">
        <f t="shared" si="26"/>
        <v>220044.42688026858</v>
      </c>
      <c r="P113" s="7">
        <f t="shared" si="27"/>
        <v>8280808.1288788579</v>
      </c>
    </row>
    <row r="114" spans="1:16" x14ac:dyDescent="0.15">
      <c r="A114" s="26">
        <v>104</v>
      </c>
      <c r="B114" s="7">
        <f t="shared" si="14"/>
        <v>49777.022722800015</v>
      </c>
      <c r="C114" s="7">
        <f t="shared" si="15"/>
        <v>22387.093157957042</v>
      </c>
      <c r="D114" s="7">
        <f t="shared" si="16"/>
        <v>27389.929564842972</v>
      </c>
      <c r="E114" s="41">
        <f t="shared" si="17"/>
        <v>0.27</v>
      </c>
      <c r="F114" s="41">
        <f t="shared" si="18"/>
        <v>2.5884983351604385E-2</v>
      </c>
      <c r="G114" s="7">
        <f t="shared" si="19"/>
        <v>128018.78710541409</v>
      </c>
      <c r="H114" s="7">
        <f t="shared" si="20"/>
        <v>4817658.9970558537</v>
      </c>
      <c r="J114" s="7">
        <f t="shared" si="21"/>
        <v>82503.99861213722</v>
      </c>
      <c r="K114" s="7">
        <f t="shared" si="22"/>
        <v>37394.749375328771</v>
      </c>
      <c r="L114" s="7">
        <f t="shared" si="23"/>
        <v>45109.249236808449</v>
      </c>
      <c r="M114" s="41">
        <f t="shared" si="24"/>
        <v>0.27</v>
      </c>
      <c r="N114" s="41">
        <f t="shared" si="25"/>
        <v>2.5884983351604385E-2</v>
      </c>
      <c r="O114" s="7">
        <f t="shared" si="26"/>
        <v>213180.92838836135</v>
      </c>
      <c r="P114" s="7">
        <f t="shared" si="27"/>
        <v>8022517.951253688</v>
      </c>
    </row>
    <row r="115" spans="1:16" x14ac:dyDescent="0.15">
      <c r="A115" s="26">
        <v>105</v>
      </c>
      <c r="B115" s="7">
        <f t="shared" si="14"/>
        <v>48488.545318327902</v>
      </c>
      <c r="C115" s="7">
        <f t="shared" si="15"/>
        <v>21687.494918413104</v>
      </c>
      <c r="D115" s="7">
        <f t="shared" si="16"/>
        <v>26801.050399914799</v>
      </c>
      <c r="E115" s="41">
        <f t="shared" si="17"/>
        <v>0.27</v>
      </c>
      <c r="F115" s="41">
        <f t="shared" si="18"/>
        <v>2.5884983351604385E-2</v>
      </c>
      <c r="G115" s="7">
        <f t="shared" si="19"/>
        <v>124011.27818909056</v>
      </c>
      <c r="H115" s="7">
        <f t="shared" si="20"/>
        <v>4666846.6684668483</v>
      </c>
      <c r="J115" s="7">
        <f t="shared" si="21"/>
        <v>80368.383981621271</v>
      </c>
      <c r="K115" s="7">
        <f t="shared" si="22"/>
        <v>36228.353981536442</v>
      </c>
      <c r="L115" s="7">
        <f t="shared" si="23"/>
        <v>44140.030000084829</v>
      </c>
      <c r="M115" s="41">
        <f t="shared" si="24"/>
        <v>0.27</v>
      </c>
      <c r="N115" s="41">
        <f t="shared" si="25"/>
        <v>2.5884983351604385E-2</v>
      </c>
      <c r="O115" s="7">
        <f t="shared" si="26"/>
        <v>206520.17966445751</v>
      </c>
      <c r="P115" s="7">
        <f t="shared" si="27"/>
        <v>7771857.7415891457</v>
      </c>
    </row>
    <row r="116" spans="1:16" x14ac:dyDescent="0.15">
      <c r="A116" s="26">
        <v>106</v>
      </c>
      <c r="B116" s="7">
        <f t="shared" si="14"/>
        <v>47233.420130019484</v>
      </c>
      <c r="C116" s="7">
        <f t="shared" si="15"/>
        <v>21008.588085881598</v>
      </c>
      <c r="D116" s="7">
        <f t="shared" si="16"/>
        <v>26224.832044137886</v>
      </c>
      <c r="E116" s="41">
        <f t="shared" si="17"/>
        <v>0.27</v>
      </c>
      <c r="F116" s="41">
        <f t="shared" si="18"/>
        <v>2.5884983351604385E-2</v>
      </c>
      <c r="G116" s="7">
        <f t="shared" si="19"/>
        <v>120122.41897689363</v>
      </c>
      <c r="H116" s="7">
        <f t="shared" si="20"/>
        <v>4520499.417445817</v>
      </c>
      <c r="J116" s="7">
        <f t="shared" si="21"/>
        <v>78288.049700261647</v>
      </c>
      <c r="K116" s="7">
        <f t="shared" si="22"/>
        <v>35096.414251392976</v>
      </c>
      <c r="L116" s="7">
        <f t="shared" si="23"/>
        <v>43191.63544886867</v>
      </c>
      <c r="M116" s="41">
        <f t="shared" si="24"/>
        <v>0.27</v>
      </c>
      <c r="N116" s="41">
        <f t="shared" si="25"/>
        <v>2.5884983351604385E-2</v>
      </c>
      <c r="O116" s="7">
        <f t="shared" si="26"/>
        <v>200056.39348755017</v>
      </c>
      <c r="P116" s="7">
        <f t="shared" si="27"/>
        <v>7528609.712652727</v>
      </c>
    </row>
    <row r="117" spans="1:16" x14ac:dyDescent="0.15">
      <c r="A117" s="26">
        <v>107</v>
      </c>
      <c r="B117" s="7">
        <f t="shared" si="14"/>
        <v>46010.783836314593</v>
      </c>
      <c r="C117" s="7">
        <f t="shared" si="15"/>
        <v>20349.78154420192</v>
      </c>
      <c r="D117" s="7">
        <f t="shared" si="16"/>
        <v>25661.002292112673</v>
      </c>
      <c r="E117" s="41">
        <f t="shared" si="17"/>
        <v>0.27</v>
      </c>
      <c r="F117" s="41">
        <f t="shared" si="18"/>
        <v>2.5884983351604385E-2</v>
      </c>
      <c r="G117" s="7">
        <f t="shared" si="19"/>
        <v>116348.81754440548</v>
      </c>
      <c r="H117" s="7">
        <f t="shared" si="20"/>
        <v>4378489.5976092992</v>
      </c>
      <c r="J117" s="7">
        <f t="shared" si="21"/>
        <v>76261.564837140817</v>
      </c>
      <c r="K117" s="7">
        <f t="shared" si="22"/>
        <v>33997.94669405427</v>
      </c>
      <c r="L117" s="7">
        <f t="shared" si="23"/>
        <v>42263.618143086547</v>
      </c>
      <c r="M117" s="41">
        <f t="shared" si="24"/>
        <v>0.27</v>
      </c>
      <c r="N117" s="41">
        <f t="shared" si="25"/>
        <v>2.5884983351604385E-2</v>
      </c>
      <c r="O117" s="7">
        <f t="shared" si="26"/>
        <v>193783.94402073056</v>
      </c>
      <c r="P117" s="7">
        <f t="shared" si="27"/>
        <v>7292562.1504889103</v>
      </c>
    </row>
    <row r="118" spans="1:16" x14ac:dyDescent="0.15">
      <c r="A118" s="26">
        <v>108</v>
      </c>
      <c r="B118" s="7">
        <f t="shared" si="14"/>
        <v>44819.795462717309</v>
      </c>
      <c r="C118" s="7">
        <f t="shared" si="15"/>
        <v>19710.50067190453</v>
      </c>
      <c r="D118" s="7">
        <f t="shared" si="16"/>
        <v>25109.294790812779</v>
      </c>
      <c r="E118" s="41">
        <f t="shared" si="17"/>
        <v>0.27</v>
      </c>
      <c r="F118" s="41">
        <f t="shared" si="18"/>
        <v>2.5884983351604385E-2</v>
      </c>
      <c r="G118" s="7">
        <f t="shared" si="19"/>
        <v>112687.17666165897</v>
      </c>
      <c r="H118" s="7">
        <f t="shared" si="20"/>
        <v>4240693.1261568274</v>
      </c>
      <c r="J118" s="7">
        <f t="shared" si="21"/>
        <v>74287.535500964106</v>
      </c>
      <c r="K118" s="7">
        <f t="shared" si="22"/>
        <v>32931.995244582831</v>
      </c>
      <c r="L118" s="7">
        <f t="shared" si="23"/>
        <v>41355.540256381275</v>
      </c>
      <c r="M118" s="41">
        <f t="shared" si="24"/>
        <v>0.27</v>
      </c>
      <c r="N118" s="41">
        <f t="shared" si="25"/>
        <v>2.5884983351604385E-2</v>
      </c>
      <c r="O118" s="7">
        <f t="shared" si="26"/>
        <v>187697.36238491267</v>
      </c>
      <c r="P118" s="7">
        <f t="shared" si="27"/>
        <v>7063509.2478476167</v>
      </c>
    </row>
    <row r="119" spans="1:16" x14ac:dyDescent="0.15">
      <c r="A119" s="26">
        <v>109</v>
      </c>
      <c r="B119" s="7">
        <f t="shared" si="14"/>
        <v>43659.635803342571</v>
      </c>
      <c r="C119" s="7">
        <f t="shared" si="15"/>
        <v>19090.186889582652</v>
      </c>
      <c r="D119" s="7">
        <f t="shared" si="16"/>
        <v>24569.448913759919</v>
      </c>
      <c r="E119" s="41">
        <f t="shared" si="17"/>
        <v>0.27</v>
      </c>
      <c r="F119" s="41">
        <f t="shared" si="18"/>
        <v>2.5884983351604385E-2</v>
      </c>
      <c r="G119" s="7">
        <f t="shared" si="19"/>
        <v>109134.29119374187</v>
      </c>
      <c r="H119" s="7">
        <f t="shared" si="20"/>
        <v>4106989.386049326</v>
      </c>
      <c r="J119" s="7">
        <f t="shared" si="21"/>
        <v>72364.603881289935</v>
      </c>
      <c r="K119" s="7">
        <f t="shared" si="22"/>
        <v>31897.630511738524</v>
      </c>
      <c r="L119" s="7">
        <f t="shared" si="23"/>
        <v>40466.973369551415</v>
      </c>
      <c r="M119" s="41">
        <f t="shared" si="24"/>
        <v>0.27</v>
      </c>
      <c r="N119" s="41">
        <f t="shared" si="25"/>
        <v>2.5884983351604385E-2</v>
      </c>
      <c r="O119" s="7">
        <f t="shared" si="26"/>
        <v>181791.33235247849</v>
      </c>
      <c r="P119" s="7">
        <f t="shared" si="27"/>
        <v>6841250.9421255868</v>
      </c>
    </row>
    <row r="120" spans="1:16" x14ac:dyDescent="0.15">
      <c r="A120" s="26">
        <v>110</v>
      </c>
      <c r="B120" s="7">
        <f t="shared" si="14"/>
        <v>42529.506857435939</v>
      </c>
      <c r="C120" s="7">
        <f t="shared" si="15"/>
        <v>18488.297219532051</v>
      </c>
      <c r="D120" s="7">
        <f t="shared" si="16"/>
        <v>24041.209637903889</v>
      </c>
      <c r="E120" s="41">
        <f t="shared" si="17"/>
        <v>0.27</v>
      </c>
      <c r="F120" s="41">
        <f t="shared" si="18"/>
        <v>2.5884983351604385E-2</v>
      </c>
      <c r="G120" s="7">
        <f t="shared" si="19"/>
        <v>105687.04557187314</v>
      </c>
      <c r="H120" s="7">
        <f t="shared" si="20"/>
        <v>3977261.130839549</v>
      </c>
      <c r="J120" s="7">
        <f t="shared" si="21"/>
        <v>70491.447314577294</v>
      </c>
      <c r="K120" s="7">
        <f t="shared" si="22"/>
        <v>30893.949046148791</v>
      </c>
      <c r="L120" s="7">
        <f t="shared" si="23"/>
        <v>39597.498268428506</v>
      </c>
      <c r="M120" s="41">
        <f t="shared" si="24"/>
        <v>0.27</v>
      </c>
      <c r="N120" s="41">
        <f t="shared" si="25"/>
        <v>2.5884983351604385E-2</v>
      </c>
      <c r="O120" s="7">
        <f t="shared" si="26"/>
        <v>176060.68615762517</v>
      </c>
      <c r="P120" s="7">
        <f t="shared" si="27"/>
        <v>6625592.7576995334</v>
      </c>
    </row>
    <row r="121" spans="1:16" x14ac:dyDescent="0.15">
      <c r="A121" s="26">
        <v>111</v>
      </c>
      <c r="B121" s="7">
        <f t="shared" si="14"/>
        <v>41428.631280479269</v>
      </c>
      <c r="C121" s="7">
        <f t="shared" si="15"/>
        <v>17904.303857329371</v>
      </c>
      <c r="D121" s="7">
        <f t="shared" si="16"/>
        <v>23524.327423149898</v>
      </c>
      <c r="E121" s="41">
        <f t="shared" si="17"/>
        <v>0.27</v>
      </c>
      <c r="F121" s="41">
        <f t="shared" si="18"/>
        <v>2.5884983351604385E-2</v>
      </c>
      <c r="G121" s="7">
        <f t="shared" si="19"/>
        <v>102342.41133305903</v>
      </c>
      <c r="H121" s="7">
        <f t="shared" si="20"/>
        <v>3851394.3920833403</v>
      </c>
      <c r="J121" s="7">
        <f t="shared" si="21"/>
        <v>68666.777374408994</v>
      </c>
      <c r="K121" s="7">
        <f t="shared" si="22"/>
        <v>29920.072628311471</v>
      </c>
      <c r="L121" s="7">
        <f t="shared" si="23"/>
        <v>38746.704746097523</v>
      </c>
      <c r="M121" s="41">
        <f t="shared" si="24"/>
        <v>0.27</v>
      </c>
      <c r="N121" s="41">
        <f t="shared" si="25"/>
        <v>2.5884983351604385E-2</v>
      </c>
      <c r="O121" s="7">
        <f t="shared" si="26"/>
        <v>170500.40042028076</v>
      </c>
      <c r="P121" s="7">
        <f t="shared" si="27"/>
        <v>6416345.6525331549</v>
      </c>
    </row>
    <row r="122" spans="1:16" x14ac:dyDescent="0.15">
      <c r="A122" s="26">
        <v>112</v>
      </c>
      <c r="B122" s="7">
        <f t="shared" si="14"/>
        <v>40356.251849504304</v>
      </c>
      <c r="C122" s="7">
        <f t="shared" si="15"/>
        <v>17337.693755028504</v>
      </c>
      <c r="D122" s="7">
        <f t="shared" si="16"/>
        <v>23018.5580944758</v>
      </c>
      <c r="E122" s="41">
        <f t="shared" si="17"/>
        <v>0.27</v>
      </c>
      <c r="F122" s="41">
        <f t="shared" si="18"/>
        <v>2.5884983351604385E-2</v>
      </c>
      <c r="G122" s="7">
        <f t="shared" si="19"/>
        <v>99097.444726486312</v>
      </c>
      <c r="H122" s="7">
        <f t="shared" si="20"/>
        <v>3729278.3892623782</v>
      </c>
      <c r="J122" s="7">
        <f t="shared" si="21"/>
        <v>66889.338985264083</v>
      </c>
      <c r="K122" s="7">
        <f t="shared" si="22"/>
        <v>28975.147575897634</v>
      </c>
      <c r="L122" s="7">
        <f t="shared" si="23"/>
        <v>37914.191409366453</v>
      </c>
      <c r="M122" s="41">
        <f t="shared" si="24"/>
        <v>0.27</v>
      </c>
      <c r="N122" s="41">
        <f t="shared" si="25"/>
        <v>2.5884983351604385E-2</v>
      </c>
      <c r="O122" s="7">
        <f t="shared" si="26"/>
        <v>165105.59218053889</v>
      </c>
      <c r="P122" s="7">
        <f t="shared" si="27"/>
        <v>6213325.8689432498</v>
      </c>
    </row>
    <row r="123" spans="1:16" x14ac:dyDescent="0.15">
      <c r="A123" s="26">
        <v>113</v>
      </c>
      <c r="B123" s="7">
        <f t="shared" si="14"/>
        <v>39311.630942246731</v>
      </c>
      <c r="C123" s="7">
        <f t="shared" si="15"/>
        <v>16787.968215662808</v>
      </c>
      <c r="D123" s="7">
        <f t="shared" si="16"/>
        <v>22523.662726583923</v>
      </c>
      <c r="E123" s="41">
        <f t="shared" si="17"/>
        <v>0.27</v>
      </c>
      <c r="F123" s="41">
        <f t="shared" si="18"/>
        <v>2.5884983351604385E-2</v>
      </c>
      <c r="G123" s="7">
        <f t="shared" si="19"/>
        <v>95949.2843848599</v>
      </c>
      <c r="H123" s="7">
        <f t="shared" si="20"/>
        <v>3610805.4421509346</v>
      </c>
      <c r="J123" s="7">
        <f t="shared" si="21"/>
        <v>65157.909559230699</v>
      </c>
      <c r="K123" s="7">
        <f t="shared" si="22"/>
        <v>28058.344069836221</v>
      </c>
      <c r="L123" s="7">
        <f t="shared" si="23"/>
        <v>37099.565489394474</v>
      </c>
      <c r="M123" s="41">
        <f t="shared" si="24"/>
        <v>0.27</v>
      </c>
      <c r="N123" s="41">
        <f t="shared" si="25"/>
        <v>2.5884983351604385E-2</v>
      </c>
      <c r="O123" s="7">
        <f t="shared" si="26"/>
        <v>159871.51504064412</v>
      </c>
      <c r="P123" s="7">
        <f t="shared" si="27"/>
        <v>6016354.7884132108</v>
      </c>
    </row>
    <row r="124" spans="1:16" x14ac:dyDescent="0.15">
      <c r="A124" s="26">
        <v>114</v>
      </c>
      <c r="B124" s="7">
        <f t="shared" si="14"/>
        <v>38294.050029782265</v>
      </c>
      <c r="C124" s="7">
        <f t="shared" si="15"/>
        <v>16254.642498749457</v>
      </c>
      <c r="D124" s="7">
        <f t="shared" si="16"/>
        <v>22039.407531032808</v>
      </c>
      <c r="E124" s="41">
        <f t="shared" si="17"/>
        <v>0.27</v>
      </c>
      <c r="F124" s="41">
        <f t="shared" si="18"/>
        <v>2.5884983351604385E-2</v>
      </c>
      <c r="G124" s="7">
        <f t="shared" si="19"/>
        <v>92895.149058939438</v>
      </c>
      <c r="H124" s="7">
        <f t="shared" si="20"/>
        <v>3495870.8855609624</v>
      </c>
      <c r="J124" s="7">
        <f t="shared" si="21"/>
        <v>63471.298155064673</v>
      </c>
      <c r="K124" s="7">
        <f t="shared" si="22"/>
        <v>27168.855498675988</v>
      </c>
      <c r="L124" s="7">
        <f t="shared" si="23"/>
        <v>36302.442656388681</v>
      </c>
      <c r="M124" s="41">
        <f t="shared" si="24"/>
        <v>0.27</v>
      </c>
      <c r="N124" s="41">
        <f t="shared" si="25"/>
        <v>2.5884983351604385E-2</v>
      </c>
      <c r="O124" s="7">
        <f t="shared" si="26"/>
        <v>154793.55541163808</v>
      </c>
      <c r="P124" s="7">
        <f t="shared" si="27"/>
        <v>5825258.7903451845</v>
      </c>
    </row>
    <row r="125" spans="1:16" x14ac:dyDescent="0.15">
      <c r="A125" s="26">
        <v>115</v>
      </c>
      <c r="B125" s="7">
        <f t="shared" si="14"/>
        <v>37302.809182295838</v>
      </c>
      <c r="C125" s="7">
        <f t="shared" si="15"/>
        <v>15737.245436500267</v>
      </c>
      <c r="D125" s="7">
        <f t="shared" si="16"/>
        <v>21565.563745795571</v>
      </c>
      <c r="E125" s="41">
        <f t="shared" si="17"/>
        <v>0.27</v>
      </c>
      <c r="F125" s="41">
        <f t="shared" si="18"/>
        <v>2.5884983351604385E-2</v>
      </c>
      <c r="G125" s="7">
        <f t="shared" si="19"/>
        <v>89932.335413576104</v>
      </c>
      <c r="H125" s="7">
        <f t="shared" si="20"/>
        <v>3384372.9864015905</v>
      </c>
      <c r="J125" s="7">
        <f t="shared" si="21"/>
        <v>61828.344659016104</v>
      </c>
      <c r="K125" s="7">
        <f t="shared" si="22"/>
        <v>26305.897820733793</v>
      </c>
      <c r="L125" s="7">
        <f t="shared" si="23"/>
        <v>35522.446838282311</v>
      </c>
      <c r="M125" s="41">
        <f t="shared" si="24"/>
        <v>0.27</v>
      </c>
      <c r="N125" s="41">
        <f t="shared" si="25"/>
        <v>2.5884983351604385E-2</v>
      </c>
      <c r="O125" s="7">
        <f t="shared" si="26"/>
        <v>149867.22886185502</v>
      </c>
      <c r="P125" s="7">
        <f t="shared" si="27"/>
        <v>5639869.1146450471</v>
      </c>
    </row>
    <row r="126" spans="1:16" x14ac:dyDescent="0.15">
      <c r="A126" s="26">
        <v>116</v>
      </c>
      <c r="B126" s="7">
        <f t="shared" si="14"/>
        <v>36337.226587644036</v>
      </c>
      <c r="C126" s="7">
        <f t="shared" si="15"/>
        <v>15235.31906045116</v>
      </c>
      <c r="D126" s="7">
        <f t="shared" si="16"/>
        <v>21101.907527192874</v>
      </c>
      <c r="E126" s="41">
        <f t="shared" si="17"/>
        <v>0.27</v>
      </c>
      <c r="F126" s="41">
        <f t="shared" si="18"/>
        <v>2.5884983351604385E-2</v>
      </c>
      <c r="G126" s="7">
        <f t="shared" si="19"/>
        <v>87058.215883596306</v>
      </c>
      <c r="H126" s="7">
        <f t="shared" si="20"/>
        <v>3276212.8629908012</v>
      </c>
      <c r="J126" s="7">
        <f t="shared" si="21"/>
        <v>60227.918986860212</v>
      </c>
      <c r="K126" s="7">
        <f t="shared" si="22"/>
        <v>25468.708943551253</v>
      </c>
      <c r="L126" s="7">
        <f t="shared" si="23"/>
        <v>34759.210043308958</v>
      </c>
      <c r="M126" s="41">
        <f t="shared" si="24"/>
        <v>0.27</v>
      </c>
      <c r="N126" s="41">
        <f t="shared" si="25"/>
        <v>2.5884983351604385E-2</v>
      </c>
      <c r="O126" s="7">
        <f t="shared" si="26"/>
        <v>145088.17656452884</v>
      </c>
      <c r="P126" s="7">
        <f t="shared" si="27"/>
        <v>5460021.7280372093</v>
      </c>
    </row>
    <row r="127" spans="1:16" x14ac:dyDescent="0.15">
      <c r="A127" s="26">
        <v>117</v>
      </c>
      <c r="B127" s="7">
        <f t="shared" si="14"/>
        <v>35396.638082379395</v>
      </c>
      <c r="C127" s="7">
        <f t="shared" si="15"/>
        <v>14748.418238230257</v>
      </c>
      <c r="D127" s="7">
        <f t="shared" si="16"/>
        <v>20648.219844149138</v>
      </c>
      <c r="E127" s="41">
        <f t="shared" si="17"/>
        <v>0.27</v>
      </c>
      <c r="F127" s="41">
        <f t="shared" si="18"/>
        <v>2.5884983351604385E-2</v>
      </c>
      <c r="G127" s="7">
        <f t="shared" si="19"/>
        <v>84270.236587922962</v>
      </c>
      <c r="H127" s="7">
        <f t="shared" si="20"/>
        <v>3171294.4065587292</v>
      </c>
      <c r="J127" s="7">
        <f t="shared" si="21"/>
        <v>58668.920306583554</v>
      </c>
      <c r="K127" s="7">
        <f t="shared" si="22"/>
        <v>24656.548120194693</v>
      </c>
      <c r="L127" s="7">
        <f t="shared" si="23"/>
        <v>34012.372186388864</v>
      </c>
      <c r="M127" s="41">
        <f t="shared" si="24"/>
        <v>0.27</v>
      </c>
      <c r="N127" s="41">
        <f t="shared" si="25"/>
        <v>2.5884983351604385E-2</v>
      </c>
      <c r="O127" s="7">
        <f t="shared" si="26"/>
        <v>140452.16184184811</v>
      </c>
      <c r="P127" s="7">
        <f t="shared" si="27"/>
        <v>5285557.1940089725</v>
      </c>
    </row>
    <row r="128" spans="1:16" x14ac:dyDescent="0.15">
      <c r="A128" s="26">
        <v>118</v>
      </c>
      <c r="B128" s="7">
        <f t="shared" si="14"/>
        <v>34480.396694914227</v>
      </c>
      <c r="C128" s="7">
        <f t="shared" si="15"/>
        <v>14276.11032019188</v>
      </c>
      <c r="D128" s="7">
        <f t="shared" si="16"/>
        <v>20204.286374722345</v>
      </c>
      <c r="E128" s="41">
        <f t="shared" si="17"/>
        <v>0.27</v>
      </c>
      <c r="F128" s="41">
        <f t="shared" si="18"/>
        <v>2.5884983351604385E-2</v>
      </c>
      <c r="G128" s="7">
        <f t="shared" si="19"/>
        <v>81565.915300368084</v>
      </c>
      <c r="H128" s="7">
        <f t="shared" si="20"/>
        <v>3069524.2048836392</v>
      </c>
      <c r="J128" s="7">
        <f t="shared" si="21"/>
        <v>57150.276281191036</v>
      </c>
      <c r="K128" s="7">
        <f t="shared" si="22"/>
        <v>23868.695361945516</v>
      </c>
      <c r="L128" s="7">
        <f t="shared" si="23"/>
        <v>33281.58091924552</v>
      </c>
      <c r="M128" s="41">
        <f t="shared" si="24"/>
        <v>0.27</v>
      </c>
      <c r="N128" s="41">
        <f t="shared" si="25"/>
        <v>2.5884983351604385E-2</v>
      </c>
      <c r="O128" s="7">
        <f t="shared" si="26"/>
        <v>135955.0668028653</v>
      </c>
      <c r="P128" s="7">
        <f t="shared" si="27"/>
        <v>5116320.5462868623</v>
      </c>
    </row>
    <row r="129" spans="1:16" x14ac:dyDescent="0.15">
      <c r="A129" s="26">
        <v>119</v>
      </c>
      <c r="B129" s="7">
        <f t="shared" si="14"/>
        <v>33587.872200509679</v>
      </c>
      <c r="C129" s="7">
        <f t="shared" si="15"/>
        <v>13817.974795651184</v>
      </c>
      <c r="D129" s="7">
        <f t="shared" si="16"/>
        <v>19769.897404858493</v>
      </c>
      <c r="E129" s="41">
        <f t="shared" si="17"/>
        <v>0.27</v>
      </c>
      <c r="F129" s="41">
        <f t="shared" si="18"/>
        <v>2.5884983351604385E-2</v>
      </c>
      <c r="G129" s="7">
        <f t="shared" si="19"/>
        <v>78942.839475572007</v>
      </c>
      <c r="H129" s="7">
        <f t="shared" si="20"/>
        <v>2970811.4680032087</v>
      </c>
      <c r="J129" s="7">
        <f t="shared" si="21"/>
        <v>55670.942331112827</v>
      </c>
      <c r="K129" s="7">
        <f t="shared" si="22"/>
        <v>23104.45086694042</v>
      </c>
      <c r="L129" s="7">
        <f t="shared" si="23"/>
        <v>32566.491464172406</v>
      </c>
      <c r="M129" s="41">
        <f t="shared" si="24"/>
        <v>0.27</v>
      </c>
      <c r="N129" s="41">
        <f t="shared" si="25"/>
        <v>2.5884983351604385E-2</v>
      </c>
      <c r="O129" s="7">
        <f t="shared" si="26"/>
        <v>131592.88907273661</v>
      </c>
      <c r="P129" s="7">
        <f t="shared" si="27"/>
        <v>4952161.1657499531</v>
      </c>
    </row>
    <row r="130" spans="1:16" x14ac:dyDescent="0.15">
      <c r="A130" s="26">
        <v>120</v>
      </c>
      <c r="B130" s="7">
        <f t="shared" si="14"/>
        <v>32718.450687783668</v>
      </c>
      <c r="C130" s="7">
        <f t="shared" si="15"/>
        <v>13373.602958461111</v>
      </c>
      <c r="D130" s="7">
        <f t="shared" si="16"/>
        <v>19344.847729322559</v>
      </c>
      <c r="E130" s="41">
        <f t="shared" si="17"/>
        <v>0.27</v>
      </c>
      <c r="F130" s="41">
        <f t="shared" si="18"/>
        <v>2.5884983351604385E-2</v>
      </c>
      <c r="G130" s="7">
        <f t="shared" si="19"/>
        <v>76398.664328605606</v>
      </c>
      <c r="H130" s="7">
        <f t="shared" si="20"/>
        <v>2875067.9559452808</v>
      </c>
      <c r="J130" s="7">
        <f t="shared" si="21"/>
        <v>54229.900915703831</v>
      </c>
      <c r="K130" s="7">
        <f t="shared" si="22"/>
        <v>22363.134464332492</v>
      </c>
      <c r="L130" s="7">
        <f t="shared" si="23"/>
        <v>31866.766451371339</v>
      </c>
      <c r="M130" s="41">
        <f t="shared" si="24"/>
        <v>0.27</v>
      </c>
      <c r="N130" s="41">
        <f t="shared" si="25"/>
        <v>2.5884983351604385E-2</v>
      </c>
      <c r="O130" s="7">
        <f t="shared" si="26"/>
        <v>127361.7386108361</v>
      </c>
      <c r="P130" s="7">
        <f t="shared" si="27"/>
        <v>4792932.6606877465</v>
      </c>
    </row>
    <row r="131" spans="1:16" x14ac:dyDescent="0.15">
      <c r="A131" s="26">
        <v>121</v>
      </c>
      <c r="B131" s="7">
        <f t="shared" si="14"/>
        <v>31871.534136440107</v>
      </c>
      <c r="C131" s="7">
        <f t="shared" si="15"/>
        <v>12942.59758168034</v>
      </c>
      <c r="D131" s="7">
        <f t="shared" si="16"/>
        <v>18928.936554759766</v>
      </c>
      <c r="E131" s="41">
        <f t="shared" si="17"/>
        <v>0.27</v>
      </c>
      <c r="F131" s="41">
        <f t="shared" si="18"/>
        <v>2.5884983351604385E-2</v>
      </c>
      <c r="G131" s="7">
        <f t="shared" si="19"/>
        <v>73931.110966791312</v>
      </c>
      <c r="H131" s="7">
        <f t="shared" si="20"/>
        <v>2782207.9084237297</v>
      </c>
      <c r="J131" s="7">
        <f t="shared" si="21"/>
        <v>52826.160833341695</v>
      </c>
      <c r="K131" s="7">
        <f t="shared" si="22"/>
        <v>21644.085073555747</v>
      </c>
      <c r="L131" s="7">
        <f t="shared" si="23"/>
        <v>31182.075759785948</v>
      </c>
      <c r="M131" s="41">
        <f t="shared" si="24"/>
        <v>0.27</v>
      </c>
      <c r="N131" s="41">
        <f t="shared" si="25"/>
        <v>2.5884983351604385E-2</v>
      </c>
      <c r="O131" s="7">
        <f t="shared" si="26"/>
        <v>123257.83461535269</v>
      </c>
      <c r="P131" s="7">
        <f t="shared" si="27"/>
        <v>4638492.7503126077</v>
      </c>
    </row>
    <row r="132" spans="1:16" x14ac:dyDescent="0.15">
      <c r="A132" s="26">
        <v>122</v>
      </c>
      <c r="B132" s="7">
        <f t="shared" si="14"/>
        <v>31046.540005928255</v>
      </c>
      <c r="C132" s="7">
        <f t="shared" si="15"/>
        <v>12524.57260108749</v>
      </c>
      <c r="D132" s="7">
        <f t="shared" si="16"/>
        <v>18521.967404840765</v>
      </c>
      <c r="E132" s="41">
        <f t="shared" si="17"/>
        <v>0.27</v>
      </c>
      <c r="F132" s="41">
        <f t="shared" si="18"/>
        <v>2.5884983351604385E-2</v>
      </c>
      <c r="G132" s="7">
        <f t="shared" si="19"/>
        <v>71537.964572337034</v>
      </c>
      <c r="H132" s="7">
        <f t="shared" si="20"/>
        <v>2692147.9764465517</v>
      </c>
      <c r="J132" s="7">
        <f t="shared" si="21"/>
        <v>51458.756539641472</v>
      </c>
      <c r="K132" s="7">
        <f t="shared" si="22"/>
        <v>20946.660178286682</v>
      </c>
      <c r="L132" s="7">
        <f t="shared" si="23"/>
        <v>30512.09636135479</v>
      </c>
      <c r="M132" s="41">
        <f t="shared" si="24"/>
        <v>0.27</v>
      </c>
      <c r="N132" s="41">
        <f t="shared" si="25"/>
        <v>2.5884983351604385E-2</v>
      </c>
      <c r="O132" s="7">
        <f t="shared" si="26"/>
        <v>119277.50251204327</v>
      </c>
      <c r="P132" s="7">
        <f t="shared" si="27"/>
        <v>4488703.1514392095</v>
      </c>
    </row>
    <row r="133" spans="1:16" x14ac:dyDescent="0.15">
      <c r="A133" s="26">
        <v>123</v>
      </c>
      <c r="B133" s="7">
        <f t="shared" si="14"/>
        <v>30242.900834749882</v>
      </c>
      <c r="C133" s="7">
        <f t="shared" si="15"/>
        <v>12119.152807303561</v>
      </c>
      <c r="D133" s="7">
        <f t="shared" si="16"/>
        <v>18123.748027446323</v>
      </c>
      <c r="E133" s="41">
        <f t="shared" si="17"/>
        <v>0.27</v>
      </c>
      <c r="F133" s="41">
        <f t="shared" si="18"/>
        <v>2.5884983351604385E-2</v>
      </c>
      <c r="G133" s="7">
        <f t="shared" si="19"/>
        <v>69217.072634415308</v>
      </c>
      <c r="H133" s="7">
        <f t="shared" si="20"/>
        <v>2604807.1557846903</v>
      </c>
      <c r="J133" s="7">
        <f t="shared" si="21"/>
        <v>50126.747483318584</v>
      </c>
      <c r="K133" s="7">
        <f t="shared" si="22"/>
        <v>20270.235314707559</v>
      </c>
      <c r="L133" s="7">
        <f t="shared" si="23"/>
        <v>29856.512168611025</v>
      </c>
      <c r="M133" s="41">
        <f t="shared" si="24"/>
        <v>0.27</v>
      </c>
      <c r="N133" s="41">
        <f t="shared" si="25"/>
        <v>2.5884983351604385E-2</v>
      </c>
      <c r="O133" s="7">
        <f t="shared" si="26"/>
        <v>115417.17102487659</v>
      </c>
      <c r="P133" s="7">
        <f t="shared" si="27"/>
        <v>4343429.4682457214</v>
      </c>
    </row>
    <row r="134" spans="1:16" x14ac:dyDescent="0.15">
      <c r="A134" s="26">
        <v>124</v>
      </c>
      <c r="B134" s="7">
        <f t="shared" si="14"/>
        <v>29460.063850138158</v>
      </c>
      <c r="C134" s="7">
        <f t="shared" si="15"/>
        <v>11725.973546290748</v>
      </c>
      <c r="D134" s="7">
        <f t="shared" si="16"/>
        <v>17734.09030384741</v>
      </c>
      <c r="E134" s="41">
        <f t="shared" si="17"/>
        <v>0.27</v>
      </c>
      <c r="F134" s="41">
        <f t="shared" si="18"/>
        <v>2.5884983351604385E-2</v>
      </c>
      <c r="G134" s="7">
        <f t="shared" si="19"/>
        <v>66966.343229355727</v>
      </c>
      <c r="H134" s="7">
        <f t="shared" si="20"/>
        <v>2520106.722251487</v>
      </c>
      <c r="J134" s="7">
        <f t="shared" si="21"/>
        <v>48829.217459242791</v>
      </c>
      <c r="K134" s="7">
        <f t="shared" si="22"/>
        <v>19614.2035736863</v>
      </c>
      <c r="L134" s="7">
        <f t="shared" si="23"/>
        <v>29215.013885556491</v>
      </c>
      <c r="M134" s="41">
        <f t="shared" si="24"/>
        <v>0.27</v>
      </c>
      <c r="N134" s="41">
        <f t="shared" si="25"/>
        <v>2.5884983351604385E-2</v>
      </c>
      <c r="O134" s="7">
        <f t="shared" si="26"/>
        <v>111673.36932636386</v>
      </c>
      <c r="P134" s="7">
        <f t="shared" si="27"/>
        <v>4202541.0850338005</v>
      </c>
    </row>
    <row r="135" spans="1:16" x14ac:dyDescent="0.15">
      <c r="A135" s="26">
        <v>125</v>
      </c>
      <c r="B135" s="7">
        <f t="shared" si="14"/>
        <v>28697.49058784013</v>
      </c>
      <c r="C135" s="7">
        <f t="shared" si="15"/>
        <v>11344.680428002112</v>
      </c>
      <c r="D135" s="7">
        <f t="shared" si="16"/>
        <v>17352.810159838016</v>
      </c>
      <c r="E135" s="41">
        <f t="shared" si="17"/>
        <v>0.27</v>
      </c>
      <c r="F135" s="41">
        <f t="shared" si="18"/>
        <v>2.5884983351604385E-2</v>
      </c>
      <c r="G135" s="7">
        <f t="shared" si="19"/>
        <v>64783.74334765508</v>
      </c>
      <c r="H135" s="7">
        <f t="shared" si="20"/>
        <v>2437970.1687439941</v>
      </c>
      <c r="J135" s="7">
        <f t="shared" si="21"/>
        <v>47565.273978238416</v>
      </c>
      <c r="K135" s="7">
        <f t="shared" si="22"/>
        <v>18977.975116498466</v>
      </c>
      <c r="L135" s="7">
        <f t="shared" si="23"/>
        <v>28587.29886173995</v>
      </c>
      <c r="M135" s="41">
        <f t="shared" si="24"/>
        <v>0.27</v>
      </c>
      <c r="N135" s="41">
        <f t="shared" si="25"/>
        <v>2.5884983351604385E-2</v>
      </c>
      <c r="O135" s="7">
        <f t="shared" si="26"/>
        <v>108042.72426542988</v>
      </c>
      <c r="P135" s="7">
        <f t="shared" si="27"/>
        <v>4065911.0619066306</v>
      </c>
    </row>
    <row r="136" spans="1:16" x14ac:dyDescent="0.15">
      <c r="A136" s="26">
        <v>126</v>
      </c>
      <c r="B136" s="7">
        <f t="shared" si="14"/>
        <v>27954.656521741072</v>
      </c>
      <c r="C136" s="7">
        <f t="shared" si="15"/>
        <v>10974.929042962547</v>
      </c>
      <c r="D136" s="7">
        <f t="shared" si="16"/>
        <v>16979.727478778525</v>
      </c>
      <c r="E136" s="41">
        <f t="shared" si="17"/>
        <v>0.27</v>
      </c>
      <c r="F136" s="41">
        <f t="shared" si="18"/>
        <v>2.5884983351604385E-2</v>
      </c>
      <c r="G136" s="7">
        <f t="shared" si="19"/>
        <v>62667.297266543457</v>
      </c>
      <c r="H136" s="7">
        <f t="shared" si="20"/>
        <v>2358323.1439986723</v>
      </c>
      <c r="J136" s="7">
        <f t="shared" si="21"/>
        <v>46334.047653197216</v>
      </c>
      <c r="K136" s="7">
        <f t="shared" si="22"/>
        <v>18360.97670372669</v>
      </c>
      <c r="L136" s="7">
        <f t="shared" si="23"/>
        <v>27973.070949470526</v>
      </c>
      <c r="M136" s="41">
        <f t="shared" si="24"/>
        <v>0.27</v>
      </c>
      <c r="N136" s="41">
        <f t="shared" si="25"/>
        <v>2.5884983351604385E-2</v>
      </c>
      <c r="O136" s="7">
        <f t="shared" si="26"/>
        <v>104521.95767073694</v>
      </c>
      <c r="P136" s="7">
        <f t="shared" si="27"/>
        <v>3933416.033286423</v>
      </c>
    </row>
    <row r="137" spans="1:16" x14ac:dyDescent="0.15">
      <c r="A137" s="26">
        <v>127</v>
      </c>
      <c r="B137" s="7">
        <f t="shared" si="14"/>
        <v>27231.05070307598</v>
      </c>
      <c r="C137" s="7">
        <f t="shared" si="15"/>
        <v>10616.384686567357</v>
      </c>
      <c r="D137" s="7">
        <f t="shared" si="16"/>
        <v>16614.666016508621</v>
      </c>
      <c r="E137" s="41">
        <f t="shared" si="17"/>
        <v>0.27</v>
      </c>
      <c r="F137" s="41">
        <f t="shared" si="18"/>
        <v>2.5884983351604385E-2</v>
      </c>
      <c r="G137" s="7">
        <f t="shared" si="19"/>
        <v>60615.084966879142</v>
      </c>
      <c r="H137" s="7">
        <f t="shared" si="20"/>
        <v>2281093.3930152841</v>
      </c>
      <c r="J137" s="7">
        <f t="shared" si="21"/>
        <v>45134.691601081766</v>
      </c>
      <c r="K137" s="7">
        <f t="shared" si="22"/>
        <v>17762.651236982601</v>
      </c>
      <c r="L137" s="7">
        <f t="shared" si="23"/>
        <v>27372.040364099164</v>
      </c>
      <c r="M137" s="41">
        <f t="shared" si="24"/>
        <v>0.27</v>
      </c>
      <c r="N137" s="41">
        <f t="shared" si="25"/>
        <v>2.5884983351604385E-2</v>
      </c>
      <c r="O137" s="7">
        <f t="shared" si="26"/>
        <v>101107.88372742866</v>
      </c>
      <c r="P137" s="7">
        <f t="shared" si="27"/>
        <v>3804936.1091948953</v>
      </c>
    </row>
    <row r="138" spans="1:16" x14ac:dyDescent="0.15">
      <c r="A138" s="26">
        <v>128</v>
      </c>
      <c r="B138" s="7">
        <f t="shared" si="14"/>
        <v>26526.175408980162</v>
      </c>
      <c r="C138" s="7">
        <f t="shared" si="15"/>
        <v>10268.722090890471</v>
      </c>
      <c r="D138" s="7">
        <f t="shared" si="16"/>
        <v>16257.453318089691</v>
      </c>
      <c r="E138" s="41">
        <f t="shared" si="17"/>
        <v>0.27</v>
      </c>
      <c r="F138" s="41">
        <f t="shared" si="18"/>
        <v>2.5884983351604385E-2</v>
      </c>
      <c r="G138" s="7">
        <f t="shared" si="19"/>
        <v>58625.24059317715</v>
      </c>
      <c r="H138" s="7">
        <f t="shared" si="20"/>
        <v>2206210.6991040171</v>
      </c>
      <c r="J138" s="7">
        <f t="shared" si="21"/>
        <v>43966.380860407975</v>
      </c>
      <c r="K138" s="7">
        <f t="shared" si="22"/>
        <v>17182.457313105944</v>
      </c>
      <c r="L138" s="7">
        <f t="shared" si="23"/>
        <v>26783.923547302031</v>
      </c>
      <c r="M138" s="41">
        <f t="shared" si="24"/>
        <v>0.27</v>
      </c>
      <c r="N138" s="41">
        <f t="shared" si="25"/>
        <v>2.5884983351604385E-2</v>
      </c>
      <c r="O138" s="7">
        <f t="shared" si="26"/>
        <v>97797.406425315668</v>
      </c>
      <c r="P138" s="7">
        <f t="shared" si="27"/>
        <v>3680354.7792222775</v>
      </c>
    </row>
    <row r="139" spans="1:16" x14ac:dyDescent="0.15">
      <c r="A139" s="26">
        <v>129</v>
      </c>
      <c r="B139" s="7">
        <f t="shared" si="14"/>
        <v>25839.54580013697</v>
      </c>
      <c r="C139" s="7">
        <f t="shared" si="15"/>
        <v>9931.6251637999176</v>
      </c>
      <c r="D139" s="7">
        <f t="shared" si="16"/>
        <v>15907.920636337052</v>
      </c>
      <c r="E139" s="41">
        <f t="shared" si="17"/>
        <v>0.27</v>
      </c>
      <c r="F139" s="41">
        <f t="shared" si="18"/>
        <v>2.5884983351604385E-2</v>
      </c>
      <c r="G139" s="7">
        <f t="shared" si="19"/>
        <v>56695.950955608721</v>
      </c>
      <c r="H139" s="7">
        <f t="shared" si="20"/>
        <v>2133606.827512071</v>
      </c>
      <c r="J139" s="7">
        <f t="shared" si="21"/>
        <v>42828.311823806012</v>
      </c>
      <c r="K139" s="7">
        <f t="shared" si="22"/>
        <v>16619.868790504599</v>
      </c>
      <c r="L139" s="7">
        <f t="shared" si="23"/>
        <v>26208.443033301413</v>
      </c>
      <c r="M139" s="41">
        <f t="shared" si="24"/>
        <v>0.27</v>
      </c>
      <c r="N139" s="41">
        <f t="shared" si="25"/>
        <v>2.5884983351604385E-2</v>
      </c>
      <c r="O139" s="7">
        <f t="shared" si="26"/>
        <v>94587.517076577802</v>
      </c>
      <c r="P139" s="7">
        <f t="shared" si="27"/>
        <v>3559558.8191123982</v>
      </c>
    </row>
    <row r="140" spans="1:16" x14ac:dyDescent="0.15">
      <c r="A140" s="26">
        <v>130</v>
      </c>
      <c r="B140" s="7">
        <f t="shared" ref="B140:B203" si="28">IF(ISERROR(PMT(C$3,C$6-$A139,H139)),0,-PMT(C$3,C$6-$A139,H139))</f>
        <v>25170.689587287405</v>
      </c>
      <c r="C140" s="7">
        <f t="shared" ref="C140:C203" si="29">H139*C$3</f>
        <v>9604.7867351835066</v>
      </c>
      <c r="D140" s="7">
        <f t="shared" ref="D140:D203" si="30">IF(H139-(B140-C140)&gt;0.001,B140-C140,H139)</f>
        <v>15565.902852103898</v>
      </c>
      <c r="E140" s="41">
        <f t="shared" ref="E140:E203" si="31">$G$3*0.06*MIN(1,($A140+$C$7)/30)</f>
        <v>0.27</v>
      </c>
      <c r="F140" s="41">
        <f t="shared" ref="F140:F203" si="32">1-(1-E140)^(1/12)</f>
        <v>2.5884983351604385E-2</v>
      </c>
      <c r="G140" s="7">
        <f t="shared" ref="G140:G203" si="33">F140*(H139-D140)</f>
        <v>54825.454072840002</v>
      </c>
      <c r="H140" s="7">
        <f t="shared" ref="H140:H203" si="34">H139-D140-G140</f>
        <v>2063215.4705871269</v>
      </c>
      <c r="J140" s="7">
        <f t="shared" ref="J140:J203" si="35">IF(ISERROR(PMT(K$3,K$6-$A139,P139)),0,-PMT(K$3,K$6-$A139,P139))</f>
        <v>41719.701685269472</v>
      </c>
      <c r="K140" s="7">
        <f t="shared" ref="K140:K203" si="36">P139*K$3</f>
        <v>16074.374367308403</v>
      </c>
      <c r="L140" s="7">
        <f t="shared" ref="L140:L203" si="37">IF(P139-(J140-K140)&gt;0.001,J140-K140,P139)</f>
        <v>25645.32731796107</v>
      </c>
      <c r="M140" s="41">
        <f t="shared" ref="M140:M203" si="38">$G$3*0.06*MIN(1,($A140+$K$7)/30)</f>
        <v>0.27</v>
      </c>
      <c r="N140" s="41">
        <f t="shared" ref="N140:N203" si="39">1-(1-M140)^(1/12)</f>
        <v>2.5884983351604385E-2</v>
      </c>
      <c r="O140" s="7">
        <f t="shared" ref="O140:O203" si="40">N140*(P139-L140)</f>
        <v>91475.291901109129</v>
      </c>
      <c r="P140" s="7">
        <f t="shared" ref="P140:P203" si="41">P139-L140-O140</f>
        <v>3442438.1998933279</v>
      </c>
    </row>
    <row r="141" spans="1:16" x14ac:dyDescent="0.15">
      <c r="A141" s="26">
        <v>131</v>
      </c>
      <c r="B141" s="7">
        <f t="shared" si="28"/>
        <v>24519.146706372063</v>
      </c>
      <c r="C141" s="7">
        <f t="shared" si="29"/>
        <v>9287.9083100930493</v>
      </c>
      <c r="D141" s="7">
        <f t="shared" si="30"/>
        <v>15231.238396279014</v>
      </c>
      <c r="E141" s="41">
        <f t="shared" si="31"/>
        <v>0.27</v>
      </c>
      <c r="F141" s="41">
        <f t="shared" si="32"/>
        <v>2.5884983351604385E-2</v>
      </c>
      <c r="G141" s="7">
        <f t="shared" si="33"/>
        <v>53012.037754608384</v>
      </c>
      <c r="H141" s="7">
        <f t="shared" si="34"/>
        <v>1994972.1944362395</v>
      </c>
      <c r="J141" s="7">
        <f t="shared" si="35"/>
        <v>40639.787901712363</v>
      </c>
      <c r="K141" s="7">
        <f t="shared" si="36"/>
        <v>15545.477171018285</v>
      </c>
      <c r="L141" s="7">
        <f t="shared" si="37"/>
        <v>25094.31073069408</v>
      </c>
      <c r="M141" s="41">
        <f t="shared" si="38"/>
        <v>0.27</v>
      </c>
      <c r="N141" s="41">
        <f t="shared" si="39"/>
        <v>2.5884983351604385E-2</v>
      </c>
      <c r="O141" s="7">
        <f t="shared" si="40"/>
        <v>88457.889677681756</v>
      </c>
      <c r="P141" s="7">
        <f t="shared" si="41"/>
        <v>3328885.9994849521</v>
      </c>
    </row>
    <row r="142" spans="1:16" x14ac:dyDescent="0.15">
      <c r="A142" s="26">
        <v>132</v>
      </c>
      <c r="B142" s="7">
        <f t="shared" si="28"/>
        <v>23884.469002082078</v>
      </c>
      <c r="C142" s="7">
        <f t="shared" si="29"/>
        <v>8980.6998286204725</v>
      </c>
      <c r="D142" s="7">
        <f t="shared" si="30"/>
        <v>14903.769173461606</v>
      </c>
      <c r="E142" s="41">
        <f t="shared" si="31"/>
        <v>0.27</v>
      </c>
      <c r="F142" s="41">
        <f t="shared" si="32"/>
        <v>2.5884983351604385E-2</v>
      </c>
      <c r="G142" s="7">
        <f t="shared" si="33"/>
        <v>51254.038222964518</v>
      </c>
      <c r="H142" s="7">
        <f t="shared" si="34"/>
        <v>1928814.3870398132</v>
      </c>
      <c r="J142" s="7">
        <f t="shared" si="35"/>
        <v>39587.827668463811</v>
      </c>
      <c r="K142" s="7">
        <f t="shared" si="36"/>
        <v>15032.694359340794</v>
      </c>
      <c r="L142" s="7">
        <f t="shared" si="37"/>
        <v>24555.133309123019</v>
      </c>
      <c r="M142" s="41">
        <f t="shared" si="38"/>
        <v>0.27</v>
      </c>
      <c r="N142" s="41">
        <f t="shared" si="39"/>
        <v>2.5884983351604385E-2</v>
      </c>
      <c r="O142" s="7">
        <f t="shared" si="40"/>
        <v>85532.54945915383</v>
      </c>
      <c r="P142" s="7">
        <f t="shared" si="41"/>
        <v>3218798.3167166752</v>
      </c>
    </row>
    <row r="143" spans="1:16" x14ac:dyDescent="0.15">
      <c r="A143" s="26">
        <v>133</v>
      </c>
      <c r="B143" s="7">
        <f t="shared" si="28"/>
        <v>23266.219919601273</v>
      </c>
      <c r="C143" s="7">
        <f t="shared" si="29"/>
        <v>8682.8794323242255</v>
      </c>
      <c r="D143" s="7">
        <f t="shared" si="30"/>
        <v>14583.340487277048</v>
      </c>
      <c r="E143" s="41">
        <f t="shared" si="31"/>
        <v>0.27</v>
      </c>
      <c r="F143" s="41">
        <f t="shared" si="32"/>
        <v>2.5884983351604385E-2</v>
      </c>
      <c r="G143" s="7">
        <f t="shared" si="33"/>
        <v>49549.838771136638</v>
      </c>
      <c r="H143" s="7">
        <f t="shared" si="34"/>
        <v>1864681.2077813994</v>
      </c>
      <c r="J143" s="7">
        <f t="shared" si="35"/>
        <v>38563.097408339439</v>
      </c>
      <c r="K143" s="7">
        <f t="shared" si="36"/>
        <v>14535.556731906383</v>
      </c>
      <c r="L143" s="7">
        <f t="shared" si="37"/>
        <v>24027.540676433055</v>
      </c>
      <c r="M143" s="41">
        <f t="shared" si="38"/>
        <v>0.27</v>
      </c>
      <c r="N143" s="41">
        <f t="shared" si="39"/>
        <v>2.5884983351604385E-2</v>
      </c>
      <c r="O143" s="7">
        <f t="shared" si="40"/>
        <v>82696.588349993879</v>
      </c>
      <c r="P143" s="7">
        <f t="shared" si="41"/>
        <v>3112074.1876902482</v>
      </c>
    </row>
    <row r="144" spans="1:16" x14ac:dyDescent="0.15">
      <c r="A144" s="26">
        <v>134</v>
      </c>
      <c r="B144" s="7">
        <f t="shared" si="28"/>
        <v>22663.974204327627</v>
      </c>
      <c r="C144" s="7">
        <f t="shared" si="29"/>
        <v>8394.1732370292666</v>
      </c>
      <c r="D144" s="7">
        <f t="shared" si="30"/>
        <v>14269.800967298361</v>
      </c>
      <c r="E144" s="41">
        <f t="shared" si="31"/>
        <v>0.27</v>
      </c>
      <c r="F144" s="41">
        <f t="shared" si="32"/>
        <v>2.5884983351604385E-2</v>
      </c>
      <c r="G144" s="7">
        <f t="shared" si="33"/>
        <v>47897.868459001853</v>
      </c>
      <c r="H144" s="7">
        <f t="shared" si="34"/>
        <v>1802513.538355099</v>
      </c>
      <c r="J144" s="7">
        <f t="shared" si="35"/>
        <v>37564.892273938276</v>
      </c>
      <c r="K144" s="7">
        <f t="shared" si="36"/>
        <v>14053.608352577878</v>
      </c>
      <c r="L144" s="7">
        <f t="shared" si="37"/>
        <v>23511.283921360398</v>
      </c>
      <c r="M144" s="41">
        <f t="shared" si="38"/>
        <v>0.27</v>
      </c>
      <c r="N144" s="41">
        <f t="shared" si="39"/>
        <v>2.5884983351604385E-2</v>
      </c>
      <c r="O144" s="7">
        <f t="shared" si="40"/>
        <v>79947.39934444055</v>
      </c>
      <c r="P144" s="7">
        <f t="shared" si="41"/>
        <v>3008615.5044244472</v>
      </c>
    </row>
    <row r="145" spans="1:16" x14ac:dyDescent="0.15">
      <c r="A145" s="26">
        <v>135</v>
      </c>
      <c r="B145" s="7">
        <f t="shared" si="28"/>
        <v>22077.317609367412</v>
      </c>
      <c r="C145" s="7">
        <f t="shared" si="29"/>
        <v>8114.3151118285377</v>
      </c>
      <c r="D145" s="7">
        <f t="shared" si="30"/>
        <v>13963.002497538873</v>
      </c>
      <c r="E145" s="41">
        <f t="shared" si="31"/>
        <v>0.27</v>
      </c>
      <c r="F145" s="41">
        <f t="shared" si="32"/>
        <v>2.5884983351604385E-2</v>
      </c>
      <c r="G145" s="7">
        <f t="shared" si="33"/>
        <v>46296.600844176042</v>
      </c>
      <c r="H145" s="7">
        <f t="shared" si="34"/>
        <v>1742253.9350133841</v>
      </c>
      <c r="J145" s="7">
        <f t="shared" si="35"/>
        <v>36592.525662822562</v>
      </c>
      <c r="K145" s="7">
        <f t="shared" si="36"/>
        <v>13586.406182063398</v>
      </c>
      <c r="L145" s="7">
        <f t="shared" si="37"/>
        <v>23006.119480759164</v>
      </c>
      <c r="M145" s="41">
        <f t="shared" si="38"/>
        <v>0.27</v>
      </c>
      <c r="N145" s="41">
        <f t="shared" si="39"/>
        <v>2.5884983351604385E-2</v>
      </c>
      <c r="O145" s="7">
        <f t="shared" si="40"/>
        <v>77282.44922366117</v>
      </c>
      <c r="P145" s="7">
        <f t="shared" si="41"/>
        <v>2908326.9357200265</v>
      </c>
    </row>
    <row r="146" spans="1:16" x14ac:dyDescent="0.15">
      <c r="A146" s="26">
        <v>136</v>
      </c>
      <c r="B146" s="7">
        <f t="shared" si="28"/>
        <v>21505.846610600853</v>
      </c>
      <c r="C146" s="7">
        <f t="shared" si="29"/>
        <v>7843.0464641185845</v>
      </c>
      <c r="D146" s="7">
        <f t="shared" si="30"/>
        <v>13662.800146482268</v>
      </c>
      <c r="E146" s="41">
        <f t="shared" si="31"/>
        <v>0.27</v>
      </c>
      <c r="F146" s="41">
        <f t="shared" si="32"/>
        <v>2.5884983351604385E-2</v>
      </c>
      <c r="G146" s="7">
        <f t="shared" si="33"/>
        <v>44744.552747760688</v>
      </c>
      <c r="H146" s="7">
        <f t="shared" si="34"/>
        <v>1683846.5821191412</v>
      </c>
      <c r="J146" s="7">
        <f t="shared" si="35"/>
        <v>35645.328745247243</v>
      </c>
      <c r="K146" s="7">
        <f t="shared" si="36"/>
        <v>13133.519720555685</v>
      </c>
      <c r="L146" s="7">
        <f t="shared" si="37"/>
        <v>22511.80902469156</v>
      </c>
      <c r="M146" s="41">
        <f t="shared" si="38"/>
        <v>0.27</v>
      </c>
      <c r="N146" s="41">
        <f t="shared" si="39"/>
        <v>2.5884983351604385E-2</v>
      </c>
      <c r="O146" s="7">
        <f t="shared" si="40"/>
        <v>74699.276510316849</v>
      </c>
      <c r="P146" s="7">
        <f t="shared" si="41"/>
        <v>2811115.850185018</v>
      </c>
    </row>
    <row r="147" spans="1:16" x14ac:dyDescent="0.15">
      <c r="A147" s="26">
        <v>137</v>
      </c>
      <c r="B147" s="7">
        <f t="shared" si="28"/>
        <v>20949.168129123293</v>
      </c>
      <c r="C147" s="7">
        <f t="shared" si="29"/>
        <v>7580.116030506334</v>
      </c>
      <c r="D147" s="7">
        <f t="shared" si="30"/>
        <v>13369.052098616958</v>
      </c>
      <c r="E147" s="41">
        <f t="shared" si="31"/>
        <v>0.27</v>
      </c>
      <c r="F147" s="41">
        <f t="shared" si="32"/>
        <v>2.5884983351604385E-2</v>
      </c>
      <c r="G147" s="7">
        <f t="shared" si="33"/>
        <v>43240.283053810483</v>
      </c>
      <c r="H147" s="7">
        <f t="shared" si="34"/>
        <v>1627237.2469667138</v>
      </c>
      <c r="J147" s="7">
        <f t="shared" si="35"/>
        <v>34722.650004114046</v>
      </c>
      <c r="K147" s="7">
        <f t="shared" si="36"/>
        <v>12694.530660127175</v>
      </c>
      <c r="L147" s="7">
        <f t="shared" si="37"/>
        <v>22028.119343986873</v>
      </c>
      <c r="M147" s="41">
        <f t="shared" si="38"/>
        <v>0.27</v>
      </c>
      <c r="N147" s="41">
        <f t="shared" si="39"/>
        <v>2.5884983351604385E-2</v>
      </c>
      <c r="O147" s="7">
        <f t="shared" si="40"/>
        <v>72195.489478984149</v>
      </c>
      <c r="P147" s="7">
        <f t="shared" si="41"/>
        <v>2716892.2413620474</v>
      </c>
    </row>
    <row r="148" spans="1:16" x14ac:dyDescent="0.15">
      <c r="A148" s="26">
        <v>138</v>
      </c>
      <c r="B148" s="7">
        <f t="shared" si="28"/>
        <v>20406.89926087097</v>
      </c>
      <c r="C148" s="7">
        <f t="shared" si="29"/>
        <v>7325.2796734284902</v>
      </c>
      <c r="D148" s="7">
        <f t="shared" si="30"/>
        <v>13081.619587442481</v>
      </c>
      <c r="E148" s="41">
        <f t="shared" si="31"/>
        <v>0.27</v>
      </c>
      <c r="F148" s="41">
        <f t="shared" si="32"/>
        <v>2.5884983351604385E-2</v>
      </c>
      <c r="G148" s="7">
        <f t="shared" si="33"/>
        <v>41782.391541610974</v>
      </c>
      <c r="H148" s="7">
        <f t="shared" si="34"/>
        <v>1572373.2358376605</v>
      </c>
      <c r="J148" s="7">
        <f t="shared" si="35"/>
        <v>33823.854786833981</v>
      </c>
      <c r="K148" s="7">
        <f t="shared" si="36"/>
        <v>12269.032546617444</v>
      </c>
      <c r="L148" s="7">
        <f t="shared" si="37"/>
        <v>21554.822240216537</v>
      </c>
      <c r="M148" s="41">
        <f t="shared" si="38"/>
        <v>0.27</v>
      </c>
      <c r="N148" s="41">
        <f t="shared" si="39"/>
        <v>2.5884983351604385E-2</v>
      </c>
      <c r="O148" s="7">
        <f t="shared" si="40"/>
        <v>69768.764220924917</v>
      </c>
      <c r="P148" s="7">
        <f t="shared" si="41"/>
        <v>2625568.6549009057</v>
      </c>
    </row>
    <row r="149" spans="1:16" x14ac:dyDescent="0.15">
      <c r="A149" s="26">
        <v>139</v>
      </c>
      <c r="B149" s="7">
        <f t="shared" si="28"/>
        <v>19878.667013245464</v>
      </c>
      <c r="C149" s="7">
        <f t="shared" si="29"/>
        <v>7078.3001833292019</v>
      </c>
      <c r="D149" s="7">
        <f t="shared" si="30"/>
        <v>12800.366829916262</v>
      </c>
      <c r="E149" s="41">
        <f t="shared" si="31"/>
        <v>0.27</v>
      </c>
      <c r="F149" s="41">
        <f t="shared" si="32"/>
        <v>2.5884983351604385E-2</v>
      </c>
      <c r="G149" s="7">
        <f t="shared" si="33"/>
        <v>40369.517749879342</v>
      </c>
      <c r="H149" s="7">
        <f t="shared" si="34"/>
        <v>1519203.3512578649</v>
      </c>
      <c r="J149" s="7">
        <f t="shared" si="35"/>
        <v>32948.324868789692</v>
      </c>
      <c r="K149" s="7">
        <f t="shared" si="36"/>
        <v>11856.630450756671</v>
      </c>
      <c r="L149" s="7">
        <f t="shared" si="37"/>
        <v>21091.694418033021</v>
      </c>
      <c r="M149" s="41">
        <f t="shared" si="38"/>
        <v>0.27</v>
      </c>
      <c r="N149" s="41">
        <f t="shared" si="39"/>
        <v>2.5884983351604385E-2</v>
      </c>
      <c r="O149" s="7">
        <f t="shared" si="40"/>
        <v>67416.842761736349</v>
      </c>
      <c r="P149" s="7">
        <f t="shared" si="41"/>
        <v>2537060.1177211362</v>
      </c>
    </row>
    <row r="150" spans="1:16" x14ac:dyDescent="0.15">
      <c r="A150" s="26">
        <v>140</v>
      </c>
      <c r="B150" s="7">
        <f t="shared" si="28"/>
        <v>19364.108048555518</v>
      </c>
      <c r="C150" s="7">
        <f t="shared" si="29"/>
        <v>6838.947086245822</v>
      </c>
      <c r="D150" s="7">
        <f t="shared" si="30"/>
        <v>12525.160962309696</v>
      </c>
      <c r="E150" s="41">
        <f t="shared" si="31"/>
        <v>0.27</v>
      </c>
      <c r="F150" s="41">
        <f t="shared" si="32"/>
        <v>2.5884983351604385E-2</v>
      </c>
      <c r="G150" s="7">
        <f t="shared" si="33"/>
        <v>39000.33987202587</v>
      </c>
      <c r="H150" s="7">
        <f t="shared" si="34"/>
        <v>1467677.8504235293</v>
      </c>
      <c r="J150" s="7">
        <f t="shared" si="35"/>
        <v>32095.458028097819</v>
      </c>
      <c r="K150" s="7">
        <f t="shared" si="36"/>
        <v>11456.940648275695</v>
      </c>
      <c r="L150" s="7">
        <f t="shared" si="37"/>
        <v>20638.517379822122</v>
      </c>
      <c r="M150" s="41">
        <f t="shared" si="38"/>
        <v>0.27</v>
      </c>
      <c r="N150" s="41">
        <f t="shared" si="39"/>
        <v>2.5884983351604385E-2</v>
      </c>
      <c r="O150" s="7">
        <f t="shared" si="40"/>
        <v>65137.531230452572</v>
      </c>
      <c r="P150" s="7">
        <f t="shared" si="41"/>
        <v>2451284.0691108615</v>
      </c>
    </row>
    <row r="151" spans="1:16" x14ac:dyDescent="0.15">
      <c r="A151" s="26">
        <v>141</v>
      </c>
      <c r="B151" s="7">
        <f t="shared" si="28"/>
        <v>18862.86843409999</v>
      </c>
      <c r="C151" s="7">
        <f t="shared" si="29"/>
        <v>6606.9964566565877</v>
      </c>
      <c r="D151" s="7">
        <f t="shared" si="30"/>
        <v>12255.871977443403</v>
      </c>
      <c r="E151" s="41">
        <f t="shared" si="31"/>
        <v>0.27</v>
      </c>
      <c r="F151" s="41">
        <f t="shared" si="32"/>
        <v>2.5884983351604385E-2</v>
      </c>
      <c r="G151" s="7">
        <f t="shared" si="33"/>
        <v>37673.573681636051</v>
      </c>
      <c r="H151" s="7">
        <f t="shared" si="34"/>
        <v>1417748.4047644499</v>
      </c>
      <c r="J151" s="7">
        <f t="shared" si="35"/>
        <v>31264.66763137839</v>
      </c>
      <c r="K151" s="7">
        <f t="shared" si="36"/>
        <v>11069.590308759796</v>
      </c>
      <c r="L151" s="7">
        <f t="shared" si="37"/>
        <v>20195.077322618592</v>
      </c>
      <c r="M151" s="41">
        <f t="shared" si="38"/>
        <v>0.27</v>
      </c>
      <c r="N151" s="41">
        <f t="shared" si="39"/>
        <v>2.5884983351604385E-2</v>
      </c>
      <c r="O151" s="7">
        <f t="shared" si="40"/>
        <v>62928.698078707355</v>
      </c>
      <c r="P151" s="7">
        <f t="shared" si="41"/>
        <v>2368160.2937095356</v>
      </c>
    </row>
    <row r="152" spans="1:16" x14ac:dyDescent="0.15">
      <c r="A152" s="26">
        <v>142</v>
      </c>
      <c r="B152" s="7">
        <f t="shared" si="28"/>
        <v>18374.60339871981</v>
      </c>
      <c r="C152" s="7">
        <f t="shared" si="29"/>
        <v>6382.2307354479653</v>
      </c>
      <c r="D152" s="7">
        <f t="shared" si="30"/>
        <v>11992.372663271844</v>
      </c>
      <c r="E152" s="41">
        <f t="shared" si="31"/>
        <v>0.27</v>
      </c>
      <c r="F152" s="41">
        <f t="shared" si="32"/>
        <v>2.5884983351604385E-2</v>
      </c>
      <c r="G152" s="7">
        <f t="shared" si="33"/>
        <v>36387.971487356437</v>
      </c>
      <c r="H152" s="7">
        <f t="shared" si="34"/>
        <v>1369368.0606138217</v>
      </c>
      <c r="J152" s="7">
        <f t="shared" si="35"/>
        <v>30455.38223024672</v>
      </c>
      <c r="K152" s="7">
        <f t="shared" si="36"/>
        <v>10694.217193009976</v>
      </c>
      <c r="L152" s="7">
        <f t="shared" si="37"/>
        <v>19761.165037236744</v>
      </c>
      <c r="M152" s="41">
        <f t="shared" si="38"/>
        <v>0.27</v>
      </c>
      <c r="N152" s="41">
        <f t="shared" si="39"/>
        <v>2.5884983351604385E-2</v>
      </c>
      <c r="O152" s="7">
        <f t="shared" si="40"/>
        <v>60788.272348604703</v>
      </c>
      <c r="P152" s="7">
        <f t="shared" si="41"/>
        <v>2287610.8563236943</v>
      </c>
    </row>
    <row r="153" spans="1:16" x14ac:dyDescent="0.15">
      <c r="A153" s="26">
        <v>143</v>
      </c>
      <c r="B153" s="7">
        <f t="shared" si="28"/>
        <v>17898.977095651619</v>
      </c>
      <c r="C153" s="7">
        <f t="shared" si="29"/>
        <v>6164.438552863221</v>
      </c>
      <c r="D153" s="7">
        <f t="shared" si="30"/>
        <v>11734.538542788398</v>
      </c>
      <c r="E153" s="41">
        <f t="shared" si="31"/>
        <v>0.27</v>
      </c>
      <c r="F153" s="41">
        <f t="shared" si="32"/>
        <v>2.5884983351604385E-2</v>
      </c>
      <c r="G153" s="7">
        <f t="shared" si="33"/>
        <v>35142.321116388717</v>
      </c>
      <c r="H153" s="7">
        <f t="shared" si="34"/>
        <v>1322491.2009546445</v>
      </c>
      <c r="J153" s="7">
        <f t="shared" si="35"/>
        <v>29667.045168250035</v>
      </c>
      <c r="K153" s="7">
        <f t="shared" si="36"/>
        <v>10330.469358681748</v>
      </c>
      <c r="L153" s="7">
        <f t="shared" si="37"/>
        <v>19336.575809568287</v>
      </c>
      <c r="M153" s="41">
        <f t="shared" si="38"/>
        <v>0.27</v>
      </c>
      <c r="N153" s="41">
        <f t="shared" si="39"/>
        <v>2.5884983351604385E-2</v>
      </c>
      <c r="O153" s="7">
        <f t="shared" si="40"/>
        <v>58714.241987980568</v>
      </c>
      <c r="P153" s="7">
        <f t="shared" si="41"/>
        <v>2209560.0385261457</v>
      </c>
    </row>
    <row r="154" spans="1:16" x14ac:dyDescent="0.15">
      <c r="A154" s="26">
        <v>144</v>
      </c>
      <c r="B154" s="7">
        <f t="shared" si="28"/>
        <v>17435.662371519924</v>
      </c>
      <c r="C154" s="7">
        <f t="shared" si="29"/>
        <v>5953.4145562974918</v>
      </c>
      <c r="D154" s="7">
        <f t="shared" si="30"/>
        <v>11482.247815222432</v>
      </c>
      <c r="E154" s="41">
        <f t="shared" si="31"/>
        <v>0.27</v>
      </c>
      <c r="F154" s="41">
        <f t="shared" si="32"/>
        <v>2.5884983351604385E-2</v>
      </c>
      <c r="G154" s="7">
        <f t="shared" si="33"/>
        <v>33935.444925818229</v>
      </c>
      <c r="H154" s="7">
        <f t="shared" si="34"/>
        <v>1277073.5082136039</v>
      </c>
      <c r="J154" s="7">
        <f t="shared" si="35"/>
        <v>28899.11419797859</v>
      </c>
      <c r="K154" s="7">
        <f t="shared" si="36"/>
        <v>9978.0048739776521</v>
      </c>
      <c r="L154" s="7">
        <f t="shared" si="37"/>
        <v>18921.109324000936</v>
      </c>
      <c r="M154" s="41">
        <f t="shared" si="38"/>
        <v>0.27</v>
      </c>
      <c r="N154" s="41">
        <f t="shared" si="39"/>
        <v>2.5884983351604385E-2</v>
      </c>
      <c r="O154" s="7">
        <f t="shared" si="40"/>
        <v>56704.652211773981</v>
      </c>
      <c r="P154" s="7">
        <f t="shared" si="41"/>
        <v>2133934.2769903708</v>
      </c>
    </row>
    <row r="155" spans="1:16" x14ac:dyDescent="0.15">
      <c r="A155" s="26">
        <v>145</v>
      </c>
      <c r="B155" s="7">
        <f t="shared" si="28"/>
        <v>16984.340541308931</v>
      </c>
      <c r="C155" s="7">
        <f t="shared" si="29"/>
        <v>5748.9592428082406</v>
      </c>
      <c r="D155" s="7">
        <f t="shared" si="30"/>
        <v>11235.381298500692</v>
      </c>
      <c r="E155" s="41">
        <f t="shared" si="31"/>
        <v>0.27</v>
      </c>
      <c r="F155" s="41">
        <f t="shared" si="32"/>
        <v>2.5884983351604385E-2</v>
      </c>
      <c r="G155" s="7">
        <f t="shared" si="33"/>
        <v>32766.198841023528</v>
      </c>
      <c r="H155" s="7">
        <f t="shared" si="34"/>
        <v>1233071.9280740798</v>
      </c>
      <c r="J155" s="7">
        <f t="shared" si="35"/>
        <v>28151.061108087793</v>
      </c>
      <c r="K155" s="7">
        <f t="shared" si="36"/>
        <v>9636.4915391756822</v>
      </c>
      <c r="L155" s="7">
        <f t="shared" si="37"/>
        <v>18514.569568912113</v>
      </c>
      <c r="M155" s="41">
        <f t="shared" si="38"/>
        <v>0.27</v>
      </c>
      <c r="N155" s="41">
        <f t="shared" si="39"/>
        <v>2.5884983351604385E-2</v>
      </c>
      <c r="O155" s="7">
        <f t="shared" si="40"/>
        <v>54757.60390826028</v>
      </c>
      <c r="P155" s="7">
        <f t="shared" si="41"/>
        <v>2060662.1035131984</v>
      </c>
    </row>
    <row r="156" spans="1:16" x14ac:dyDescent="0.15">
      <c r="A156" s="26">
        <v>146</v>
      </c>
      <c r="B156" s="7">
        <f t="shared" si="28"/>
        <v>16544.701169159176</v>
      </c>
      <c r="C156" s="7">
        <f t="shared" si="29"/>
        <v>5550.8787962134829</v>
      </c>
      <c r="D156" s="7">
        <f t="shared" si="30"/>
        <v>10993.822372945693</v>
      </c>
      <c r="E156" s="41">
        <f t="shared" si="31"/>
        <v>0.27</v>
      </c>
      <c r="F156" s="41">
        <f t="shared" si="32"/>
        <v>2.5884983351604385E-2</v>
      </c>
      <c r="G156" s="7">
        <f t="shared" si="33"/>
        <v>31633.471420434078</v>
      </c>
      <c r="H156" s="7">
        <f t="shared" si="34"/>
        <v>1190444.6342807</v>
      </c>
      <c r="J156" s="7">
        <f t="shared" si="35"/>
        <v>27422.37135997495</v>
      </c>
      <c r="K156" s="7">
        <f t="shared" si="36"/>
        <v>9305.606615781684</v>
      </c>
      <c r="L156" s="7">
        <f t="shared" si="37"/>
        <v>18116.764744193264</v>
      </c>
      <c r="M156" s="41">
        <f t="shared" si="38"/>
        <v>0.27</v>
      </c>
      <c r="N156" s="41">
        <f t="shared" si="39"/>
        <v>2.5884983351604385E-2</v>
      </c>
      <c r="O156" s="7">
        <f t="shared" si="40"/>
        <v>52871.252088932837</v>
      </c>
      <c r="P156" s="7">
        <f t="shared" si="41"/>
        <v>1989674.0866800724</v>
      </c>
    </row>
    <row r="157" spans="1:16" x14ac:dyDescent="0.15">
      <c r="A157" s="26">
        <v>147</v>
      </c>
      <c r="B157" s="7">
        <f t="shared" si="28"/>
        <v>16116.441854838222</v>
      </c>
      <c r="C157" s="7">
        <f t="shared" si="29"/>
        <v>5358.9849286536182</v>
      </c>
      <c r="D157" s="7">
        <f t="shared" si="30"/>
        <v>10757.456926184605</v>
      </c>
      <c r="E157" s="41">
        <f t="shared" si="31"/>
        <v>0.27</v>
      </c>
      <c r="F157" s="41">
        <f t="shared" si="32"/>
        <v>2.5884983351604385E-2</v>
      </c>
      <c r="G157" s="7">
        <f t="shared" si="33"/>
        <v>30536.182945922799</v>
      </c>
      <c r="H157" s="7">
        <f t="shared" si="34"/>
        <v>1149150.9944085926</v>
      </c>
      <c r="J157" s="7">
        <f t="shared" si="35"/>
        <v>26712.543733860486</v>
      </c>
      <c r="K157" s="7">
        <f t="shared" si="36"/>
        <v>8985.0365630994256</v>
      </c>
      <c r="L157" s="7">
        <f t="shared" si="37"/>
        <v>17727.507170761062</v>
      </c>
      <c r="M157" s="41">
        <f t="shared" si="38"/>
        <v>0.27</v>
      </c>
      <c r="N157" s="41">
        <f t="shared" si="39"/>
        <v>2.5884983351604385E-2</v>
      </c>
      <c r="O157" s="7">
        <f t="shared" si="40"/>
        <v>51043.80438085174</v>
      </c>
      <c r="P157" s="7">
        <f t="shared" si="41"/>
        <v>1920902.7751284596</v>
      </c>
    </row>
    <row r="158" spans="1:16" x14ac:dyDescent="0.15">
      <c r="A158" s="26">
        <v>148</v>
      </c>
      <c r="B158" s="7">
        <f t="shared" si="28"/>
        <v>15699.268025738631</v>
      </c>
      <c r="C158" s="7">
        <f t="shared" si="29"/>
        <v>5173.0947264960141</v>
      </c>
      <c r="D158" s="7">
        <f t="shared" si="30"/>
        <v>10526.173299242617</v>
      </c>
      <c r="E158" s="41">
        <f t="shared" si="31"/>
        <v>0.27</v>
      </c>
      <c r="F158" s="41">
        <f t="shared" si="32"/>
        <v>2.5884983351604385E-2</v>
      </c>
      <c r="G158" s="7">
        <f t="shared" si="33"/>
        <v>29473.284538139047</v>
      </c>
      <c r="H158" s="7">
        <f t="shared" si="34"/>
        <v>1109151.5365712109</v>
      </c>
      <c r="J158" s="7">
        <f t="shared" si="35"/>
        <v>26021.089984030503</v>
      </c>
      <c r="K158" s="7">
        <f t="shared" si="36"/>
        <v>8674.4767820176003</v>
      </c>
      <c r="L158" s="7">
        <f t="shared" si="37"/>
        <v>17346.613202012901</v>
      </c>
      <c r="M158" s="41">
        <f t="shared" si="38"/>
        <v>0.27</v>
      </c>
      <c r="N158" s="41">
        <f t="shared" si="39"/>
        <v>2.5884983351604385E-2</v>
      </c>
      <c r="O158" s="7">
        <f t="shared" si="40"/>
        <v>49273.519560310015</v>
      </c>
      <c r="P158" s="7">
        <f t="shared" si="41"/>
        <v>1854282.6423661367</v>
      </c>
    </row>
    <row r="159" spans="1:16" x14ac:dyDescent="0.15">
      <c r="A159" s="26">
        <v>149</v>
      </c>
      <c r="B159" s="7">
        <f t="shared" si="28"/>
        <v>15292.892734260013</v>
      </c>
      <c r="C159" s="7">
        <f t="shared" si="29"/>
        <v>4993.0305004647344</v>
      </c>
      <c r="D159" s="7">
        <f t="shared" si="30"/>
        <v>10299.862233795278</v>
      </c>
      <c r="E159" s="41">
        <f t="shared" si="31"/>
        <v>0.27</v>
      </c>
      <c r="F159" s="41">
        <f t="shared" si="32"/>
        <v>2.5884983351604385E-2</v>
      </c>
      <c r="G159" s="7">
        <f t="shared" si="33"/>
        <v>28443.757296106611</v>
      </c>
      <c r="H159" s="7">
        <f t="shared" si="34"/>
        <v>1070407.9170413092</v>
      </c>
      <c r="J159" s="7">
        <f t="shared" si="35"/>
        <v>25347.534503003269</v>
      </c>
      <c r="K159" s="7">
        <f t="shared" si="36"/>
        <v>8373.6313658184117</v>
      </c>
      <c r="L159" s="7">
        <f t="shared" si="37"/>
        <v>16973.903137184858</v>
      </c>
      <c r="M159" s="41">
        <f t="shared" si="38"/>
        <v>0.27</v>
      </c>
      <c r="N159" s="41">
        <f t="shared" si="39"/>
        <v>2.5884983351604385E-2</v>
      </c>
      <c r="O159" s="7">
        <f t="shared" si="40"/>
        <v>47558.706126698657</v>
      </c>
      <c r="P159" s="7">
        <f t="shared" si="41"/>
        <v>1789750.033102253</v>
      </c>
    </row>
    <row r="160" spans="1:16" x14ac:dyDescent="0.15">
      <c r="A160" s="26">
        <v>150</v>
      </c>
      <c r="B160" s="7">
        <f t="shared" si="28"/>
        <v>14897.036460435824</v>
      </c>
      <c r="C160" s="7">
        <f t="shared" si="29"/>
        <v>4818.6196398809607</v>
      </c>
      <c r="D160" s="7">
        <f t="shared" si="30"/>
        <v>10078.416820554863</v>
      </c>
      <c r="E160" s="41">
        <f t="shared" si="31"/>
        <v>0.27</v>
      </c>
      <c r="F160" s="41">
        <f t="shared" si="32"/>
        <v>2.5884983351604385E-2</v>
      </c>
      <c r="G160" s="7">
        <f t="shared" si="33"/>
        <v>27446.611460429227</v>
      </c>
      <c r="H160" s="7">
        <f t="shared" si="34"/>
        <v>1032882.8887603251</v>
      </c>
      <c r="J160" s="7">
        <f t="shared" si="35"/>
        <v>24691.413994388811</v>
      </c>
      <c r="K160" s="7">
        <f t="shared" si="36"/>
        <v>8082.2128578175898</v>
      </c>
      <c r="L160" s="7">
        <f t="shared" si="37"/>
        <v>16609.201136571221</v>
      </c>
      <c r="M160" s="41">
        <f t="shared" si="38"/>
        <v>0.27</v>
      </c>
      <c r="N160" s="41">
        <f t="shared" si="39"/>
        <v>2.5884983351604385E-2</v>
      </c>
      <c r="O160" s="7">
        <f t="shared" si="40"/>
        <v>45897.720915481623</v>
      </c>
      <c r="P160" s="7">
        <f t="shared" si="41"/>
        <v>1727243.1110502002</v>
      </c>
    </row>
    <row r="161" spans="1:16" x14ac:dyDescent="0.15">
      <c r="A161" s="26">
        <v>151</v>
      </c>
      <c r="B161" s="7">
        <f t="shared" si="28"/>
        <v>14511.4269196692</v>
      </c>
      <c r="C161" s="7">
        <f t="shared" si="29"/>
        <v>4649.6944709027302</v>
      </c>
      <c r="D161" s="7">
        <f t="shared" si="30"/>
        <v>9861.73244876647</v>
      </c>
      <c r="E161" s="41">
        <f t="shared" si="31"/>
        <v>0.27</v>
      </c>
      <c r="F161" s="41">
        <f t="shared" si="32"/>
        <v>2.5884983351604385E-2</v>
      </c>
      <c r="G161" s="7">
        <f t="shared" si="33"/>
        <v>26480.885599463763</v>
      </c>
      <c r="H161" s="7">
        <f t="shared" si="34"/>
        <v>996540.27071209496</v>
      </c>
      <c r="J161" s="7">
        <f t="shared" si="35"/>
        <v>24052.277154216488</v>
      </c>
      <c r="K161" s="7">
        <f t="shared" si="36"/>
        <v>7799.9420156508613</v>
      </c>
      <c r="L161" s="7">
        <f t="shared" si="37"/>
        <v>16252.335138565628</v>
      </c>
      <c r="M161" s="41">
        <f t="shared" si="38"/>
        <v>0.27</v>
      </c>
      <c r="N161" s="41">
        <f t="shared" si="39"/>
        <v>2.5884983351604385E-2</v>
      </c>
      <c r="O161" s="7">
        <f t="shared" si="40"/>
        <v>44288.96774922133</v>
      </c>
      <c r="P161" s="7">
        <f t="shared" si="41"/>
        <v>1666701.8081624133</v>
      </c>
    </row>
    <row r="162" spans="1:16" x14ac:dyDescent="0.15">
      <c r="A162" s="26">
        <v>152</v>
      </c>
      <c r="B162" s="7">
        <f t="shared" si="28"/>
        <v>14135.798875445536</v>
      </c>
      <c r="C162" s="7">
        <f t="shared" si="29"/>
        <v>4486.0921186556143</v>
      </c>
      <c r="D162" s="7">
        <f t="shared" si="30"/>
        <v>9649.7067567899212</v>
      </c>
      <c r="E162" s="41">
        <f t="shared" si="31"/>
        <v>0.27</v>
      </c>
      <c r="F162" s="41">
        <f t="shared" si="32"/>
        <v>2.5884983351604385E-2</v>
      </c>
      <c r="G162" s="7">
        <f t="shared" si="33"/>
        <v>25545.645817838533</v>
      </c>
      <c r="H162" s="7">
        <f t="shared" si="34"/>
        <v>961344.91813746653</v>
      </c>
      <c r="J162" s="7">
        <f t="shared" si="35"/>
        <v>23429.684360511423</v>
      </c>
      <c r="K162" s="7">
        <f t="shared" si="36"/>
        <v>7526.5475820267638</v>
      </c>
      <c r="L162" s="7">
        <f t="shared" si="37"/>
        <v>15903.136778484659</v>
      </c>
      <c r="M162" s="41">
        <f t="shared" si="38"/>
        <v>0.27</v>
      </c>
      <c r="N162" s="41">
        <f t="shared" si="39"/>
        <v>2.5884983351604385E-2</v>
      </c>
      <c r="O162" s="7">
        <f t="shared" si="40"/>
        <v>42730.896125623636</v>
      </c>
      <c r="P162" s="7">
        <f t="shared" si="41"/>
        <v>1608067.775258305</v>
      </c>
    </row>
    <row r="163" spans="1:16" x14ac:dyDescent="0.15">
      <c r="A163" s="26">
        <v>153</v>
      </c>
      <c r="B163" s="7">
        <f t="shared" si="28"/>
        <v>13769.893956893004</v>
      </c>
      <c r="C163" s="7">
        <f t="shared" si="29"/>
        <v>4327.6543731488291</v>
      </c>
      <c r="D163" s="7">
        <f t="shared" si="30"/>
        <v>9442.2395837441745</v>
      </c>
      <c r="E163" s="41">
        <f t="shared" si="31"/>
        <v>0.27</v>
      </c>
      <c r="F163" s="41">
        <f t="shared" si="32"/>
        <v>2.5884983351604385E-2</v>
      </c>
      <c r="G163" s="7">
        <f t="shared" si="33"/>
        <v>24639.984986710722</v>
      </c>
      <c r="H163" s="7">
        <f t="shared" si="34"/>
        <v>927262.69356701162</v>
      </c>
      <c r="J163" s="7">
        <f t="shared" si="35"/>
        <v>22823.207370906235</v>
      </c>
      <c r="K163" s="7">
        <f t="shared" si="36"/>
        <v>7261.7660617706279</v>
      </c>
      <c r="L163" s="7">
        <f t="shared" si="37"/>
        <v>15561.441309135607</v>
      </c>
      <c r="M163" s="41">
        <f t="shared" si="38"/>
        <v>0.27</v>
      </c>
      <c r="N163" s="41">
        <f t="shared" si="39"/>
        <v>2.5884983351604385E-2</v>
      </c>
      <c r="O163" s="7">
        <f t="shared" si="40"/>
        <v>41221.999941598784</v>
      </c>
      <c r="P163" s="7">
        <f t="shared" si="41"/>
        <v>1551284.3340075705</v>
      </c>
    </row>
    <row r="164" spans="1:16" x14ac:dyDescent="0.15">
      <c r="A164" s="26">
        <v>154</v>
      </c>
      <c r="B164" s="7">
        <f t="shared" si="28"/>
        <v>13413.460481065471</v>
      </c>
      <c r="C164" s="7">
        <f t="shared" si="29"/>
        <v>4174.2275588741641</v>
      </c>
      <c r="D164" s="7">
        <f t="shared" si="30"/>
        <v>9239.232922191306</v>
      </c>
      <c r="E164" s="41">
        <f t="shared" si="31"/>
        <v>0.27</v>
      </c>
      <c r="F164" s="41">
        <f t="shared" si="32"/>
        <v>2.5884983351604385E-2</v>
      </c>
      <c r="G164" s="7">
        <f t="shared" si="33"/>
        <v>23763.021995173418</v>
      </c>
      <c r="H164" s="7">
        <f t="shared" si="34"/>
        <v>894260.43864964694</v>
      </c>
      <c r="J164" s="7">
        <f t="shared" si="35"/>
        <v>22232.429028080114</v>
      </c>
      <c r="K164" s="7">
        <f t="shared" si="36"/>
        <v>7005.3415049891864</v>
      </c>
      <c r="L164" s="7">
        <f t="shared" si="37"/>
        <v>15227.087523090928</v>
      </c>
      <c r="M164" s="41">
        <f t="shared" si="38"/>
        <v>0.27</v>
      </c>
      <c r="N164" s="41">
        <f t="shared" si="39"/>
        <v>2.5884983351604385E-2</v>
      </c>
      <c r="O164" s="7">
        <f t="shared" si="40"/>
        <v>39760.816252362027</v>
      </c>
      <c r="P164" s="7">
        <f t="shared" si="41"/>
        <v>1496296.4302321177</v>
      </c>
    </row>
    <row r="165" spans="1:16" x14ac:dyDescent="0.15">
      <c r="A165" s="26">
        <v>155</v>
      </c>
      <c r="B165" s="7">
        <f t="shared" si="28"/>
        <v>13066.253279825689</v>
      </c>
      <c r="C165" s="7">
        <f t="shared" si="29"/>
        <v>4025.6624079878275</v>
      </c>
      <c r="D165" s="7">
        <f t="shared" si="30"/>
        <v>9040.5908718378614</v>
      </c>
      <c r="E165" s="41">
        <f t="shared" si="31"/>
        <v>0.27</v>
      </c>
      <c r="F165" s="41">
        <f t="shared" si="32"/>
        <v>2.5884983351604385E-2</v>
      </c>
      <c r="G165" s="7">
        <f t="shared" si="33"/>
        <v>22913.901022238359</v>
      </c>
      <c r="H165" s="7">
        <f t="shared" si="34"/>
        <v>862305.94675557083</v>
      </c>
      <c r="J165" s="7">
        <f t="shared" si="35"/>
        <v>21656.942972822537</v>
      </c>
      <c r="K165" s="7">
        <f t="shared" si="36"/>
        <v>6757.0252961898705</v>
      </c>
      <c r="L165" s="7">
        <f t="shared" si="37"/>
        <v>14899.917676632667</v>
      </c>
      <c r="M165" s="41">
        <f t="shared" si="38"/>
        <v>0.27</v>
      </c>
      <c r="N165" s="41">
        <f t="shared" si="39"/>
        <v>2.5884983351604385E-2</v>
      </c>
      <c r="O165" s="7">
        <f t="shared" si="40"/>
        <v>38345.924064623519</v>
      </c>
      <c r="P165" s="7">
        <f t="shared" si="41"/>
        <v>1443050.5884908615</v>
      </c>
    </row>
    <row r="166" spans="1:16" x14ac:dyDescent="0.15">
      <c r="A166" s="26">
        <v>156</v>
      </c>
      <c r="B166" s="7">
        <f t="shared" si="28"/>
        <v>12728.033531209554</v>
      </c>
      <c r="C166" s="7">
        <f t="shared" si="29"/>
        <v>3881.8139369779947</v>
      </c>
      <c r="D166" s="7">
        <f t="shared" si="30"/>
        <v>8846.2195942315593</v>
      </c>
      <c r="E166" s="41">
        <f t="shared" si="31"/>
        <v>0.27</v>
      </c>
      <c r="F166" s="41">
        <f t="shared" si="32"/>
        <v>2.5884983351604385E-2</v>
      </c>
      <c r="G166" s="7">
        <f t="shared" si="33"/>
        <v>22091.790828836089</v>
      </c>
      <c r="H166" s="7">
        <f t="shared" si="34"/>
        <v>831367.93633250322</v>
      </c>
      <c r="J166" s="7">
        <f t="shared" si="35"/>
        <v>21096.353364524373</v>
      </c>
      <c r="K166" s="7">
        <f t="shared" si="36"/>
        <v>6516.575949193314</v>
      </c>
      <c r="L166" s="7">
        <f t="shared" si="37"/>
        <v>14579.77741533106</v>
      </c>
      <c r="M166" s="41">
        <f t="shared" si="38"/>
        <v>0.27</v>
      </c>
      <c r="N166" s="41">
        <f t="shared" si="39"/>
        <v>2.5884983351604385E-2</v>
      </c>
      <c r="O166" s="7">
        <f t="shared" si="40"/>
        <v>36975.943162942916</v>
      </c>
      <c r="P166" s="7">
        <f t="shared" si="41"/>
        <v>1391494.8679125875</v>
      </c>
    </row>
    <row r="167" spans="1:16" x14ac:dyDescent="0.15">
      <c r="A167" s="26">
        <v>157</v>
      </c>
      <c r="B167" s="7">
        <f t="shared" si="28"/>
        <v>12398.568595155535</v>
      </c>
      <c r="C167" s="7">
        <f t="shared" si="29"/>
        <v>3742.5413267234853</v>
      </c>
      <c r="D167" s="7">
        <f t="shared" si="30"/>
        <v>8656.0272684320498</v>
      </c>
      <c r="E167" s="41">
        <f t="shared" si="31"/>
        <v>0.27</v>
      </c>
      <c r="F167" s="41">
        <f t="shared" si="32"/>
        <v>2.5884983351604385E-2</v>
      </c>
      <c r="G167" s="7">
        <f t="shared" si="33"/>
        <v>21295.884069290143</v>
      </c>
      <c r="H167" s="7">
        <f t="shared" si="34"/>
        <v>801416.02499478101</v>
      </c>
      <c r="J167" s="7">
        <f t="shared" si="35"/>
        <v>20550.274608904103</v>
      </c>
      <c r="K167" s="7">
        <f t="shared" si="36"/>
        <v>6283.7589076819249</v>
      </c>
      <c r="L167" s="7">
        <f t="shared" si="37"/>
        <v>14266.515701222179</v>
      </c>
      <c r="M167" s="41">
        <f t="shared" si="38"/>
        <v>0.27</v>
      </c>
      <c r="N167" s="41">
        <f t="shared" si="39"/>
        <v>2.5884983351604385E-2</v>
      </c>
      <c r="O167" s="7">
        <f t="shared" si="40"/>
        <v>35649.532968348729</v>
      </c>
      <c r="P167" s="7">
        <f t="shared" si="41"/>
        <v>1341578.8192430164</v>
      </c>
    </row>
    <row r="168" spans="1:16" x14ac:dyDescent="0.15">
      <c r="A168" s="26">
        <v>158</v>
      </c>
      <c r="B168" s="7">
        <f t="shared" si="28"/>
        <v>12077.631853486209</v>
      </c>
      <c r="C168" s="7">
        <f t="shared" si="29"/>
        <v>3607.7078058515058</v>
      </c>
      <c r="D168" s="7">
        <f t="shared" si="30"/>
        <v>8469.924047634704</v>
      </c>
      <c r="E168" s="41">
        <f t="shared" si="31"/>
        <v>0.27</v>
      </c>
      <c r="F168" s="41">
        <f t="shared" si="32"/>
        <v>2.5884983351604385E-2</v>
      </c>
      <c r="G168" s="7">
        <f t="shared" si="33"/>
        <v>20525.39662173649</v>
      </c>
      <c r="H168" s="7">
        <f t="shared" si="34"/>
        <v>772420.70432540984</v>
      </c>
      <c r="J168" s="7">
        <f t="shared" si="35"/>
        <v>20018.331092781718</v>
      </c>
      <c r="K168" s="7">
        <f t="shared" si="36"/>
        <v>6058.3463512315875</v>
      </c>
      <c r="L168" s="7">
        <f t="shared" si="37"/>
        <v>13959.984741550132</v>
      </c>
      <c r="M168" s="41">
        <f t="shared" si="38"/>
        <v>0.27</v>
      </c>
      <c r="N168" s="41">
        <f t="shared" si="39"/>
        <v>2.5884983351604385E-2</v>
      </c>
      <c r="O168" s="7">
        <f t="shared" si="40"/>
        <v>34365.391428346869</v>
      </c>
      <c r="P168" s="7">
        <f t="shared" si="41"/>
        <v>1293253.4430731193</v>
      </c>
    </row>
    <row r="169" spans="1:16" x14ac:dyDescent="0.15">
      <c r="A169" s="26">
        <v>159</v>
      </c>
      <c r="B169" s="7">
        <f t="shared" si="28"/>
        <v>11765.002554031909</v>
      </c>
      <c r="C169" s="7">
        <f t="shared" si="29"/>
        <v>3477.1805373048869</v>
      </c>
      <c r="D169" s="7">
        <f t="shared" si="30"/>
        <v>8287.8220167270229</v>
      </c>
      <c r="E169" s="41">
        <f t="shared" si="31"/>
        <v>0.27</v>
      </c>
      <c r="F169" s="41">
        <f t="shared" si="32"/>
        <v>2.5884983351604385E-2</v>
      </c>
      <c r="G169" s="7">
        <f t="shared" si="33"/>
        <v>19779.566936973726</v>
      </c>
      <c r="H169" s="7">
        <f t="shared" si="34"/>
        <v>744353.31537170906</v>
      </c>
      <c r="J169" s="7">
        <f t="shared" si="35"/>
        <v>19500.156925718162</v>
      </c>
      <c r="K169" s="7">
        <f t="shared" si="36"/>
        <v>5840.1170066776931</v>
      </c>
      <c r="L169" s="7">
        <f t="shared" si="37"/>
        <v>13660.039919040468</v>
      </c>
      <c r="M169" s="41">
        <f t="shared" si="38"/>
        <v>0.27</v>
      </c>
      <c r="N169" s="41">
        <f t="shared" si="39"/>
        <v>2.5884983351604385E-2</v>
      </c>
      <c r="O169" s="7">
        <f t="shared" si="40"/>
        <v>33122.253937466128</v>
      </c>
      <c r="P169" s="7">
        <f t="shared" si="41"/>
        <v>1246471.1492166128</v>
      </c>
    </row>
    <row r="170" spans="1:16" x14ac:dyDescent="0.15">
      <c r="A170" s="26">
        <v>160</v>
      </c>
      <c r="B170" s="7">
        <f t="shared" si="28"/>
        <v>11460.465658789211</v>
      </c>
      <c r="C170" s="7">
        <f t="shared" si="29"/>
        <v>3350.8305080316436</v>
      </c>
      <c r="D170" s="7">
        <f t="shared" si="30"/>
        <v>8109.6351507575673</v>
      </c>
      <c r="E170" s="41">
        <f t="shared" si="31"/>
        <v>0.27</v>
      </c>
      <c r="F170" s="41">
        <f t="shared" si="32"/>
        <v>2.5884983351604385E-2</v>
      </c>
      <c r="G170" s="7">
        <f t="shared" si="33"/>
        <v>19057.655405243269</v>
      </c>
      <c r="H170" s="7">
        <f t="shared" si="34"/>
        <v>717186.02481570817</v>
      </c>
      <c r="J170" s="7">
        <f t="shared" si="35"/>
        <v>18995.395688342272</v>
      </c>
      <c r="K170" s="7">
        <f t="shared" si="36"/>
        <v>5628.8559646706863</v>
      </c>
      <c r="L170" s="7">
        <f t="shared" si="37"/>
        <v>13366.539723671587</v>
      </c>
      <c r="M170" s="41">
        <f t="shared" si="38"/>
        <v>0.27</v>
      </c>
      <c r="N170" s="41">
        <f t="shared" si="39"/>
        <v>2.5884983351604385E-2</v>
      </c>
      <c r="O170" s="7">
        <f t="shared" si="40"/>
        <v>31918.892287511411</v>
      </c>
      <c r="P170" s="7">
        <f t="shared" si="41"/>
        <v>1201185.7172054299</v>
      </c>
    </row>
    <row r="171" spans="1:16" x14ac:dyDescent="0.15">
      <c r="A171" s="26">
        <v>161</v>
      </c>
      <c r="B171" s="7">
        <f t="shared" si="28"/>
        <v>11163.81169600982</v>
      </c>
      <c r="C171" s="7">
        <f t="shared" si="29"/>
        <v>3228.5324217120465</v>
      </c>
      <c r="D171" s="7">
        <f t="shared" si="30"/>
        <v>7935.2792742977726</v>
      </c>
      <c r="E171" s="41">
        <f t="shared" si="31"/>
        <v>0.27</v>
      </c>
      <c r="F171" s="41">
        <f t="shared" si="32"/>
        <v>2.5884983351604385E-2</v>
      </c>
      <c r="G171" s="7">
        <f t="shared" si="33"/>
        <v>18358.943740452407</v>
      </c>
      <c r="H171" s="7">
        <f t="shared" si="34"/>
        <v>690891.801800958</v>
      </c>
      <c r="J171" s="7">
        <f t="shared" si="35"/>
        <v>18503.7001871924</v>
      </c>
      <c r="K171" s="7">
        <f t="shared" si="36"/>
        <v>5424.354501280186</v>
      </c>
      <c r="L171" s="7">
        <f t="shared" si="37"/>
        <v>13079.345685912214</v>
      </c>
      <c r="M171" s="41">
        <f t="shared" si="38"/>
        <v>0.27</v>
      </c>
      <c r="N171" s="41">
        <f t="shared" si="39"/>
        <v>2.5884983351604385E-2</v>
      </c>
      <c r="O171" s="7">
        <f t="shared" si="40"/>
        <v>30754.113646717808</v>
      </c>
      <c r="P171" s="7">
        <f t="shared" si="41"/>
        <v>1157352.2578727999</v>
      </c>
    </row>
    <row r="172" spans="1:16" x14ac:dyDescent="0.15">
      <c r="A172" s="26">
        <v>162</v>
      </c>
      <c r="B172" s="7">
        <f t="shared" si="28"/>
        <v>10874.836616118158</v>
      </c>
      <c r="C172" s="7">
        <f t="shared" si="29"/>
        <v>3110.1645944406459</v>
      </c>
      <c r="D172" s="7">
        <f t="shared" si="30"/>
        <v>7764.672021677512</v>
      </c>
      <c r="E172" s="41">
        <f t="shared" si="31"/>
        <v>0.27</v>
      </c>
      <c r="F172" s="41">
        <f t="shared" si="32"/>
        <v>2.5884983351604385E-2</v>
      </c>
      <c r="G172" s="7">
        <f t="shared" si="33"/>
        <v>17682.734381365965</v>
      </c>
      <c r="H172" s="7">
        <f t="shared" si="34"/>
        <v>665444.39539791457</v>
      </c>
      <c r="J172" s="7">
        <f t="shared" si="35"/>
        <v>18024.732215903841</v>
      </c>
      <c r="K172" s="7">
        <f t="shared" si="36"/>
        <v>5226.409904510585</v>
      </c>
      <c r="L172" s="7">
        <f t="shared" si="37"/>
        <v>12798.322311393256</v>
      </c>
      <c r="M172" s="41">
        <f t="shared" si="38"/>
        <v>0.27</v>
      </c>
      <c r="N172" s="41">
        <f t="shared" si="39"/>
        <v>2.5884983351604385E-2</v>
      </c>
      <c r="O172" s="7">
        <f t="shared" si="40"/>
        <v>29626.75956702029</v>
      </c>
      <c r="P172" s="7">
        <f t="shared" si="41"/>
        <v>1114927.1759943864</v>
      </c>
    </row>
    <row r="173" spans="1:16" x14ac:dyDescent="0.15">
      <c r="A173" s="26">
        <v>163</v>
      </c>
      <c r="B173" s="7">
        <f t="shared" si="28"/>
        <v>10593.34165135852</v>
      </c>
      <c r="C173" s="7">
        <f t="shared" si="29"/>
        <v>2995.6088532829453</v>
      </c>
      <c r="D173" s="7">
        <f t="shared" si="30"/>
        <v>7597.7327980755745</v>
      </c>
      <c r="E173" s="41">
        <f t="shared" si="31"/>
        <v>0.27</v>
      </c>
      <c r="F173" s="41">
        <f t="shared" si="32"/>
        <v>2.5884983351604385E-2</v>
      </c>
      <c r="G173" s="7">
        <f t="shared" si="33"/>
        <v>17028.34990930534</v>
      </c>
      <c r="H173" s="7">
        <f t="shared" si="34"/>
        <v>640818.3126905337</v>
      </c>
      <c r="J173" s="7">
        <f t="shared" si="35"/>
        <v>17558.162322578046</v>
      </c>
      <c r="K173" s="7">
        <f t="shared" si="36"/>
        <v>5034.8253055946489</v>
      </c>
      <c r="L173" s="7">
        <f t="shared" si="37"/>
        <v>12523.337016983398</v>
      </c>
      <c r="M173" s="41">
        <f t="shared" si="38"/>
        <v>0.27</v>
      </c>
      <c r="N173" s="41">
        <f t="shared" si="39"/>
        <v>2.5884983351604385E-2</v>
      </c>
      <c r="O173" s="7">
        <f t="shared" si="40"/>
        <v>28535.705018674838</v>
      </c>
      <c r="P173" s="7">
        <f t="shared" si="41"/>
        <v>1073868.1339587281</v>
      </c>
    </row>
    <row r="174" spans="1:16" x14ac:dyDescent="0.15">
      <c r="A174" s="26">
        <v>164</v>
      </c>
      <c r="B174" s="7">
        <f t="shared" si="28"/>
        <v>10319.133179075248</v>
      </c>
      <c r="C174" s="7">
        <f t="shared" si="29"/>
        <v>2884.7504376285528</v>
      </c>
      <c r="D174" s="7">
        <f t="shared" si="30"/>
        <v>7434.3827414466959</v>
      </c>
      <c r="E174" s="41">
        <f t="shared" si="31"/>
        <v>0.27</v>
      </c>
      <c r="F174" s="41">
        <f t="shared" si="32"/>
        <v>2.5884983351604385E-2</v>
      </c>
      <c r="G174" s="7">
        <f t="shared" si="33"/>
        <v>16395.132481905875</v>
      </c>
      <c r="H174" s="7">
        <f t="shared" si="34"/>
        <v>616988.79746718111</v>
      </c>
      <c r="J174" s="7">
        <f t="shared" si="35"/>
        <v>17103.669583173345</v>
      </c>
      <c r="K174" s="7">
        <f t="shared" si="36"/>
        <v>4849.4095149352888</v>
      </c>
      <c r="L174" s="7">
        <f t="shared" si="37"/>
        <v>12254.260068238056</v>
      </c>
      <c r="M174" s="41">
        <f t="shared" si="38"/>
        <v>0.27</v>
      </c>
      <c r="N174" s="41">
        <f t="shared" si="39"/>
        <v>2.5884983351604385E-2</v>
      </c>
      <c r="O174" s="7">
        <f t="shared" si="40"/>
        <v>27479.857451487573</v>
      </c>
      <c r="P174" s="7">
        <f t="shared" si="41"/>
        <v>1034134.0164390025</v>
      </c>
    </row>
    <row r="175" spans="1:16" x14ac:dyDescent="0.15">
      <c r="A175" s="26">
        <v>165</v>
      </c>
      <c r="B175" s="7">
        <f t="shared" si="28"/>
        <v>10052.022588531898</v>
      </c>
      <c r="C175" s="7">
        <f t="shared" si="29"/>
        <v>2777.4779032647602</v>
      </c>
      <c r="D175" s="7">
        <f t="shared" si="30"/>
        <v>7274.5446852671375</v>
      </c>
      <c r="E175" s="41">
        <f t="shared" si="31"/>
        <v>0.27</v>
      </c>
      <c r="F175" s="41">
        <f t="shared" si="32"/>
        <v>2.5884983351604385E-2</v>
      </c>
      <c r="G175" s="7">
        <f t="shared" si="33"/>
        <v>15782.443282495751</v>
      </c>
      <c r="H175" s="7">
        <f t="shared" si="34"/>
        <v>593931.80949941825</v>
      </c>
      <c r="J175" s="7">
        <f t="shared" si="35"/>
        <v>16660.94138076156</v>
      </c>
      <c r="K175" s="7">
        <f t="shared" si="36"/>
        <v>4669.9768625691277</v>
      </c>
      <c r="L175" s="7">
        <f t="shared" si="37"/>
        <v>11990.964518192432</v>
      </c>
      <c r="M175" s="41">
        <f t="shared" si="38"/>
        <v>0.27</v>
      </c>
      <c r="N175" s="41">
        <f t="shared" si="39"/>
        <v>2.5884983351604385E-2</v>
      </c>
      <c r="O175" s="7">
        <f t="shared" si="40"/>
        <v>26458.155881928262</v>
      </c>
      <c r="P175" s="7">
        <f t="shared" si="41"/>
        <v>995684.89603888174</v>
      </c>
    </row>
    <row r="176" spans="1:16" x14ac:dyDescent="0.15">
      <c r="A176" s="26">
        <v>166</v>
      </c>
      <c r="B176" s="7">
        <f t="shared" si="28"/>
        <v>9791.8261511777982</v>
      </c>
      <c r="C176" s="7">
        <f t="shared" si="29"/>
        <v>2673.6830290965481</v>
      </c>
      <c r="D176" s="7">
        <f t="shared" si="30"/>
        <v>7118.1431220812501</v>
      </c>
      <c r="E176" s="41">
        <f t="shared" si="31"/>
        <v>0.27</v>
      </c>
      <c r="F176" s="41">
        <f t="shared" si="32"/>
        <v>2.5884983351604385E-2</v>
      </c>
      <c r="G176" s="7">
        <f t="shared" si="33"/>
        <v>15189.661984671297</v>
      </c>
      <c r="H176" s="7">
        <f t="shared" si="34"/>
        <v>571624.00439266569</v>
      </c>
      <c r="J176" s="7">
        <f t="shared" si="35"/>
        <v>16229.673190498492</v>
      </c>
      <c r="K176" s="7">
        <f t="shared" si="36"/>
        <v>4496.3470430289162</v>
      </c>
      <c r="L176" s="7">
        <f t="shared" si="37"/>
        <v>11733.326147469576</v>
      </c>
      <c r="M176" s="41">
        <f t="shared" si="38"/>
        <v>0.27</v>
      </c>
      <c r="N176" s="41">
        <f t="shared" si="39"/>
        <v>2.5884983351604385E-2</v>
      </c>
      <c r="O176" s="7">
        <f t="shared" si="40"/>
        <v>25469.570005424201</v>
      </c>
      <c r="P176" s="7">
        <f t="shared" si="41"/>
        <v>958481.99988598796</v>
      </c>
    </row>
    <row r="177" spans="1:16" x14ac:dyDescent="0.15">
      <c r="A177" s="26">
        <v>167</v>
      </c>
      <c r="B177" s="7">
        <f t="shared" si="28"/>
        <v>9538.3648942727559</v>
      </c>
      <c r="C177" s="7">
        <f t="shared" si="29"/>
        <v>2573.2607264409835</v>
      </c>
      <c r="D177" s="7">
        <f t="shared" si="30"/>
        <v>6965.1041678317724</v>
      </c>
      <c r="E177" s="41">
        <f t="shared" si="31"/>
        <v>0.27</v>
      </c>
      <c r="F177" s="41">
        <f t="shared" si="32"/>
        <v>2.5884983351604385E-2</v>
      </c>
      <c r="G177" s="7">
        <f t="shared" si="33"/>
        <v>14616.186231655067</v>
      </c>
      <c r="H177" s="7">
        <f t="shared" si="34"/>
        <v>550042.7139931788</v>
      </c>
      <c r="J177" s="7">
        <f t="shared" si="35"/>
        <v>15809.568370160456</v>
      </c>
      <c r="K177" s="7">
        <f t="shared" si="36"/>
        <v>4328.3449644851398</v>
      </c>
      <c r="L177" s="7">
        <f t="shared" si="37"/>
        <v>11481.223405675315</v>
      </c>
      <c r="M177" s="41">
        <f t="shared" si="38"/>
        <v>0.27</v>
      </c>
      <c r="N177" s="41">
        <f t="shared" si="39"/>
        <v>2.5884983351604385E-2</v>
      </c>
      <c r="O177" s="7">
        <f t="shared" si="40"/>
        <v>24513.099333149319</v>
      </c>
      <c r="P177" s="7">
        <f t="shared" si="41"/>
        <v>922487.67714716343</v>
      </c>
    </row>
    <row r="178" spans="1:16" x14ac:dyDescent="0.15">
      <c r="A178" s="26">
        <v>168</v>
      </c>
      <c r="B178" s="7">
        <f t="shared" si="28"/>
        <v>9291.4644777829781</v>
      </c>
      <c r="C178" s="7">
        <f t="shared" si="29"/>
        <v>2476.1089508259602</v>
      </c>
      <c r="D178" s="7">
        <f t="shared" si="30"/>
        <v>6815.3555269570179</v>
      </c>
      <c r="E178" s="41">
        <f t="shared" si="31"/>
        <v>0.27</v>
      </c>
      <c r="F178" s="41">
        <f t="shared" si="32"/>
        <v>2.5884983351604385E-2</v>
      </c>
      <c r="G178" s="7">
        <f t="shared" si="33"/>
        <v>14061.43113003418</v>
      </c>
      <c r="H178" s="7">
        <f t="shared" si="34"/>
        <v>529165.92733618768</v>
      </c>
      <c r="J178" s="7">
        <f t="shared" si="35"/>
        <v>15400.337956102803</v>
      </c>
      <c r="K178" s="7">
        <f t="shared" si="36"/>
        <v>4165.8006020503981</v>
      </c>
      <c r="L178" s="7">
        <f t="shared" si="37"/>
        <v>11234.537354052405</v>
      </c>
      <c r="M178" s="41">
        <f t="shared" si="38"/>
        <v>0.27</v>
      </c>
      <c r="N178" s="41">
        <f t="shared" si="39"/>
        <v>2.5884983351604385E-2</v>
      </c>
      <c r="O178" s="7">
        <f t="shared" si="40"/>
        <v>23587.772352641903</v>
      </c>
      <c r="P178" s="7">
        <f t="shared" si="41"/>
        <v>887665.3674404691</v>
      </c>
    </row>
    <row r="179" spans="1:16" x14ac:dyDescent="0.15">
      <c r="A179" s="26">
        <v>169</v>
      </c>
      <c r="B179" s="7">
        <f t="shared" si="28"/>
        <v>9050.9550744635435</v>
      </c>
      <c r="C179" s="7">
        <f t="shared" si="29"/>
        <v>2382.1286162250717</v>
      </c>
      <c r="D179" s="7">
        <f t="shared" si="30"/>
        <v>6668.8264582384718</v>
      </c>
      <c r="E179" s="41">
        <f t="shared" si="31"/>
        <v>0.27</v>
      </c>
      <c r="F179" s="41">
        <f t="shared" si="32"/>
        <v>2.5884983351604385E-2</v>
      </c>
      <c r="G179" s="7">
        <f t="shared" si="33"/>
        <v>13524.828757487272</v>
      </c>
      <c r="H179" s="7">
        <f t="shared" si="34"/>
        <v>508972.27212046192</v>
      </c>
      <c r="J179" s="7">
        <f t="shared" si="35"/>
        <v>15001.7004645</v>
      </c>
      <c r="K179" s="7">
        <f t="shared" si="36"/>
        <v>4008.548855133251</v>
      </c>
      <c r="L179" s="7">
        <f t="shared" si="37"/>
        <v>10993.151609366749</v>
      </c>
      <c r="M179" s="41">
        <f t="shared" si="38"/>
        <v>0.27</v>
      </c>
      <c r="N179" s="41">
        <f t="shared" si="39"/>
        <v>2.5884983351604385E-2</v>
      </c>
      <c r="O179" s="7">
        <f t="shared" si="40"/>
        <v>22692.64571160221</v>
      </c>
      <c r="P179" s="7">
        <f t="shared" si="41"/>
        <v>853979.57011950016</v>
      </c>
    </row>
    <row r="180" spans="1:16" x14ac:dyDescent="0.15">
      <c r="A180" s="26">
        <v>170</v>
      </c>
      <c r="B180" s="7">
        <f t="shared" si="28"/>
        <v>8816.6712530449349</v>
      </c>
      <c r="C180" s="7">
        <f t="shared" si="29"/>
        <v>2291.2235116622796</v>
      </c>
      <c r="D180" s="7">
        <f t="shared" si="30"/>
        <v>6525.4477413826553</v>
      </c>
      <c r="E180" s="41">
        <f t="shared" si="31"/>
        <v>0.27</v>
      </c>
      <c r="F180" s="41">
        <f t="shared" si="32"/>
        <v>2.5884983351604385E-2</v>
      </c>
      <c r="G180" s="7">
        <f t="shared" si="33"/>
        <v>13005.82768411896</v>
      </c>
      <c r="H180" s="7">
        <f t="shared" si="34"/>
        <v>489440.99669496034</v>
      </c>
      <c r="J180" s="7">
        <f t="shared" si="35"/>
        <v>14613.381697730665</v>
      </c>
      <c r="K180" s="7">
        <f t="shared" si="36"/>
        <v>3856.4294087313087</v>
      </c>
      <c r="L180" s="7">
        <f t="shared" si="37"/>
        <v>10756.952288999357</v>
      </c>
      <c r="M180" s="41">
        <f t="shared" si="38"/>
        <v>0.27</v>
      </c>
      <c r="N180" s="41">
        <f t="shared" si="39"/>
        <v>2.5884983351604385E-2</v>
      </c>
      <c r="O180" s="7">
        <f t="shared" si="40"/>
        <v>21826.80342423878</v>
      </c>
      <c r="P180" s="7">
        <f t="shared" si="41"/>
        <v>821395.81440626201</v>
      </c>
    </row>
    <row r="181" spans="1:16" x14ac:dyDescent="0.15">
      <c r="A181" s="26">
        <v>171</v>
      </c>
      <c r="B181" s="7">
        <f t="shared" si="28"/>
        <v>8588.4518644432992</v>
      </c>
      <c r="C181" s="7">
        <f t="shared" si="29"/>
        <v>2203.3002201218133</v>
      </c>
      <c r="D181" s="7">
        <f t="shared" si="30"/>
        <v>6385.1516443214859</v>
      </c>
      <c r="E181" s="41">
        <f t="shared" si="31"/>
        <v>0.27</v>
      </c>
      <c r="F181" s="41">
        <f t="shared" si="32"/>
        <v>2.5884983351604385E-2</v>
      </c>
      <c r="G181" s="7">
        <f t="shared" si="33"/>
        <v>12503.892507030974</v>
      </c>
      <c r="H181" s="7">
        <f t="shared" si="34"/>
        <v>470551.95254360785</v>
      </c>
      <c r="J181" s="7">
        <f t="shared" si="35"/>
        <v>14235.114555774264</v>
      </c>
      <c r="K181" s="7">
        <f t="shared" si="36"/>
        <v>3709.2865985562776</v>
      </c>
      <c r="L181" s="7">
        <f t="shared" si="37"/>
        <v>10525.827957217985</v>
      </c>
      <c r="M181" s="41">
        <f t="shared" si="38"/>
        <v>0.27</v>
      </c>
      <c r="N181" s="41">
        <f t="shared" si="39"/>
        <v>2.5884983351604385E-2</v>
      </c>
      <c r="O181" s="7">
        <f t="shared" si="40"/>
        <v>20989.356099549179</v>
      </c>
      <c r="P181" s="7">
        <f t="shared" si="41"/>
        <v>789880.63034949487</v>
      </c>
    </row>
    <row r="182" spans="1:16" x14ac:dyDescent="0.15">
      <c r="A182" s="26">
        <v>172</v>
      </c>
      <c r="B182" s="7">
        <f t="shared" si="28"/>
        <v>8366.1399309161297</v>
      </c>
      <c r="C182" s="7">
        <f t="shared" si="29"/>
        <v>2118.2680397004747</v>
      </c>
      <c r="D182" s="7">
        <f t="shared" si="30"/>
        <v>6247.8718912156546</v>
      </c>
      <c r="E182" s="41">
        <f t="shared" si="31"/>
        <v>0.27</v>
      </c>
      <c r="F182" s="41">
        <f t="shared" si="32"/>
        <v>2.5884983351604385E-2</v>
      </c>
      <c r="G182" s="7">
        <f t="shared" si="33"/>
        <v>12018.503397769151</v>
      </c>
      <c r="H182" s="7">
        <f t="shared" si="34"/>
        <v>452285.577254623</v>
      </c>
      <c r="J182" s="7">
        <f t="shared" si="35"/>
        <v>13866.638852489865</v>
      </c>
      <c r="K182" s="7">
        <f t="shared" si="36"/>
        <v>3566.9692798865935</v>
      </c>
      <c r="L182" s="7">
        <f t="shared" si="37"/>
        <v>10299.66957260327</v>
      </c>
      <c r="M182" s="41">
        <f t="shared" si="38"/>
        <v>0.27</v>
      </c>
      <c r="N182" s="41">
        <f t="shared" si="39"/>
        <v>2.5884983351604385E-2</v>
      </c>
      <c r="O182" s="7">
        <f t="shared" si="40"/>
        <v>20179.440190937588</v>
      </c>
      <c r="P182" s="7">
        <f t="shared" si="41"/>
        <v>759401.52058595396</v>
      </c>
    </row>
    <row r="183" spans="1:16" x14ac:dyDescent="0.15">
      <c r="A183" s="26">
        <v>173</v>
      </c>
      <c r="B183" s="7">
        <f t="shared" si="28"/>
        <v>8149.5825380871711</v>
      </c>
      <c r="C183" s="7">
        <f t="shared" si="29"/>
        <v>2036.0389069412279</v>
      </c>
      <c r="D183" s="7">
        <f t="shared" si="30"/>
        <v>6113.5436311459434</v>
      </c>
      <c r="E183" s="41">
        <f t="shared" si="31"/>
        <v>0.27</v>
      </c>
      <c r="F183" s="41">
        <f t="shared" si="32"/>
        <v>2.5884983351604385E-2</v>
      </c>
      <c r="G183" s="7">
        <f t="shared" si="33"/>
        <v>11549.155662295176</v>
      </c>
      <c r="H183" s="7">
        <f t="shared" si="34"/>
        <v>434622.87796118186</v>
      </c>
      <c r="J183" s="7">
        <f t="shared" si="35"/>
        <v>13507.701136650454</v>
      </c>
      <c r="K183" s="7">
        <f t="shared" si="36"/>
        <v>3429.33070004607</v>
      </c>
      <c r="L183" s="7">
        <f t="shared" si="37"/>
        <v>10078.370436604384</v>
      </c>
      <c r="M183" s="41">
        <f t="shared" si="38"/>
        <v>0.27</v>
      </c>
      <c r="N183" s="41">
        <f t="shared" si="39"/>
        <v>2.5884983351604385E-2</v>
      </c>
      <c r="O183" s="7">
        <f t="shared" si="40"/>
        <v>19396.217266587668</v>
      </c>
      <c r="P183" s="7">
        <f t="shared" si="41"/>
        <v>729926.93288276193</v>
      </c>
    </row>
    <row r="184" spans="1:16" x14ac:dyDescent="0.15">
      <c r="A184" s="26">
        <v>174</v>
      </c>
      <c r="B184" s="7">
        <f t="shared" si="28"/>
        <v>7938.6307297662579</v>
      </c>
      <c r="C184" s="7">
        <f t="shared" si="29"/>
        <v>1956.5273222885871</v>
      </c>
      <c r="D184" s="7">
        <f t="shared" si="30"/>
        <v>5982.1034074776708</v>
      </c>
      <c r="E184" s="41">
        <f t="shared" si="31"/>
        <v>0.27</v>
      </c>
      <c r="F184" s="41">
        <f t="shared" si="32"/>
        <v>2.5884983351604385E-2</v>
      </c>
      <c r="G184" s="7">
        <f t="shared" si="33"/>
        <v>11095.359313141442</v>
      </c>
      <c r="H184" s="7">
        <f t="shared" si="34"/>
        <v>417545.41524056275</v>
      </c>
      <c r="J184" s="7">
        <f t="shared" si="35"/>
        <v>13158.054517609809</v>
      </c>
      <c r="K184" s="7">
        <f t="shared" si="36"/>
        <v>3296.2283744097385</v>
      </c>
      <c r="L184" s="7">
        <f t="shared" si="37"/>
        <v>9861.8261432000709</v>
      </c>
      <c r="M184" s="41">
        <f t="shared" si="38"/>
        <v>0.27</v>
      </c>
      <c r="N184" s="41">
        <f t="shared" si="39"/>
        <v>2.5884983351604385E-2</v>
      </c>
      <c r="O184" s="7">
        <f t="shared" si="40"/>
        <v>18638.873300024792</v>
      </c>
      <c r="P184" s="7">
        <f t="shared" si="41"/>
        <v>701426.23343953711</v>
      </c>
    </row>
    <row r="185" spans="1:16" x14ac:dyDescent="0.15">
      <c r="A185" s="26">
        <v>175</v>
      </c>
      <c r="B185" s="7">
        <f t="shared" si="28"/>
        <v>7733.1394054917246</v>
      </c>
      <c r="C185" s="7">
        <f t="shared" si="29"/>
        <v>1879.6502776079335</v>
      </c>
      <c r="D185" s="7">
        <f t="shared" si="30"/>
        <v>5853.4891278837913</v>
      </c>
      <c r="E185" s="41">
        <f t="shared" si="31"/>
        <v>0.27</v>
      </c>
      <c r="F185" s="41">
        <f t="shared" si="32"/>
        <v>2.5884983351604385E-2</v>
      </c>
      <c r="G185" s="7">
        <f t="shared" si="33"/>
        <v>10656.638653416638</v>
      </c>
      <c r="H185" s="7">
        <f t="shared" si="34"/>
        <v>401035.2874592623</v>
      </c>
      <c r="J185" s="7">
        <f t="shared" si="35"/>
        <v>12817.458495481975</v>
      </c>
      <c r="K185" s="7">
        <f t="shared" si="36"/>
        <v>3167.523965840709</v>
      </c>
      <c r="L185" s="7">
        <f t="shared" si="37"/>
        <v>9649.9345296412648</v>
      </c>
      <c r="M185" s="41">
        <f t="shared" si="38"/>
        <v>0.27</v>
      </c>
      <c r="N185" s="41">
        <f t="shared" si="39"/>
        <v>2.5884983351604385E-2</v>
      </c>
      <c r="O185" s="7">
        <f t="shared" si="40"/>
        <v>17906.617980317151</v>
      </c>
      <c r="P185" s="7">
        <f t="shared" si="41"/>
        <v>673869.68092957872</v>
      </c>
    </row>
    <row r="186" spans="1:16" x14ac:dyDescent="0.15">
      <c r="A186" s="26">
        <v>176</v>
      </c>
      <c r="B186" s="7">
        <f t="shared" si="28"/>
        <v>7532.9672207249341</v>
      </c>
      <c r="C186" s="7">
        <f t="shared" si="29"/>
        <v>1805.327185712446</v>
      </c>
      <c r="D186" s="7">
        <f t="shared" si="30"/>
        <v>5727.6400350124877</v>
      </c>
      <c r="E186" s="41">
        <f t="shared" si="31"/>
        <v>0.27</v>
      </c>
      <c r="F186" s="41">
        <f t="shared" si="32"/>
        <v>2.5884983351604385E-2</v>
      </c>
      <c r="G186" s="7">
        <f t="shared" si="33"/>
        <v>10232.531872338603</v>
      </c>
      <c r="H186" s="7">
        <f t="shared" si="34"/>
        <v>385075.11555191118</v>
      </c>
      <c r="J186" s="7">
        <f t="shared" si="35"/>
        <v>12485.678795716549</v>
      </c>
      <c r="K186" s="7">
        <f t="shared" si="36"/>
        <v>3043.0831674644887</v>
      </c>
      <c r="L186" s="7">
        <f t="shared" si="37"/>
        <v>9442.5956282520601</v>
      </c>
      <c r="M186" s="41">
        <f t="shared" si="38"/>
        <v>0.27</v>
      </c>
      <c r="N186" s="41">
        <f t="shared" si="39"/>
        <v>2.5884983351604385E-2</v>
      </c>
      <c r="O186" s="7">
        <f t="shared" si="40"/>
        <v>17198.684041379867</v>
      </c>
      <c r="P186" s="7">
        <f t="shared" si="41"/>
        <v>647228.40125994687</v>
      </c>
    </row>
    <row r="187" spans="1:16" x14ac:dyDescent="0.15">
      <c r="A187" s="26">
        <v>177</v>
      </c>
      <c r="B187" s="7">
        <f t="shared" si="28"/>
        <v>7337.9764896282868</v>
      </c>
      <c r="C187" s="7">
        <f t="shared" si="29"/>
        <v>1733.4798118428535</v>
      </c>
      <c r="D187" s="7">
        <f t="shared" si="30"/>
        <v>5604.4966777854333</v>
      </c>
      <c r="E187" s="41">
        <f t="shared" si="31"/>
        <v>0.27</v>
      </c>
      <c r="F187" s="41">
        <f t="shared" si="32"/>
        <v>2.5884983351604385E-2</v>
      </c>
      <c r="G187" s="7">
        <f t="shared" si="33"/>
        <v>9822.5906519797572</v>
      </c>
      <c r="H187" s="7">
        <f t="shared" si="34"/>
        <v>369648.02822214598</v>
      </c>
      <c r="J187" s="7">
        <f t="shared" si="35"/>
        <v>12162.487207955946</v>
      </c>
      <c r="K187" s="7">
        <f t="shared" si="36"/>
        <v>2922.7755886897098</v>
      </c>
      <c r="L187" s="7">
        <f t="shared" si="37"/>
        <v>9239.7116192662361</v>
      </c>
      <c r="M187" s="41">
        <f t="shared" si="38"/>
        <v>0.27</v>
      </c>
      <c r="N187" s="41">
        <f t="shared" si="39"/>
        <v>2.5884983351604385E-2</v>
      </c>
      <c r="O187" s="7">
        <f t="shared" si="40"/>
        <v>16514.326609860917</v>
      </c>
      <c r="P187" s="7">
        <f t="shared" si="41"/>
        <v>621474.3630308198</v>
      </c>
    </row>
    <row r="188" spans="1:16" x14ac:dyDescent="0.15">
      <c r="A188" s="26">
        <v>178</v>
      </c>
      <c r="B188" s="7">
        <f t="shared" si="28"/>
        <v>7148.0330903597942</v>
      </c>
      <c r="C188" s="7">
        <f t="shared" si="29"/>
        <v>1664.0322070466939</v>
      </c>
      <c r="D188" s="7">
        <f t="shared" si="30"/>
        <v>5484.0008833131005</v>
      </c>
      <c r="E188" s="41">
        <f t="shared" si="31"/>
        <v>0.27</v>
      </c>
      <c r="F188" s="41">
        <f t="shared" si="32"/>
        <v>2.5884983351604385E-2</v>
      </c>
      <c r="G188" s="7">
        <f t="shared" si="33"/>
        <v>9426.3797849188923</v>
      </c>
      <c r="H188" s="7">
        <f t="shared" si="34"/>
        <v>354737.64755391394</v>
      </c>
      <c r="J188" s="7">
        <f t="shared" si="35"/>
        <v>11847.661429063906</v>
      </c>
      <c r="K188" s="7">
        <f t="shared" si="36"/>
        <v>2806.4746443866766</v>
      </c>
      <c r="L188" s="7">
        <f t="shared" si="37"/>
        <v>9041.1867846772293</v>
      </c>
      <c r="M188" s="41">
        <f t="shared" si="38"/>
        <v>0.27</v>
      </c>
      <c r="N188" s="41">
        <f t="shared" si="39"/>
        <v>2.5884983351604385E-2</v>
      </c>
      <c r="O188" s="7">
        <f t="shared" si="40"/>
        <v>15852.822571101595</v>
      </c>
      <c r="P188" s="7">
        <f t="shared" si="41"/>
        <v>596580.353675041</v>
      </c>
    </row>
    <row r="189" spans="1:16" x14ac:dyDescent="0.15">
      <c r="A189" s="26">
        <v>179</v>
      </c>
      <c r="B189" s="7">
        <f t="shared" si="28"/>
        <v>6963.0063728191144</v>
      </c>
      <c r="C189" s="7">
        <f t="shared" si="29"/>
        <v>1596.9106434052026</v>
      </c>
      <c r="D189" s="7">
        <f t="shared" si="30"/>
        <v>5366.0957294139116</v>
      </c>
      <c r="E189" s="41">
        <f t="shared" si="31"/>
        <v>0.27</v>
      </c>
      <c r="F189" s="41">
        <f t="shared" si="32"/>
        <v>2.5884983351604385E-2</v>
      </c>
      <c r="G189" s="7">
        <f t="shared" si="33"/>
        <v>9043.4768025013709</v>
      </c>
      <c r="H189" s="7">
        <f t="shared" si="34"/>
        <v>340328.07502199867</v>
      </c>
      <c r="J189" s="7">
        <f t="shared" si="35"/>
        <v>11540.984910217143</v>
      </c>
      <c r="K189" s="7">
        <f t="shared" si="36"/>
        <v>2694.0574471375389</v>
      </c>
      <c r="L189" s="7">
        <f t="shared" si="37"/>
        <v>8846.9274630796044</v>
      </c>
      <c r="M189" s="41">
        <f t="shared" si="38"/>
        <v>0.27</v>
      </c>
      <c r="N189" s="41">
        <f t="shared" si="39"/>
        <v>2.5884983351604385E-2</v>
      </c>
      <c r="O189" s="7">
        <f t="shared" si="40"/>
        <v>15213.469952678026</v>
      </c>
      <c r="P189" s="7">
        <f t="shared" si="41"/>
        <v>572519.95625928335</v>
      </c>
    </row>
    <row r="190" spans="1:16" x14ac:dyDescent="0.15">
      <c r="A190" s="26">
        <v>180</v>
      </c>
      <c r="B190" s="7">
        <f t="shared" si="28"/>
        <v>6782.7690687815748</v>
      </c>
      <c r="C190" s="7">
        <f t="shared" si="29"/>
        <v>1532.0435510573641</v>
      </c>
      <c r="D190" s="7">
        <f t="shared" si="30"/>
        <v>5250.7255177242105</v>
      </c>
      <c r="E190" s="41">
        <f t="shared" si="31"/>
        <v>0.27</v>
      </c>
      <c r="F190" s="41">
        <f t="shared" si="32"/>
        <v>2.5884983351604385E-2</v>
      </c>
      <c r="G190" s="7">
        <f t="shared" si="33"/>
        <v>8673.471613417867</v>
      </c>
      <c r="H190" s="7">
        <f t="shared" si="34"/>
        <v>326403.87789085659</v>
      </c>
      <c r="J190" s="7">
        <f t="shared" si="35"/>
        <v>11242.246707955053</v>
      </c>
      <c r="K190" s="7">
        <f t="shared" si="36"/>
        <v>2585.4047024742135</v>
      </c>
      <c r="L190" s="7">
        <f t="shared" si="37"/>
        <v>8656.8420054808394</v>
      </c>
      <c r="M190" s="41">
        <f t="shared" si="38"/>
        <v>0.27</v>
      </c>
      <c r="N190" s="41">
        <f t="shared" si="39"/>
        <v>2.5884983351604385E-2</v>
      </c>
      <c r="O190" s="7">
        <f t="shared" si="40"/>
        <v>14595.587325043478</v>
      </c>
      <c r="P190" s="7">
        <f t="shared" si="41"/>
        <v>549267.52692875895</v>
      </c>
    </row>
    <row r="191" spans="1:16" x14ac:dyDescent="0.15">
      <c r="A191" s="26">
        <v>181</v>
      </c>
      <c r="B191" s="7">
        <f t="shared" si="28"/>
        <v>6607.1972043583874</v>
      </c>
      <c r="C191" s="7">
        <f t="shared" si="29"/>
        <v>1469.3614569720062</v>
      </c>
      <c r="D191" s="7">
        <f t="shared" si="30"/>
        <v>5137.8357473863816</v>
      </c>
      <c r="E191" s="41">
        <f t="shared" si="31"/>
        <v>0.27</v>
      </c>
      <c r="F191" s="41">
        <f t="shared" si="32"/>
        <v>2.5884983351604385E-2</v>
      </c>
      <c r="G191" s="7">
        <f t="shared" si="33"/>
        <v>8315.9661523195591</v>
      </c>
      <c r="H191" s="7">
        <f t="shared" si="34"/>
        <v>312950.07599115063</v>
      </c>
      <c r="J191" s="7">
        <f t="shared" si="35"/>
        <v>10951.241339085005</v>
      </c>
      <c r="K191" s="7">
        <f t="shared" si="36"/>
        <v>2480.4006070224536</v>
      </c>
      <c r="L191" s="7">
        <f t="shared" si="37"/>
        <v>8470.840732062552</v>
      </c>
      <c r="M191" s="41">
        <f t="shared" si="38"/>
        <v>0.27</v>
      </c>
      <c r="N191" s="41">
        <f t="shared" si="39"/>
        <v>2.5884983351604385E-2</v>
      </c>
      <c r="O191" s="7">
        <f t="shared" si="40"/>
        <v>13998.513218804306</v>
      </c>
      <c r="P191" s="7">
        <f t="shared" si="41"/>
        <v>526798.1729778921</v>
      </c>
    </row>
    <row r="192" spans="1:16" x14ac:dyDescent="0.15">
      <c r="A192" s="26">
        <v>182</v>
      </c>
      <c r="B192" s="7">
        <f t="shared" si="28"/>
        <v>6436.170014722803</v>
      </c>
      <c r="C192" s="7">
        <f t="shared" si="29"/>
        <v>1408.7969254201632</v>
      </c>
      <c r="D192" s="7">
        <f t="shared" si="30"/>
        <v>5027.3730893026395</v>
      </c>
      <c r="E192" s="41">
        <f t="shared" si="31"/>
        <v>0.27</v>
      </c>
      <c r="F192" s="41">
        <f t="shared" si="32"/>
        <v>2.5884983351604385E-2</v>
      </c>
      <c r="G192" s="7">
        <f t="shared" si="33"/>
        <v>7970.5740381953592</v>
      </c>
      <c r="H192" s="7">
        <f t="shared" si="34"/>
        <v>299952.12886365264</v>
      </c>
      <c r="J192" s="7">
        <f t="shared" si="35"/>
        <v>10667.768639343389</v>
      </c>
      <c r="K192" s="7">
        <f t="shared" si="36"/>
        <v>2378.932749472664</v>
      </c>
      <c r="L192" s="7">
        <f t="shared" si="37"/>
        <v>8288.8358898707247</v>
      </c>
      <c r="M192" s="41">
        <f t="shared" si="38"/>
        <v>0.27</v>
      </c>
      <c r="N192" s="41">
        <f t="shared" si="39"/>
        <v>2.5884983351604385E-2</v>
      </c>
      <c r="O192" s="7">
        <f t="shared" si="40"/>
        <v>13421.605558174861</v>
      </c>
      <c r="P192" s="7">
        <f t="shared" si="41"/>
        <v>505087.73152984655</v>
      </c>
    </row>
    <row r="193" spans="1:21" x14ac:dyDescent="0.15">
      <c r="A193" s="26">
        <v>183</v>
      </c>
      <c r="B193" s="7">
        <f t="shared" si="28"/>
        <v>6269.5698610436084</v>
      </c>
      <c r="C193" s="7">
        <f t="shared" si="29"/>
        <v>1350.2845001012097</v>
      </c>
      <c r="D193" s="7">
        <f t="shared" si="30"/>
        <v>4919.2853609423983</v>
      </c>
      <c r="E193" s="41">
        <f t="shared" si="31"/>
        <v>0.27</v>
      </c>
      <c r="F193" s="41">
        <f t="shared" si="32"/>
        <v>2.5884983351604385E-2</v>
      </c>
      <c r="G193" s="7">
        <f t="shared" si="33"/>
        <v>7636.9202422441558</v>
      </c>
      <c r="H193" s="7">
        <f t="shared" si="34"/>
        <v>287395.92326046608</v>
      </c>
      <c r="J193" s="7">
        <f t="shared" si="35"/>
        <v>10391.63362571522</v>
      </c>
      <c r="K193" s="7">
        <f t="shared" si="36"/>
        <v>2280.8920143001983</v>
      </c>
      <c r="L193" s="7">
        <f t="shared" si="37"/>
        <v>8110.7416114150219</v>
      </c>
      <c r="M193" s="41">
        <f t="shared" si="38"/>
        <v>0.27</v>
      </c>
      <c r="N193" s="41">
        <f t="shared" si="39"/>
        <v>2.5884983351604385E-2</v>
      </c>
      <c r="O193" s="7">
        <f t="shared" si="40"/>
        <v>12864.241110169061</v>
      </c>
      <c r="P193" s="7">
        <f t="shared" si="41"/>
        <v>484112.74880826252</v>
      </c>
    </row>
    <row r="194" spans="1:21" x14ac:dyDescent="0.15">
      <c r="A194" s="26">
        <v>184</v>
      </c>
      <c r="B194" s="7">
        <f t="shared" si="28"/>
        <v>6107.2821495687731</v>
      </c>
      <c r="C194" s="7">
        <f t="shared" si="29"/>
        <v>1293.7606478775315</v>
      </c>
      <c r="D194" s="7">
        <f t="shared" si="30"/>
        <v>4813.5215016912416</v>
      </c>
      <c r="E194" s="41">
        <f t="shared" si="31"/>
        <v>0.27</v>
      </c>
      <c r="F194" s="41">
        <f t="shared" si="32"/>
        <v>2.5884983351604385E-2</v>
      </c>
      <c r="G194" s="7">
        <f t="shared" si="33"/>
        <v>7314.6407649822677</v>
      </c>
      <c r="H194" s="7">
        <f t="shared" si="34"/>
        <v>275267.76099379256</v>
      </c>
      <c r="J194" s="7">
        <f t="shared" si="35"/>
        <v>10122.646362317608</v>
      </c>
      <c r="K194" s="7">
        <f t="shared" si="36"/>
        <v>2186.1724881599785</v>
      </c>
      <c r="L194" s="7">
        <f t="shared" si="37"/>
        <v>7936.4738741576293</v>
      </c>
      <c r="M194" s="41">
        <f t="shared" si="38"/>
        <v>0.27</v>
      </c>
      <c r="N194" s="41">
        <f t="shared" si="39"/>
        <v>2.5884983351604385E-2</v>
      </c>
      <c r="O194" s="7">
        <f t="shared" si="40"/>
        <v>12325.814949098298</v>
      </c>
      <c r="P194" s="7">
        <f t="shared" si="41"/>
        <v>463850.4599850066</v>
      </c>
    </row>
    <row r="195" spans="1:21" x14ac:dyDescent="0.15">
      <c r="A195" s="26">
        <v>185</v>
      </c>
      <c r="B195" s="7">
        <f t="shared" si="28"/>
        <v>5949.1952528036354</v>
      </c>
      <c r="C195" s="7">
        <f t="shared" si="29"/>
        <v>1239.1637040737228</v>
      </c>
      <c r="D195" s="7">
        <f t="shared" si="30"/>
        <v>4710.0315487299122</v>
      </c>
      <c r="E195" s="41">
        <f t="shared" si="31"/>
        <v>0.27</v>
      </c>
      <c r="F195" s="41">
        <f t="shared" si="32"/>
        <v>2.5884983351604385E-2</v>
      </c>
      <c r="G195" s="7">
        <f t="shared" si="33"/>
        <v>7003.3823223333302</v>
      </c>
      <c r="H195" s="7">
        <f t="shared" si="34"/>
        <v>263554.34712272929</v>
      </c>
      <c r="J195" s="7">
        <f t="shared" si="35"/>
        <v>9860.6218297548403</v>
      </c>
      <c r="K195" s="7">
        <f t="shared" si="36"/>
        <v>2094.671368882292</v>
      </c>
      <c r="L195" s="7">
        <f t="shared" si="37"/>
        <v>7765.9504608725483</v>
      </c>
      <c r="M195" s="41">
        <f t="shared" si="38"/>
        <v>0.27</v>
      </c>
      <c r="N195" s="41">
        <f t="shared" si="39"/>
        <v>2.5884983351604385E-2</v>
      </c>
      <c r="O195" s="7">
        <f t="shared" si="40"/>
        <v>11805.739935956861</v>
      </c>
      <c r="P195" s="7">
        <f t="shared" si="41"/>
        <v>444278.76958817721</v>
      </c>
    </row>
    <row r="196" spans="1:21" x14ac:dyDescent="0.15">
      <c r="A196" s="26">
        <v>186</v>
      </c>
      <c r="B196" s="7">
        <f t="shared" si="28"/>
        <v>5795.200432729368</v>
      </c>
      <c r="C196" s="7">
        <f t="shared" si="29"/>
        <v>1186.4338192974865</v>
      </c>
      <c r="D196" s="7">
        <f t="shared" si="30"/>
        <v>4608.7666134318815</v>
      </c>
      <c r="E196" s="41">
        <f t="shared" si="31"/>
        <v>0.27</v>
      </c>
      <c r="F196" s="41">
        <f t="shared" si="32"/>
        <v>2.5884983351604385E-2</v>
      </c>
      <c r="G196" s="7">
        <f t="shared" si="33"/>
        <v>6702.802040454696</v>
      </c>
      <c r="H196" s="7">
        <f t="shared" si="34"/>
        <v>252242.77846884271</v>
      </c>
      <c r="J196" s="7">
        <f t="shared" si="35"/>
        <v>9605.3797978551684</v>
      </c>
      <c r="K196" s="7">
        <f t="shared" si="36"/>
        <v>2006.28887699861</v>
      </c>
      <c r="L196" s="7">
        <f t="shared" si="37"/>
        <v>7599.0909208565581</v>
      </c>
      <c r="M196" s="41">
        <f t="shared" si="38"/>
        <v>0.27</v>
      </c>
      <c r="N196" s="41">
        <f t="shared" si="39"/>
        <v>2.5884983351604385E-2</v>
      </c>
      <c r="O196" s="7">
        <f t="shared" si="40"/>
        <v>11303.446212287547</v>
      </c>
      <c r="P196" s="7">
        <f t="shared" si="41"/>
        <v>425376.23245503311</v>
      </c>
    </row>
    <row r="197" spans="1:21" x14ac:dyDescent="0.15">
      <c r="A197" s="26">
        <v>187</v>
      </c>
      <c r="B197" s="7">
        <f t="shared" si="28"/>
        <v>5645.1917660089584</v>
      </c>
      <c r="C197" s="7">
        <f t="shared" si="29"/>
        <v>1135.5129077405736</v>
      </c>
      <c r="D197" s="7">
        <f t="shared" si="30"/>
        <v>4509.6788582683848</v>
      </c>
      <c r="E197" s="41">
        <f t="shared" si="31"/>
        <v>0.27</v>
      </c>
      <c r="F197" s="41">
        <f t="shared" si="32"/>
        <v>2.5884983351604385E-2</v>
      </c>
      <c r="G197" s="7">
        <f t="shared" si="33"/>
        <v>6412.5671590610664</v>
      </c>
      <c r="H197" s="7">
        <f t="shared" si="34"/>
        <v>241320.53245151325</v>
      </c>
      <c r="J197" s="7">
        <f t="shared" si="35"/>
        <v>9356.7447017018512</v>
      </c>
      <c r="K197" s="7">
        <f t="shared" si="36"/>
        <v>1920.9281697281867</v>
      </c>
      <c r="L197" s="7">
        <f t="shared" si="37"/>
        <v>7435.8165319736645</v>
      </c>
      <c r="M197" s="41">
        <f t="shared" si="38"/>
        <v>0.27</v>
      </c>
      <c r="N197" s="41">
        <f t="shared" si="39"/>
        <v>2.5884983351604385E-2</v>
      </c>
      <c r="O197" s="7">
        <f t="shared" si="40"/>
        <v>10818.380708131006</v>
      </c>
      <c r="P197" s="7">
        <f t="shared" si="41"/>
        <v>407122.03521492844</v>
      </c>
      <c r="R197" s="31"/>
    </row>
    <row r="198" spans="1:21" x14ac:dyDescent="0.15">
      <c r="A198" s="26">
        <v>188</v>
      </c>
      <c r="B198" s="7">
        <f t="shared" si="28"/>
        <v>5499.0660711292012</v>
      </c>
      <c r="C198" s="7">
        <f t="shared" si="29"/>
        <v>1086.3445969192289</v>
      </c>
      <c r="D198" s="7">
        <f t="shared" si="30"/>
        <v>4412.7214742099723</v>
      </c>
      <c r="E198" s="41">
        <f t="shared" si="31"/>
        <v>0.27</v>
      </c>
      <c r="F198" s="41">
        <f t="shared" si="32"/>
        <v>2.5884983351604385E-2</v>
      </c>
      <c r="G198" s="7">
        <f t="shared" si="33"/>
        <v>6132.3547430125336</v>
      </c>
      <c r="H198" s="7">
        <f t="shared" si="34"/>
        <v>230775.45623429073</v>
      </c>
      <c r="J198" s="7">
        <f t="shared" si="35"/>
        <v>9114.5455208730855</v>
      </c>
      <c r="K198" s="7">
        <f t="shared" si="36"/>
        <v>1838.4952573580808</v>
      </c>
      <c r="L198" s="7">
        <f t="shared" si="37"/>
        <v>7276.0502635150042</v>
      </c>
      <c r="M198" s="41">
        <f t="shared" si="38"/>
        <v>0.27</v>
      </c>
      <c r="N198" s="41">
        <f t="shared" si="39"/>
        <v>2.5884983351604385E-2</v>
      </c>
      <c r="O198" s="7">
        <f t="shared" si="40"/>
        <v>10350.006663673195</v>
      </c>
      <c r="P198" s="7">
        <f t="shared" si="41"/>
        <v>389495.97828774026</v>
      </c>
      <c r="R198" s="31"/>
      <c r="S198" s="58"/>
      <c r="T198" s="58"/>
      <c r="U198" s="58"/>
    </row>
    <row r="199" spans="1:21" x14ac:dyDescent="0.15">
      <c r="A199" s="26">
        <v>189</v>
      </c>
      <c r="B199" s="7">
        <f t="shared" si="28"/>
        <v>5356.7228374286497</v>
      </c>
      <c r="C199" s="7">
        <f t="shared" si="29"/>
        <v>1038.8741788146988</v>
      </c>
      <c r="D199" s="7">
        <f t="shared" si="30"/>
        <v>4317.8486586139506</v>
      </c>
      <c r="E199" s="41">
        <f t="shared" si="31"/>
        <v>0.27</v>
      </c>
      <c r="F199" s="41">
        <f t="shared" si="32"/>
        <v>2.5884983351604385E-2</v>
      </c>
      <c r="G199" s="7">
        <f t="shared" si="33"/>
        <v>5861.8514019405529</v>
      </c>
      <c r="H199" s="7">
        <f t="shared" si="34"/>
        <v>220595.75617373624</v>
      </c>
      <c r="J199" s="7">
        <f t="shared" si="35"/>
        <v>8878.6156618078476</v>
      </c>
      <c r="K199" s="7">
        <f t="shared" si="36"/>
        <v>1758.8989219510534</v>
      </c>
      <c r="L199" s="7">
        <f t="shared" si="37"/>
        <v>7119.7167398567944</v>
      </c>
      <c r="M199" s="41">
        <f t="shared" si="38"/>
        <v>0.27</v>
      </c>
      <c r="N199" s="41">
        <f t="shared" si="39"/>
        <v>2.5884983351604385E-2</v>
      </c>
      <c r="O199" s="7">
        <f t="shared" si="40"/>
        <v>9897.8031642156875</v>
      </c>
      <c r="P199" s="7">
        <f t="shared" si="41"/>
        <v>372478.45838366775</v>
      </c>
      <c r="R199" s="31"/>
      <c r="S199" s="58"/>
      <c r="T199" s="58"/>
      <c r="U199" s="58"/>
    </row>
    <row r="200" spans="1:21" x14ac:dyDescent="0.15">
      <c r="A200" s="26">
        <v>190</v>
      </c>
      <c r="B200" s="7">
        <f t="shared" si="28"/>
        <v>5218.0641559626501</v>
      </c>
      <c r="C200" s="7">
        <f t="shared" si="29"/>
        <v>993.04856237543606</v>
      </c>
      <c r="D200" s="7">
        <f t="shared" si="30"/>
        <v>4225.0155935872144</v>
      </c>
      <c r="E200" s="41">
        <f t="shared" si="31"/>
        <v>0.27</v>
      </c>
      <c r="F200" s="41">
        <f t="shared" si="32"/>
        <v>2.5884983351604385E-2</v>
      </c>
      <c r="G200" s="7">
        <f t="shared" si="33"/>
        <v>5600.7530176914688</v>
      </c>
      <c r="H200" s="7">
        <f t="shared" si="34"/>
        <v>210769.98756245757</v>
      </c>
      <c r="J200" s="7">
        <f t="shared" si="35"/>
        <v>8648.7928432166555</v>
      </c>
      <c r="K200" s="7">
        <f t="shared" si="36"/>
        <v>1682.0506383175793</v>
      </c>
      <c r="L200" s="7">
        <f t="shared" si="37"/>
        <v>6966.7422048990757</v>
      </c>
      <c r="M200" s="41">
        <f t="shared" si="38"/>
        <v>0.27</v>
      </c>
      <c r="N200" s="41">
        <f t="shared" si="39"/>
        <v>2.5884983351604385E-2</v>
      </c>
      <c r="O200" s="7">
        <f t="shared" si="40"/>
        <v>9461.2646881037745</v>
      </c>
      <c r="P200" s="7">
        <f t="shared" si="41"/>
        <v>356050.45149066491</v>
      </c>
      <c r="R200" s="31"/>
      <c r="S200" s="58"/>
      <c r="T200" s="58"/>
      <c r="U200" s="58"/>
    </row>
    <row r="201" spans="1:21" x14ac:dyDescent="0.15">
      <c r="A201" s="26">
        <v>191</v>
      </c>
      <c r="B201" s="7">
        <f t="shared" si="28"/>
        <v>5082.9946521579541</v>
      </c>
      <c r="C201" s="7">
        <f t="shared" si="29"/>
        <v>948.81622734366317</v>
      </c>
      <c r="D201" s="7">
        <f t="shared" si="30"/>
        <v>4134.1784248142912</v>
      </c>
      <c r="E201" s="41">
        <f t="shared" si="31"/>
        <v>0.27</v>
      </c>
      <c r="F201" s="41">
        <f t="shared" si="32"/>
        <v>2.5884983351604385E-2</v>
      </c>
      <c r="G201" s="7">
        <f t="shared" si="33"/>
        <v>5348.7644793731979</v>
      </c>
      <c r="H201" s="7">
        <f t="shared" si="34"/>
        <v>201287.04465827008</v>
      </c>
      <c r="J201" s="7">
        <f t="shared" si="35"/>
        <v>8424.918984458518</v>
      </c>
      <c r="K201" s="7">
        <f t="shared" si="36"/>
        <v>1607.8644971899273</v>
      </c>
      <c r="L201" s="7">
        <f t="shared" si="37"/>
        <v>6817.0544872685905</v>
      </c>
      <c r="M201" s="41">
        <f t="shared" si="38"/>
        <v>0.27</v>
      </c>
      <c r="N201" s="41">
        <f t="shared" si="39"/>
        <v>2.5884983351604385E-2</v>
      </c>
      <c r="O201" s="7">
        <f t="shared" si="40"/>
        <v>9039.9006672571577</v>
      </c>
      <c r="P201" s="7">
        <f t="shared" si="41"/>
        <v>340193.49633613916</v>
      </c>
      <c r="R201" s="31"/>
      <c r="S201" s="58"/>
      <c r="T201" s="58"/>
      <c r="U201" s="58"/>
    </row>
    <row r="202" spans="1:21" x14ac:dyDescent="0.15">
      <c r="A202" s="26">
        <v>192</v>
      </c>
      <c r="B202" s="7">
        <f t="shared" si="28"/>
        <v>4951.4214202105504</v>
      </c>
      <c r="C202" s="7">
        <f t="shared" si="29"/>
        <v>906.12717936997922</v>
      </c>
      <c r="D202" s="7">
        <f t="shared" si="30"/>
        <v>4045.2942408405711</v>
      </c>
      <c r="E202" s="41">
        <f t="shared" si="31"/>
        <v>0.27</v>
      </c>
      <c r="F202" s="41">
        <f t="shared" si="32"/>
        <v>2.5884983351604385E-2</v>
      </c>
      <c r="G202" s="7">
        <f t="shared" si="33"/>
        <v>5105.5994257964703</v>
      </c>
      <c r="H202" s="7">
        <f t="shared" si="34"/>
        <v>192136.15099163304</v>
      </c>
      <c r="J202" s="7">
        <f t="shared" si="35"/>
        <v>8206.8400968071928</v>
      </c>
      <c r="K202" s="7">
        <f t="shared" si="36"/>
        <v>1536.2571305379481</v>
      </c>
      <c r="L202" s="7">
        <f t="shared" si="37"/>
        <v>6670.5829662692449</v>
      </c>
      <c r="M202" s="41">
        <f t="shared" si="38"/>
        <v>0.27</v>
      </c>
      <c r="N202" s="41">
        <f t="shared" si="39"/>
        <v>2.5884983351604385E-2</v>
      </c>
      <c r="O202" s="7">
        <f t="shared" si="40"/>
        <v>8633.2350599576748</v>
      </c>
      <c r="P202" s="7">
        <f t="shared" si="41"/>
        <v>324889.67830991227</v>
      </c>
      <c r="R202" s="31"/>
      <c r="S202" s="58"/>
      <c r="T202" s="58"/>
      <c r="U202" s="58"/>
    </row>
    <row r="203" spans="1:21" x14ac:dyDescent="0.15">
      <c r="A203" s="26">
        <v>193</v>
      </c>
      <c r="B203" s="7">
        <f t="shared" si="28"/>
        <v>4823.253959181623</v>
      </c>
      <c r="C203" s="7">
        <f t="shared" si="29"/>
        <v>864.9329063806681</v>
      </c>
      <c r="D203" s="7">
        <f t="shared" si="30"/>
        <v>3958.3210528009549</v>
      </c>
      <c r="E203" s="41">
        <f t="shared" si="31"/>
        <v>0.27</v>
      </c>
      <c r="F203" s="41">
        <f t="shared" si="32"/>
        <v>2.5884983351604385E-2</v>
      </c>
      <c r="G203" s="7">
        <f t="shared" si="33"/>
        <v>4870.9799951077093</v>
      </c>
      <c r="H203" s="7">
        <f t="shared" si="34"/>
        <v>183306.84994372437</v>
      </c>
      <c r="J203" s="7">
        <f t="shared" si="35"/>
        <v>7994.4061775320597</v>
      </c>
      <c r="K203" s="7">
        <f t="shared" si="36"/>
        <v>1467.1476389678453</v>
      </c>
      <c r="L203" s="7">
        <f t="shared" si="37"/>
        <v>6527.2585385642142</v>
      </c>
      <c r="M203" s="41">
        <f t="shared" si="38"/>
        <v>0.27</v>
      </c>
      <c r="N203" s="41">
        <f t="shared" si="39"/>
        <v>2.5884983351604385E-2</v>
      </c>
      <c r="O203" s="7">
        <f t="shared" si="40"/>
        <v>8240.8059355578316</v>
      </c>
      <c r="P203" s="7">
        <f t="shared" si="41"/>
        <v>310121.61383579025</v>
      </c>
      <c r="R203" s="31"/>
      <c r="S203" s="58"/>
      <c r="T203" s="58"/>
      <c r="U203" s="58"/>
    </row>
    <row r="204" spans="1:21" x14ac:dyDescent="0.15">
      <c r="A204" s="26">
        <v>194</v>
      </c>
      <c r="B204" s="7">
        <f t="shared" ref="B204:B250" si="42">IF(ISERROR(PMT(C$3,C$6-$A203,H203)),0,-PMT(C$3,C$6-$A203,H203))</f>
        <v>4698.4041107476469</v>
      </c>
      <c r="C204" s="7">
        <f t="shared" ref="C204:C250" si="43">H203*C$3</f>
        <v>825.18633616333261</v>
      </c>
      <c r="D204" s="7">
        <f t="shared" ref="D204:D250" si="44">IF(H203-(B204-C204)&gt;0.001,B204-C204,H203)</f>
        <v>3873.2177745843142</v>
      </c>
      <c r="E204" s="41">
        <f t="shared" ref="E204:E250" si="45">$G$3*0.06*MIN(1,($A204+$C$7)/30)</f>
        <v>0.27</v>
      </c>
      <c r="F204" s="41">
        <f t="shared" ref="F204:F250" si="46">1-(1-E204)^(1/12)</f>
        <v>2.5884983351604385E-2</v>
      </c>
      <c r="G204" s="7">
        <f t="shared" ref="G204:G250" si="47">F204*(H203-D204)</f>
        <v>4644.6365814160954</v>
      </c>
      <c r="H204" s="7">
        <f t="shared" ref="H204:H250" si="48">H203-D204-G204</f>
        <v>174788.99558772397</v>
      </c>
      <c r="J204" s="7">
        <f t="shared" ref="J204:J250" si="49">IF(ISERROR(PMT(K$3,K$6-$A203,P203)),0,-PMT(K$3,K$6-$A203,P203))</f>
        <v>7787.4711067206817</v>
      </c>
      <c r="K204" s="7">
        <f t="shared" ref="K204:K250" si="50">P203*K$3</f>
        <v>1400.4575211467893</v>
      </c>
      <c r="L204" s="7">
        <f t="shared" ref="L204:L250" si="51">IF(P203-(J204-K204)&gt;0.001,J204-K204,P203)</f>
        <v>6387.0135855738927</v>
      </c>
      <c r="M204" s="41">
        <f t="shared" ref="M204:M250" si="52">$G$3*0.06*MIN(1,($A204+$K$7)/30)</f>
        <v>0.27</v>
      </c>
      <c r="N204" s="41">
        <f t="shared" ref="N204:N250" si="53">1-(1-M204)^(1/12)</f>
        <v>2.5884983351604385E-2</v>
      </c>
      <c r="O204" s="7">
        <f t="shared" ref="O204:O250" si="54">N204*(P203-L204)</f>
        <v>7862.165070783064</v>
      </c>
      <c r="P204" s="7">
        <f t="shared" ref="P204:P250" si="55">P203-L204-O204</f>
        <v>295872.43517943332</v>
      </c>
      <c r="R204" s="31"/>
      <c r="S204" s="58"/>
      <c r="T204" s="58"/>
      <c r="U204" s="58"/>
    </row>
    <row r="205" spans="1:21" x14ac:dyDescent="0.15">
      <c r="A205" s="26">
        <v>195</v>
      </c>
      <c r="B205" s="7">
        <f t="shared" si="42"/>
        <v>4576.7859985618352</v>
      </c>
      <c r="C205" s="7">
        <f t="shared" si="43"/>
        <v>786.84179513740412</v>
      </c>
      <c r="D205" s="7">
        <f t="shared" si="44"/>
        <v>3789.9442034244312</v>
      </c>
      <c r="E205" s="41">
        <f t="shared" si="45"/>
        <v>0.27</v>
      </c>
      <c r="F205" s="41">
        <f t="shared" si="46"/>
        <v>2.5884983351604385E-2</v>
      </c>
      <c r="G205" s="7">
        <f t="shared" si="47"/>
        <v>4426.3075982227356</v>
      </c>
      <c r="H205" s="7">
        <f t="shared" si="48"/>
        <v>166572.74378607678</v>
      </c>
      <c r="J205" s="7">
        <f t="shared" si="49"/>
        <v>7585.8925467721174</v>
      </c>
      <c r="K205" s="7">
        <f t="shared" si="50"/>
        <v>1336.1106051977908</v>
      </c>
      <c r="L205" s="7">
        <f t="shared" si="51"/>
        <v>6249.781941574327</v>
      </c>
      <c r="M205" s="41">
        <f t="shared" si="52"/>
        <v>0.27</v>
      </c>
      <c r="N205" s="41">
        <f t="shared" si="53"/>
        <v>2.5884983351604385E-2</v>
      </c>
      <c r="O205" s="7">
        <f t="shared" si="54"/>
        <v>7496.8775573094708</v>
      </c>
      <c r="P205" s="7">
        <f t="shared" si="55"/>
        <v>282125.77568054956</v>
      </c>
      <c r="R205" s="31"/>
      <c r="S205" s="58"/>
      <c r="T205" s="58"/>
      <c r="U205" s="58"/>
    </row>
    <row r="206" spans="1:21" x14ac:dyDescent="0.15">
      <c r="A206" s="26">
        <v>196</v>
      </c>
      <c r="B206" s="7">
        <f t="shared" si="42"/>
        <v>4458.3159691852052</v>
      </c>
      <c r="C206" s="7">
        <f t="shared" si="43"/>
        <v>749.85496827698898</v>
      </c>
      <c r="D206" s="7">
        <f t="shared" si="44"/>
        <v>3708.4610009082162</v>
      </c>
      <c r="E206" s="41">
        <f t="shared" si="45"/>
        <v>0.27</v>
      </c>
      <c r="F206" s="41">
        <f t="shared" si="46"/>
        <v>2.5884983351604385E-2</v>
      </c>
      <c r="G206" s="7">
        <f t="shared" si="47"/>
        <v>4215.7392484650763</v>
      </c>
      <c r="H206" s="7">
        <f t="shared" si="48"/>
        <v>158648.54353670348</v>
      </c>
      <c r="J206" s="7">
        <f t="shared" si="49"/>
        <v>7389.5318444918603</v>
      </c>
      <c r="K206" s="7">
        <f t="shared" si="50"/>
        <v>1274.0329820107481</v>
      </c>
      <c r="L206" s="7">
        <f t="shared" si="51"/>
        <v>6115.4988624811122</v>
      </c>
      <c r="M206" s="41">
        <f t="shared" si="52"/>
        <v>0.27</v>
      </c>
      <c r="N206" s="41">
        <f t="shared" si="53"/>
        <v>2.5884983351604385E-2</v>
      </c>
      <c r="O206" s="7">
        <f t="shared" si="54"/>
        <v>7144.5214203074202</v>
      </c>
      <c r="P206" s="7">
        <f t="shared" si="55"/>
        <v>268865.75539776107</v>
      </c>
      <c r="R206" s="31"/>
      <c r="S206" s="58"/>
      <c r="T206" s="58"/>
      <c r="U206" s="58"/>
    </row>
    <row r="207" spans="1:21" x14ac:dyDescent="0.15">
      <c r="A207" s="26">
        <v>197</v>
      </c>
      <c r="B207" s="7">
        <f t="shared" si="42"/>
        <v>4342.9125345466546</v>
      </c>
      <c r="C207" s="7">
        <f t="shared" si="43"/>
        <v>714.18286015439355</v>
      </c>
      <c r="D207" s="7">
        <f t="shared" si="44"/>
        <v>3628.7296743922611</v>
      </c>
      <c r="E207" s="41">
        <f t="shared" si="45"/>
        <v>0.27</v>
      </c>
      <c r="F207" s="41">
        <f t="shared" si="46"/>
        <v>2.5884983351604385E-2</v>
      </c>
      <c r="G207" s="7">
        <f t="shared" si="47"/>
        <v>4012.6853009947363</v>
      </c>
      <c r="H207" s="7">
        <f t="shared" si="48"/>
        <v>151007.12856131649</v>
      </c>
      <c r="J207" s="7">
        <f t="shared" si="49"/>
        <v>7198.2539357210389</v>
      </c>
      <c r="K207" s="7">
        <f t="shared" si="50"/>
        <v>1214.1529404170558</v>
      </c>
      <c r="L207" s="7">
        <f t="shared" si="51"/>
        <v>5984.1009953039829</v>
      </c>
      <c r="M207" s="41">
        <f t="shared" si="52"/>
        <v>0.27</v>
      </c>
      <c r="N207" s="41">
        <f t="shared" si="53"/>
        <v>2.5884983351604385E-2</v>
      </c>
      <c r="O207" s="7">
        <f t="shared" si="54"/>
        <v>6804.6872476498183</v>
      </c>
      <c r="P207" s="7">
        <f t="shared" si="55"/>
        <v>256076.96715480724</v>
      </c>
      <c r="R207" s="31"/>
      <c r="S207" s="58"/>
      <c r="T207" s="58"/>
      <c r="U207" s="58"/>
    </row>
    <row r="208" spans="1:21" x14ac:dyDescent="0.15">
      <c r="A208" s="26">
        <v>198</v>
      </c>
      <c r="B208" s="7">
        <f t="shared" si="42"/>
        <v>4230.4963158924402</v>
      </c>
      <c r="C208" s="7">
        <f t="shared" si="43"/>
        <v>679.78375707352643</v>
      </c>
      <c r="D208" s="7">
        <f t="shared" si="44"/>
        <v>3550.7125588189137</v>
      </c>
      <c r="E208" s="41">
        <f t="shared" si="45"/>
        <v>0.27</v>
      </c>
      <c r="F208" s="41">
        <f t="shared" si="46"/>
        <v>2.5884983351604385E-2</v>
      </c>
      <c r="G208" s="7">
        <f t="shared" si="47"/>
        <v>3816.9068733119002</v>
      </c>
      <c r="H208" s="7">
        <f t="shared" si="48"/>
        <v>143639.50912918567</v>
      </c>
      <c r="J208" s="7">
        <f t="shared" si="49"/>
        <v>7011.9272524342796</v>
      </c>
      <c r="K208" s="7">
        <f t="shared" si="50"/>
        <v>1156.4009041765835</v>
      </c>
      <c r="L208" s="7">
        <f t="shared" si="51"/>
        <v>5855.5263482576956</v>
      </c>
      <c r="M208" s="41">
        <f t="shared" si="52"/>
        <v>0.27</v>
      </c>
      <c r="N208" s="41">
        <f t="shared" si="53"/>
        <v>2.5884983351604385E-2</v>
      </c>
      <c r="O208" s="7">
        <f t="shared" si="54"/>
        <v>6476.977829491997</v>
      </c>
      <c r="P208" s="7">
        <f t="shared" si="55"/>
        <v>243744.46297705753</v>
      </c>
      <c r="R208" s="31"/>
      <c r="S208" s="58"/>
      <c r="T208" s="58"/>
      <c r="U208" s="58"/>
    </row>
    <row r="209" spans="1:21" x14ac:dyDescent="0.15">
      <c r="A209" s="26">
        <v>199</v>
      </c>
      <c r="B209" s="7">
        <f t="shared" si="42"/>
        <v>4120.9899891865407</v>
      </c>
      <c r="C209" s="7">
        <f t="shared" si="43"/>
        <v>646.61719026321748</v>
      </c>
      <c r="D209" s="7">
        <f t="shared" si="44"/>
        <v>3474.372798923323</v>
      </c>
      <c r="E209" s="41">
        <f t="shared" si="45"/>
        <v>0.27</v>
      </c>
      <c r="F209" s="41">
        <f t="shared" si="46"/>
        <v>2.5884983351604385E-2</v>
      </c>
      <c r="G209" s="7">
        <f t="shared" si="47"/>
        <v>3628.1722203842</v>
      </c>
      <c r="H209" s="7">
        <f t="shared" si="48"/>
        <v>136536.96410987814</v>
      </c>
      <c r="J209" s="7">
        <f t="shared" si="49"/>
        <v>6830.4236322423567</v>
      </c>
      <c r="K209" s="7">
        <f t="shared" si="50"/>
        <v>1100.7093707272288</v>
      </c>
      <c r="L209" s="7">
        <f t="shared" si="51"/>
        <v>5729.7142615151279</v>
      </c>
      <c r="M209" s="41">
        <f t="shared" si="52"/>
        <v>0.27</v>
      </c>
      <c r="N209" s="41">
        <f t="shared" si="53"/>
        <v>2.5884983351604385E-2</v>
      </c>
      <c r="O209" s="7">
        <f t="shared" si="54"/>
        <v>6161.0078079381165</v>
      </c>
      <c r="P209" s="7">
        <f t="shared" si="55"/>
        <v>231853.74090760428</v>
      </c>
      <c r="R209" s="31"/>
      <c r="S209" s="58"/>
      <c r="T209" s="58"/>
      <c r="U209" s="58"/>
    </row>
    <row r="210" spans="1:21" x14ac:dyDescent="0.15">
      <c r="A210" s="26">
        <v>200</v>
      </c>
      <c r="B210" s="7">
        <f t="shared" si="42"/>
        <v>4014.3182319243183</v>
      </c>
      <c r="C210" s="7">
        <f t="shared" si="43"/>
        <v>614.64390010130148</v>
      </c>
      <c r="D210" s="7">
        <f t="shared" si="44"/>
        <v>3399.6743318230169</v>
      </c>
      <c r="E210" s="41">
        <f t="shared" si="45"/>
        <v>0.27</v>
      </c>
      <c r="F210" s="41">
        <f t="shared" si="46"/>
        <v>2.5884983351604385E-2</v>
      </c>
      <c r="G210" s="7">
        <f t="shared" si="47"/>
        <v>3446.2565293826856</v>
      </c>
      <c r="H210" s="7">
        <f t="shared" si="48"/>
        <v>129691.03324867244</v>
      </c>
      <c r="J210" s="7">
        <f t="shared" si="49"/>
        <v>6653.6182302373581</v>
      </c>
      <c r="K210" s="7">
        <f t="shared" si="50"/>
        <v>1047.0128516485895</v>
      </c>
      <c r="L210" s="7">
        <f t="shared" si="51"/>
        <v>5606.6053785887689</v>
      </c>
      <c r="M210" s="41">
        <f t="shared" si="52"/>
        <v>0.27</v>
      </c>
      <c r="N210" s="41">
        <f t="shared" si="53"/>
        <v>2.5884983351604385E-2</v>
      </c>
      <c r="O210" s="7">
        <f t="shared" si="54"/>
        <v>5856.403336516747</v>
      </c>
      <c r="P210" s="7">
        <f t="shared" si="55"/>
        <v>220390.73219249875</v>
      </c>
      <c r="R210" s="31"/>
      <c r="S210" s="58"/>
      <c r="T210" s="58"/>
      <c r="U210" s="58"/>
    </row>
    <row r="211" spans="1:21" x14ac:dyDescent="0.15">
      <c r="A211" s="26">
        <v>201</v>
      </c>
      <c r="B211" s="7">
        <f t="shared" si="42"/>
        <v>3910.4076713229156</v>
      </c>
      <c r="C211" s="7">
        <f t="shared" si="43"/>
        <v>583.82580134110708</v>
      </c>
      <c r="D211" s="7">
        <f t="shared" si="44"/>
        <v>3326.5818699818083</v>
      </c>
      <c r="E211" s="41">
        <f t="shared" si="45"/>
        <v>0.27</v>
      </c>
      <c r="F211" s="41">
        <f t="shared" si="46"/>
        <v>2.5884983351604385E-2</v>
      </c>
      <c r="G211" s="7">
        <f t="shared" si="47"/>
        <v>3270.9417201720289</v>
      </c>
      <c r="H211" s="7">
        <f t="shared" si="48"/>
        <v>123093.5096585186</v>
      </c>
      <c r="J211" s="7">
        <f t="shared" si="49"/>
        <v>6481.3894331197325</v>
      </c>
      <c r="K211" s="7">
        <f t="shared" si="50"/>
        <v>995.24781479262549</v>
      </c>
      <c r="L211" s="7">
        <f t="shared" si="51"/>
        <v>5486.1416183271067</v>
      </c>
      <c r="M211" s="41">
        <f t="shared" si="52"/>
        <v>0.27</v>
      </c>
      <c r="N211" s="41">
        <f t="shared" si="53"/>
        <v>2.5884983351604385E-2</v>
      </c>
      <c r="O211" s="7">
        <f t="shared" si="54"/>
        <v>5562.8017491957889</v>
      </c>
      <c r="P211" s="7">
        <f t="shared" si="55"/>
        <v>209341.78882497584</v>
      </c>
      <c r="R211" s="31"/>
      <c r="S211" s="58"/>
      <c r="T211" s="58"/>
      <c r="U211" s="58"/>
    </row>
    <row r="212" spans="1:21" x14ac:dyDescent="0.15">
      <c r="A212" s="26">
        <v>202</v>
      </c>
      <c r="B212" s="7">
        <f t="shared" si="42"/>
        <v>3809.1868338527361</v>
      </c>
      <c r="C212" s="7">
        <f t="shared" si="43"/>
        <v>554.12594931276453</v>
      </c>
      <c r="D212" s="7">
        <f t="shared" si="44"/>
        <v>3255.0608845399715</v>
      </c>
      <c r="E212" s="41">
        <f t="shared" si="45"/>
        <v>0.27</v>
      </c>
      <c r="F212" s="41">
        <f t="shared" si="46"/>
        <v>2.5884983351604385E-2</v>
      </c>
      <c r="G212" s="7">
        <f t="shared" si="47"/>
        <v>3102.0162513965315</v>
      </c>
      <c r="H212" s="7">
        <f t="shared" si="48"/>
        <v>116736.43252258209</v>
      </c>
      <c r="J212" s="7">
        <f t="shared" si="49"/>
        <v>6313.6187755481642</v>
      </c>
      <c r="K212" s="7">
        <f t="shared" si="50"/>
        <v>945.35262803545322</v>
      </c>
      <c r="L212" s="7">
        <f t="shared" si="51"/>
        <v>5368.2661475127106</v>
      </c>
      <c r="M212" s="41">
        <f t="shared" si="52"/>
        <v>0.27</v>
      </c>
      <c r="N212" s="41">
        <f t="shared" si="53"/>
        <v>2.5884983351604385E-2</v>
      </c>
      <c r="O212" s="7">
        <f t="shared" si="54"/>
        <v>5279.8512386742323</v>
      </c>
      <c r="P212" s="7">
        <f t="shared" si="55"/>
        <v>198693.67143878891</v>
      </c>
      <c r="R212" s="31"/>
      <c r="S212" s="58"/>
      <c r="T212" s="58"/>
      <c r="U212" s="58"/>
    </row>
    <row r="213" spans="1:21" x14ac:dyDescent="0.15">
      <c r="A213" s="26">
        <v>203</v>
      </c>
      <c r="B213" s="7">
        <f t="shared" si="42"/>
        <v>3710.5860960753071</v>
      </c>
      <c r="C213" s="7">
        <f t="shared" si="43"/>
        <v>525.50850707249037</v>
      </c>
      <c r="D213" s="7">
        <f t="shared" si="44"/>
        <v>3185.0775890028167</v>
      </c>
      <c r="E213" s="41">
        <f t="shared" si="45"/>
        <v>0.27</v>
      </c>
      <c r="F213" s="41">
        <f t="shared" si="46"/>
        <v>2.5884983351604385E-2</v>
      </c>
      <c r="G213" s="7">
        <f t="shared" si="47"/>
        <v>2939.2749320078201</v>
      </c>
      <c r="H213" s="7">
        <f t="shared" si="48"/>
        <v>110612.08000157146</v>
      </c>
      <c r="J213" s="7">
        <f t="shared" si="49"/>
        <v>6150.1908586547224</v>
      </c>
      <c r="K213" s="7">
        <f t="shared" si="50"/>
        <v>897.26750460566416</v>
      </c>
      <c r="L213" s="7">
        <f t="shared" si="51"/>
        <v>5252.9233540490586</v>
      </c>
      <c r="M213" s="41">
        <f t="shared" si="52"/>
        <v>0.27</v>
      </c>
      <c r="N213" s="41">
        <f t="shared" si="53"/>
        <v>2.5884983351604385E-2</v>
      </c>
      <c r="O213" s="7">
        <f t="shared" si="54"/>
        <v>5007.2105436953889</v>
      </c>
      <c r="P213" s="7">
        <f t="shared" si="55"/>
        <v>188433.53754104444</v>
      </c>
      <c r="R213" s="31"/>
      <c r="S213" s="58"/>
      <c r="T213" s="58"/>
      <c r="U213" s="58"/>
    </row>
    <row r="214" spans="1:21" x14ac:dyDescent="0.15">
      <c r="A214" s="26">
        <v>204</v>
      </c>
      <c r="B214" s="7">
        <f t="shared" si="42"/>
        <v>3614.5376367537033</v>
      </c>
      <c r="C214" s="7">
        <f t="shared" si="43"/>
        <v>497.9387134737409</v>
      </c>
      <c r="D214" s="7">
        <f t="shared" si="44"/>
        <v>3116.5989232799625</v>
      </c>
      <c r="E214" s="41">
        <f t="shared" si="45"/>
        <v>0.27</v>
      </c>
      <c r="F214" s="41">
        <f t="shared" si="46"/>
        <v>2.5884983351604385E-2</v>
      </c>
      <c r="G214" s="7">
        <f t="shared" si="47"/>
        <v>2782.5187380842794</v>
      </c>
      <c r="H214" s="7">
        <f t="shared" si="48"/>
        <v>104712.96234020722</v>
      </c>
      <c r="J214" s="7">
        <f t="shared" si="49"/>
        <v>5990.9932706692543</v>
      </c>
      <c r="K214" s="7">
        <f t="shared" si="50"/>
        <v>850.93444994576635</v>
      </c>
      <c r="L214" s="7">
        <f t="shared" si="51"/>
        <v>5140.0588207234878</v>
      </c>
      <c r="M214" s="41">
        <f t="shared" si="52"/>
        <v>0.27</v>
      </c>
      <c r="N214" s="41">
        <f t="shared" si="53"/>
        <v>2.5884983351604385E-2</v>
      </c>
      <c r="O214" s="7">
        <f t="shared" si="54"/>
        <v>4744.5486451331599</v>
      </c>
      <c r="P214" s="7">
        <f t="shared" si="55"/>
        <v>178548.93007518779</v>
      </c>
      <c r="R214" s="31"/>
      <c r="S214" s="58"/>
      <c r="T214" s="58"/>
      <c r="U214" s="58"/>
    </row>
    <row r="215" spans="1:21" x14ac:dyDescent="0.15">
      <c r="A215" s="26">
        <v>205</v>
      </c>
      <c r="B215" s="7">
        <f t="shared" si="42"/>
        <v>3520.9753902025855</v>
      </c>
      <c r="C215" s="7">
        <f t="shared" si="43"/>
        <v>471.38285213483283</v>
      </c>
      <c r="D215" s="7">
        <f t="shared" si="44"/>
        <v>3049.5925380677527</v>
      </c>
      <c r="E215" s="41">
        <f t="shared" si="45"/>
        <v>0.27</v>
      </c>
      <c r="F215" s="41">
        <f t="shared" si="46"/>
        <v>2.5884983351604385E-2</v>
      </c>
      <c r="G215" s="7">
        <f t="shared" si="47"/>
        <v>2631.55463479638</v>
      </c>
      <c r="H215" s="7">
        <f t="shared" si="48"/>
        <v>99031.815167343084</v>
      </c>
      <c r="J215" s="7">
        <f t="shared" si="49"/>
        <v>5835.9165095984072</v>
      </c>
      <c r="K215" s="7">
        <f t="shared" si="50"/>
        <v>806.29721006453542</v>
      </c>
      <c r="L215" s="7">
        <f t="shared" si="51"/>
        <v>5029.6192995338715</v>
      </c>
      <c r="M215" s="41">
        <f t="shared" si="52"/>
        <v>0.27</v>
      </c>
      <c r="N215" s="41">
        <f t="shared" si="53"/>
        <v>2.5884983351604385E-2</v>
      </c>
      <c r="O215" s="7">
        <f t="shared" si="54"/>
        <v>4491.5444706096696</v>
      </c>
      <c r="P215" s="7">
        <f t="shared" si="55"/>
        <v>169027.76630504426</v>
      </c>
      <c r="R215" s="31"/>
      <c r="S215" s="58"/>
      <c r="T215" s="58"/>
      <c r="U215" s="58"/>
    </row>
    <row r="216" spans="1:21" x14ac:dyDescent="0.15">
      <c r="A216" s="26">
        <v>206</v>
      </c>
      <c r="B216" s="7">
        <f t="shared" si="42"/>
        <v>3429.8350008457837</v>
      </c>
      <c r="C216" s="7">
        <f t="shared" si="43"/>
        <v>445.80822127832278</v>
      </c>
      <c r="D216" s="7">
        <f t="shared" si="44"/>
        <v>2984.0267795674608</v>
      </c>
      <c r="E216" s="41">
        <f t="shared" si="45"/>
        <v>0.27</v>
      </c>
      <c r="F216" s="41">
        <f t="shared" si="46"/>
        <v>2.5884983351604385E-2</v>
      </c>
      <c r="G216" s="7">
        <f t="shared" si="47"/>
        <v>2486.195403375993</v>
      </c>
      <c r="H216" s="7">
        <f t="shared" si="48"/>
        <v>93561.592984399627</v>
      </c>
      <c r="J216" s="7">
        <f t="shared" si="49"/>
        <v>5684.8539079061002</v>
      </c>
      <c r="K216" s="7">
        <f t="shared" si="50"/>
        <v>763.30122133919565</v>
      </c>
      <c r="L216" s="7">
        <f t="shared" si="51"/>
        <v>4921.5526865669044</v>
      </c>
      <c r="M216" s="41">
        <f t="shared" si="52"/>
        <v>0.27</v>
      </c>
      <c r="N216" s="41">
        <f t="shared" si="53"/>
        <v>2.5884983351604385E-2</v>
      </c>
      <c r="O216" s="7">
        <f t="shared" si="54"/>
        <v>4247.8866074091193</v>
      </c>
      <c r="P216" s="7">
        <f t="shared" si="55"/>
        <v>159858.32701106826</v>
      </c>
      <c r="R216" s="31"/>
      <c r="S216" s="58"/>
      <c r="T216" s="58"/>
      <c r="U216" s="58"/>
    </row>
    <row r="217" spans="1:21" x14ac:dyDescent="0.15">
      <c r="A217" s="26">
        <v>207</v>
      </c>
      <c r="B217" s="7">
        <f t="shared" si="42"/>
        <v>3341.0537789501404</v>
      </c>
      <c r="C217" s="7">
        <f t="shared" si="43"/>
        <v>421.1831044181057</v>
      </c>
      <c r="D217" s="7">
        <f t="shared" si="44"/>
        <v>2919.8706745320346</v>
      </c>
      <c r="E217" s="41">
        <f t="shared" si="45"/>
        <v>0.27</v>
      </c>
      <c r="F217" s="41">
        <f t="shared" si="46"/>
        <v>2.5884983351604385E-2</v>
      </c>
      <c r="G217" s="7">
        <f t="shared" si="47"/>
        <v>2346.2594729516704</v>
      </c>
      <c r="H217" s="7">
        <f t="shared" si="48"/>
        <v>88295.462836915918</v>
      </c>
      <c r="J217" s="7">
        <f t="shared" si="49"/>
        <v>5537.7015591436484</v>
      </c>
      <c r="K217" s="7">
        <f t="shared" si="50"/>
        <v>721.89356172748228</v>
      </c>
      <c r="L217" s="7">
        <f t="shared" si="51"/>
        <v>4815.8079974161665</v>
      </c>
      <c r="M217" s="41">
        <f t="shared" si="52"/>
        <v>0.27</v>
      </c>
      <c r="N217" s="41">
        <f t="shared" si="53"/>
        <v>2.5884983351604385E-2</v>
      </c>
      <c r="O217" s="7">
        <f t="shared" si="54"/>
        <v>4013.2730234591913</v>
      </c>
      <c r="P217" s="7">
        <f t="shared" si="55"/>
        <v>151029.24599019293</v>
      </c>
      <c r="R217" s="31"/>
      <c r="S217" s="58"/>
      <c r="T217" s="58"/>
      <c r="U217" s="58"/>
    </row>
    <row r="218" spans="1:21" x14ac:dyDescent="0.15">
      <c r="A218" s="26">
        <v>208</v>
      </c>
      <c r="B218" s="7">
        <f t="shared" si="42"/>
        <v>3254.5706575052009</v>
      </c>
      <c r="C218" s="7">
        <f t="shared" si="43"/>
        <v>397.47674187084982</v>
      </c>
      <c r="D218" s="7">
        <f t="shared" si="44"/>
        <v>2857.0939156343511</v>
      </c>
      <c r="E218" s="41">
        <f t="shared" si="45"/>
        <v>0.27</v>
      </c>
      <c r="F218" s="41">
        <f t="shared" si="46"/>
        <v>2.5884983351604385E-2</v>
      </c>
      <c r="G218" s="7">
        <f t="shared" si="47"/>
        <v>2211.5707571156067</v>
      </c>
      <c r="H218" s="7">
        <f t="shared" si="48"/>
        <v>83226.798164165957</v>
      </c>
      <c r="J218" s="7">
        <f t="shared" si="49"/>
        <v>5394.3582464790616</v>
      </c>
      <c r="K218" s="7">
        <f t="shared" si="50"/>
        <v>682.0229033507128</v>
      </c>
      <c r="L218" s="7">
        <f t="shared" si="51"/>
        <v>4712.3353431283485</v>
      </c>
      <c r="M218" s="41">
        <f t="shared" si="52"/>
        <v>0.27</v>
      </c>
      <c r="N218" s="41">
        <f t="shared" si="53"/>
        <v>2.5884983351604385E-2</v>
      </c>
      <c r="O218" s="7">
        <f t="shared" si="54"/>
        <v>3787.4107961574528</v>
      </c>
      <c r="P218" s="7">
        <f t="shared" si="55"/>
        <v>142529.4998509071</v>
      </c>
      <c r="R218" s="31"/>
      <c r="S218" s="58"/>
      <c r="T218" s="58"/>
      <c r="U218" s="58"/>
    </row>
    <row r="219" spans="1:21" x14ac:dyDescent="0.15">
      <c r="A219" s="26">
        <v>209</v>
      </c>
      <c r="B219" s="7">
        <f t="shared" si="42"/>
        <v>3170.326150219058</v>
      </c>
      <c r="C219" s="7">
        <f t="shared" si="43"/>
        <v>374.65930306902044</v>
      </c>
      <c r="D219" s="7">
        <f t="shared" si="44"/>
        <v>2795.6668471500375</v>
      </c>
      <c r="E219" s="41">
        <f t="shared" si="45"/>
        <v>0.27</v>
      </c>
      <c r="F219" s="41">
        <f t="shared" si="46"/>
        <v>2.5884983351604385E-2</v>
      </c>
      <c r="G219" s="7">
        <f t="shared" si="47"/>
        <v>2081.9584950916633</v>
      </c>
      <c r="H219" s="7">
        <f t="shared" si="48"/>
        <v>78349.172821924265</v>
      </c>
      <c r="J219" s="7">
        <f t="shared" si="49"/>
        <v>5254.7253730763596</v>
      </c>
      <c r="K219" s="7">
        <f t="shared" si="50"/>
        <v>643.63946641005452</v>
      </c>
      <c r="L219" s="7">
        <f t="shared" si="51"/>
        <v>4611.0859066663052</v>
      </c>
      <c r="M219" s="41">
        <f t="shared" si="52"/>
        <v>0.27</v>
      </c>
      <c r="N219" s="41">
        <f t="shared" si="53"/>
        <v>2.5884983351604385E-2</v>
      </c>
      <c r="O219" s="7">
        <f t="shared" si="54"/>
        <v>3570.0158488263551</v>
      </c>
      <c r="P219" s="7">
        <f t="shared" si="55"/>
        <v>134348.39809541445</v>
      </c>
      <c r="R219" s="31"/>
      <c r="S219" s="58"/>
      <c r="T219" s="58"/>
      <c r="U219" s="58"/>
    </row>
    <row r="220" spans="1:21" x14ac:dyDescent="0.15">
      <c r="A220" s="26">
        <v>210</v>
      </c>
      <c r="B220" s="7">
        <f t="shared" si="42"/>
        <v>3088.2623106014826</v>
      </c>
      <c r="C220" s="7">
        <f t="shared" si="43"/>
        <v>352.70185965336242</v>
      </c>
      <c r="D220" s="7">
        <f t="shared" si="44"/>
        <v>2735.56045094812</v>
      </c>
      <c r="E220" s="41">
        <f t="shared" si="45"/>
        <v>0.27</v>
      </c>
      <c r="F220" s="41">
        <f t="shared" si="46"/>
        <v>2.5884983351604385E-2</v>
      </c>
      <c r="G220" s="7">
        <f t="shared" si="47"/>
        <v>1957.257097377385</v>
      </c>
      <c r="H220" s="7">
        <f t="shared" si="48"/>
        <v>73656.355273598761</v>
      </c>
      <c r="J220" s="7">
        <f t="shared" si="49"/>
        <v>5118.7068942770247</v>
      </c>
      <c r="K220" s="7">
        <f t="shared" si="50"/>
        <v>606.69497439920895</v>
      </c>
      <c r="L220" s="7">
        <f t="shared" si="51"/>
        <v>4512.0119198778157</v>
      </c>
      <c r="M220" s="41">
        <f t="shared" si="52"/>
        <v>0.27</v>
      </c>
      <c r="N220" s="41">
        <f t="shared" si="53"/>
        <v>2.5884983351604385E-2</v>
      </c>
      <c r="O220" s="7">
        <f t="shared" si="54"/>
        <v>3360.8126945862437</v>
      </c>
      <c r="P220" s="7">
        <f t="shared" si="55"/>
        <v>126475.57348095039</v>
      </c>
      <c r="R220" s="31"/>
      <c r="S220" s="58"/>
      <c r="T220" s="58"/>
      <c r="U220" s="58"/>
    </row>
    <row r="221" spans="1:21" x14ac:dyDescent="0.15">
      <c r="A221" s="26">
        <v>211</v>
      </c>
      <c r="B221" s="7">
        <f t="shared" si="42"/>
        <v>3008.322692106176</v>
      </c>
      <c r="C221" s="7">
        <f t="shared" si="43"/>
        <v>331.57635932331709</v>
      </c>
      <c r="D221" s="7">
        <f t="shared" si="44"/>
        <v>2676.7463327828591</v>
      </c>
      <c r="E221" s="41">
        <f t="shared" si="45"/>
        <v>0.27</v>
      </c>
      <c r="F221" s="41">
        <f t="shared" si="46"/>
        <v>2.5884983351604385E-2</v>
      </c>
      <c r="G221" s="7">
        <f t="shared" si="47"/>
        <v>1837.3059957364094</v>
      </c>
      <c r="H221" s="7">
        <f t="shared" si="48"/>
        <v>69142.302945079486</v>
      </c>
      <c r="J221" s="7">
        <f t="shared" si="49"/>
        <v>4986.2092515369222</v>
      </c>
      <c r="K221" s="7">
        <f t="shared" si="50"/>
        <v>571.14261057772501</v>
      </c>
      <c r="L221" s="7">
        <f t="shared" si="51"/>
        <v>4415.0666409591977</v>
      </c>
      <c r="M221" s="41">
        <f t="shared" si="52"/>
        <v>0.27</v>
      </c>
      <c r="N221" s="41">
        <f t="shared" si="53"/>
        <v>2.5884983351604385E-2</v>
      </c>
      <c r="O221" s="7">
        <f t="shared" si="54"/>
        <v>3159.5341874415653</v>
      </c>
      <c r="P221" s="7">
        <f t="shared" si="55"/>
        <v>118900.97265254964</v>
      </c>
      <c r="R221" s="31"/>
      <c r="S221" s="58"/>
      <c r="T221" s="58"/>
      <c r="U221" s="58"/>
    </row>
    <row r="222" spans="1:21" x14ac:dyDescent="0.15">
      <c r="A222" s="26">
        <v>212</v>
      </c>
      <c r="B222" s="7">
        <f t="shared" si="42"/>
        <v>2930.4523093047537</v>
      </c>
      <c r="C222" s="7">
        <f t="shared" si="43"/>
        <v>311.25560042443283</v>
      </c>
      <c r="D222" s="7">
        <f t="shared" si="44"/>
        <v>2619.1967088803208</v>
      </c>
      <c r="E222" s="41">
        <f t="shared" si="45"/>
        <v>0.27</v>
      </c>
      <c r="F222" s="41">
        <f t="shared" si="46"/>
        <v>2.5884983351604385E-2</v>
      </c>
      <c r="G222" s="7">
        <f t="shared" si="47"/>
        <v>1721.9494974210252</v>
      </c>
      <c r="H222" s="7">
        <f t="shared" si="48"/>
        <v>64801.15673877814</v>
      </c>
      <c r="J222" s="7">
        <f t="shared" si="49"/>
        <v>4857.1413080732746</v>
      </c>
      <c r="K222" s="7">
        <f t="shared" si="50"/>
        <v>536.93697567013862</v>
      </c>
      <c r="L222" s="7">
        <f t="shared" si="51"/>
        <v>4320.2043324031356</v>
      </c>
      <c r="M222" s="41">
        <f t="shared" si="52"/>
        <v>0.27</v>
      </c>
      <c r="N222" s="41">
        <f t="shared" si="53"/>
        <v>2.5884983351604385E-2</v>
      </c>
      <c r="O222" s="7">
        <f t="shared" si="54"/>
        <v>2965.921280381031</v>
      </c>
      <c r="P222" s="7">
        <f t="shared" si="55"/>
        <v>111614.84703976546</v>
      </c>
      <c r="R222" s="31"/>
      <c r="S222" s="58"/>
      <c r="T222" s="58"/>
      <c r="U222" s="58"/>
    </row>
    <row r="223" spans="1:21" x14ac:dyDescent="0.15">
      <c r="A223" s="26">
        <v>213</v>
      </c>
      <c r="B223" s="7">
        <f t="shared" si="42"/>
        <v>2854.5976000657297</v>
      </c>
      <c r="C223" s="7">
        <f t="shared" si="43"/>
        <v>291.71320725239963</v>
      </c>
      <c r="D223" s="7">
        <f t="shared" si="44"/>
        <v>2562.8843928133301</v>
      </c>
      <c r="E223" s="41">
        <f t="shared" si="45"/>
        <v>0.27</v>
      </c>
      <c r="F223" s="41">
        <f t="shared" si="46"/>
        <v>2.5884983351604385E-2</v>
      </c>
      <c r="G223" s="7">
        <f t="shared" si="47"/>
        <v>1611.0366435079188</v>
      </c>
      <c r="H223" s="7">
        <f t="shared" si="48"/>
        <v>60627.235702456892</v>
      </c>
      <c r="J223" s="7">
        <f t="shared" si="49"/>
        <v>4731.4142861774062</v>
      </c>
      <c r="K223" s="7">
        <f t="shared" si="50"/>
        <v>504.03404675707412</v>
      </c>
      <c r="L223" s="7">
        <f t="shared" si="51"/>
        <v>4227.3802394203321</v>
      </c>
      <c r="M223" s="41">
        <f t="shared" si="52"/>
        <v>0.27</v>
      </c>
      <c r="N223" s="41">
        <f t="shared" si="53"/>
        <v>2.5884983351604385E-2</v>
      </c>
      <c r="O223" s="7">
        <f t="shared" si="54"/>
        <v>2779.7227902979021</v>
      </c>
      <c r="P223" s="7">
        <f t="shared" si="55"/>
        <v>104607.74401004722</v>
      </c>
      <c r="R223" s="31"/>
      <c r="S223" s="58"/>
      <c r="T223" s="58"/>
      <c r="U223" s="58"/>
    </row>
    <row r="224" spans="1:21" x14ac:dyDescent="0.15">
      <c r="A224" s="26">
        <v>214</v>
      </c>
      <c r="B224" s="7">
        <f t="shared" si="42"/>
        <v>2780.7063887124978</v>
      </c>
      <c r="C224" s="7">
        <f t="shared" si="43"/>
        <v>272.92360605389348</v>
      </c>
      <c r="D224" s="7">
        <f t="shared" si="44"/>
        <v>2507.7827826586044</v>
      </c>
      <c r="E224" s="41">
        <f t="shared" si="45"/>
        <v>0.27</v>
      </c>
      <c r="F224" s="41">
        <f t="shared" si="46"/>
        <v>2.5884983351604385E-2</v>
      </c>
      <c r="G224" s="7">
        <f t="shared" si="47"/>
        <v>1504.4210712333334</v>
      </c>
      <c r="H224" s="7">
        <f t="shared" si="48"/>
        <v>56615.031848564948</v>
      </c>
      <c r="J224" s="7">
        <f t="shared" si="49"/>
        <v>4608.9417061501608</v>
      </c>
      <c r="K224" s="7">
        <f t="shared" si="50"/>
        <v>472.39113732537146</v>
      </c>
      <c r="L224" s="7">
        <f t="shared" si="51"/>
        <v>4136.5505688247895</v>
      </c>
      <c r="M224" s="41">
        <f t="shared" si="52"/>
        <v>0.27</v>
      </c>
      <c r="N224" s="41">
        <f t="shared" si="53"/>
        <v>2.5884983351604385E-2</v>
      </c>
      <c r="O224" s="7">
        <f t="shared" si="54"/>
        <v>2600.6951695418661</v>
      </c>
      <c r="P224" s="7">
        <f t="shared" si="55"/>
        <v>97870.498271680553</v>
      </c>
      <c r="R224" s="31"/>
      <c r="S224" s="58"/>
      <c r="T224" s="58"/>
      <c r="U224" s="58"/>
    </row>
    <row r="225" spans="1:21" x14ac:dyDescent="0.15">
      <c r="A225" s="26">
        <v>215</v>
      </c>
      <c r="B225" s="7">
        <f t="shared" si="42"/>
        <v>2708.7278501349747</v>
      </c>
      <c r="C225" s="7">
        <f t="shared" si="43"/>
        <v>254.86200170495655</v>
      </c>
      <c r="D225" s="7">
        <f t="shared" si="44"/>
        <v>2453.8658484300181</v>
      </c>
      <c r="E225" s="41">
        <f t="shared" si="45"/>
        <v>0.27</v>
      </c>
      <c r="F225" s="41">
        <f t="shared" si="46"/>
        <v>2.5884983351604385E-2</v>
      </c>
      <c r="G225" s="7">
        <f t="shared" si="47"/>
        <v>1401.9608802169741</v>
      </c>
      <c r="H225" s="7">
        <f t="shared" si="48"/>
        <v>52759.205119917955</v>
      </c>
      <c r="J225" s="7">
        <f t="shared" si="49"/>
        <v>4489.6393268179481</v>
      </c>
      <c r="K225" s="7">
        <f t="shared" si="50"/>
        <v>441.96685844519737</v>
      </c>
      <c r="L225" s="7">
        <f t="shared" si="51"/>
        <v>4047.6724683727507</v>
      </c>
      <c r="M225" s="41">
        <f t="shared" si="52"/>
        <v>0.27</v>
      </c>
      <c r="N225" s="41">
        <f t="shared" si="53"/>
        <v>2.5884983351604385E-2</v>
      </c>
      <c r="O225" s="7">
        <f t="shared" si="54"/>
        <v>2428.602283919101</v>
      </c>
      <c r="P225" s="7">
        <f t="shared" si="55"/>
        <v>91394.223519388703</v>
      </c>
      <c r="R225" s="31"/>
      <c r="S225" s="58"/>
      <c r="T225" s="58"/>
      <c r="U225" s="58"/>
    </row>
    <row r="226" spans="1:21" x14ac:dyDescent="0.15">
      <c r="A226" s="26">
        <v>216</v>
      </c>
      <c r="B226" s="7">
        <f t="shared" si="42"/>
        <v>2638.6124748302036</v>
      </c>
      <c r="C226" s="7">
        <f t="shared" si="43"/>
        <v>237.504355048164</v>
      </c>
      <c r="D226" s="7">
        <f t="shared" si="44"/>
        <v>2401.1081197820395</v>
      </c>
      <c r="E226" s="41">
        <f t="shared" si="45"/>
        <v>0.27</v>
      </c>
      <c r="F226" s="41">
        <f t="shared" si="46"/>
        <v>2.5884983351604385E-2</v>
      </c>
      <c r="G226" s="7">
        <f t="shared" si="47"/>
        <v>1303.518502466997</v>
      </c>
      <c r="H226" s="7">
        <f t="shared" si="48"/>
        <v>49054.578497668917</v>
      </c>
      <c r="J226" s="7">
        <f t="shared" si="49"/>
        <v>4373.4250875885573</v>
      </c>
      <c r="K226" s="7">
        <f t="shared" si="50"/>
        <v>412.72108104297274</v>
      </c>
      <c r="L226" s="7">
        <f t="shared" si="51"/>
        <v>3960.7040065455844</v>
      </c>
      <c r="M226" s="41">
        <f t="shared" si="52"/>
        <v>0.27</v>
      </c>
      <c r="N226" s="41">
        <f t="shared" si="53"/>
        <v>2.5884983351604385E-2</v>
      </c>
      <c r="O226" s="7">
        <f t="shared" si="54"/>
        <v>2263.2151969621214</v>
      </c>
      <c r="P226" s="7">
        <f t="shared" si="55"/>
        <v>85170.304315881003</v>
      </c>
      <c r="R226" s="31"/>
      <c r="S226" s="58"/>
      <c r="T226" s="58"/>
      <c r="U226" s="58"/>
    </row>
    <row r="227" spans="1:21" x14ac:dyDescent="0.15">
      <c r="A227" s="26">
        <v>217</v>
      </c>
      <c r="B227" s="7">
        <f t="shared" si="42"/>
        <v>2570.3120348478883</v>
      </c>
      <c r="C227" s="7">
        <f t="shared" si="43"/>
        <v>220.82736087033959</v>
      </c>
      <c r="D227" s="7">
        <f t="shared" si="44"/>
        <v>2349.4846739775485</v>
      </c>
      <c r="E227" s="41">
        <f t="shared" si="45"/>
        <v>0.27</v>
      </c>
      <c r="F227" s="41">
        <f t="shared" si="46"/>
        <v>2.5884983351604385E-2</v>
      </c>
      <c r="G227" s="7">
        <f t="shared" si="47"/>
        <v>1208.960576061372</v>
      </c>
      <c r="H227" s="7">
        <f t="shared" si="48"/>
        <v>45496.133247630001</v>
      </c>
      <c r="J227" s="7">
        <f t="shared" si="49"/>
        <v>4260.2190520068389</v>
      </c>
      <c r="K227" s="7">
        <f t="shared" si="50"/>
        <v>384.61489923979923</v>
      </c>
      <c r="L227" s="7">
        <f t="shared" si="51"/>
        <v>3875.6041527670395</v>
      </c>
      <c r="M227" s="41">
        <f t="shared" si="52"/>
        <v>0.27</v>
      </c>
      <c r="N227" s="41">
        <f t="shared" si="53"/>
        <v>2.5884983351604385E-2</v>
      </c>
      <c r="O227" s="7">
        <f t="shared" si="54"/>
        <v>2104.311960295875</v>
      </c>
      <c r="P227" s="7">
        <f t="shared" si="55"/>
        <v>79190.388202818081</v>
      </c>
      <c r="R227" s="31"/>
      <c r="S227" s="58"/>
      <c r="T227" s="58"/>
      <c r="U227" s="58"/>
    </row>
    <row r="228" spans="1:21" x14ac:dyDescent="0.15">
      <c r="A228" s="26">
        <v>218</v>
      </c>
      <c r="B228" s="7">
        <f t="shared" si="42"/>
        <v>2503.7795506174225</v>
      </c>
      <c r="C228" s="7">
        <f t="shared" si="43"/>
        <v>204.80842650308105</v>
      </c>
      <c r="D228" s="7">
        <f t="shared" si="44"/>
        <v>2298.9711241143414</v>
      </c>
      <c r="E228" s="41">
        <f t="shared" si="45"/>
        <v>0.27</v>
      </c>
      <c r="F228" s="41">
        <f t="shared" si="46"/>
        <v>2.5884983351604385E-2</v>
      </c>
      <c r="G228" s="7">
        <f t="shared" si="47"/>
        <v>1118.1578224037585</v>
      </c>
      <c r="H228" s="7">
        <f t="shared" si="48"/>
        <v>42079.004301111905</v>
      </c>
      <c r="J228" s="7">
        <f t="shared" si="49"/>
        <v>4149.9433527714546</v>
      </c>
      <c r="K228" s="7">
        <f t="shared" si="50"/>
        <v>357.61059472589261</v>
      </c>
      <c r="L228" s="7">
        <f t="shared" si="51"/>
        <v>3792.3327580455621</v>
      </c>
      <c r="M228" s="41">
        <f t="shared" si="52"/>
        <v>0.27</v>
      </c>
      <c r="N228" s="41">
        <f t="shared" si="53"/>
        <v>2.5884983351604385E-2</v>
      </c>
      <c r="O228" s="7">
        <f t="shared" si="54"/>
        <v>1951.6774099312809</v>
      </c>
      <c r="P228" s="7">
        <f t="shared" si="55"/>
        <v>73446.37803484124</v>
      </c>
      <c r="R228" s="31"/>
      <c r="S228" s="58"/>
      <c r="T228" s="58"/>
      <c r="U228" s="58"/>
    </row>
    <row r="229" spans="1:21" x14ac:dyDescent="0.15">
      <c r="A229" s="26">
        <v>219</v>
      </c>
      <c r="B229" s="7">
        <f t="shared" si="42"/>
        <v>2438.9692586336037</v>
      </c>
      <c r="C229" s="7">
        <f t="shared" si="43"/>
        <v>189.42565102883876</v>
      </c>
      <c r="D229" s="7">
        <f t="shared" si="44"/>
        <v>2249.5436076047649</v>
      </c>
      <c r="E229" s="41">
        <f t="shared" si="45"/>
        <v>0.27</v>
      </c>
      <c r="F229" s="41">
        <f t="shared" si="46"/>
        <v>2.5884983351604385E-2</v>
      </c>
      <c r="G229" s="7">
        <f t="shared" si="47"/>
        <v>1030.9849269548135</v>
      </c>
      <c r="H229" s="7">
        <f t="shared" si="48"/>
        <v>38798.475766552328</v>
      </c>
      <c r="J229" s="7">
        <f t="shared" si="49"/>
        <v>4042.5221381748643</v>
      </c>
      <c r="K229" s="7">
        <f t="shared" si="50"/>
        <v>331.67160214233718</v>
      </c>
      <c r="L229" s="7">
        <f t="shared" si="51"/>
        <v>3710.8505360325271</v>
      </c>
      <c r="M229" s="41">
        <f t="shared" si="52"/>
        <v>0.27</v>
      </c>
      <c r="N229" s="41">
        <f t="shared" si="53"/>
        <v>2.5884983351604385E-2</v>
      </c>
      <c r="O229" s="7">
        <f t="shared" si="54"/>
        <v>1805.1029683220133</v>
      </c>
      <c r="P229" s="7">
        <f t="shared" si="55"/>
        <v>67930.424530486707</v>
      </c>
      <c r="R229" s="31"/>
      <c r="S229" s="58"/>
      <c r="T229" s="58"/>
      <c r="U229" s="58"/>
    </row>
    <row r="230" spans="1:21" x14ac:dyDescent="0.15">
      <c r="A230" s="26">
        <v>220</v>
      </c>
      <c r="B230" s="7">
        <f t="shared" si="42"/>
        <v>2375.836579978798</v>
      </c>
      <c r="C230" s="7">
        <f t="shared" si="43"/>
        <v>174.65780507576306</v>
      </c>
      <c r="D230" s="7">
        <f t="shared" si="44"/>
        <v>2201.178774903035</v>
      </c>
      <c r="E230" s="41">
        <f t="shared" si="45"/>
        <v>0.27</v>
      </c>
      <c r="F230" s="41">
        <f t="shared" si="46"/>
        <v>2.5884983351604385E-2</v>
      </c>
      <c r="G230" s="7">
        <f t="shared" si="47"/>
        <v>947.32042334256323</v>
      </c>
      <c r="H230" s="7">
        <f t="shared" si="48"/>
        <v>35649.976568306731</v>
      </c>
      <c r="J230" s="7">
        <f t="shared" si="49"/>
        <v>3937.8815199297155</v>
      </c>
      <c r="K230" s="7">
        <f t="shared" si="50"/>
        <v>306.76247544225618</v>
      </c>
      <c r="L230" s="7">
        <f t="shared" si="51"/>
        <v>3631.1190444874592</v>
      </c>
      <c r="M230" s="41">
        <f t="shared" si="52"/>
        <v>0.27</v>
      </c>
      <c r="N230" s="41">
        <f t="shared" si="53"/>
        <v>2.5884983351604385E-2</v>
      </c>
      <c r="O230" s="7">
        <f t="shared" si="54"/>
        <v>1664.3864520248151</v>
      </c>
      <c r="P230" s="7">
        <f t="shared" si="55"/>
        <v>62634.919033974431</v>
      </c>
    </row>
    <row r="231" spans="1:21" x14ac:dyDescent="0.15">
      <c r="A231" s="26">
        <v>221</v>
      </c>
      <c r="B231" s="7">
        <f t="shared" si="42"/>
        <v>2314.3380896599137</v>
      </c>
      <c r="C231" s="7">
        <f t="shared" si="43"/>
        <v>160.48431118499414</v>
      </c>
      <c r="D231" s="7">
        <f t="shared" si="44"/>
        <v>2153.8537784749196</v>
      </c>
      <c r="E231" s="41">
        <f t="shared" si="45"/>
        <v>0.27</v>
      </c>
      <c r="F231" s="41">
        <f t="shared" si="46"/>
        <v>2.5884983351604385E-2</v>
      </c>
      <c r="G231" s="7">
        <f t="shared" si="47"/>
        <v>867.04658075809266</v>
      </c>
      <c r="H231" s="7">
        <f t="shared" si="48"/>
        <v>32629.076209073719</v>
      </c>
      <c r="J231" s="7">
        <f t="shared" si="49"/>
        <v>3835.9495223457448</v>
      </c>
      <c r="K231" s="7">
        <f t="shared" si="50"/>
        <v>282.84885520425615</v>
      </c>
      <c r="L231" s="7">
        <f t="shared" si="51"/>
        <v>3553.1006671414884</v>
      </c>
      <c r="M231" s="41">
        <f t="shared" si="52"/>
        <v>0.27</v>
      </c>
      <c r="N231" s="41">
        <f t="shared" si="53"/>
        <v>2.5884983351604385E-2</v>
      </c>
      <c r="O231" s="7">
        <f t="shared" si="54"/>
        <v>1529.3318848079848</v>
      </c>
      <c r="P231" s="7">
        <f t="shared" si="55"/>
        <v>57552.486482024957</v>
      </c>
    </row>
    <row r="232" spans="1:21" x14ac:dyDescent="0.15">
      <c r="A232" s="26">
        <v>222</v>
      </c>
      <c r="B232" s="7">
        <f t="shared" si="42"/>
        <v>2254.4314867390831</v>
      </c>
      <c r="C232" s="7">
        <f t="shared" si="43"/>
        <v>146.88522473451354</v>
      </c>
      <c r="D232" s="7">
        <f t="shared" si="44"/>
        <v>2107.5462620045696</v>
      </c>
      <c r="E232" s="41">
        <f t="shared" si="45"/>
        <v>0.27</v>
      </c>
      <c r="F232" s="41">
        <f t="shared" si="46"/>
        <v>2.5884983351604385E-2</v>
      </c>
      <c r="G232" s="7">
        <f t="shared" si="47"/>
        <v>790.04929454537955</v>
      </c>
      <c r="H232" s="7">
        <f t="shared" si="48"/>
        <v>29731.480652523769</v>
      </c>
      <c r="J232" s="7">
        <f t="shared" si="49"/>
        <v>3736.6560328222299</v>
      </c>
      <c r="K232" s="7">
        <f t="shared" si="50"/>
        <v>259.89743687174433</v>
      </c>
      <c r="L232" s="7">
        <f t="shared" si="51"/>
        <v>3476.7585959504854</v>
      </c>
      <c r="M232" s="41">
        <f t="shared" si="52"/>
        <v>0.27</v>
      </c>
      <c r="N232" s="41">
        <f t="shared" si="53"/>
        <v>2.5884983351604385E-2</v>
      </c>
      <c r="O232" s="7">
        <f t="shared" si="54"/>
        <v>1399.7493160569265</v>
      </c>
      <c r="P232" s="7">
        <f t="shared" si="55"/>
        <v>52675.978570017542</v>
      </c>
    </row>
    <row r="233" spans="1:21" x14ac:dyDescent="0.15">
      <c r="A233" s="26">
        <v>223</v>
      </c>
      <c r="B233" s="7">
        <f t="shared" si="42"/>
        <v>2196.0755652375092</v>
      </c>
      <c r="C233" s="7">
        <f t="shared" si="43"/>
        <v>133.84121540411118</v>
      </c>
      <c r="D233" s="7">
        <f t="shared" si="44"/>
        <v>2062.234349833398</v>
      </c>
      <c r="E233" s="41">
        <f t="shared" si="45"/>
        <v>0.27</v>
      </c>
      <c r="F233" s="41">
        <f t="shared" si="46"/>
        <v>2.5884983351604385E-2</v>
      </c>
      <c r="G233" s="7">
        <f t="shared" si="47"/>
        <v>716.21797989658148</v>
      </c>
      <c r="H233" s="7">
        <f t="shared" si="48"/>
        <v>26953.028322793791</v>
      </c>
      <c r="J233" s="7">
        <f t="shared" si="49"/>
        <v>3639.9327536219535</v>
      </c>
      <c r="K233" s="7">
        <f t="shared" si="50"/>
        <v>237.87593989243751</v>
      </c>
      <c r="L233" s="7">
        <f t="shared" si="51"/>
        <v>3402.0568137295159</v>
      </c>
      <c r="M233" s="41">
        <f t="shared" si="52"/>
        <v>0.27</v>
      </c>
      <c r="N233" s="41">
        <f t="shared" si="53"/>
        <v>2.5884983351604385E-2</v>
      </c>
      <c r="O233" s="7">
        <f t="shared" si="54"/>
        <v>1275.4546443297725</v>
      </c>
      <c r="P233" s="7">
        <f t="shared" si="55"/>
        <v>47998.467111958249</v>
      </c>
    </row>
    <row r="234" spans="1:21" x14ac:dyDescent="0.15">
      <c r="A234" s="26">
        <v>224</v>
      </c>
      <c r="B234" s="7">
        <f t="shared" si="42"/>
        <v>2139.2301857924717</v>
      </c>
      <c r="C234" s="7">
        <f t="shared" si="43"/>
        <v>121.33354916644339</v>
      </c>
      <c r="D234" s="7">
        <f t="shared" si="44"/>
        <v>2017.8966366260283</v>
      </c>
      <c r="E234" s="41">
        <f t="shared" si="45"/>
        <v>0.27</v>
      </c>
      <c r="F234" s="41">
        <f t="shared" si="46"/>
        <v>2.5884983351604385E-2</v>
      </c>
      <c r="G234" s="7">
        <f t="shared" si="47"/>
        <v>645.4454685665155</v>
      </c>
      <c r="H234" s="7">
        <f t="shared" si="48"/>
        <v>24289.686217601247</v>
      </c>
      <c r="J234" s="7">
        <f t="shared" si="49"/>
        <v>3545.7131548934899</v>
      </c>
      <c r="K234" s="7">
        <f t="shared" si="50"/>
        <v>216.75307773308475</v>
      </c>
      <c r="L234" s="7">
        <f t="shared" si="51"/>
        <v>3328.960077160405</v>
      </c>
      <c r="M234" s="41">
        <f t="shared" si="52"/>
        <v>0.27</v>
      </c>
      <c r="N234" s="41">
        <f t="shared" si="53"/>
        <v>2.5884983351604385E-2</v>
      </c>
      <c r="O234" s="7">
        <f t="shared" si="54"/>
        <v>1156.2694459201173</v>
      </c>
      <c r="P234" s="7">
        <f t="shared" si="55"/>
        <v>43513.237588877731</v>
      </c>
    </row>
    <row r="235" spans="1:21" x14ac:dyDescent="0.15">
      <c r="A235" s="26">
        <v>225</v>
      </c>
      <c r="B235" s="7">
        <f t="shared" si="42"/>
        <v>2083.8562480479836</v>
      </c>
      <c r="C235" s="7">
        <f t="shared" si="43"/>
        <v>109.34407078956829</v>
      </c>
      <c r="D235" s="7">
        <f t="shared" si="44"/>
        <v>1974.5121772584152</v>
      </c>
      <c r="E235" s="41">
        <f t="shared" si="45"/>
        <v>0.27</v>
      </c>
      <c r="F235" s="41">
        <f t="shared" si="46"/>
        <v>2.5884983351604385E-2</v>
      </c>
      <c r="G235" s="7">
        <f t="shared" si="47"/>
        <v>577.62790852242858</v>
      </c>
      <c r="H235" s="7">
        <f t="shared" si="48"/>
        <v>21737.546131820407</v>
      </c>
      <c r="J235" s="7">
        <f t="shared" si="49"/>
        <v>3453.932428909508</v>
      </c>
      <c r="K235" s="7">
        <f t="shared" si="50"/>
        <v>196.498528745107</v>
      </c>
      <c r="L235" s="7">
        <f t="shared" si="51"/>
        <v>3257.4339001644012</v>
      </c>
      <c r="M235" s="41">
        <f t="shared" si="52"/>
        <v>0.27</v>
      </c>
      <c r="N235" s="41">
        <f t="shared" si="53"/>
        <v>2.5884983351604385E-2</v>
      </c>
      <c r="O235" s="7">
        <f t="shared" si="54"/>
        <v>1042.0208082877989</v>
      </c>
      <c r="P235" s="7">
        <f t="shared" si="55"/>
        <v>39213.782880425526</v>
      </c>
    </row>
    <row r="236" spans="1:21" x14ac:dyDescent="0.15">
      <c r="A236" s="26">
        <v>226</v>
      </c>
      <c r="B236" s="7">
        <f t="shared" si="42"/>
        <v>2029.9156637601254</v>
      </c>
      <c r="C236" s="7">
        <f t="shared" si="43"/>
        <v>97.855186836744863</v>
      </c>
      <c r="D236" s="7">
        <f t="shared" si="44"/>
        <v>1932.0604769233805</v>
      </c>
      <c r="E236" s="41">
        <f t="shared" si="45"/>
        <v>0.27</v>
      </c>
      <c r="F236" s="41">
        <f t="shared" si="46"/>
        <v>2.5884983351604385E-2</v>
      </c>
      <c r="G236" s="7">
        <f t="shared" si="47"/>
        <v>512.66466644744901</v>
      </c>
      <c r="H236" s="7">
        <f t="shared" si="48"/>
        <v>19292.820988449577</v>
      </c>
      <c r="J236" s="7">
        <f t="shared" si="49"/>
        <v>3364.5274454896185</v>
      </c>
      <c r="K236" s="7">
        <f t="shared" si="50"/>
        <v>177.08290785752158</v>
      </c>
      <c r="L236" s="7">
        <f t="shared" si="51"/>
        <v>3187.4445376320969</v>
      </c>
      <c r="M236" s="41">
        <f t="shared" si="52"/>
        <v>0.27</v>
      </c>
      <c r="N236" s="41">
        <f t="shared" si="53"/>
        <v>2.5884983351604385E-2</v>
      </c>
      <c r="O236" s="7">
        <f t="shared" si="54"/>
        <v>932.54116822247465</v>
      </c>
      <c r="P236" s="7">
        <f t="shared" si="55"/>
        <v>35093.797174570958</v>
      </c>
    </row>
    <row r="237" spans="1:21" x14ac:dyDescent="0.15">
      <c r="A237" s="26">
        <v>227</v>
      </c>
      <c r="B237" s="7">
        <f t="shared" si="42"/>
        <v>1977.3713305985334</v>
      </c>
      <c r="C237" s="7">
        <f t="shared" si="43"/>
        <v>86.849849149670518</v>
      </c>
      <c r="D237" s="7">
        <f t="shared" si="44"/>
        <v>1890.5214814488629</v>
      </c>
      <c r="E237" s="41">
        <f t="shared" si="45"/>
        <v>0.27</v>
      </c>
      <c r="F237" s="41">
        <f t="shared" si="46"/>
        <v>2.5884983351604385E-2</v>
      </c>
      <c r="G237" s="7">
        <f t="shared" si="47"/>
        <v>450.45823301834662</v>
      </c>
      <c r="H237" s="7">
        <f t="shared" si="48"/>
        <v>16951.841273982365</v>
      </c>
      <c r="J237" s="7">
        <f t="shared" si="49"/>
        <v>3277.4367085771041</v>
      </c>
      <c r="K237" s="7">
        <f t="shared" si="50"/>
        <v>158.47773907416666</v>
      </c>
      <c r="L237" s="7">
        <f t="shared" si="51"/>
        <v>3118.9589695029376</v>
      </c>
      <c r="M237" s="41">
        <f t="shared" si="52"/>
        <v>0.27</v>
      </c>
      <c r="N237" s="41">
        <f t="shared" si="53"/>
        <v>2.5884983351604385E-2</v>
      </c>
      <c r="O237" s="7">
        <f t="shared" si="54"/>
        <v>827.66815460842952</v>
      </c>
      <c r="P237" s="7">
        <f t="shared" si="55"/>
        <v>31147.17005045959</v>
      </c>
    </row>
    <row r="238" spans="1:21" x14ac:dyDescent="0.15">
      <c r="A238" s="26">
        <v>228</v>
      </c>
      <c r="B238" s="7">
        <f t="shared" si="42"/>
        <v>1926.1871066260505</v>
      </c>
      <c r="C238" s="7">
        <f t="shared" si="43"/>
        <v>76.311538801710611</v>
      </c>
      <c r="D238" s="7">
        <f t="shared" si="44"/>
        <v>1849.8755678243399</v>
      </c>
      <c r="E238" s="41">
        <f t="shared" si="45"/>
        <v>0.27</v>
      </c>
      <c r="F238" s="41">
        <f t="shared" si="46"/>
        <v>2.5884983351604385E-2</v>
      </c>
      <c r="G238" s="7">
        <f t="shared" si="47"/>
        <v>390.91413088040088</v>
      </c>
      <c r="H238" s="7">
        <f t="shared" si="48"/>
        <v>14711.051575277625</v>
      </c>
      <c r="J238" s="7">
        <f t="shared" si="49"/>
        <v>3192.6003139396489</v>
      </c>
      <c r="K238" s="7">
        <f t="shared" si="50"/>
        <v>140.65542875286707</v>
      </c>
      <c r="L238" s="7">
        <f t="shared" si="51"/>
        <v>3051.9448851867819</v>
      </c>
      <c r="M238" s="41">
        <f t="shared" si="52"/>
        <v>0.27</v>
      </c>
      <c r="N238" s="41">
        <f t="shared" si="53"/>
        <v>2.5884983351604385E-2</v>
      </c>
      <c r="O238" s="7">
        <f t="shared" si="54"/>
        <v>727.24443566266314</v>
      </c>
      <c r="P238" s="7">
        <f t="shared" si="55"/>
        <v>27367.980729610146</v>
      </c>
    </row>
    <row r="239" spans="1:21" x14ac:dyDescent="0.15">
      <c r="A239" s="26">
        <v>229</v>
      </c>
      <c r="B239" s="7">
        <f t="shared" si="42"/>
        <v>1876.3277854389598</v>
      </c>
      <c r="C239" s="7">
        <f t="shared" si="43"/>
        <v>66.224250508041436</v>
      </c>
      <c r="D239" s="7">
        <f t="shared" si="44"/>
        <v>1810.1035349309184</v>
      </c>
      <c r="E239" s="41">
        <f t="shared" si="45"/>
        <v>0.27</v>
      </c>
      <c r="F239" s="41">
        <f t="shared" si="46"/>
        <v>2.5884983351604385E-2</v>
      </c>
      <c r="G239" s="7">
        <f t="shared" si="47"/>
        <v>333.94082524428768</v>
      </c>
      <c r="H239" s="7">
        <f t="shared" si="48"/>
        <v>12567.007215102418</v>
      </c>
      <c r="J239" s="7">
        <f t="shared" si="49"/>
        <v>3109.9599079649938</v>
      </c>
      <c r="K239" s="7">
        <f t="shared" si="50"/>
        <v>123.5892396447978</v>
      </c>
      <c r="L239" s="7">
        <f t="shared" si="51"/>
        <v>2986.3706683201958</v>
      </c>
      <c r="M239" s="41">
        <f t="shared" si="52"/>
        <v>0.27</v>
      </c>
      <c r="N239" s="41">
        <f t="shared" si="53"/>
        <v>2.5884983351604385E-2</v>
      </c>
      <c r="O239" s="7">
        <f t="shared" si="54"/>
        <v>631.1175705218003</v>
      </c>
      <c r="P239" s="7">
        <f t="shared" si="55"/>
        <v>23750.492490768149</v>
      </c>
    </row>
    <row r="240" spans="1:21" x14ac:dyDescent="0.15">
      <c r="A240" s="26">
        <v>230</v>
      </c>
      <c r="B240" s="7">
        <f t="shared" si="42"/>
        <v>1827.7590719507193</v>
      </c>
      <c r="C240" s="7">
        <f t="shared" si="43"/>
        <v>56.572477479986055</v>
      </c>
      <c r="D240" s="7">
        <f t="shared" si="44"/>
        <v>1771.1865944707333</v>
      </c>
      <c r="E240" s="41">
        <f t="shared" si="45"/>
        <v>0.27</v>
      </c>
      <c r="F240" s="41">
        <f t="shared" si="46"/>
        <v>2.5884983351604385E-2</v>
      </c>
      <c r="G240" s="7">
        <f t="shared" si="47"/>
        <v>279.44963703195845</v>
      </c>
      <c r="H240" s="7">
        <f t="shared" si="48"/>
        <v>10516.370983599725</v>
      </c>
      <c r="J240" s="7">
        <f t="shared" si="49"/>
        <v>3029.4586475231622</v>
      </c>
      <c r="K240" s="7">
        <f t="shared" si="50"/>
        <v>107.25326567289382</v>
      </c>
      <c r="L240" s="7">
        <f t="shared" si="51"/>
        <v>2922.2053818502682</v>
      </c>
      <c r="M240" s="41">
        <f t="shared" si="52"/>
        <v>0.27</v>
      </c>
      <c r="N240" s="41">
        <f t="shared" si="53"/>
        <v>2.5884983351604385E-2</v>
      </c>
      <c r="O240" s="7">
        <f t="shared" si="54"/>
        <v>539.13986505677553</v>
      </c>
      <c r="P240" s="7">
        <f t="shared" si="55"/>
        <v>20289.147243861105</v>
      </c>
    </row>
    <row r="241" spans="1:16" x14ac:dyDescent="0.15">
      <c r="A241" s="26">
        <v>231</v>
      </c>
      <c r="B241" s="7">
        <f t="shared" si="42"/>
        <v>1780.4475588025316</v>
      </c>
      <c r="C241" s="7">
        <f t="shared" si="43"/>
        <v>47.341196711171435</v>
      </c>
      <c r="D241" s="7">
        <f t="shared" si="44"/>
        <v>1733.1063620913601</v>
      </c>
      <c r="E241" s="41">
        <f t="shared" si="45"/>
        <v>0.27</v>
      </c>
      <c r="F241" s="41">
        <f t="shared" si="46"/>
        <v>2.5884983351604385E-2</v>
      </c>
      <c r="G241" s="7">
        <f t="shared" si="47"/>
        <v>227.35465850047984</v>
      </c>
      <c r="H241" s="7">
        <f t="shared" si="48"/>
        <v>8555.9099630078854</v>
      </c>
      <c r="J241" s="7">
        <f t="shared" si="49"/>
        <v>2951.0411608676513</v>
      </c>
      <c r="K241" s="7">
        <f t="shared" si="50"/>
        <v>91.622407428736096</v>
      </c>
      <c r="L241" s="7">
        <f t="shared" si="51"/>
        <v>2859.4187534389152</v>
      </c>
      <c r="M241" s="41">
        <f t="shared" si="52"/>
        <v>0.27</v>
      </c>
      <c r="N241" s="41">
        <f t="shared" si="53"/>
        <v>2.5884983351604385E-2</v>
      </c>
      <c r="O241" s="7">
        <f t="shared" si="54"/>
        <v>451.16823179756301</v>
      </c>
      <c r="P241" s="7">
        <f t="shared" si="55"/>
        <v>16978.560258624624</v>
      </c>
    </row>
    <row r="242" spans="1:16" x14ac:dyDescent="0.15">
      <c r="A242" s="26">
        <v>232</v>
      </c>
      <c r="B242" s="7">
        <f t="shared" si="42"/>
        <v>1734.3607033845235</v>
      </c>
      <c r="C242" s="7">
        <f t="shared" si="43"/>
        <v>38.515854683473833</v>
      </c>
      <c r="D242" s="7">
        <f t="shared" si="44"/>
        <v>1695.8448487010496</v>
      </c>
      <c r="E242" s="41">
        <f t="shared" si="45"/>
        <v>0.27</v>
      </c>
      <c r="F242" s="41">
        <f t="shared" si="46"/>
        <v>2.5884983351604385E-2</v>
      </c>
      <c r="G242" s="7">
        <f t="shared" si="47"/>
        <v>177.57267127475447</v>
      </c>
      <c r="H242" s="7">
        <f t="shared" si="48"/>
        <v>6682.4924430320807</v>
      </c>
      <c r="J242" s="7">
        <f t="shared" si="49"/>
        <v>2874.6535095486925</v>
      </c>
      <c r="K242" s="7">
        <f t="shared" si="50"/>
        <v>76.672348367905684</v>
      </c>
      <c r="L242" s="7">
        <f t="shared" si="51"/>
        <v>2797.9811611807868</v>
      </c>
      <c r="M242" s="41">
        <f t="shared" si="52"/>
        <v>0.27</v>
      </c>
      <c r="N242" s="41">
        <f t="shared" si="53"/>
        <v>2.5884983351604385E-2</v>
      </c>
      <c r="O242" s="7">
        <f t="shared" si="54"/>
        <v>367.06405385344283</v>
      </c>
      <c r="P242" s="7">
        <f t="shared" si="55"/>
        <v>13813.515043590394</v>
      </c>
    </row>
    <row r="243" spans="1:16" x14ac:dyDescent="0.15">
      <c r="A243" s="26">
        <v>233</v>
      </c>
      <c r="B243" s="7">
        <f t="shared" si="42"/>
        <v>1689.4668054517376</v>
      </c>
      <c r="C243" s="7">
        <f t="shared" si="43"/>
        <v>30.082353481049417</v>
      </c>
      <c r="D243" s="7">
        <f t="shared" si="44"/>
        <v>1659.3844519706881</v>
      </c>
      <c r="E243" s="41">
        <f t="shared" si="45"/>
        <v>0.27</v>
      </c>
      <c r="F243" s="41">
        <f t="shared" si="46"/>
        <v>2.5884983351604385E-2</v>
      </c>
      <c r="G243" s="7">
        <f t="shared" si="47"/>
        <v>130.02306672193509</v>
      </c>
      <c r="H243" s="7">
        <f t="shared" si="48"/>
        <v>4893.0849243394578</v>
      </c>
      <c r="J243" s="7">
        <f t="shared" si="49"/>
        <v>2800.2431513123934</v>
      </c>
      <c r="K243" s="7">
        <f t="shared" si="50"/>
        <v>62.379531684346944</v>
      </c>
      <c r="L243" s="7">
        <f t="shared" si="51"/>
        <v>2737.8636196280463</v>
      </c>
      <c r="M243" s="41">
        <f t="shared" si="52"/>
        <v>0.27</v>
      </c>
      <c r="N243" s="41">
        <f t="shared" si="53"/>
        <v>2.5884983351604385E-2</v>
      </c>
      <c r="O243" s="7">
        <f t="shared" si="54"/>
        <v>286.69305271743877</v>
      </c>
      <c r="P243" s="7">
        <f t="shared" si="55"/>
        <v>10788.958371244909</v>
      </c>
    </row>
    <row r="244" spans="1:16" x14ac:dyDescent="0.15">
      <c r="A244" s="26">
        <v>234</v>
      </c>
      <c r="B244" s="7">
        <f t="shared" si="42"/>
        <v>1645.7349853195317</v>
      </c>
      <c r="C244" s="7">
        <f t="shared" si="43"/>
        <v>22.027037301068127</v>
      </c>
      <c r="D244" s="7">
        <f t="shared" si="44"/>
        <v>1623.7079480184636</v>
      </c>
      <c r="E244" s="41">
        <f t="shared" si="45"/>
        <v>0.27</v>
      </c>
      <c r="F244" s="41">
        <f t="shared" si="46"/>
        <v>2.5884983351604385E-2</v>
      </c>
      <c r="G244" s="7">
        <f t="shared" si="47"/>
        <v>84.627768602187615</v>
      </c>
      <c r="H244" s="7">
        <f t="shared" si="48"/>
        <v>3184.7492077188062</v>
      </c>
      <c r="J244" s="7">
        <f t="shared" si="49"/>
        <v>2727.7589039602281</v>
      </c>
      <c r="K244" s="7">
        <f t="shared" si="50"/>
        <v>48.721137844813462</v>
      </c>
      <c r="L244" s="7">
        <f t="shared" si="51"/>
        <v>2679.0377661154148</v>
      </c>
      <c r="M244" s="41">
        <f t="shared" si="52"/>
        <v>0.27</v>
      </c>
      <c r="N244" s="41">
        <f t="shared" si="53"/>
        <v>2.5884983351604385E-2</v>
      </c>
      <c r="O244" s="7">
        <f t="shared" si="54"/>
        <v>209.92515984661034</v>
      </c>
      <c r="P244" s="7">
        <f t="shared" si="55"/>
        <v>7899.9954452828842</v>
      </c>
    </row>
    <row r="245" spans="1:16" x14ac:dyDescent="0.15">
      <c r="A245" s="26">
        <v>235</v>
      </c>
      <c r="B245" s="7">
        <f t="shared" si="42"/>
        <v>1603.1351626233827</v>
      </c>
      <c r="C245" s="7">
        <f t="shared" si="43"/>
        <v>14.336679350080827</v>
      </c>
      <c r="D245" s="7">
        <f t="shared" si="44"/>
        <v>1588.7984832733018</v>
      </c>
      <c r="E245" s="41">
        <f t="shared" si="45"/>
        <v>0.27</v>
      </c>
      <c r="F245" s="41">
        <f t="shared" si="46"/>
        <v>2.5884983351604385E-2</v>
      </c>
      <c r="G245" s="7">
        <f t="shared" si="47"/>
        <v>41.31115793225284</v>
      </c>
      <c r="H245" s="7">
        <f t="shared" si="48"/>
        <v>1554.6395665132516</v>
      </c>
      <c r="J245" s="7">
        <f t="shared" si="49"/>
        <v>2657.1509101440265</v>
      </c>
      <c r="K245" s="7">
        <f t="shared" si="50"/>
        <v>35.675062764989953</v>
      </c>
      <c r="L245" s="7">
        <f t="shared" si="51"/>
        <v>2621.4758473790366</v>
      </c>
      <c r="M245" s="41">
        <f t="shared" si="52"/>
        <v>0.27</v>
      </c>
      <c r="N245" s="41">
        <f t="shared" si="53"/>
        <v>2.5884983351604385E-2</v>
      </c>
      <c r="O245" s="7">
        <f t="shared" si="54"/>
        <v>136.63439191285855</v>
      </c>
      <c r="P245" s="7">
        <f t="shared" si="55"/>
        <v>5141.8852059909887</v>
      </c>
    </row>
    <row r="246" spans="1:16" x14ac:dyDescent="0.15">
      <c r="A246" s="26">
        <v>236</v>
      </c>
      <c r="B246" s="7">
        <f t="shared" si="42"/>
        <v>1561.6380356285051</v>
      </c>
      <c r="C246" s="7">
        <f t="shared" si="43"/>
        <v>6.9984691152538208</v>
      </c>
      <c r="D246" s="7">
        <f t="shared" si="44"/>
        <v>1554.6395665132516</v>
      </c>
      <c r="E246" s="41">
        <f t="shared" si="45"/>
        <v>0.27</v>
      </c>
      <c r="F246" s="41">
        <f t="shared" si="46"/>
        <v>2.5884983351604385E-2</v>
      </c>
      <c r="G246" s="7">
        <f t="shared" si="47"/>
        <v>0</v>
      </c>
      <c r="H246" s="7">
        <f t="shared" si="48"/>
        <v>0</v>
      </c>
      <c r="J246" s="7">
        <f t="shared" si="49"/>
        <v>2588.3706030722478</v>
      </c>
      <c r="K246" s="7">
        <f t="shared" si="50"/>
        <v>23.219896609387636</v>
      </c>
      <c r="L246" s="7">
        <f t="shared" si="51"/>
        <v>2565.1507064628604</v>
      </c>
      <c r="M246" s="41">
        <f t="shared" si="52"/>
        <v>0.27</v>
      </c>
      <c r="N246" s="41">
        <f t="shared" si="53"/>
        <v>2.5884983351604385E-2</v>
      </c>
      <c r="O246" s="7">
        <f t="shared" si="54"/>
        <v>66.69872962179025</v>
      </c>
      <c r="P246" s="7">
        <f t="shared" si="55"/>
        <v>2510.0357699063379</v>
      </c>
    </row>
    <row r="247" spans="1:16" x14ac:dyDescent="0.15">
      <c r="A247" s="26">
        <v>237</v>
      </c>
      <c r="B247" s="7">
        <f t="shared" si="42"/>
        <v>0</v>
      </c>
      <c r="C247" s="7">
        <f t="shared" si="43"/>
        <v>0</v>
      </c>
      <c r="D247" s="7">
        <f t="shared" si="44"/>
        <v>0</v>
      </c>
      <c r="E247" s="41">
        <f t="shared" si="45"/>
        <v>0.27</v>
      </c>
      <c r="F247" s="41">
        <f t="shared" si="46"/>
        <v>2.5884983351604385E-2</v>
      </c>
      <c r="G247" s="7">
        <f t="shared" si="47"/>
        <v>0</v>
      </c>
      <c r="H247" s="7">
        <f t="shared" si="48"/>
        <v>0</v>
      </c>
      <c r="J247" s="7">
        <f t="shared" si="49"/>
        <v>2521.3706731039406</v>
      </c>
      <c r="K247" s="7">
        <f t="shared" si="50"/>
        <v>11.334903197602037</v>
      </c>
      <c r="L247" s="7">
        <f t="shared" si="51"/>
        <v>2510.0357699063379</v>
      </c>
      <c r="M247" s="41">
        <f t="shared" si="52"/>
        <v>0.27</v>
      </c>
      <c r="N247" s="41">
        <f t="shared" si="53"/>
        <v>2.5884983351604385E-2</v>
      </c>
      <c r="O247" s="7">
        <f t="shared" si="54"/>
        <v>0</v>
      </c>
      <c r="P247" s="7">
        <f t="shared" si="55"/>
        <v>0</v>
      </c>
    </row>
    <row r="248" spans="1:16" x14ac:dyDescent="0.15">
      <c r="A248" s="26">
        <v>238</v>
      </c>
      <c r="B248" s="7">
        <f t="shared" si="42"/>
        <v>0</v>
      </c>
      <c r="C248" s="7">
        <f t="shared" si="43"/>
        <v>0</v>
      </c>
      <c r="D248" s="7">
        <f t="shared" si="44"/>
        <v>0</v>
      </c>
      <c r="E248" s="41">
        <f t="shared" si="45"/>
        <v>0.27</v>
      </c>
      <c r="F248" s="41">
        <f t="shared" si="46"/>
        <v>2.5884983351604385E-2</v>
      </c>
      <c r="G248" s="7">
        <f t="shared" si="47"/>
        <v>0</v>
      </c>
      <c r="H248" s="7">
        <f t="shared" si="48"/>
        <v>0</v>
      </c>
      <c r="J248" s="7">
        <f t="shared" si="49"/>
        <v>0</v>
      </c>
      <c r="K248" s="7">
        <f t="shared" si="50"/>
        <v>0</v>
      </c>
      <c r="L248" s="7">
        <f t="shared" si="51"/>
        <v>0</v>
      </c>
      <c r="M248" s="41">
        <f t="shared" si="52"/>
        <v>0.27</v>
      </c>
      <c r="N248" s="41">
        <f t="shared" si="53"/>
        <v>2.5884983351604385E-2</v>
      </c>
      <c r="O248" s="7">
        <f t="shared" si="54"/>
        <v>0</v>
      </c>
      <c r="P248" s="7">
        <f t="shared" si="55"/>
        <v>0</v>
      </c>
    </row>
    <row r="249" spans="1:16" x14ac:dyDescent="0.15">
      <c r="A249" s="26">
        <v>239</v>
      </c>
      <c r="B249" s="7">
        <f t="shared" si="42"/>
        <v>0</v>
      </c>
      <c r="C249" s="7">
        <f t="shared" si="43"/>
        <v>0</v>
      </c>
      <c r="D249" s="7">
        <f t="shared" si="44"/>
        <v>0</v>
      </c>
      <c r="E249" s="41">
        <f t="shared" si="45"/>
        <v>0.27</v>
      </c>
      <c r="F249" s="41">
        <f t="shared" si="46"/>
        <v>2.5884983351604385E-2</v>
      </c>
      <c r="G249" s="7">
        <f t="shared" si="47"/>
        <v>0</v>
      </c>
      <c r="H249" s="7">
        <f t="shared" si="48"/>
        <v>0</v>
      </c>
      <c r="J249" s="7">
        <f t="shared" si="49"/>
        <v>0</v>
      </c>
      <c r="K249" s="7">
        <f t="shared" si="50"/>
        <v>0</v>
      </c>
      <c r="L249" s="7">
        <f t="shared" si="51"/>
        <v>0</v>
      </c>
      <c r="M249" s="41">
        <f t="shared" si="52"/>
        <v>0.27</v>
      </c>
      <c r="N249" s="41">
        <f t="shared" si="53"/>
        <v>2.5884983351604385E-2</v>
      </c>
      <c r="O249" s="7">
        <f t="shared" si="54"/>
        <v>0</v>
      </c>
      <c r="P249" s="7">
        <f t="shared" si="55"/>
        <v>0</v>
      </c>
    </row>
    <row r="250" spans="1:16" x14ac:dyDescent="0.15">
      <c r="A250" s="26">
        <v>240</v>
      </c>
      <c r="B250" s="7">
        <f t="shared" si="42"/>
        <v>0</v>
      </c>
      <c r="C250" s="7">
        <f t="shared" si="43"/>
        <v>0</v>
      </c>
      <c r="D250" s="7">
        <f t="shared" si="44"/>
        <v>0</v>
      </c>
      <c r="E250" s="41">
        <f t="shared" si="45"/>
        <v>0.27</v>
      </c>
      <c r="F250" s="41">
        <f t="shared" si="46"/>
        <v>2.5884983351604385E-2</v>
      </c>
      <c r="G250" s="7">
        <f t="shared" si="47"/>
        <v>0</v>
      </c>
      <c r="H250" s="7">
        <f t="shared" si="48"/>
        <v>0</v>
      </c>
      <c r="J250" s="7">
        <f t="shared" si="49"/>
        <v>0</v>
      </c>
      <c r="K250" s="7">
        <f t="shared" si="50"/>
        <v>0</v>
      </c>
      <c r="L250" s="7">
        <f t="shared" si="51"/>
        <v>0</v>
      </c>
      <c r="M250" s="41">
        <f t="shared" si="52"/>
        <v>0.27</v>
      </c>
      <c r="N250" s="41">
        <f t="shared" si="53"/>
        <v>2.5884983351604385E-2</v>
      </c>
      <c r="O250" s="7">
        <f t="shared" si="54"/>
        <v>0</v>
      </c>
      <c r="P250" s="7">
        <f t="shared" si="55"/>
        <v>0</v>
      </c>
    </row>
    <row r="251" spans="1:16" x14ac:dyDescent="0.15">
      <c r="B251" s="7"/>
      <c r="C251" s="7"/>
      <c r="D251" s="7"/>
      <c r="E251" s="9"/>
      <c r="F251" s="9"/>
      <c r="G251" s="7"/>
      <c r="J251" s="7"/>
      <c r="K251" s="7"/>
      <c r="L251" s="7"/>
      <c r="M251" s="9"/>
      <c r="N251" s="9"/>
      <c r="O251" s="7"/>
      <c r="P251" s="7"/>
    </row>
    <row r="252" spans="1:16" x14ac:dyDescent="0.15">
      <c r="B252" s="7"/>
      <c r="C252" s="7"/>
      <c r="D252" s="7"/>
      <c r="E252" s="9"/>
      <c r="F252" s="9"/>
      <c r="G252" s="7"/>
      <c r="J252" s="7"/>
      <c r="K252" s="7"/>
      <c r="L252" s="7"/>
      <c r="M252" s="9"/>
      <c r="N252" s="9"/>
      <c r="O252" s="7"/>
      <c r="P252" s="7"/>
    </row>
    <row r="253" spans="1:16" x14ac:dyDescent="0.15">
      <c r="B253" s="7"/>
      <c r="C253" s="7"/>
      <c r="D253" s="7"/>
      <c r="E253" s="9"/>
      <c r="F253" s="9"/>
      <c r="G253" s="7"/>
      <c r="J253" s="7"/>
      <c r="K253" s="7"/>
      <c r="L253" s="7"/>
      <c r="M253" s="9"/>
      <c r="N253" s="9"/>
      <c r="O253" s="7"/>
      <c r="P253" s="7"/>
    </row>
    <row r="254" spans="1:16" x14ac:dyDescent="0.15">
      <c r="B254" s="7"/>
      <c r="C254" s="7"/>
      <c r="D254" s="7"/>
      <c r="E254" s="9"/>
      <c r="F254" s="9"/>
      <c r="G254" s="7"/>
      <c r="J254" s="7"/>
      <c r="K254" s="7"/>
      <c r="L254" s="7"/>
      <c r="M254" s="9"/>
      <c r="N254" s="9"/>
      <c r="O254" s="7"/>
      <c r="P254" s="7"/>
    </row>
    <row r="255" spans="1:16" x14ac:dyDescent="0.15">
      <c r="B255" s="7"/>
      <c r="C255" s="7"/>
      <c r="D255" s="7"/>
      <c r="E255" s="9"/>
      <c r="F255" s="9"/>
      <c r="G255" s="7"/>
      <c r="J255" s="7"/>
      <c r="K255" s="7"/>
      <c r="L255" s="7"/>
      <c r="M255" s="9"/>
      <c r="N255" s="9"/>
      <c r="O255" s="7"/>
      <c r="P255" s="7"/>
    </row>
    <row r="256" spans="1:16" x14ac:dyDescent="0.15">
      <c r="B256" s="7"/>
      <c r="C256" s="7"/>
      <c r="D256" s="7"/>
      <c r="E256" s="9"/>
      <c r="F256" s="9"/>
      <c r="G256" s="7"/>
      <c r="J256" s="7"/>
      <c r="K256" s="7"/>
      <c r="L256" s="7"/>
      <c r="M256" s="9"/>
      <c r="N256" s="9"/>
      <c r="O256" s="7"/>
      <c r="P256" s="7"/>
    </row>
    <row r="257" spans="2:16" x14ac:dyDescent="0.15">
      <c r="B257" s="7"/>
      <c r="C257" s="7"/>
      <c r="D257" s="7"/>
      <c r="E257" s="9"/>
      <c r="F257" s="9"/>
      <c r="G257" s="7"/>
      <c r="J257" s="7"/>
      <c r="K257" s="7"/>
      <c r="L257" s="7"/>
      <c r="M257" s="9"/>
      <c r="N257" s="9"/>
      <c r="O257" s="7"/>
      <c r="P257" s="7"/>
    </row>
    <row r="258" spans="2:16" x14ac:dyDescent="0.15">
      <c r="B258" s="7"/>
      <c r="C258" s="7"/>
      <c r="D258" s="7"/>
      <c r="E258" s="9"/>
      <c r="F258" s="9"/>
      <c r="G258" s="7"/>
      <c r="J258" s="7"/>
      <c r="K258" s="7"/>
      <c r="L258" s="7"/>
      <c r="M258" s="9"/>
      <c r="N258" s="9"/>
      <c r="O258" s="7"/>
      <c r="P258" s="7"/>
    </row>
    <row r="259" spans="2:16" x14ac:dyDescent="0.15">
      <c r="B259" s="7"/>
      <c r="C259" s="7"/>
      <c r="D259" s="7"/>
      <c r="E259" s="9"/>
      <c r="F259" s="9"/>
      <c r="G259" s="7"/>
      <c r="J259" s="7"/>
      <c r="K259" s="7"/>
      <c r="L259" s="7"/>
      <c r="M259" s="9"/>
      <c r="N259" s="9"/>
      <c r="O259" s="7"/>
      <c r="P259" s="7"/>
    </row>
    <row r="260" spans="2:16" x14ac:dyDescent="0.15">
      <c r="B260" s="7"/>
      <c r="C260" s="7"/>
      <c r="D260" s="7"/>
      <c r="E260" s="9"/>
      <c r="F260" s="9"/>
      <c r="G260" s="7"/>
      <c r="J260" s="7"/>
      <c r="K260" s="7"/>
      <c r="L260" s="7"/>
      <c r="M260" s="9"/>
      <c r="N260" s="9"/>
      <c r="O260" s="7"/>
      <c r="P260" s="7"/>
    </row>
    <row r="261" spans="2:16" x14ac:dyDescent="0.15">
      <c r="B261" s="7"/>
      <c r="C261" s="7"/>
      <c r="D261" s="7"/>
      <c r="E261" s="9"/>
      <c r="F261" s="9"/>
      <c r="G261" s="7"/>
      <c r="J261" s="7"/>
      <c r="K261" s="7"/>
      <c r="L261" s="7"/>
      <c r="M261" s="9"/>
      <c r="N261" s="9"/>
      <c r="O261" s="7"/>
      <c r="P261" s="7"/>
    </row>
    <row r="262" spans="2:16" x14ac:dyDescent="0.15">
      <c r="B262" s="7"/>
      <c r="C262" s="7"/>
      <c r="D262" s="7"/>
      <c r="E262" s="9"/>
      <c r="F262" s="9"/>
      <c r="G262" s="7"/>
      <c r="J262" s="7"/>
      <c r="K262" s="7"/>
      <c r="L262" s="7"/>
      <c r="M262" s="9"/>
      <c r="N262" s="9"/>
      <c r="O262" s="7"/>
      <c r="P262" s="7"/>
    </row>
    <row r="263" spans="2:16" x14ac:dyDescent="0.15">
      <c r="B263" s="7"/>
      <c r="C263" s="7"/>
      <c r="D263" s="7"/>
      <c r="E263" s="9"/>
      <c r="F263" s="9"/>
      <c r="G263" s="7"/>
      <c r="J263" s="7"/>
      <c r="K263" s="7"/>
      <c r="L263" s="7"/>
      <c r="M263" s="9"/>
      <c r="N263" s="9"/>
      <c r="O263" s="7"/>
      <c r="P263" s="7"/>
    </row>
    <row r="264" spans="2:16" x14ac:dyDescent="0.15">
      <c r="B264" s="7"/>
      <c r="C264" s="7"/>
      <c r="D264" s="7"/>
      <c r="E264" s="9"/>
      <c r="F264" s="9"/>
      <c r="G264" s="7"/>
      <c r="J264" s="7"/>
      <c r="K264" s="7"/>
      <c r="L264" s="7"/>
      <c r="M264" s="9"/>
      <c r="N264" s="9"/>
      <c r="O264" s="7"/>
      <c r="P264" s="7"/>
    </row>
    <row r="265" spans="2:16" x14ac:dyDescent="0.15">
      <c r="B265" s="7"/>
      <c r="C265" s="7"/>
      <c r="D265" s="7"/>
      <c r="E265" s="9"/>
      <c r="F265" s="9"/>
      <c r="G265" s="7"/>
      <c r="J265" s="7"/>
      <c r="K265" s="7"/>
      <c r="L265" s="7"/>
      <c r="M265" s="9"/>
      <c r="N265" s="9"/>
      <c r="O265" s="7"/>
      <c r="P265" s="7"/>
    </row>
    <row r="266" spans="2:16" x14ac:dyDescent="0.15">
      <c r="B266" s="7"/>
      <c r="C266" s="7"/>
      <c r="D266" s="7"/>
      <c r="E266" s="9"/>
      <c r="F266" s="9"/>
      <c r="G266" s="7"/>
      <c r="J266" s="7"/>
      <c r="K266" s="7"/>
      <c r="L266" s="7"/>
      <c r="M266" s="9"/>
      <c r="N266" s="9"/>
      <c r="O266" s="7"/>
      <c r="P266" s="7"/>
    </row>
    <row r="267" spans="2:16" x14ac:dyDescent="0.15">
      <c r="B267" s="7"/>
      <c r="C267" s="7"/>
      <c r="D267" s="7"/>
      <c r="E267" s="9"/>
      <c r="F267" s="9"/>
      <c r="G267" s="7"/>
      <c r="J267" s="7"/>
      <c r="K267" s="7"/>
      <c r="L267" s="7"/>
      <c r="M267" s="9"/>
      <c r="N267" s="9"/>
      <c r="O267" s="7"/>
      <c r="P267" s="7"/>
    </row>
    <row r="268" spans="2:16" x14ac:dyDescent="0.15">
      <c r="B268" s="7"/>
      <c r="C268" s="7"/>
      <c r="D268" s="7"/>
      <c r="E268" s="9"/>
      <c r="F268" s="9"/>
      <c r="G268" s="7"/>
      <c r="J268" s="7"/>
      <c r="K268" s="7"/>
      <c r="L268" s="7"/>
      <c r="M268" s="9"/>
      <c r="N268" s="9"/>
      <c r="O268" s="7"/>
      <c r="P268" s="7"/>
    </row>
    <row r="269" spans="2:16" x14ac:dyDescent="0.15">
      <c r="B269" s="7"/>
      <c r="C269" s="7"/>
      <c r="D269" s="7"/>
      <c r="E269" s="9"/>
      <c r="F269" s="9"/>
      <c r="G269" s="7"/>
      <c r="J269" s="7"/>
      <c r="K269" s="7"/>
      <c r="L269" s="7"/>
      <c r="M269" s="9"/>
      <c r="N269" s="9"/>
      <c r="O269" s="7"/>
      <c r="P269" s="7"/>
    </row>
    <row r="270" spans="2:16" x14ac:dyDescent="0.15">
      <c r="B270" s="7"/>
      <c r="C270" s="7"/>
      <c r="D270" s="7"/>
      <c r="E270" s="9"/>
      <c r="F270" s="9"/>
      <c r="G270" s="7"/>
      <c r="J270" s="7"/>
      <c r="K270" s="7"/>
      <c r="L270" s="7"/>
      <c r="M270" s="9"/>
      <c r="N270" s="9"/>
      <c r="O270" s="7"/>
      <c r="P270" s="7"/>
    </row>
    <row r="271" spans="2:16" x14ac:dyDescent="0.15">
      <c r="B271" s="7"/>
      <c r="C271" s="7"/>
      <c r="D271" s="7"/>
      <c r="E271" s="9"/>
      <c r="F271" s="9"/>
      <c r="G271" s="7"/>
      <c r="J271" s="7"/>
      <c r="K271" s="7"/>
      <c r="L271" s="7"/>
      <c r="M271" s="9"/>
      <c r="N271" s="9"/>
      <c r="O271" s="7"/>
      <c r="P271" s="7"/>
    </row>
    <row r="272" spans="2:16" x14ac:dyDescent="0.15">
      <c r="B272" s="7"/>
      <c r="C272" s="7"/>
      <c r="D272" s="7"/>
      <c r="E272" s="9"/>
      <c r="F272" s="9"/>
      <c r="G272" s="7"/>
      <c r="J272" s="7"/>
      <c r="K272" s="7"/>
      <c r="L272" s="7"/>
      <c r="M272" s="9"/>
      <c r="N272" s="9"/>
      <c r="O272" s="7"/>
      <c r="P272" s="7"/>
    </row>
    <row r="273" spans="2:16" x14ac:dyDescent="0.15">
      <c r="B273" s="7"/>
      <c r="C273" s="7"/>
      <c r="D273" s="7"/>
      <c r="E273" s="9"/>
      <c r="F273" s="9"/>
      <c r="G273" s="7"/>
      <c r="J273" s="7"/>
      <c r="K273" s="7"/>
      <c r="L273" s="7"/>
      <c r="M273" s="9"/>
      <c r="N273" s="9"/>
      <c r="O273" s="7"/>
      <c r="P273" s="7"/>
    </row>
    <row r="274" spans="2:16" x14ac:dyDescent="0.15">
      <c r="B274" s="7"/>
      <c r="C274" s="7"/>
      <c r="D274" s="7"/>
      <c r="E274" s="9"/>
      <c r="F274" s="9"/>
      <c r="G274" s="7"/>
      <c r="J274" s="7"/>
      <c r="K274" s="7"/>
      <c r="L274" s="7"/>
      <c r="M274" s="9"/>
      <c r="N274" s="9"/>
      <c r="O274" s="7"/>
      <c r="P274" s="7"/>
    </row>
    <row r="275" spans="2:16" x14ac:dyDescent="0.15">
      <c r="B275" s="7"/>
      <c r="C275" s="7"/>
      <c r="D275" s="7"/>
      <c r="E275" s="9"/>
      <c r="F275" s="9"/>
      <c r="G275" s="7"/>
      <c r="J275" s="7"/>
      <c r="K275" s="7"/>
      <c r="L275" s="7"/>
      <c r="M275" s="9"/>
      <c r="N275" s="9"/>
      <c r="O275" s="7"/>
      <c r="P275" s="7"/>
    </row>
    <row r="276" spans="2:16" x14ac:dyDescent="0.15">
      <c r="B276" s="7"/>
      <c r="C276" s="7"/>
      <c r="D276" s="7"/>
      <c r="E276" s="9"/>
      <c r="F276" s="9"/>
      <c r="G276" s="7"/>
      <c r="J276" s="7"/>
      <c r="K276" s="7"/>
      <c r="L276" s="7"/>
      <c r="M276" s="9"/>
      <c r="N276" s="9"/>
      <c r="O276" s="7"/>
      <c r="P276" s="7"/>
    </row>
    <row r="277" spans="2:16" x14ac:dyDescent="0.15">
      <c r="B277" s="7"/>
      <c r="C277" s="7"/>
      <c r="D277" s="7"/>
      <c r="E277" s="9"/>
      <c r="F277" s="9"/>
      <c r="G277" s="7"/>
      <c r="J277" s="7"/>
      <c r="K277" s="7"/>
      <c r="L277" s="7"/>
      <c r="M277" s="9"/>
      <c r="N277" s="9"/>
      <c r="O277" s="7"/>
      <c r="P277" s="7"/>
    </row>
    <row r="278" spans="2:16" x14ac:dyDescent="0.15">
      <c r="B278" s="7"/>
      <c r="C278" s="7"/>
      <c r="D278" s="7"/>
      <c r="E278" s="9"/>
      <c r="F278" s="9"/>
      <c r="G278" s="7"/>
      <c r="J278" s="7"/>
      <c r="K278" s="7"/>
      <c r="L278" s="7"/>
      <c r="M278" s="9"/>
      <c r="N278" s="9"/>
      <c r="O278" s="7"/>
      <c r="P278" s="7"/>
    </row>
    <row r="279" spans="2:16" x14ac:dyDescent="0.15">
      <c r="B279" s="7"/>
      <c r="C279" s="7"/>
      <c r="D279" s="7"/>
      <c r="E279" s="9"/>
      <c r="F279" s="9"/>
      <c r="G279" s="7"/>
      <c r="J279" s="7"/>
      <c r="K279" s="7"/>
      <c r="L279" s="7"/>
      <c r="M279" s="9"/>
      <c r="N279" s="9"/>
      <c r="O279" s="7"/>
      <c r="P279" s="7"/>
    </row>
    <row r="280" spans="2:16" x14ac:dyDescent="0.15">
      <c r="B280" s="7"/>
      <c r="C280" s="7"/>
      <c r="D280" s="7"/>
      <c r="E280" s="9"/>
      <c r="F280" s="9"/>
      <c r="G280" s="7"/>
      <c r="J280" s="7"/>
      <c r="K280" s="7"/>
      <c r="L280" s="7"/>
      <c r="M280" s="9"/>
      <c r="N280" s="9"/>
      <c r="O280" s="7"/>
      <c r="P280" s="7"/>
    </row>
    <row r="281" spans="2:16" x14ac:dyDescent="0.15">
      <c r="B281" s="7"/>
      <c r="C281" s="7"/>
      <c r="D281" s="7"/>
      <c r="E281" s="9"/>
      <c r="F281" s="9"/>
      <c r="G281" s="7"/>
      <c r="J281" s="7"/>
      <c r="K281" s="7"/>
      <c r="L281" s="7"/>
      <c r="M281" s="9"/>
      <c r="N281" s="9"/>
      <c r="O281" s="7"/>
      <c r="P281" s="7"/>
    </row>
    <row r="282" spans="2:16" x14ac:dyDescent="0.15">
      <c r="B282" s="7"/>
      <c r="C282" s="7"/>
      <c r="D282" s="7"/>
      <c r="E282" s="9"/>
      <c r="F282" s="9"/>
      <c r="G282" s="7"/>
      <c r="J282" s="7"/>
      <c r="K282" s="7"/>
      <c r="L282" s="7"/>
      <c r="M282" s="9"/>
      <c r="N282" s="9"/>
      <c r="O282" s="7"/>
      <c r="P282" s="7"/>
    </row>
    <row r="283" spans="2:16" x14ac:dyDescent="0.15">
      <c r="B283" s="7"/>
      <c r="C283" s="7"/>
      <c r="D283" s="7"/>
      <c r="E283" s="9"/>
      <c r="F283" s="9"/>
      <c r="G283" s="7"/>
      <c r="J283" s="7"/>
      <c r="K283" s="7"/>
      <c r="L283" s="7"/>
      <c r="M283" s="9"/>
      <c r="N283" s="9"/>
      <c r="O283" s="7"/>
      <c r="P283" s="7"/>
    </row>
    <row r="284" spans="2:16" x14ac:dyDescent="0.15">
      <c r="B284" s="7"/>
      <c r="C284" s="7"/>
      <c r="D284" s="7"/>
      <c r="E284" s="9"/>
      <c r="F284" s="9"/>
      <c r="G284" s="7"/>
      <c r="J284" s="7"/>
      <c r="K284" s="7"/>
      <c r="L284" s="7"/>
      <c r="M284" s="9"/>
      <c r="N284" s="9"/>
      <c r="O284" s="7"/>
      <c r="P284" s="7"/>
    </row>
    <row r="285" spans="2:16" x14ac:dyDescent="0.15">
      <c r="B285" s="7"/>
      <c r="C285" s="7"/>
      <c r="D285" s="7"/>
      <c r="E285" s="9"/>
      <c r="F285" s="9"/>
      <c r="G285" s="7"/>
      <c r="J285" s="7"/>
      <c r="K285" s="7"/>
      <c r="L285" s="7"/>
      <c r="M285" s="9"/>
      <c r="N285" s="9"/>
      <c r="O285" s="7"/>
      <c r="P285" s="7"/>
    </row>
    <row r="286" spans="2:16" x14ac:dyDescent="0.15">
      <c r="B286" s="7"/>
      <c r="C286" s="7"/>
      <c r="D286" s="7"/>
      <c r="E286" s="9"/>
      <c r="F286" s="9"/>
      <c r="G286" s="7"/>
      <c r="J286" s="7"/>
      <c r="K286" s="7"/>
      <c r="L286" s="7"/>
      <c r="M286" s="9"/>
      <c r="N286" s="9"/>
      <c r="O286" s="7"/>
      <c r="P286" s="7"/>
    </row>
    <row r="287" spans="2:16" x14ac:dyDescent="0.15">
      <c r="B287" s="7"/>
      <c r="C287" s="7"/>
      <c r="D287" s="7"/>
      <c r="E287" s="9"/>
      <c r="F287" s="9"/>
      <c r="G287" s="7"/>
      <c r="J287" s="7"/>
      <c r="K287" s="7"/>
      <c r="L287" s="7"/>
      <c r="M287" s="9"/>
      <c r="N287" s="9"/>
      <c r="O287" s="7"/>
      <c r="P287" s="7"/>
    </row>
    <row r="288" spans="2:16" x14ac:dyDescent="0.15">
      <c r="B288" s="7"/>
      <c r="C288" s="7"/>
      <c r="D288" s="7"/>
      <c r="E288" s="9"/>
      <c r="F288" s="9"/>
      <c r="G288" s="7"/>
      <c r="J288" s="7"/>
      <c r="K288" s="7"/>
      <c r="L288" s="7"/>
      <c r="M288" s="9"/>
      <c r="N288" s="9"/>
      <c r="O288" s="7"/>
      <c r="P288" s="7"/>
    </row>
    <row r="289" spans="2:16" x14ac:dyDescent="0.15">
      <c r="B289" s="7"/>
      <c r="C289" s="7"/>
      <c r="D289" s="7"/>
      <c r="E289" s="9"/>
      <c r="F289" s="9"/>
      <c r="G289" s="7"/>
      <c r="J289" s="7"/>
      <c r="K289" s="7"/>
      <c r="L289" s="7"/>
      <c r="M289" s="9"/>
      <c r="N289" s="9"/>
      <c r="O289" s="7"/>
      <c r="P289" s="7"/>
    </row>
    <row r="290" spans="2:16" x14ac:dyDescent="0.15">
      <c r="B290" s="7"/>
      <c r="C290" s="7"/>
      <c r="D290" s="7"/>
      <c r="E290" s="9"/>
      <c r="F290" s="9"/>
      <c r="G290" s="7"/>
      <c r="J290" s="7"/>
      <c r="K290" s="7"/>
      <c r="L290" s="7"/>
      <c r="M290" s="9"/>
      <c r="N290" s="9"/>
      <c r="O290" s="7"/>
      <c r="P290" s="7"/>
    </row>
    <row r="291" spans="2:16" x14ac:dyDescent="0.15">
      <c r="B291" s="7"/>
      <c r="C291" s="7"/>
      <c r="D291" s="7"/>
      <c r="E291" s="9"/>
      <c r="F291" s="9"/>
      <c r="G291" s="7"/>
      <c r="J291" s="7"/>
      <c r="K291" s="7"/>
      <c r="L291" s="7"/>
      <c r="M291" s="9"/>
      <c r="N291" s="9"/>
      <c r="O291" s="7"/>
      <c r="P291" s="7"/>
    </row>
    <row r="292" spans="2:16" x14ac:dyDescent="0.15">
      <c r="B292" s="7"/>
      <c r="C292" s="7"/>
      <c r="D292" s="7"/>
      <c r="E292" s="9"/>
      <c r="F292" s="9"/>
      <c r="G292" s="7"/>
      <c r="J292" s="7"/>
      <c r="K292" s="7"/>
      <c r="L292" s="7"/>
      <c r="M292" s="9"/>
      <c r="N292" s="9"/>
      <c r="O292" s="7"/>
      <c r="P292" s="7"/>
    </row>
    <row r="293" spans="2:16" x14ac:dyDescent="0.15">
      <c r="B293" s="7"/>
      <c r="C293" s="7"/>
      <c r="D293" s="7"/>
      <c r="E293" s="9"/>
      <c r="F293" s="9"/>
      <c r="G293" s="7"/>
      <c r="J293" s="7"/>
      <c r="K293" s="7"/>
      <c r="L293" s="7"/>
      <c r="M293" s="9"/>
      <c r="N293" s="9"/>
      <c r="O293" s="7"/>
      <c r="P293" s="7"/>
    </row>
    <row r="294" spans="2:16" x14ac:dyDescent="0.15">
      <c r="B294" s="7"/>
      <c r="C294" s="7"/>
      <c r="D294" s="7"/>
      <c r="E294" s="9"/>
      <c r="F294" s="9"/>
      <c r="G294" s="7"/>
      <c r="J294" s="7"/>
      <c r="K294" s="7"/>
      <c r="L294" s="7"/>
      <c r="M294" s="9"/>
      <c r="N294" s="9"/>
      <c r="O294" s="7"/>
      <c r="P294" s="7"/>
    </row>
    <row r="295" spans="2:16" x14ac:dyDescent="0.15">
      <c r="B295" s="7"/>
      <c r="C295" s="7"/>
      <c r="D295" s="7"/>
      <c r="E295" s="9"/>
      <c r="F295" s="9"/>
      <c r="G295" s="7"/>
      <c r="J295" s="7"/>
      <c r="K295" s="7"/>
      <c r="L295" s="7"/>
      <c r="M295" s="9"/>
      <c r="N295" s="9"/>
      <c r="O295" s="7"/>
      <c r="P295" s="7"/>
    </row>
    <row r="296" spans="2:16" x14ac:dyDescent="0.15">
      <c r="B296" s="7"/>
      <c r="C296" s="7"/>
      <c r="D296" s="7"/>
      <c r="E296" s="9"/>
      <c r="F296" s="9"/>
      <c r="G296" s="7"/>
      <c r="J296" s="7"/>
      <c r="K296" s="7"/>
      <c r="L296" s="7"/>
      <c r="M296" s="9"/>
      <c r="N296" s="9"/>
      <c r="O296" s="7"/>
      <c r="P296" s="7"/>
    </row>
    <row r="297" spans="2:16" x14ac:dyDescent="0.15">
      <c r="B297" s="7"/>
      <c r="C297" s="7"/>
      <c r="D297" s="7"/>
      <c r="E297" s="9"/>
      <c r="F297" s="9"/>
      <c r="G297" s="7"/>
      <c r="J297" s="7"/>
      <c r="K297" s="7"/>
      <c r="L297" s="7"/>
      <c r="M297" s="9"/>
      <c r="N297" s="9"/>
      <c r="O297" s="7"/>
      <c r="P297" s="7"/>
    </row>
    <row r="298" spans="2:16" x14ac:dyDescent="0.15">
      <c r="B298" s="7"/>
      <c r="C298" s="7"/>
      <c r="D298" s="7"/>
      <c r="E298" s="9"/>
      <c r="F298" s="9"/>
      <c r="G298" s="7"/>
      <c r="J298" s="7"/>
      <c r="K298" s="7"/>
      <c r="L298" s="7"/>
      <c r="M298" s="9"/>
      <c r="N298" s="9"/>
      <c r="O298" s="7"/>
      <c r="P298" s="7"/>
    </row>
    <row r="299" spans="2:16" x14ac:dyDescent="0.15">
      <c r="B299" s="7"/>
      <c r="C299" s="7"/>
      <c r="D299" s="7"/>
      <c r="E299" s="9"/>
      <c r="F299" s="9"/>
      <c r="G299" s="7"/>
      <c r="J299" s="7"/>
      <c r="K299" s="7"/>
      <c r="L299" s="7"/>
      <c r="M299" s="9"/>
      <c r="N299" s="9"/>
      <c r="O299" s="7"/>
      <c r="P299" s="7"/>
    </row>
    <row r="300" spans="2:16" x14ac:dyDescent="0.15">
      <c r="B300" s="7"/>
      <c r="C300" s="7"/>
      <c r="D300" s="7"/>
      <c r="E300" s="9"/>
      <c r="F300" s="9"/>
      <c r="G300" s="7"/>
      <c r="J300" s="7"/>
      <c r="K300" s="7"/>
      <c r="L300" s="7"/>
      <c r="M300" s="9"/>
      <c r="N300" s="9"/>
      <c r="O300" s="7"/>
      <c r="P300" s="7"/>
    </row>
    <row r="301" spans="2:16" x14ac:dyDescent="0.15">
      <c r="B301" s="7"/>
      <c r="C301" s="7"/>
      <c r="D301" s="7"/>
      <c r="E301" s="9"/>
      <c r="F301" s="9"/>
      <c r="G301" s="7"/>
      <c r="J301" s="7"/>
      <c r="K301" s="7"/>
      <c r="L301" s="7"/>
      <c r="M301" s="9"/>
      <c r="N301" s="9"/>
      <c r="O301" s="7"/>
      <c r="P301" s="7"/>
    </row>
    <row r="302" spans="2:16" x14ac:dyDescent="0.15">
      <c r="B302" s="7"/>
      <c r="C302" s="7"/>
      <c r="D302" s="7"/>
      <c r="E302" s="9"/>
      <c r="F302" s="9"/>
      <c r="G302" s="7"/>
      <c r="J302" s="7"/>
      <c r="K302" s="7"/>
      <c r="L302" s="7"/>
      <c r="M302" s="9"/>
      <c r="N302" s="9"/>
      <c r="O302" s="7"/>
      <c r="P302" s="7"/>
    </row>
    <row r="303" spans="2:16" x14ac:dyDescent="0.15">
      <c r="B303" s="7"/>
      <c r="C303" s="7"/>
      <c r="D303" s="7"/>
      <c r="E303" s="9"/>
      <c r="F303" s="9"/>
      <c r="G303" s="7"/>
      <c r="J303" s="7"/>
      <c r="K303" s="7"/>
      <c r="L303" s="7"/>
      <c r="M303" s="9"/>
      <c r="N303" s="9"/>
      <c r="O303" s="7"/>
      <c r="P303" s="7"/>
    </row>
    <row r="304" spans="2:16" x14ac:dyDescent="0.15">
      <c r="B304" s="7"/>
      <c r="C304" s="7"/>
      <c r="D304" s="7"/>
      <c r="E304" s="9"/>
      <c r="F304" s="9"/>
      <c r="G304" s="7"/>
      <c r="J304" s="7"/>
      <c r="K304" s="7"/>
      <c r="L304" s="7"/>
      <c r="M304" s="9"/>
      <c r="N304" s="9"/>
      <c r="O304" s="7"/>
      <c r="P304" s="7"/>
    </row>
    <row r="305" spans="2:16" x14ac:dyDescent="0.15">
      <c r="B305" s="7"/>
      <c r="C305" s="7"/>
      <c r="D305" s="7"/>
      <c r="E305" s="9"/>
      <c r="F305" s="9"/>
      <c r="G305" s="7"/>
      <c r="J305" s="7"/>
      <c r="K305" s="7"/>
      <c r="L305" s="7"/>
      <c r="M305" s="9"/>
      <c r="N305" s="9"/>
      <c r="O305" s="7"/>
      <c r="P305" s="7"/>
    </row>
    <row r="306" spans="2:16" x14ac:dyDescent="0.15">
      <c r="B306" s="7"/>
      <c r="C306" s="7"/>
      <c r="D306" s="7"/>
      <c r="E306" s="9"/>
      <c r="F306" s="9"/>
      <c r="G306" s="7"/>
      <c r="J306" s="7"/>
      <c r="K306" s="7"/>
      <c r="L306" s="7"/>
      <c r="M306" s="9"/>
      <c r="N306" s="9"/>
      <c r="O306" s="7"/>
      <c r="P306" s="7"/>
    </row>
    <row r="307" spans="2:16" x14ac:dyDescent="0.15">
      <c r="B307" s="7"/>
      <c r="C307" s="7"/>
      <c r="D307" s="7"/>
      <c r="E307" s="9"/>
      <c r="F307" s="9"/>
      <c r="G307" s="7"/>
      <c r="J307" s="7"/>
      <c r="K307" s="7"/>
      <c r="L307" s="7"/>
      <c r="M307" s="9"/>
      <c r="N307" s="9"/>
      <c r="O307" s="7"/>
      <c r="P307" s="7"/>
    </row>
    <row r="308" spans="2:16" x14ac:dyDescent="0.15">
      <c r="B308" s="7"/>
      <c r="C308" s="7"/>
      <c r="D308" s="7"/>
      <c r="E308" s="9"/>
      <c r="F308" s="9"/>
      <c r="G308" s="7"/>
      <c r="J308" s="7"/>
      <c r="K308" s="7"/>
      <c r="L308" s="7"/>
      <c r="M308" s="9"/>
      <c r="N308" s="9"/>
      <c r="O308" s="7"/>
      <c r="P308" s="7"/>
    </row>
    <row r="309" spans="2:16" x14ac:dyDescent="0.15">
      <c r="B309" s="7"/>
      <c r="C309" s="7"/>
      <c r="D309" s="7"/>
      <c r="E309" s="9"/>
      <c r="F309" s="9"/>
      <c r="G309" s="7"/>
      <c r="J309" s="7"/>
      <c r="K309" s="7"/>
      <c r="L309" s="7"/>
      <c r="M309" s="9"/>
      <c r="N309" s="9"/>
      <c r="O309" s="7"/>
      <c r="P309" s="7"/>
    </row>
    <row r="310" spans="2:16" x14ac:dyDescent="0.15">
      <c r="B310" s="7"/>
      <c r="C310" s="7"/>
      <c r="D310" s="7"/>
      <c r="E310" s="9"/>
      <c r="F310" s="9"/>
      <c r="G310" s="7"/>
      <c r="J310" s="7"/>
      <c r="K310" s="7"/>
      <c r="L310" s="7"/>
      <c r="M310" s="9"/>
      <c r="N310" s="9"/>
      <c r="O310" s="7"/>
      <c r="P310" s="7"/>
    </row>
    <row r="311" spans="2:16" x14ac:dyDescent="0.15">
      <c r="B311" s="7"/>
      <c r="C311" s="7"/>
      <c r="D311" s="7"/>
      <c r="E311" s="9"/>
      <c r="F311" s="9"/>
      <c r="G311" s="7"/>
      <c r="J311" s="7"/>
      <c r="K311" s="7"/>
      <c r="L311" s="7"/>
      <c r="M311" s="9"/>
      <c r="N311" s="9"/>
      <c r="O311" s="7"/>
      <c r="P311" s="7"/>
    </row>
    <row r="312" spans="2:16" x14ac:dyDescent="0.15">
      <c r="B312" s="7"/>
      <c r="C312" s="7"/>
      <c r="D312" s="7"/>
      <c r="E312" s="9"/>
      <c r="F312" s="9"/>
      <c r="G312" s="7"/>
      <c r="J312" s="7"/>
      <c r="K312" s="7"/>
      <c r="L312" s="7"/>
      <c r="M312" s="9"/>
      <c r="N312" s="9"/>
      <c r="O312" s="7"/>
      <c r="P312" s="7"/>
    </row>
    <row r="313" spans="2:16" x14ac:dyDescent="0.15">
      <c r="B313" s="7"/>
      <c r="C313" s="7"/>
      <c r="D313" s="7"/>
      <c r="E313" s="9"/>
      <c r="F313" s="9"/>
      <c r="G313" s="7"/>
      <c r="J313" s="7"/>
      <c r="K313" s="7"/>
      <c r="L313" s="7"/>
      <c r="M313" s="9"/>
      <c r="N313" s="9"/>
      <c r="O313" s="7"/>
      <c r="P313" s="7"/>
    </row>
    <row r="314" spans="2:16" x14ac:dyDescent="0.15">
      <c r="B314" s="7"/>
      <c r="C314" s="7"/>
      <c r="D314" s="7"/>
      <c r="E314" s="9"/>
      <c r="F314" s="9"/>
      <c r="G314" s="7"/>
      <c r="J314" s="7"/>
      <c r="K314" s="7"/>
      <c r="L314" s="7"/>
      <c r="M314" s="9"/>
      <c r="N314" s="9"/>
      <c r="O314" s="7"/>
      <c r="P314" s="7"/>
    </row>
    <row r="315" spans="2:16" x14ac:dyDescent="0.15">
      <c r="B315" s="7"/>
      <c r="C315" s="7"/>
      <c r="D315" s="7"/>
      <c r="E315" s="9"/>
      <c r="F315" s="9"/>
      <c r="G315" s="7"/>
      <c r="J315" s="7"/>
      <c r="K315" s="7"/>
      <c r="L315" s="7"/>
      <c r="M315" s="9"/>
      <c r="N315" s="9"/>
      <c r="O315" s="7"/>
      <c r="P315" s="7"/>
    </row>
    <row r="316" spans="2:16" x14ac:dyDescent="0.15">
      <c r="B316" s="7"/>
      <c r="C316" s="7"/>
      <c r="D316" s="7"/>
      <c r="E316" s="9"/>
      <c r="F316" s="9"/>
      <c r="G316" s="7"/>
      <c r="J316" s="7"/>
      <c r="K316" s="7"/>
      <c r="L316" s="7"/>
      <c r="M316" s="9"/>
      <c r="N316" s="9"/>
      <c r="O316" s="7"/>
      <c r="P316" s="7"/>
    </row>
    <row r="317" spans="2:16" x14ac:dyDescent="0.15">
      <c r="B317" s="7"/>
      <c r="C317" s="7"/>
      <c r="D317" s="7"/>
      <c r="E317" s="9"/>
      <c r="F317" s="9"/>
      <c r="G317" s="7"/>
      <c r="J317" s="7"/>
      <c r="K317" s="7"/>
      <c r="L317" s="7"/>
      <c r="M317" s="9"/>
      <c r="N317" s="9"/>
      <c r="O317" s="7"/>
      <c r="P317" s="7"/>
    </row>
    <row r="318" spans="2:16" x14ac:dyDescent="0.15">
      <c r="B318" s="7"/>
      <c r="C318" s="7"/>
      <c r="D318" s="7"/>
      <c r="E318" s="9"/>
      <c r="F318" s="9"/>
      <c r="G318" s="7"/>
      <c r="J318" s="7"/>
      <c r="K318" s="7"/>
      <c r="L318" s="7"/>
      <c r="M318" s="9"/>
      <c r="N318" s="9"/>
      <c r="O318" s="7"/>
      <c r="P318" s="7"/>
    </row>
    <row r="319" spans="2:16" x14ac:dyDescent="0.15">
      <c r="B319" s="7"/>
      <c r="C319" s="7"/>
      <c r="D319" s="7"/>
      <c r="E319" s="9"/>
      <c r="F319" s="9"/>
      <c r="G319" s="7"/>
      <c r="J319" s="7"/>
      <c r="K319" s="7"/>
      <c r="L319" s="7"/>
      <c r="M319" s="9"/>
      <c r="N319" s="9"/>
      <c r="O319" s="7"/>
      <c r="P319" s="7"/>
    </row>
    <row r="320" spans="2:16" x14ac:dyDescent="0.15">
      <c r="B320" s="7"/>
      <c r="C320" s="7"/>
      <c r="D320" s="7"/>
      <c r="E320" s="9"/>
      <c r="F320" s="9"/>
      <c r="G320" s="7"/>
      <c r="J320" s="7"/>
      <c r="K320" s="7"/>
      <c r="L320" s="7"/>
      <c r="M320" s="9"/>
      <c r="N320" s="9"/>
      <c r="O320" s="7"/>
      <c r="P320" s="7"/>
    </row>
    <row r="321" spans="2:16" x14ac:dyDescent="0.15">
      <c r="B321" s="7"/>
      <c r="C321" s="7"/>
      <c r="D321" s="7"/>
      <c r="E321" s="9"/>
      <c r="F321" s="9"/>
      <c r="G321" s="7"/>
      <c r="J321" s="7"/>
      <c r="K321" s="7"/>
      <c r="L321" s="7"/>
      <c r="M321" s="9"/>
      <c r="N321" s="9"/>
      <c r="O321" s="7"/>
      <c r="P321" s="7"/>
    </row>
    <row r="322" spans="2:16" x14ac:dyDescent="0.15">
      <c r="B322" s="7"/>
      <c r="C322" s="7"/>
      <c r="D322" s="7"/>
      <c r="E322" s="9"/>
      <c r="F322" s="9"/>
      <c r="G322" s="7"/>
      <c r="J322" s="7"/>
      <c r="K322" s="7"/>
      <c r="L322" s="7"/>
      <c r="M322" s="9"/>
      <c r="N322" s="9"/>
      <c r="O322" s="7"/>
      <c r="P322" s="7"/>
    </row>
    <row r="323" spans="2:16" x14ac:dyDescent="0.15">
      <c r="B323" s="7"/>
      <c r="C323" s="7"/>
      <c r="D323" s="7"/>
      <c r="E323" s="9"/>
      <c r="F323" s="9"/>
      <c r="G323" s="7"/>
      <c r="J323" s="7"/>
      <c r="K323" s="7"/>
      <c r="L323" s="7"/>
      <c r="M323" s="9"/>
      <c r="N323" s="9"/>
      <c r="O323" s="7"/>
      <c r="P323" s="7"/>
    </row>
    <row r="324" spans="2:16" x14ac:dyDescent="0.15">
      <c r="B324" s="7"/>
      <c r="C324" s="7"/>
      <c r="D324" s="7"/>
      <c r="E324" s="9"/>
      <c r="F324" s="9"/>
      <c r="G324" s="7"/>
      <c r="J324" s="7"/>
      <c r="K324" s="7"/>
      <c r="L324" s="7"/>
      <c r="M324" s="9"/>
      <c r="N324" s="9"/>
      <c r="O324" s="7"/>
      <c r="P324" s="7"/>
    </row>
    <row r="325" spans="2:16" x14ac:dyDescent="0.15">
      <c r="B325" s="7"/>
      <c r="C325" s="7"/>
      <c r="D325" s="7"/>
      <c r="E325" s="9"/>
      <c r="F325" s="9"/>
      <c r="G325" s="7"/>
      <c r="J325" s="7"/>
      <c r="K325" s="7"/>
      <c r="L325" s="7"/>
      <c r="M325" s="9"/>
      <c r="N325" s="9"/>
      <c r="O325" s="7"/>
      <c r="P325" s="7"/>
    </row>
    <row r="326" spans="2:16" x14ac:dyDescent="0.15">
      <c r="B326" s="7"/>
      <c r="C326" s="7"/>
      <c r="D326" s="7"/>
      <c r="E326" s="9"/>
      <c r="F326" s="9"/>
      <c r="G326" s="7"/>
      <c r="J326" s="7"/>
      <c r="K326" s="7"/>
      <c r="L326" s="7"/>
      <c r="M326" s="9"/>
      <c r="N326" s="9"/>
      <c r="O326" s="7"/>
      <c r="P326" s="7"/>
    </row>
    <row r="327" spans="2:16" x14ac:dyDescent="0.15">
      <c r="B327" s="7"/>
      <c r="C327" s="7"/>
      <c r="D327" s="7"/>
      <c r="E327" s="9"/>
      <c r="F327" s="9"/>
      <c r="G327" s="7"/>
      <c r="J327" s="7"/>
      <c r="K327" s="7"/>
      <c r="L327" s="7"/>
      <c r="M327" s="9"/>
      <c r="N327" s="9"/>
      <c r="O327" s="7"/>
      <c r="P327" s="7"/>
    </row>
    <row r="328" spans="2:16" x14ac:dyDescent="0.15">
      <c r="B328" s="7"/>
      <c r="C328" s="7"/>
      <c r="D328" s="7"/>
      <c r="E328" s="9"/>
      <c r="F328" s="9"/>
      <c r="G328" s="7"/>
      <c r="J328" s="7"/>
      <c r="K328" s="7"/>
      <c r="L328" s="7"/>
      <c r="M328" s="9"/>
      <c r="N328" s="9"/>
      <c r="O328" s="7"/>
      <c r="P328" s="7"/>
    </row>
    <row r="329" spans="2:16" x14ac:dyDescent="0.15">
      <c r="B329" s="7"/>
      <c r="C329" s="7"/>
      <c r="D329" s="7"/>
      <c r="E329" s="9"/>
      <c r="F329" s="9"/>
      <c r="G329" s="7"/>
      <c r="J329" s="7"/>
      <c r="K329" s="7"/>
      <c r="L329" s="7"/>
      <c r="M329" s="9"/>
      <c r="N329" s="9"/>
      <c r="O329" s="7"/>
      <c r="P329" s="7"/>
    </row>
    <row r="330" spans="2:16" x14ac:dyDescent="0.15">
      <c r="B330" s="7"/>
      <c r="C330" s="7"/>
      <c r="D330" s="7"/>
      <c r="E330" s="9"/>
      <c r="F330" s="9"/>
      <c r="G330" s="7"/>
      <c r="J330" s="7"/>
      <c r="K330" s="7"/>
      <c r="L330" s="7"/>
      <c r="M330" s="9"/>
      <c r="N330" s="9"/>
      <c r="O330" s="7"/>
      <c r="P330" s="7"/>
    </row>
    <row r="331" spans="2:16" x14ac:dyDescent="0.15">
      <c r="B331" s="7"/>
      <c r="C331" s="7"/>
      <c r="D331" s="7"/>
      <c r="E331" s="9"/>
      <c r="F331" s="9"/>
      <c r="G331" s="7"/>
      <c r="J331" s="7"/>
      <c r="K331" s="7"/>
      <c r="L331" s="7"/>
      <c r="M331" s="9"/>
      <c r="N331" s="9"/>
      <c r="O331" s="7"/>
      <c r="P331" s="7"/>
    </row>
    <row r="332" spans="2:16" x14ac:dyDescent="0.15">
      <c r="B332" s="7"/>
      <c r="C332" s="7"/>
      <c r="D332" s="7"/>
      <c r="E332" s="9"/>
      <c r="F332" s="9"/>
      <c r="G332" s="7"/>
      <c r="J332" s="7"/>
      <c r="K332" s="7"/>
      <c r="L332" s="7"/>
      <c r="M332" s="9"/>
      <c r="N332" s="9"/>
      <c r="O332" s="7"/>
      <c r="P332" s="7"/>
    </row>
    <row r="333" spans="2:16" x14ac:dyDescent="0.15">
      <c r="B333" s="7"/>
      <c r="C333" s="7"/>
      <c r="D333" s="7"/>
      <c r="E333" s="9"/>
      <c r="F333" s="9"/>
      <c r="G333" s="7"/>
      <c r="J333" s="7"/>
      <c r="K333" s="7"/>
      <c r="L333" s="7"/>
      <c r="M333" s="9"/>
      <c r="N333" s="9"/>
      <c r="O333" s="7"/>
      <c r="P333" s="7"/>
    </row>
    <row r="334" spans="2:16" x14ac:dyDescent="0.15">
      <c r="B334" s="7"/>
      <c r="C334" s="7"/>
      <c r="D334" s="7"/>
      <c r="E334" s="9"/>
      <c r="F334" s="9"/>
      <c r="G334" s="7"/>
      <c r="J334" s="7"/>
      <c r="K334" s="7"/>
      <c r="L334" s="7"/>
      <c r="M334" s="9"/>
      <c r="N334" s="9"/>
      <c r="O334" s="7"/>
      <c r="P334" s="7"/>
    </row>
    <row r="335" spans="2:16" x14ac:dyDescent="0.15">
      <c r="B335" s="7"/>
      <c r="C335" s="7"/>
      <c r="D335" s="7"/>
      <c r="E335" s="9"/>
      <c r="F335" s="9"/>
      <c r="G335" s="7"/>
      <c r="J335" s="7"/>
      <c r="K335" s="7"/>
      <c r="L335" s="7"/>
      <c r="M335" s="9"/>
      <c r="N335" s="9"/>
      <c r="O335" s="7"/>
      <c r="P335" s="7"/>
    </row>
    <row r="336" spans="2:16" x14ac:dyDescent="0.15">
      <c r="B336" s="7"/>
      <c r="C336" s="7"/>
      <c r="D336" s="7"/>
      <c r="E336" s="9"/>
      <c r="F336" s="9"/>
      <c r="G336" s="7"/>
      <c r="J336" s="7"/>
      <c r="K336" s="7"/>
      <c r="L336" s="7"/>
      <c r="M336" s="9"/>
      <c r="N336" s="9"/>
      <c r="O336" s="7"/>
      <c r="P336" s="7"/>
    </row>
    <row r="337" spans="2:16" x14ac:dyDescent="0.15">
      <c r="B337" s="7"/>
      <c r="C337" s="7"/>
      <c r="D337" s="7"/>
      <c r="E337" s="9"/>
      <c r="F337" s="9"/>
      <c r="G337" s="7"/>
      <c r="J337" s="7"/>
      <c r="K337" s="7"/>
      <c r="L337" s="7"/>
      <c r="M337" s="9"/>
      <c r="N337" s="9"/>
      <c r="O337" s="7"/>
      <c r="P337" s="7"/>
    </row>
    <row r="338" spans="2:16" x14ac:dyDescent="0.15">
      <c r="B338" s="7"/>
      <c r="C338" s="7"/>
      <c r="D338" s="7"/>
      <c r="E338" s="9"/>
      <c r="F338" s="9"/>
      <c r="G338" s="7"/>
      <c r="J338" s="7"/>
      <c r="K338" s="7"/>
      <c r="L338" s="7"/>
      <c r="M338" s="9"/>
      <c r="N338" s="9"/>
      <c r="O338" s="7"/>
      <c r="P338" s="7"/>
    </row>
    <row r="339" spans="2:16" x14ac:dyDescent="0.15">
      <c r="B339" s="7"/>
      <c r="C339" s="7"/>
      <c r="D339" s="7"/>
      <c r="E339" s="9"/>
      <c r="F339" s="9"/>
      <c r="G339" s="7"/>
      <c r="J339" s="7"/>
      <c r="K339" s="7"/>
      <c r="L339" s="7"/>
      <c r="M339" s="9"/>
      <c r="N339" s="9"/>
      <c r="O339" s="7"/>
      <c r="P339" s="7"/>
    </row>
    <row r="340" spans="2:16" x14ac:dyDescent="0.15">
      <c r="B340" s="7"/>
      <c r="C340" s="7"/>
      <c r="D340" s="7"/>
      <c r="E340" s="9"/>
      <c r="F340" s="9"/>
      <c r="G340" s="7"/>
      <c r="J340" s="7"/>
      <c r="K340" s="7"/>
      <c r="L340" s="7"/>
      <c r="M340" s="9"/>
      <c r="N340" s="9"/>
      <c r="O340" s="7"/>
      <c r="P340" s="7"/>
    </row>
    <row r="341" spans="2:16" x14ac:dyDescent="0.15">
      <c r="B341" s="7"/>
      <c r="C341" s="7"/>
      <c r="D341" s="7"/>
      <c r="E341" s="9"/>
      <c r="F341" s="9"/>
      <c r="G341" s="7"/>
      <c r="J341" s="7"/>
      <c r="K341" s="7"/>
      <c r="L341" s="7"/>
      <c r="M341" s="9"/>
      <c r="N341" s="9"/>
      <c r="O341" s="7"/>
      <c r="P341" s="7"/>
    </row>
    <row r="342" spans="2:16" x14ac:dyDescent="0.15">
      <c r="B342" s="7"/>
      <c r="C342" s="7"/>
      <c r="D342" s="7"/>
      <c r="E342" s="9"/>
      <c r="F342" s="9"/>
      <c r="G342" s="7"/>
      <c r="J342" s="7"/>
      <c r="K342" s="7"/>
      <c r="L342" s="7"/>
      <c r="M342" s="9"/>
      <c r="N342" s="9"/>
      <c r="O342" s="7"/>
      <c r="P342" s="7"/>
    </row>
    <row r="343" spans="2:16" x14ac:dyDescent="0.15">
      <c r="B343" s="7"/>
      <c r="C343" s="7"/>
      <c r="D343" s="7"/>
      <c r="E343" s="9"/>
      <c r="F343" s="9"/>
      <c r="G343" s="7"/>
      <c r="J343" s="7"/>
      <c r="K343" s="7"/>
      <c r="L343" s="7"/>
      <c r="M343" s="9"/>
      <c r="N343" s="9"/>
      <c r="O343" s="7"/>
      <c r="P343" s="7"/>
    </row>
    <row r="344" spans="2:16" x14ac:dyDescent="0.15">
      <c r="B344" s="7"/>
      <c r="C344" s="7"/>
      <c r="D344" s="7"/>
      <c r="E344" s="9"/>
      <c r="F344" s="9"/>
      <c r="G344" s="7"/>
      <c r="J344" s="7"/>
      <c r="K344" s="7"/>
      <c r="L344" s="7"/>
      <c r="M344" s="9"/>
      <c r="N344" s="9"/>
      <c r="O344" s="7"/>
      <c r="P344" s="7"/>
    </row>
    <row r="345" spans="2:16" x14ac:dyDescent="0.15">
      <c r="B345" s="7"/>
      <c r="C345" s="7"/>
      <c r="D345" s="7"/>
      <c r="E345" s="9"/>
      <c r="F345" s="9"/>
      <c r="G345" s="7"/>
      <c r="J345" s="7"/>
      <c r="K345" s="7"/>
      <c r="L345" s="7"/>
      <c r="M345" s="9"/>
      <c r="N345" s="9"/>
      <c r="O345" s="7"/>
      <c r="P345" s="7"/>
    </row>
    <row r="346" spans="2:16" x14ac:dyDescent="0.15">
      <c r="B346" s="7"/>
      <c r="C346" s="7"/>
      <c r="D346" s="7"/>
      <c r="E346" s="9"/>
      <c r="F346" s="9"/>
      <c r="G346" s="7"/>
      <c r="J346" s="7"/>
      <c r="K346" s="7"/>
      <c r="L346" s="7"/>
      <c r="M346" s="9"/>
      <c r="N346" s="9"/>
      <c r="O346" s="7"/>
      <c r="P346" s="7"/>
    </row>
    <row r="347" spans="2:16" x14ac:dyDescent="0.15">
      <c r="B347" s="7"/>
      <c r="C347" s="7"/>
      <c r="D347" s="7"/>
      <c r="E347" s="9"/>
      <c r="F347" s="9"/>
      <c r="G347" s="7"/>
      <c r="J347" s="7"/>
      <c r="K347" s="7"/>
      <c r="L347" s="7"/>
      <c r="M347" s="9"/>
      <c r="N347" s="9"/>
      <c r="O347" s="7"/>
      <c r="P347" s="7"/>
    </row>
    <row r="348" spans="2:16" x14ac:dyDescent="0.15">
      <c r="B348" s="7"/>
      <c r="C348" s="7"/>
      <c r="D348" s="7"/>
      <c r="E348" s="9"/>
      <c r="F348" s="9"/>
      <c r="G348" s="7"/>
      <c r="J348" s="7"/>
      <c r="K348" s="7"/>
      <c r="L348" s="7"/>
      <c r="M348" s="9"/>
      <c r="N348" s="9"/>
      <c r="O348" s="7"/>
      <c r="P348" s="7"/>
    </row>
    <row r="349" spans="2:16" x14ac:dyDescent="0.15">
      <c r="B349" s="7"/>
      <c r="C349" s="7"/>
      <c r="D349" s="7"/>
      <c r="E349" s="9"/>
      <c r="F349" s="9"/>
      <c r="G349" s="7"/>
      <c r="J349" s="7"/>
      <c r="K349" s="7"/>
      <c r="L349" s="7"/>
      <c r="M349" s="9"/>
      <c r="N349" s="9"/>
      <c r="O349" s="7"/>
      <c r="P349" s="7"/>
    </row>
    <row r="350" spans="2:16" x14ac:dyDescent="0.15">
      <c r="B350" s="7"/>
      <c r="C350" s="7"/>
      <c r="D350" s="7"/>
      <c r="E350" s="9"/>
      <c r="F350" s="9"/>
      <c r="G350" s="7"/>
      <c r="J350" s="7"/>
      <c r="K350" s="7"/>
      <c r="L350" s="7"/>
      <c r="M350" s="9"/>
      <c r="N350" s="9"/>
      <c r="O350" s="7"/>
      <c r="P350" s="7"/>
    </row>
    <row r="351" spans="2:16" x14ac:dyDescent="0.15">
      <c r="B351" s="7"/>
      <c r="C351" s="7"/>
      <c r="D351" s="7"/>
      <c r="E351" s="9"/>
      <c r="F351" s="9"/>
      <c r="G351" s="7"/>
      <c r="J351" s="7"/>
      <c r="K351" s="7"/>
      <c r="L351" s="7"/>
      <c r="M351" s="9"/>
      <c r="N351" s="9"/>
      <c r="O351" s="7"/>
      <c r="P351" s="7"/>
    </row>
    <row r="352" spans="2:16" x14ac:dyDescent="0.15">
      <c r="B352" s="7"/>
      <c r="C352" s="7"/>
      <c r="D352" s="7"/>
      <c r="E352" s="9"/>
      <c r="F352" s="9"/>
      <c r="G352" s="7"/>
      <c r="J352" s="7"/>
      <c r="K352" s="7"/>
      <c r="L352" s="7"/>
      <c r="M352" s="9"/>
      <c r="N352" s="9"/>
      <c r="O352" s="7"/>
      <c r="P352" s="7"/>
    </row>
    <row r="353" spans="2:16" x14ac:dyDescent="0.15">
      <c r="B353" s="7"/>
      <c r="C353" s="7"/>
      <c r="D353" s="7"/>
      <c r="E353" s="9"/>
      <c r="F353" s="9"/>
      <c r="G353" s="7"/>
      <c r="J353" s="7"/>
      <c r="K353" s="7"/>
      <c r="L353" s="7"/>
      <c r="M353" s="9"/>
      <c r="N353" s="9"/>
      <c r="O353" s="7"/>
      <c r="P353" s="7"/>
    </row>
    <row r="354" spans="2:16" x14ac:dyDescent="0.15">
      <c r="B354" s="7"/>
      <c r="C354" s="7"/>
      <c r="D354" s="7"/>
      <c r="E354" s="9"/>
      <c r="F354" s="9"/>
      <c r="G354" s="7"/>
      <c r="J354" s="7"/>
      <c r="K354" s="7"/>
      <c r="L354" s="7"/>
      <c r="M354" s="9"/>
      <c r="N354" s="9"/>
      <c r="O354" s="7"/>
      <c r="P354" s="7"/>
    </row>
    <row r="355" spans="2:16" x14ac:dyDescent="0.15">
      <c r="B355" s="7"/>
      <c r="C355" s="7"/>
      <c r="D355" s="7"/>
      <c r="E355" s="9"/>
      <c r="F355" s="9"/>
      <c r="G355" s="7"/>
      <c r="J355" s="7"/>
      <c r="K355" s="7"/>
      <c r="L355" s="7"/>
      <c r="M355" s="9"/>
      <c r="N355" s="9"/>
      <c r="O355" s="7"/>
      <c r="P355" s="7"/>
    </row>
    <row r="356" spans="2:16" x14ac:dyDescent="0.15">
      <c r="B356" s="7"/>
      <c r="C356" s="7"/>
      <c r="D356" s="7"/>
      <c r="E356" s="9"/>
      <c r="F356" s="9"/>
      <c r="G356" s="7"/>
      <c r="J356" s="7"/>
      <c r="K356" s="7"/>
      <c r="L356" s="7"/>
      <c r="M356" s="9"/>
      <c r="N356" s="9"/>
      <c r="O356" s="7"/>
      <c r="P356" s="7"/>
    </row>
    <row r="357" spans="2:16" x14ac:dyDescent="0.15">
      <c r="B357" s="7"/>
      <c r="C357" s="7"/>
      <c r="D357" s="7"/>
      <c r="E357" s="9"/>
      <c r="F357" s="9"/>
      <c r="G357" s="7"/>
      <c r="J357" s="7"/>
      <c r="K357" s="7"/>
      <c r="L357" s="7"/>
      <c r="M357" s="9"/>
      <c r="N357" s="9"/>
      <c r="O357" s="7"/>
      <c r="P357" s="7"/>
    </row>
    <row r="358" spans="2:16" x14ac:dyDescent="0.15">
      <c r="B358" s="7"/>
      <c r="C358" s="7"/>
      <c r="D358" s="7"/>
      <c r="E358" s="9"/>
      <c r="F358" s="9"/>
      <c r="G358" s="7"/>
      <c r="J358" s="7"/>
      <c r="K358" s="7"/>
      <c r="L358" s="7"/>
      <c r="M358" s="9"/>
      <c r="N358" s="9"/>
      <c r="O358" s="7"/>
      <c r="P358" s="7"/>
    </row>
    <row r="359" spans="2:16" x14ac:dyDescent="0.15">
      <c r="B359" s="7"/>
      <c r="C359" s="7"/>
      <c r="D359" s="7"/>
      <c r="E359" s="9"/>
      <c r="F359" s="9"/>
      <c r="G359" s="7"/>
      <c r="J359" s="7"/>
      <c r="K359" s="7"/>
      <c r="L359" s="7"/>
      <c r="M359" s="9"/>
      <c r="N359" s="9"/>
      <c r="O359" s="7"/>
      <c r="P359" s="7"/>
    </row>
    <row r="360" spans="2:16" x14ac:dyDescent="0.15">
      <c r="B360" s="7"/>
      <c r="C360" s="7"/>
      <c r="D360" s="7"/>
      <c r="E360" s="9"/>
      <c r="F360" s="9"/>
      <c r="G360" s="7"/>
      <c r="J360" s="7"/>
      <c r="K360" s="7"/>
      <c r="L360" s="7"/>
      <c r="M360" s="9"/>
      <c r="N360" s="9"/>
      <c r="O360" s="7"/>
      <c r="P360" s="7"/>
    </row>
    <row r="361" spans="2:16" x14ac:dyDescent="0.15">
      <c r="B361" s="7"/>
      <c r="C361" s="7"/>
      <c r="D361" s="7"/>
      <c r="E361" s="9"/>
      <c r="F361" s="9"/>
      <c r="G361" s="7"/>
      <c r="J361" s="7"/>
      <c r="K361" s="7"/>
      <c r="L361" s="7"/>
      <c r="M361" s="9"/>
      <c r="N361" s="9"/>
      <c r="O361" s="7"/>
      <c r="P361" s="7"/>
    </row>
    <row r="362" spans="2:16" x14ac:dyDescent="0.15">
      <c r="B362" s="7"/>
      <c r="C362" s="7"/>
      <c r="D362" s="7"/>
      <c r="E362" s="9"/>
      <c r="F362" s="9"/>
      <c r="G362" s="7"/>
      <c r="J362" s="7"/>
      <c r="K362" s="7"/>
      <c r="L362" s="7"/>
      <c r="M362" s="9"/>
      <c r="N362" s="9"/>
      <c r="O362" s="7"/>
      <c r="P362" s="7"/>
    </row>
    <row r="363" spans="2:16" x14ac:dyDescent="0.15">
      <c r="B363" s="7"/>
      <c r="C363" s="7"/>
      <c r="D363" s="7"/>
      <c r="E363" s="9"/>
      <c r="F363" s="9"/>
      <c r="G363" s="7"/>
      <c r="J363" s="7"/>
      <c r="K363" s="7"/>
      <c r="L363" s="7"/>
      <c r="M363" s="9"/>
      <c r="N363" s="9"/>
      <c r="O363" s="7"/>
      <c r="P363" s="7"/>
    </row>
    <row r="364" spans="2:16" x14ac:dyDescent="0.15">
      <c r="B364" s="7"/>
      <c r="C364" s="7"/>
      <c r="D364" s="7"/>
      <c r="E364" s="9"/>
      <c r="F364" s="9"/>
      <c r="G364" s="7"/>
      <c r="J364" s="7"/>
      <c r="K364" s="7"/>
      <c r="L364" s="7"/>
      <c r="M364" s="9"/>
      <c r="N364" s="9"/>
      <c r="O364" s="7"/>
      <c r="P364" s="7"/>
    </row>
    <row r="365" spans="2:16" x14ac:dyDescent="0.15">
      <c r="B365" s="7"/>
      <c r="C365" s="7"/>
      <c r="D365" s="7"/>
      <c r="E365" s="9"/>
      <c r="F365" s="9"/>
      <c r="G365" s="7"/>
      <c r="J365" s="7"/>
      <c r="K365" s="7"/>
      <c r="L365" s="7"/>
      <c r="M365" s="9"/>
      <c r="N365" s="9"/>
      <c r="O365" s="7"/>
      <c r="P365" s="7"/>
    </row>
    <row r="366" spans="2:16" x14ac:dyDescent="0.15">
      <c r="B366" s="7"/>
      <c r="C366" s="7"/>
      <c r="D366" s="7"/>
      <c r="E366" s="9"/>
      <c r="F366" s="9"/>
      <c r="G366" s="7"/>
      <c r="J366" s="7"/>
      <c r="K366" s="7"/>
      <c r="L366" s="7"/>
      <c r="M366" s="9"/>
      <c r="N366" s="9"/>
      <c r="O366" s="7"/>
      <c r="P366" s="7"/>
    </row>
    <row r="367" spans="2:16" x14ac:dyDescent="0.15">
      <c r="B367" s="7"/>
      <c r="C367" s="7"/>
      <c r="D367" s="7"/>
      <c r="E367" s="9"/>
      <c r="F367" s="9"/>
      <c r="G367" s="7"/>
      <c r="J367" s="7"/>
      <c r="K367" s="7"/>
      <c r="L367" s="7"/>
      <c r="M367" s="9"/>
      <c r="N367" s="9"/>
      <c r="O367" s="7"/>
      <c r="P367" s="7"/>
    </row>
    <row r="368" spans="2:16" x14ac:dyDescent="0.15">
      <c r="B368" s="7"/>
      <c r="C368" s="7"/>
      <c r="D368" s="7"/>
      <c r="E368" s="9"/>
      <c r="F368" s="9"/>
      <c r="G368" s="7"/>
      <c r="J368" s="7"/>
      <c r="K368" s="7"/>
      <c r="L368" s="7"/>
      <c r="M368" s="9"/>
      <c r="N368" s="9"/>
      <c r="O368" s="7"/>
      <c r="P368" s="7"/>
    </row>
    <row r="369" spans="2:16" x14ac:dyDescent="0.15">
      <c r="B369" s="7"/>
      <c r="C369" s="7"/>
      <c r="D369" s="7"/>
      <c r="E369" s="9"/>
      <c r="F369" s="9"/>
      <c r="G369" s="7"/>
      <c r="J369" s="7"/>
      <c r="K369" s="7"/>
      <c r="L369" s="7"/>
      <c r="M369" s="9"/>
      <c r="N369" s="9"/>
      <c r="O369" s="7"/>
      <c r="P369" s="7"/>
    </row>
    <row r="370" spans="2:16" x14ac:dyDescent="0.15">
      <c r="B370" s="7"/>
      <c r="C370" s="7"/>
      <c r="D370" s="7"/>
      <c r="E370" s="9"/>
      <c r="F370" s="9"/>
      <c r="G370" s="7"/>
      <c r="J370" s="7"/>
      <c r="K370" s="7"/>
      <c r="L370" s="7"/>
      <c r="M370" s="9"/>
      <c r="N370" s="9"/>
      <c r="O370" s="7"/>
      <c r="P370" s="7"/>
    </row>
    <row r="371" spans="2:16" x14ac:dyDescent="0.15">
      <c r="E371" s="9"/>
      <c r="F371" s="9"/>
      <c r="M371" s="9"/>
      <c r="N371" s="9"/>
    </row>
  </sheetData>
  <phoneticPr fontId="5" type="noConversion"/>
  <pageMargins left="0.75" right="0.75" top="1" bottom="1" header="0.5" footer="0.5"/>
  <pageSetup orientation="portrait"/>
  <headerFooter alignWithMargins="0"/>
  <drawing r:id="rId1"/>
  <legacyDrawing r:id="rId2"/>
  <oleObjects>
    <mc:AlternateContent xmlns:mc="http://schemas.openxmlformats.org/markup-compatibility/2006">
      <mc:Choice Requires="x14">
        <oleObject progId="Equation.3" shapeId="32779" r:id="rId3">
          <objectPr defaultSize="0" autoPict="0" r:id="rId4">
            <anchor moveWithCells="1" sizeWithCells="1">
              <from>
                <xdr:col>11</xdr:col>
                <xdr:colOff>393700</xdr:colOff>
                <xdr:row>0</xdr:row>
                <xdr:rowOff>114300</xdr:rowOff>
              </from>
              <to>
                <xdr:col>14</xdr:col>
                <xdr:colOff>12700</xdr:colOff>
                <xdr:row>6</xdr:row>
                <xdr:rowOff>241300</xdr:rowOff>
              </to>
            </anchor>
          </objectPr>
        </oleObject>
      </mc:Choice>
      <mc:Fallback>
        <oleObject progId="Equation.3" shapeId="32779" r:id="rId3"/>
      </mc:Fallback>
    </mc:AlternateContent>
  </oleObjec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362"/>
  <sheetViews>
    <sheetView zoomScale="85"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3" x14ac:dyDescent="0.15"/>
  <cols>
    <col min="1" max="1" width="9.33203125" bestFit="1" customWidth="1"/>
    <col min="2" max="2" width="10.33203125" bestFit="1" customWidth="1"/>
    <col min="4" max="4" width="9.33203125" bestFit="1" customWidth="1"/>
    <col min="6" max="6" width="12.33203125" bestFit="1" customWidth="1"/>
    <col min="8" max="8" width="9.33203125" bestFit="1" customWidth="1"/>
  </cols>
  <sheetData>
    <row r="1" spans="1:10" x14ac:dyDescent="0.15">
      <c r="B1" s="11" t="s">
        <v>39</v>
      </c>
      <c r="C1" s="11"/>
      <c r="D1" s="11" t="s">
        <v>40</v>
      </c>
      <c r="E1" s="11"/>
      <c r="F1" s="11" t="s">
        <v>41</v>
      </c>
      <c r="G1" s="11"/>
      <c r="H1" s="11" t="s">
        <v>46</v>
      </c>
    </row>
    <row r="2" spans="1:10" x14ac:dyDescent="0.15">
      <c r="F2" s="7">
        <f>'Pool CF'!H10+'Pool CF'!P10</f>
        <v>206500000.09999999</v>
      </c>
    </row>
    <row r="3" spans="1:10" x14ac:dyDescent="0.15">
      <c r="A3">
        <v>1</v>
      </c>
      <c r="B3" s="7">
        <f>'Pool CF'!D11+'Pool CF'!G11+'Pool CF'!L11+'Pool CF'!O11</f>
        <v>1118556.1819409207</v>
      </c>
      <c r="D3" s="7">
        <f>'Pool CF'!C11+'Pool CF'!K11</f>
        <v>931419.43364762492</v>
      </c>
      <c r="F3" s="7">
        <f>'Pool CF'!H11+'Pool CF'!P11</f>
        <v>205381443.91805905</v>
      </c>
      <c r="H3" s="7">
        <f>F2*0.05/12</f>
        <v>860416.66708333336</v>
      </c>
      <c r="J3" s="7"/>
    </row>
    <row r="4" spans="1:10" x14ac:dyDescent="0.15">
      <c r="A4">
        <v>2</v>
      </c>
      <c r="B4" s="7">
        <f>'Pool CF'!D12+'Pool CF'!G12+'Pool CF'!L12+'Pool CF'!O12</f>
        <v>1275454.8037392402</v>
      </c>
      <c r="D4" s="7">
        <f>'Pool CF'!C12+'Pool CF'!K12</f>
        <v>926374.19392035622</v>
      </c>
      <c r="F4" s="7">
        <f>'Pool CF'!H12+'Pool CF'!P12</f>
        <v>204105989.1143198</v>
      </c>
      <c r="H4" s="7">
        <f t="shared" ref="H4:H67" si="0">F3*0.05/12</f>
        <v>855756.01632524608</v>
      </c>
      <c r="J4" s="7"/>
    </row>
    <row r="5" spans="1:10" x14ac:dyDescent="0.15">
      <c r="A5">
        <v>3</v>
      </c>
      <c r="B5" s="7">
        <f>'Pool CF'!D13+'Pool CF'!G13+'Pool CF'!L13+'Pool CF'!O13</f>
        <v>1430881.4936637045</v>
      </c>
      <c r="D5" s="7">
        <f>'Pool CF'!C13+'Pool CF'!K13</f>
        <v>920621.26199210086</v>
      </c>
      <c r="F5" s="7">
        <f>'Pool CF'!H13+'Pool CF'!P13</f>
        <v>202675107.62065613</v>
      </c>
      <c r="H5" s="7">
        <f t="shared" si="0"/>
        <v>850441.62130966596</v>
      </c>
      <c r="J5" s="7"/>
    </row>
    <row r="6" spans="1:10" x14ac:dyDescent="0.15">
      <c r="A6">
        <v>4</v>
      </c>
      <c r="B6" s="7">
        <f>'Pool CF'!D14+'Pool CF'!G14+'Pool CF'!L14+'Pool CF'!O14</f>
        <v>1584470.0591110801</v>
      </c>
      <c r="D6" s="7">
        <f>'Pool CF'!C14+'Pool CF'!K14</f>
        <v>914167.2769864758</v>
      </c>
      <c r="F6" s="7">
        <f>'Pool CF'!H14+'Pool CF'!P14</f>
        <v>201090637.56154501</v>
      </c>
      <c r="H6" s="7">
        <f t="shared" si="0"/>
        <v>844479.61508606735</v>
      </c>
      <c r="J6" s="7"/>
    </row>
    <row r="7" spans="1:10" x14ac:dyDescent="0.15">
      <c r="A7">
        <v>5</v>
      </c>
      <c r="B7" s="7">
        <f>'Pool CF'!D15+'Pool CF'!G15+'Pool CF'!L15+'Pool CF'!O15</f>
        <v>1735855.7057777527</v>
      </c>
      <c r="D7" s="7">
        <f>'Pool CF'!C15+'Pool CF'!K15</f>
        <v>907020.52974093216</v>
      </c>
      <c r="F7" s="7">
        <f>'Pool CF'!H15+'Pool CF'!P15</f>
        <v>199354781.85576731</v>
      </c>
      <c r="H7" s="7">
        <f t="shared" si="0"/>
        <v>837877.65650643769</v>
      </c>
      <c r="J7" s="7"/>
    </row>
    <row r="8" spans="1:10" x14ac:dyDescent="0.15">
      <c r="A8">
        <v>6</v>
      </c>
      <c r="B8" s="7">
        <f>'Pool CF'!D16+'Pool CF'!G16+'Pool CF'!L16+'Pool CF'!O16</f>
        <v>1884676.4359066694</v>
      </c>
      <c r="D8" s="7">
        <f>'Pool CF'!C16+'Pool CF'!K16</f>
        <v>899190.95649984502</v>
      </c>
      <c r="F8" s="7">
        <f>'Pool CF'!H16+'Pool CF'!P16</f>
        <v>197470105.4198606</v>
      </c>
      <c r="H8" s="7">
        <f t="shared" si="0"/>
        <v>830644.92439903051</v>
      </c>
      <c r="J8" s="7"/>
    </row>
    <row r="9" spans="1:10" x14ac:dyDescent="0.15">
      <c r="A9">
        <v>7</v>
      </c>
      <c r="B9" s="7">
        <f>'Pool CF'!D17+'Pool CF'!G17+'Pool CF'!L17+'Pool CF'!O17</f>
        <v>2030574.4613223136</v>
      </c>
      <c r="D9" s="7">
        <f>'Pool CF'!C17+'Pool CF'!K17</f>
        <v>890690.12630080502</v>
      </c>
      <c r="F9" s="7">
        <f>'Pool CF'!H17+'Pool CF'!P17</f>
        <v>195439530.95853829</v>
      </c>
      <c r="H9" s="7">
        <f t="shared" si="0"/>
        <v>822792.10591608577</v>
      </c>
      <c r="J9" s="7"/>
    </row>
    <row r="10" spans="1:10" x14ac:dyDescent="0.15">
      <c r="A10">
        <v>8</v>
      </c>
      <c r="B10" s="7">
        <f>'Pool CF'!D18+'Pool CF'!G18+'Pool CF'!L18+'Pool CF'!O18</f>
        <v>2173197.6242133388</v>
      </c>
      <c r="D10" s="7">
        <f>'Pool CF'!C18+'Pool CF'!K18</f>
        <v>881531.22198740835</v>
      </c>
      <c r="F10" s="7">
        <f>'Pool CF'!H18+'Pool CF'!P18</f>
        <v>193266333.33432496</v>
      </c>
      <c r="H10" s="7">
        <f t="shared" si="0"/>
        <v>814331.37899390969</v>
      </c>
      <c r="J10" s="7"/>
    </row>
    <row r="11" spans="1:10" x14ac:dyDescent="0.15">
      <c r="A11">
        <v>9</v>
      </c>
      <c r="B11" s="7">
        <f>'Pool CF'!D19+'Pool CF'!G19+'Pool CF'!L19+'Pool CF'!O19</f>
        <v>2312200.8183830627</v>
      </c>
      <c r="D11" s="7">
        <f>'Pool CF'!C19+'Pool CF'!K19</f>
        <v>871729.01481359976</v>
      </c>
      <c r="F11" s="7">
        <f>'Pool CF'!H19+'Pool CF'!P19</f>
        <v>190954132.51594186</v>
      </c>
      <c r="H11" s="7">
        <f t="shared" si="0"/>
        <v>805276.38889302069</v>
      </c>
      <c r="J11" s="7"/>
    </row>
    <row r="12" spans="1:10" x14ac:dyDescent="0.15">
      <c r="A12">
        <v>10</v>
      </c>
      <c r="B12" s="7">
        <f>'Pool CF'!D20+'Pool CF'!G20+'Pool CF'!L20+'Pool CF'!O20</f>
        <v>2447247.4034870844</v>
      </c>
      <c r="D12" s="7">
        <f>'Pool CF'!C20+'Pool CF'!K20</f>
        <v>861299.83263745508</v>
      </c>
      <c r="F12" s="7">
        <f>'Pool CF'!H20+'Pool CF'!P20</f>
        <v>188506885.11245477</v>
      </c>
      <c r="H12" s="7">
        <f t="shared" si="0"/>
        <v>795642.21881642437</v>
      </c>
      <c r="J12" s="7"/>
    </row>
    <row r="13" spans="1:10" x14ac:dyDescent="0.15">
      <c r="A13">
        <v>11</v>
      </c>
      <c r="B13" s="7">
        <f>'Pool CF'!D21+'Pool CF'!G21+'Pool CF'!L21+'Pool CF'!O21</f>
        <v>2578010.604622893</v>
      </c>
      <c r="D13" s="7">
        <f>'Pool CF'!C21+'Pool CF'!K21</f>
        <v>850261.52173603815</v>
      </c>
      <c r="F13" s="7">
        <f>'Pool CF'!H21+'Pool CF'!P21</f>
        <v>185928874.5078319</v>
      </c>
      <c r="H13" s="7">
        <f t="shared" si="0"/>
        <v>785445.35463522829</v>
      </c>
      <c r="J13" s="7"/>
    </row>
    <row r="14" spans="1:10" x14ac:dyDescent="0.15">
      <c r="A14">
        <v>12</v>
      </c>
      <c r="B14" s="7">
        <f>'Pool CF'!D22+'Pool CF'!G22+'Pool CF'!L22+'Pool CF'!O22</f>
        <v>2704174.8895264342</v>
      </c>
      <c r="D14" s="7">
        <f>'Pool CF'!C22+'Pool CF'!K22</f>
        <v>838633.40230739757</v>
      </c>
      <c r="F14" s="7">
        <f>'Pool CF'!H22+'Pool CF'!P22</f>
        <v>183224699.61830547</v>
      </c>
      <c r="H14" s="7">
        <f t="shared" si="0"/>
        <v>774703.64378263289</v>
      </c>
      <c r="J14" s="7"/>
    </row>
    <row r="15" spans="1:10" x14ac:dyDescent="0.15">
      <c r="A15">
        <v>13</v>
      </c>
      <c r="B15" s="7">
        <f>'Pool CF'!D23+'Pool CF'!G23+'Pool CF'!L23+'Pool CF'!O23</f>
        <v>2825437.3155698297</v>
      </c>
      <c r="D15" s="7">
        <f>'Pool CF'!C23+'Pool CF'!K23</f>
        <v>826436.21776070865</v>
      </c>
      <c r="F15" s="7">
        <f>'Pool CF'!H23+'Pool CF'!P23</f>
        <v>180399262.30273563</v>
      </c>
      <c r="H15" s="7">
        <f t="shared" si="0"/>
        <v>763436.24840960617</v>
      </c>
      <c r="J15" s="7"/>
    </row>
    <row r="16" spans="1:10" x14ac:dyDescent="0.15">
      <c r="A16">
        <v>14</v>
      </c>
      <c r="B16" s="7">
        <f>'Pool CF'!D24+'Pool CF'!G24+'Pool CF'!L24+'Pool CF'!O24</f>
        <v>2941508.838746157</v>
      </c>
      <c r="D16" s="7">
        <f>'Pool CF'!C24+'Pool CF'!K24</f>
        <v>813692.07793077151</v>
      </c>
      <c r="F16" s="7">
        <f>'Pool CF'!H24+'Pool CF'!P24</f>
        <v>177457753.4639895</v>
      </c>
      <c r="H16" s="7">
        <f t="shared" si="0"/>
        <v>751663.5929280651</v>
      </c>
      <c r="J16" s="7"/>
    </row>
    <row r="17" spans="1:10" x14ac:dyDescent="0.15">
      <c r="A17">
        <v>15</v>
      </c>
      <c r="B17" s="7">
        <f>'Pool CF'!D25+'Pool CF'!G25+'Pool CF'!L25+'Pool CF'!O25</f>
        <v>3052115.5768692889</v>
      </c>
      <c r="D17" s="7">
        <f>'Pool CF'!C25+'Pool CF'!K25</f>
        <v>800424.39638832142</v>
      </c>
      <c r="F17" s="7">
        <f>'Pool CF'!H25+'Pool CF'!P25</f>
        <v>174405637.88712019</v>
      </c>
      <c r="H17" s="7">
        <f t="shared" si="0"/>
        <v>739407.30609995627</v>
      </c>
      <c r="J17" s="7"/>
    </row>
    <row r="18" spans="1:10" x14ac:dyDescent="0.15">
      <c r="A18">
        <v>16</v>
      </c>
      <c r="B18" s="7">
        <f>'Pool CF'!D26+'Pool CF'!G26+'Pool CF'!L26+'Pool CF'!O26</f>
        <v>3157000.0193149811</v>
      </c>
      <c r="D18" s="7">
        <f>'Pool CF'!C26+'Pool CF'!K26</f>
        <v>786657.82205266459</v>
      </c>
      <c r="F18" s="7">
        <f>'Pool CF'!H26+'Pool CF'!P26</f>
        <v>171248637.86780521</v>
      </c>
      <c r="H18" s="7">
        <f t="shared" si="0"/>
        <v>726690.15786300087</v>
      </c>
      <c r="J18" s="7"/>
    </row>
    <row r="19" spans="1:10" x14ac:dyDescent="0.15">
      <c r="A19">
        <v>17</v>
      </c>
      <c r="B19" s="7">
        <f>'Pool CF'!D27+'Pool CF'!G27+'Pool CF'!L27+'Pool CF'!O27</f>
        <v>3255922.1757822074</v>
      </c>
      <c r="D19" s="7">
        <f>'Pool CF'!C27+'Pool CF'!K27</f>
        <v>772418.1653477652</v>
      </c>
      <c r="F19" s="7">
        <f>'Pool CF'!H27+'Pool CF'!P27</f>
        <v>167992715.69202301</v>
      </c>
      <c r="H19" s="7">
        <f t="shared" si="0"/>
        <v>713535.99111585505</v>
      </c>
      <c r="J19" s="7"/>
    </row>
    <row r="20" spans="1:10" x14ac:dyDescent="0.15">
      <c r="A20">
        <v>18</v>
      </c>
      <c r="B20" s="7">
        <f>'Pool CF'!D28+'Pool CF'!G28+'Pool CF'!L28+'Pool CF'!O28</f>
        <v>3348660.6567611126</v>
      </c>
      <c r="D20" s="7">
        <f>'Pool CF'!C28+'Pool CF'!K28</f>
        <v>757732.31917683105</v>
      </c>
      <c r="F20" s="7">
        <f>'Pool CF'!H28+'Pool CF'!P28</f>
        <v>164644055.0352619</v>
      </c>
      <c r="H20" s="7">
        <f t="shared" si="0"/>
        <v>699969.64871676255</v>
      </c>
      <c r="J20" s="7"/>
    </row>
    <row r="21" spans="1:10" x14ac:dyDescent="0.15">
      <c r="A21">
        <v>19</v>
      </c>
      <c r="B21" s="7">
        <f>'Pool CF'!D29+'Pool CF'!G29+'Pool CF'!L29+'Pool CF'!O29</f>
        <v>3435013.678659644</v>
      </c>
      <c r="D21" s="7">
        <f>'Pool CF'!C29+'Pool CF'!K29</f>
        <v>742628.1750234355</v>
      </c>
      <c r="F21" s="7">
        <f>'Pool CF'!H29+'Pool CF'!P29</f>
        <v>161209041.35660225</v>
      </c>
      <c r="H21" s="7">
        <f t="shared" si="0"/>
        <v>686016.89598025789</v>
      </c>
      <c r="J21" s="7"/>
    </row>
    <row r="22" spans="1:10" x14ac:dyDescent="0.15">
      <c r="A22">
        <v>20</v>
      </c>
      <c r="B22" s="7">
        <f>'Pool CF'!D30+'Pool CF'!G30+'Pool CF'!L30+'Pool CF'!O30</f>
        <v>3514799.9868596373</v>
      </c>
      <c r="D22" s="7">
        <f>'Pool CF'!C30+'Pool CF'!K30</f>
        <v>727134.53451900335</v>
      </c>
      <c r="F22" s="7">
        <f>'Pool CF'!H30+'Pool CF'!P30</f>
        <v>157694241.3697426</v>
      </c>
      <c r="H22" s="7">
        <f t="shared" si="0"/>
        <v>671704.33898584277</v>
      </c>
      <c r="J22" s="7"/>
    </row>
    <row r="23" spans="1:10" x14ac:dyDescent="0.15">
      <c r="A23">
        <v>21</v>
      </c>
      <c r="B23" s="7">
        <f>'Pool CF'!D31+'Pool CF'!G31+'Pool CF'!L31+'Pool CF'!O31</f>
        <v>3587859.6903483681</v>
      </c>
      <c r="D23" s="7">
        <f>'Pool CF'!C31+'Pool CF'!K31</f>
        <v>711281.01684683899</v>
      </c>
      <c r="F23" s="7">
        <f>'Pool CF'!H31+'Pool CF'!P31</f>
        <v>154106381.67939425</v>
      </c>
      <c r="H23" s="7">
        <f t="shared" si="0"/>
        <v>657059.33904059418</v>
      </c>
      <c r="J23" s="7"/>
    </row>
    <row r="24" spans="1:10" x14ac:dyDescent="0.15">
      <c r="A24">
        <v>22</v>
      </c>
      <c r="B24" s="7">
        <f>'Pool CF'!D32+'Pool CF'!G32+'Pool CF'!L32+'Pool CF'!O32</f>
        <v>3654055.0019999938</v>
      </c>
      <c r="D24" s="7">
        <f>'Pool CF'!C32+'Pool CF'!K32</f>
        <v>695097.96238153451</v>
      </c>
      <c r="F24" s="7">
        <f>'Pool CF'!H32+'Pool CF'!P32</f>
        <v>150452326.67739424</v>
      </c>
      <c r="H24" s="7">
        <f t="shared" si="0"/>
        <v>642109.92366414273</v>
      </c>
      <c r="J24" s="7"/>
    </row>
    <row r="25" spans="1:10" x14ac:dyDescent="0.15">
      <c r="A25">
        <v>23</v>
      </c>
      <c r="B25" s="7">
        <f>'Pool CF'!D33+'Pool CF'!G33+'Pool CF'!L33+'Pool CF'!O33</f>
        <v>3713270.8790607466</v>
      </c>
      <c r="D25" s="7">
        <f>'Pool CF'!C33+'Pool CF'!K33</f>
        <v>678616.33298932679</v>
      </c>
      <c r="F25" s="7">
        <f>'Pool CF'!H33+'Pool CF'!P33</f>
        <v>146739055.7983335</v>
      </c>
      <c r="H25" s="7">
        <f t="shared" si="0"/>
        <v>626884.69448914274</v>
      </c>
      <c r="J25" s="7"/>
    </row>
    <row r="26" spans="1:10" x14ac:dyDescent="0.15">
      <c r="A26">
        <v>24</v>
      </c>
      <c r="B26" s="7">
        <f>'Pool CF'!D34+'Pool CF'!G34+'Pool CF'!L34+'Pool CF'!O34</f>
        <v>3765415.5589221427</v>
      </c>
      <c r="D26" s="7">
        <f>'Pool CF'!C34+'Pool CF'!K34</f>
        <v>661867.60943953099</v>
      </c>
      <c r="F26" s="7">
        <f>'Pool CF'!H34+'Pool CF'!P34</f>
        <v>142973640.23941135</v>
      </c>
      <c r="H26" s="7">
        <f t="shared" si="0"/>
        <v>611412.73249305633</v>
      </c>
      <c r="J26" s="7"/>
    </row>
    <row r="27" spans="1:10" x14ac:dyDescent="0.15">
      <c r="A27">
        <v>25</v>
      </c>
      <c r="B27" s="7">
        <f>'Pool CF'!D35+'Pool CF'!G35+'Pool CF'!L35+'Pool CF'!O35</f>
        <v>3810420.9858421786</v>
      </c>
      <c r="D27" s="7">
        <f>'Pool CF'!C35+'Pool CF'!K35</f>
        <v>644883.68639935786</v>
      </c>
      <c r="F27" s="7">
        <f>'Pool CF'!H35+'Pool CF'!P35</f>
        <v>139163219.25356919</v>
      </c>
      <c r="H27" s="7">
        <f t="shared" si="0"/>
        <v>595723.50099754741</v>
      </c>
      <c r="J27" s="7"/>
    </row>
    <row r="28" spans="1:10" x14ac:dyDescent="0.15">
      <c r="A28">
        <v>26</v>
      </c>
      <c r="B28" s="7">
        <f>'Pool CF'!D36+'Pool CF'!G36+'Pool CF'!L36+'Pool CF'!O36</f>
        <v>3848243.1248949533</v>
      </c>
      <c r="D28" s="7">
        <f>'Pool CF'!C36+'Pool CF'!K36</f>
        <v>627696.76550399046</v>
      </c>
      <c r="F28" s="7">
        <f>'Pool CF'!H36+'Pool CF'!P36</f>
        <v>135314976.12867421</v>
      </c>
      <c r="H28" s="7">
        <f t="shared" si="0"/>
        <v>579846.74688987166</v>
      </c>
      <c r="J28" s="7"/>
    </row>
    <row r="29" spans="1:10" x14ac:dyDescent="0.15">
      <c r="A29">
        <v>27</v>
      </c>
      <c r="B29" s="7">
        <f>'Pool CF'!D37+'Pool CF'!G37+'Pool CF'!L37+'Pool CF'!O37</f>
        <v>3878862.1600886229</v>
      </c>
      <c r="D29" s="7">
        <f>'Pool CF'!C37+'Pool CF'!K37</f>
        <v>610339.24701058026</v>
      </c>
      <c r="F29" s="7">
        <f>'Pool CF'!H37+'Pool CF'!P37</f>
        <v>131436113.9685856</v>
      </c>
      <c r="H29" s="7">
        <f t="shared" si="0"/>
        <v>563812.40053614264</v>
      </c>
      <c r="J29" s="7"/>
    </row>
    <row r="30" spans="1:10" x14ac:dyDescent="0.15">
      <c r="A30">
        <v>28</v>
      </c>
      <c r="B30" s="7">
        <f>'Pool CF'!D38+'Pool CF'!G38+'Pool CF'!L38+'Pool CF'!O38</f>
        <v>3770372.086687353</v>
      </c>
      <c r="D30" s="7">
        <f>'Pool CF'!C38+'Pool CF'!K38</f>
        <v>592843.62055861927</v>
      </c>
      <c r="F30" s="7">
        <f>'Pool CF'!H38+'Pool CF'!P38</f>
        <v>127665741.88189824</v>
      </c>
      <c r="H30" s="7">
        <f t="shared" si="0"/>
        <v>547650.47486910666</v>
      </c>
      <c r="J30" s="7"/>
    </row>
    <row r="31" spans="1:10" x14ac:dyDescent="0.15">
      <c r="A31">
        <v>29</v>
      </c>
      <c r="B31" s="7">
        <f>'Pool CF'!D39+'Pool CF'!G39+'Pool CF'!L39+'Pool CF'!O39</f>
        <v>3664864.050877708</v>
      </c>
      <c r="D31" s="7">
        <f>'Pool CF'!C39+'Pool CF'!K39</f>
        <v>575837.33886782697</v>
      </c>
      <c r="F31" s="7">
        <f>'Pool CF'!H39+'Pool CF'!P39</f>
        <v>124000877.83102053</v>
      </c>
      <c r="H31" s="7">
        <f t="shared" si="0"/>
        <v>531940.59117457608</v>
      </c>
      <c r="J31" s="7"/>
    </row>
    <row r="32" spans="1:10" x14ac:dyDescent="0.15">
      <c r="A32">
        <v>30</v>
      </c>
      <c r="B32" s="7">
        <f>'Pool CF'!D40+'Pool CF'!G40+'Pool CF'!L40+'Pool CF'!O40</f>
        <v>3562257.1280467138</v>
      </c>
      <c r="D32" s="7">
        <f>'Pool CF'!C40+'Pool CF'!K40</f>
        <v>559306.95145490242</v>
      </c>
      <c r="F32" s="7">
        <f>'Pool CF'!H40+'Pool CF'!P40</f>
        <v>120438620.70297381</v>
      </c>
      <c r="H32" s="7">
        <f t="shared" si="0"/>
        <v>516670.32429591892</v>
      </c>
      <c r="J32" s="7"/>
    </row>
    <row r="33" spans="1:10" x14ac:dyDescent="0.15">
      <c r="A33">
        <v>31</v>
      </c>
      <c r="B33" s="7">
        <f>'Pool CF'!D41+'Pool CF'!G41+'Pool CF'!L41+'Pool CF'!O41</f>
        <v>3462472.5685753543</v>
      </c>
      <c r="D33" s="7">
        <f>'Pool CF'!C41+'Pool CF'!K41</f>
        <v>543239.37284697511</v>
      </c>
      <c r="F33" s="7">
        <f>'Pool CF'!H41+'Pool CF'!P41</f>
        <v>116976148.13439846</v>
      </c>
      <c r="H33" s="7">
        <f t="shared" si="0"/>
        <v>501827.58626239095</v>
      </c>
      <c r="J33" s="7"/>
    </row>
    <row r="34" spans="1:10" x14ac:dyDescent="0.15">
      <c r="A34">
        <v>32</v>
      </c>
      <c r="B34" s="7">
        <f>'Pool CF'!D42+'Pool CF'!G42+'Pool CF'!L42+'Pool CF'!O42</f>
        <v>3365433.7398139681</v>
      </c>
      <c r="D34" s="7">
        <f>'Pool CF'!C42+'Pool CF'!K42</f>
        <v>527621.87277129781</v>
      </c>
      <c r="F34" s="7">
        <f>'Pool CF'!H42+'Pool CF'!P42</f>
        <v>113610714.39458451</v>
      </c>
      <c r="H34" s="7">
        <f t="shared" si="0"/>
        <v>487400.61722666025</v>
      </c>
      <c r="J34" s="7"/>
    </row>
    <row r="35" spans="1:10" x14ac:dyDescent="0.15">
      <c r="A35">
        <v>33</v>
      </c>
      <c r="B35" s="7">
        <f>'Pool CF'!D43+'Pool CF'!G43+'Pool CF'!L43+'Pool CF'!O43</f>
        <v>3271066.0695966734</v>
      </c>
      <c r="D35" s="7">
        <f>'Pool CF'!C43+'Pool CF'!K43</f>
        <v>512442.06660665991</v>
      </c>
      <c r="F35" s="7">
        <f>'Pool CF'!H43+'Pool CF'!P43</f>
        <v>110339648.32498783</v>
      </c>
      <c r="H35" s="7">
        <f t="shared" si="0"/>
        <v>473377.97664410219</v>
      </c>
      <c r="J35" s="7"/>
    </row>
    <row r="36" spans="1:10" x14ac:dyDescent="0.15">
      <c r="A36">
        <v>34</v>
      </c>
      <c r="B36" s="7">
        <f>'Pool CF'!D44+'Pool CF'!G44+'Pool CF'!L44+'Pool CF'!O44</f>
        <v>3179296.9912542007</v>
      </c>
      <c r="D36" s="7">
        <f>'Pool CF'!C44+'Pool CF'!K44</f>
        <v>497687.90608957794</v>
      </c>
      <c r="F36" s="7">
        <f>'Pool CF'!H44+'Pool CF'!P44</f>
        <v>107160351.33373362</v>
      </c>
      <c r="H36" s="7">
        <f t="shared" si="0"/>
        <v>459748.53468744928</v>
      </c>
      <c r="J36" s="7"/>
    </row>
    <row r="37" spans="1:10" x14ac:dyDescent="0.15">
      <c r="A37">
        <v>35</v>
      </c>
      <c r="B37" s="7">
        <f>'Pool CF'!D45+'Pool CF'!G45+'Pool CF'!L45+'Pool CF'!O45</f>
        <v>3090055.8900855603</v>
      </c>
      <c r="D37" s="7">
        <f>'Pool CF'!C45+'Pool CF'!K45</f>
        <v>483347.67026850674</v>
      </c>
      <c r="F37" s="7">
        <f>'Pool CF'!H45+'Pool CF'!P45</f>
        <v>104070295.44364807</v>
      </c>
      <c r="H37" s="7">
        <f t="shared" si="0"/>
        <v>446501.46389055677</v>
      </c>
      <c r="J37" s="7"/>
    </row>
    <row r="38" spans="1:10" x14ac:dyDescent="0.15">
      <c r="A38">
        <v>36</v>
      </c>
      <c r="B38" s="7">
        <f>'Pool CF'!D46+'Pool CF'!G46+'Pool CF'!L46+'Pool CF'!O46</f>
        <v>3003274.0512500228</v>
      </c>
      <c r="D38" s="7">
        <f>'Pool CF'!C46+'Pool CF'!K46</f>
        <v>469409.95669948903</v>
      </c>
      <c r="F38" s="7">
        <f>'Pool CF'!H46+'Pool CF'!P46</f>
        <v>101067021.39239804</v>
      </c>
      <c r="H38" s="7">
        <f t="shared" si="0"/>
        <v>433626.23101520032</v>
      </c>
      <c r="J38" s="7"/>
    </row>
    <row r="39" spans="1:10" x14ac:dyDescent="0.15">
      <c r="A39">
        <v>37</v>
      </c>
      <c r="B39" s="7">
        <f>'Pool CF'!D47+'Pool CF'!G47+'Pool CF'!L47+'Pool CF'!O47</f>
        <v>2918884.6090418943</v>
      </c>
      <c r="D39" s="7">
        <f>'Pool CF'!C47+'Pool CF'!K47</f>
        <v>455863.67287683854</v>
      </c>
      <c r="F39" s="7">
        <f>'Pool CF'!H47+'Pool CF'!P47</f>
        <v>98148136.78335616</v>
      </c>
      <c r="H39" s="7">
        <f t="shared" si="0"/>
        <v>421112.58913499187</v>
      </c>
      <c r="J39" s="7"/>
    </row>
    <row r="40" spans="1:10" x14ac:dyDescent="0.15">
      <c r="A40">
        <v>38</v>
      </c>
      <c r="B40" s="7">
        <f>'Pool CF'!D48+'Pool CF'!G48+'Pool CF'!L48+'Pool CF'!O48</f>
        <v>2836822.4975115778</v>
      </c>
      <c r="D40" s="7">
        <f>'Pool CF'!C48+'Pool CF'!K48</f>
        <v>442698.02789261891</v>
      </c>
      <c r="F40" s="7">
        <f>'Pool CF'!H48+'Pool CF'!P48</f>
        <v>95311314.285844564</v>
      </c>
      <c r="H40" s="7">
        <f t="shared" si="0"/>
        <v>408950.5699306507</v>
      </c>
      <c r="J40" s="7"/>
    </row>
    <row r="41" spans="1:10" x14ac:dyDescent="0.15">
      <c r="A41">
        <v>39</v>
      </c>
      <c r="B41" s="7">
        <f>'Pool CF'!D49+'Pool CF'!G49+'Pool CF'!L49+'Pool CF'!O49</f>
        <v>2757024.4023973392</v>
      </c>
      <c r="D41" s="7">
        <f>'Pool CF'!C49+'Pool CF'!K49</f>
        <v>429902.52431884682</v>
      </c>
      <c r="F41" s="7">
        <f>'Pool CF'!H49+'Pool CF'!P49</f>
        <v>92554289.88344723</v>
      </c>
      <c r="H41" s="7">
        <f t="shared" si="0"/>
        <v>397130.476191019</v>
      </c>
      <c r="J41" s="7"/>
    </row>
    <row r="42" spans="1:10" x14ac:dyDescent="0.15">
      <c r="A42">
        <v>40</v>
      </c>
      <c r="B42" s="7">
        <f>'Pool CF'!D50+'Pool CF'!G50+'Pool CF'!L50+'Pool CF'!O50</f>
        <v>2679428.714333165</v>
      </c>
      <c r="D42" s="7">
        <f>'Pool CF'!C50+'Pool CF'!K50</f>
        <v>417466.95030650566</v>
      </c>
      <c r="F42" s="7">
        <f>'Pool CF'!H50+'Pool CF'!P50</f>
        <v>89874861.169114068</v>
      </c>
      <c r="H42" s="7">
        <f t="shared" si="0"/>
        <v>385642.87451436347</v>
      </c>
      <c r="J42" s="7"/>
    </row>
    <row r="43" spans="1:10" x14ac:dyDescent="0.15">
      <c r="A43">
        <v>41</v>
      </c>
      <c r="B43" s="7">
        <f>'Pool CF'!D51+'Pool CF'!G51+'Pool CF'!L51+'Pool CF'!O51</f>
        <v>2603975.4832989876</v>
      </c>
      <c r="D43" s="7">
        <f>'Pool CF'!C51+'Pool CF'!K51</f>
        <v>405381.37189561606</v>
      </c>
      <c r="F43" s="7">
        <f>'Pool CF'!H51+'Pool CF'!P51</f>
        <v>87270885.685815081</v>
      </c>
      <c r="H43" s="7">
        <f t="shared" si="0"/>
        <v>374478.588204642</v>
      </c>
      <c r="J43" s="7"/>
    </row>
    <row r="44" spans="1:10" x14ac:dyDescent="0.15">
      <c r="A44">
        <v>42</v>
      </c>
      <c r="B44" s="7">
        <f>'Pool CF'!D52+'Pool CF'!G52+'Pool CF'!L52+'Pool CF'!O52</f>
        <v>2530606.3742804546</v>
      </c>
      <c r="D44" s="7">
        <f>'Pool CF'!C52+'Pool CF'!K52</f>
        <v>393636.125530758</v>
      </c>
      <c r="F44" s="7">
        <f>'Pool CF'!H52+'Pool CF'!P52</f>
        <v>84740279.311534628</v>
      </c>
      <c r="H44" s="7">
        <f t="shared" si="0"/>
        <v>363628.69035756285</v>
      </c>
      <c r="J44" s="7"/>
    </row>
    <row r="45" spans="1:10" x14ac:dyDescent="0.15">
      <c r="A45">
        <v>43</v>
      </c>
      <c r="B45" s="7">
        <f>'Pool CF'!D53+'Pool CF'!G53+'Pool CF'!L53+'Pool CF'!O53</f>
        <v>2459264.6241062731</v>
      </c>
      <c r="D45" s="7">
        <f>'Pool CF'!C53+'Pool CF'!K53</f>
        <v>382221.8107765899</v>
      </c>
      <c r="F45" s="7">
        <f>'Pool CF'!H53+'Pool CF'!P53</f>
        <v>82281014.687428355</v>
      </c>
      <c r="H45" s="7">
        <f t="shared" si="0"/>
        <v>353084.49713139428</v>
      </c>
      <c r="J45" s="7"/>
    </row>
    <row r="46" spans="1:10" x14ac:dyDescent="0.15">
      <c r="A46">
        <v>44</v>
      </c>
      <c r="B46" s="7">
        <f>'Pool CF'!D54+'Pool CF'!G54+'Pool CF'!L54+'Pool CF'!O54</f>
        <v>2389894.9994320143</v>
      </c>
      <c r="D46" s="7">
        <f>'Pool CF'!C54+'Pool CF'!K54</f>
        <v>371129.28322805208</v>
      </c>
      <c r="F46" s="7">
        <f>'Pool CF'!H54+'Pool CF'!P54</f>
        <v>79891119.687996343</v>
      </c>
      <c r="H46" s="7">
        <f t="shared" si="0"/>
        <v>342837.5611976182</v>
      </c>
      <c r="J46" s="7"/>
    </row>
    <row r="47" spans="1:10" x14ac:dyDescent="0.15">
      <c r="A47">
        <v>45</v>
      </c>
      <c r="B47" s="7">
        <f>'Pool CF'!D55+'Pool CF'!G55+'Pool CF'!L55+'Pool CF'!O55</f>
        <v>2322443.7558400631</v>
      </c>
      <c r="D47" s="7">
        <f>'Pool CF'!C55+'Pool CF'!K55</f>
        <v>360349.64761008485</v>
      </c>
      <c r="F47" s="7">
        <f>'Pool CF'!H55+'Pool CF'!P55</f>
        <v>77568675.932156265</v>
      </c>
      <c r="H47" s="7">
        <f t="shared" si="0"/>
        <v>332879.66536665143</v>
      </c>
      <c r="J47" s="7"/>
    </row>
    <row r="48" spans="1:10" x14ac:dyDescent="0.15">
      <c r="A48">
        <v>46</v>
      </c>
      <c r="B48" s="7">
        <f>'Pool CF'!D56+'Pool CF'!G56+'Pool CF'!L56+'Pool CF'!O56</f>
        <v>2256858.5980262244</v>
      </c>
      <c r="D48" s="7">
        <f>'Pool CF'!C56+'Pool CF'!K56</f>
        <v>349874.25106182572</v>
      </c>
      <c r="F48" s="7">
        <f>'Pool CF'!H56+'Pool CF'!P56</f>
        <v>75311817.334130049</v>
      </c>
      <c r="H48" s="7">
        <f t="shared" si="0"/>
        <v>323202.81638398446</v>
      </c>
      <c r="J48" s="7"/>
    </row>
    <row r="49" spans="1:10" x14ac:dyDescent="0.15">
      <c r="A49">
        <v>47</v>
      </c>
      <c r="B49" s="7">
        <f>'Pool CF'!D57+'Pool CF'!G57+'Pool CF'!L57+'Pool CF'!O57</f>
        <v>2193088.6410442335</v>
      </c>
      <c r="D49" s="7">
        <f>'Pool CF'!C57+'Pool CF'!K57</f>
        <v>339694.6766003854</v>
      </c>
      <c r="F49" s="7">
        <f>'Pool CF'!H57+'Pool CF'!P57</f>
        <v>73118728.693085819</v>
      </c>
      <c r="H49" s="7">
        <f t="shared" si="0"/>
        <v>313799.23889220855</v>
      </c>
      <c r="J49" s="7"/>
    </row>
    <row r="50" spans="1:10" x14ac:dyDescent="0.15">
      <c r="A50">
        <v>48</v>
      </c>
      <c r="B50" s="7">
        <f>'Pool CF'!D58+'Pool CF'!G58+'Pool CF'!L58+'Pool CF'!O58</f>
        <v>2131084.3725802246</v>
      </c>
      <c r="D50" s="7">
        <f>'Pool CF'!C58+'Pool CF'!K58</f>
        <v>329802.73675942951</v>
      </c>
      <c r="F50" s="7">
        <f>'Pool CF'!H58+'Pool CF'!P58</f>
        <v>70987644.320505589</v>
      </c>
      <c r="H50" s="7">
        <f t="shared" si="0"/>
        <v>304661.36955452425</v>
      </c>
      <c r="J50" s="7"/>
    </row>
    <row r="51" spans="1:10" x14ac:dyDescent="0.15">
      <c r="A51">
        <v>49</v>
      </c>
      <c r="B51" s="7">
        <f>'Pool CF'!D59+'Pool CF'!G59+'Pool CF'!L59+'Pool CF'!O59</f>
        <v>2070797.6162299071</v>
      </c>
      <c r="D51" s="7">
        <f>'Pool CF'!C59+'Pool CF'!K59</f>
        <v>320190.46739792201</v>
      </c>
      <c r="F51" s="7">
        <f>'Pool CF'!H59+'Pool CF'!P59</f>
        <v>68916846.704275697</v>
      </c>
      <c r="H51" s="7">
        <f t="shared" si="0"/>
        <v>295781.85133544001</v>
      </c>
      <c r="J51" s="7"/>
    </row>
    <row r="52" spans="1:10" x14ac:dyDescent="0.15">
      <c r="A52">
        <v>50</v>
      </c>
      <c r="B52" s="7">
        <f>'Pool CF'!D60+'Pool CF'!G60+'Pool CF'!L60+'Pool CF'!O60</f>
        <v>2012181.4957519285</v>
      </c>
      <c r="D52" s="7">
        <f>'Pool CF'!C60+'Pool CF'!K60</f>
        <v>310850.12167450634</v>
      </c>
      <c r="F52" s="7">
        <f>'Pool CF'!H60+'Pool CF'!P60</f>
        <v>66904665.208523765</v>
      </c>
      <c r="H52" s="7">
        <f t="shared" si="0"/>
        <v>287153.52793448209</v>
      </c>
      <c r="J52" s="7"/>
    </row>
    <row r="53" spans="1:10" x14ac:dyDescent="0.15">
      <c r="A53">
        <v>51</v>
      </c>
      <c r="B53" s="7">
        <f>'Pool CF'!D61+'Pool CF'!G61+'Pool CF'!L61+'Pool CF'!O61</f>
        <v>1955190.4002716201</v>
      </c>
      <c r="D53" s="7">
        <f>'Pool CF'!C61+'Pool CF'!K61</f>
        <v>301774.16418312211</v>
      </c>
      <c r="F53" s="7">
        <f>'Pool CF'!H61+'Pool CF'!P61</f>
        <v>64949474.808252141</v>
      </c>
      <c r="H53" s="7">
        <f t="shared" si="0"/>
        <v>278769.43836884905</v>
      </c>
      <c r="J53" s="7"/>
    </row>
    <row r="54" spans="1:10" x14ac:dyDescent="0.15">
      <c r="A54">
        <v>52</v>
      </c>
      <c r="B54" s="7">
        <f>'Pool CF'!D62+'Pool CF'!G62+'Pool CF'!L62+'Pool CF'!O62</f>
        <v>1899779.9504099693</v>
      </c>
      <c r="D54" s="7">
        <f>'Pool CF'!C62+'Pool CF'!K62</f>
        <v>292955.26524556964</v>
      </c>
      <c r="F54" s="7">
        <f>'Pool CF'!H62+'Pool CF'!P62</f>
        <v>63049694.857842177</v>
      </c>
      <c r="H54" s="7">
        <f t="shared" si="0"/>
        <v>270622.81170105061</v>
      </c>
      <c r="J54" s="7"/>
    </row>
    <row r="55" spans="1:10" x14ac:dyDescent="0.15">
      <c r="A55">
        <v>53</v>
      </c>
      <c r="B55" s="7">
        <f>'Pool CF'!D63+'Pool CF'!G63+'Pool CF'!L63+'Pool CF'!O63</f>
        <v>1845906.965313354</v>
      </c>
      <c r="D55" s="7">
        <f>'Pool CF'!C63+'Pool CF'!K63</f>
        <v>284386.29535685037</v>
      </c>
      <c r="F55" s="7">
        <f>'Pool CF'!H63+'Pool CF'!P63</f>
        <v>61203787.892528817</v>
      </c>
      <c r="H55" s="7">
        <f t="shared" si="0"/>
        <v>262707.06190767576</v>
      </c>
      <c r="J55" s="7"/>
    </row>
    <row r="56" spans="1:10" x14ac:dyDescent="0.15">
      <c r="A56">
        <v>54</v>
      </c>
      <c r="B56" s="7">
        <f>'Pool CF'!D64+'Pool CF'!G64+'Pool CF'!L64+'Pool CF'!O64</f>
        <v>1793529.4305602005</v>
      </c>
      <c r="D56" s="7">
        <f>'Pool CF'!C64+'Pool CF'!K64</f>
        <v>276060.31977921911</v>
      </c>
      <c r="F56" s="7">
        <f>'Pool CF'!H64+'Pool CF'!P64</f>
        <v>59410258.461968616</v>
      </c>
      <c r="H56" s="7">
        <f t="shared" si="0"/>
        <v>255015.78288553676</v>
      </c>
      <c r="J56" s="7"/>
    </row>
    <row r="57" spans="1:10" x14ac:dyDescent="0.15">
      <c r="A57">
        <v>55</v>
      </c>
      <c r="B57" s="7">
        <f>'Pool CF'!D65+'Pool CF'!G65+'Pool CF'!L65+'Pool CF'!O65</f>
        <v>1742606.4669213616</v>
      </c>
      <c r="D57" s="7">
        <f>'Pool CF'!C65+'Pool CF'!K65</f>
        <v>267970.59328099352</v>
      </c>
      <c r="F57" s="7">
        <f>'Pool CF'!H65+'Pool CF'!P65</f>
        <v>57667651.995047256</v>
      </c>
      <c r="H57" s="7">
        <f t="shared" si="0"/>
        <v>247542.74359153592</v>
      </c>
      <c r="J57" s="7"/>
    </row>
    <row r="58" spans="1:10" x14ac:dyDescent="0.15">
      <c r="A58">
        <v>56</v>
      </c>
      <c r="B58" s="7">
        <f>'Pool CF'!D66+'Pool CF'!G66+'Pool CF'!L66+'Pool CF'!O66</f>
        <v>1693098.2999516248</v>
      </c>
      <c r="D58" s="7">
        <f>'Pool CF'!C66+'Pool CF'!K66</f>
        <v>260110.5550162695</v>
      </c>
      <c r="F58" s="7">
        <f>'Pool CF'!H66+'Pool CF'!P66</f>
        <v>55974553.695095628</v>
      </c>
      <c r="H58" s="7">
        <f t="shared" si="0"/>
        <v>240281.88331269691</v>
      </c>
      <c r="J58" s="7"/>
    </row>
    <row r="59" spans="1:10" x14ac:dyDescent="0.15">
      <c r="A59">
        <v>57</v>
      </c>
      <c r="B59" s="7">
        <f>'Pool CF'!D67+'Pool CF'!G67+'Pool CF'!L67+'Pool CF'!O67</f>
        <v>1644966.2303903529</v>
      </c>
      <c r="D59" s="7">
        <f>'Pool CF'!C67+'Pool CF'!K67</f>
        <v>252473.8235417945</v>
      </c>
      <c r="F59" s="7">
        <f>'Pool CF'!H67+'Pool CF'!P67</f>
        <v>54329587.464705274</v>
      </c>
      <c r="H59" s="7">
        <f t="shared" si="0"/>
        <v>233227.30706289844</v>
      </c>
      <c r="J59" s="7"/>
    </row>
    <row r="60" spans="1:10" x14ac:dyDescent="0.15">
      <c r="A60">
        <v>58</v>
      </c>
      <c r="B60" s="7">
        <f>'Pool CF'!D68+'Pool CF'!G68+'Pool CF'!L68+'Pool CF'!O68</f>
        <v>1598172.6053498359</v>
      </c>
      <c r="D60" s="7">
        <f>'Pool CF'!C68+'Pool CF'!K68</f>
        <v>245054.19196734816</v>
      </c>
      <c r="F60" s="7">
        <f>'Pool CF'!H68+'Pool CF'!P68</f>
        <v>52731414.859355435</v>
      </c>
      <c r="H60" s="7">
        <f t="shared" si="0"/>
        <v>226373.28110293866</v>
      </c>
      <c r="J60" s="7"/>
    </row>
    <row r="61" spans="1:10" x14ac:dyDescent="0.15">
      <c r="A61">
        <v>59</v>
      </c>
      <c r="B61" s="7">
        <f>'Pool CF'!D69+'Pool CF'!G69+'Pool CF'!L69+'Pool CF'!O69</f>
        <v>1552680.7902705073</v>
      </c>
      <c r="D61" s="7">
        <f>'Pool CF'!C69+'Pool CF'!K69</f>
        <v>237845.62323607848</v>
      </c>
      <c r="F61" s="7">
        <f>'Pool CF'!H69+'Pool CF'!P69</f>
        <v>51178734.069084935</v>
      </c>
      <c r="H61" s="7">
        <f t="shared" si="0"/>
        <v>219714.22858064764</v>
      </c>
      <c r="J61" s="7"/>
    </row>
    <row r="62" spans="1:10" x14ac:dyDescent="0.15">
      <c r="A62">
        <v>60</v>
      </c>
      <c r="B62" s="7">
        <f>'Pool CF'!D70+'Pool CF'!G70+'Pool CF'!L70+'Pool CF'!O70</f>
        <v>1508455.141622717</v>
      </c>
      <c r="D62" s="7">
        <f>'Pool CF'!C70+'Pool CF'!K70</f>
        <v>230842.24553133314</v>
      </c>
      <c r="F62" s="7">
        <f>'Pool CF'!H70+'Pool CF'!P70</f>
        <v>49670278.92746222</v>
      </c>
      <c r="H62" s="7">
        <f t="shared" si="0"/>
        <v>213244.72528785389</v>
      </c>
      <c r="J62" s="7"/>
    </row>
    <row r="63" spans="1:10" x14ac:dyDescent="0.15">
      <c r="A63">
        <v>61</v>
      </c>
      <c r="B63" s="7">
        <f>'Pool CF'!D71+'Pool CF'!G71+'Pool CF'!L71+'Pool CF'!O71</f>
        <v>1465460.9803352943</v>
      </c>
      <c r="D63" s="7">
        <f>'Pool CF'!C71+'Pool CF'!K71</f>
        <v>224038.34780662009</v>
      </c>
      <c r="F63" s="7">
        <f>'Pool CF'!H71+'Pool CF'!P71</f>
        <v>48204817.947126925</v>
      </c>
      <c r="H63" s="7">
        <f t="shared" si="0"/>
        <v>206959.4955310926</v>
      </c>
      <c r="J63" s="7"/>
    </row>
    <row r="64" spans="1:10" x14ac:dyDescent="0.15">
      <c r="A64">
        <v>62</v>
      </c>
      <c r="B64" s="7">
        <f>'Pool CF'!D72+'Pool CF'!G72+'Pool CF'!L72+'Pool CF'!O72</f>
        <v>1423664.5659316578</v>
      </c>
      <c r="D64" s="7">
        <f>'Pool CF'!C72+'Pool CF'!K72</f>
        <v>217428.37543541822</v>
      </c>
      <c r="F64" s="7">
        <f>'Pool CF'!H72+'Pool CF'!P72</f>
        <v>46781153.381195262</v>
      </c>
      <c r="H64" s="7">
        <f t="shared" si="0"/>
        <v>200853.40811302885</v>
      </c>
      <c r="J64" s="7"/>
    </row>
    <row r="65" spans="1:10" x14ac:dyDescent="0.15">
      <c r="A65">
        <v>63</v>
      </c>
      <c r="B65" s="7">
        <f>'Pool CF'!D73+'Pool CF'!G73+'Pool CF'!L73+'Pool CF'!O73</f>
        <v>1383033.0713547273</v>
      </c>
      <c r="D65" s="7">
        <f>'Pool CF'!C73+'Pool CF'!K73</f>
        <v>211006.92597764716</v>
      </c>
      <c r="F65" s="7">
        <f>'Pool CF'!H73+'Pool CF'!P73</f>
        <v>45398120.309840538</v>
      </c>
      <c r="H65" s="7">
        <f t="shared" si="0"/>
        <v>194921.47242164693</v>
      </c>
      <c r="J65" s="7"/>
    </row>
    <row r="66" spans="1:10" x14ac:dyDescent="0.15">
      <c r="A66">
        <v>64</v>
      </c>
      <c r="B66" s="7">
        <f>'Pool CF'!D74+'Pool CF'!G74+'Pool CF'!L74+'Pool CF'!O74</f>
        <v>1343534.5584623963</v>
      </c>
      <c r="D66" s="7">
        <f>'Pool CF'!C74+'Pool CF'!K74</f>
        <v>204768.74505968927</v>
      </c>
      <c r="F66" s="7">
        <f>'Pool CF'!H74+'Pool CF'!P74</f>
        <v>44054585.751378141</v>
      </c>
      <c r="H66" s="7">
        <f t="shared" si="0"/>
        <v>189158.83462433561</v>
      </c>
      <c r="J66" s="7"/>
    </row>
    <row r="67" spans="1:10" x14ac:dyDescent="0.15">
      <c r="A67">
        <v>65</v>
      </c>
      <c r="B67" s="7">
        <f>'Pool CF'!D75+'Pool CF'!G75+'Pool CF'!L75+'Pool CF'!O75</f>
        <v>1305137.9541758019</v>
      </c>
      <c r="D67" s="7">
        <f>'Pool CF'!C75+'Pool CF'!K75</f>
        <v>198708.72236493923</v>
      </c>
      <c r="F67" s="7">
        <f>'Pool CF'!H75+'Pool CF'!P75</f>
        <v>42749447.797202334</v>
      </c>
      <c r="H67" s="7">
        <f t="shared" si="0"/>
        <v>183560.7739640756</v>
      </c>
      <c r="J67" s="7"/>
    </row>
    <row r="68" spans="1:10" x14ac:dyDescent="0.15">
      <c r="A68">
        <v>66</v>
      </c>
      <c r="B68" s="7">
        <f>'Pool CF'!D76+'Pool CF'!G76+'Pool CF'!L76+'Pool CF'!O76</f>
        <v>1267813.0272630956</v>
      </c>
      <c r="D68" s="7">
        <f>'Pool CF'!C76+'Pool CF'!K76</f>
        <v>192821.88773193676</v>
      </c>
      <c r="F68" s="7">
        <f>'Pool CF'!H76+'Pool CF'!P76</f>
        <v>41481634.769939244</v>
      </c>
      <c r="H68" s="7">
        <f t="shared" ref="H68:H131" si="1">F67*0.05/12</f>
        <v>178122.69915500973</v>
      </c>
      <c r="J68" s="7"/>
    </row>
    <row r="69" spans="1:10" x14ac:dyDescent="0.15">
      <c r="A69">
        <v>67</v>
      </c>
      <c r="B69" s="7">
        <f>'Pool CF'!D77+'Pool CF'!G77+'Pool CF'!L77+'Pool CF'!O77</f>
        <v>1231530.3657418741</v>
      </c>
      <c r="D69" s="7">
        <f>'Pool CF'!C77+'Pool CF'!K77</f>
        <v>187103.40735721635</v>
      </c>
      <c r="F69" s="7">
        <f>'Pool CF'!H77+'Pool CF'!P77</f>
        <v>40250104.404197372</v>
      </c>
      <c r="H69" s="7">
        <f t="shared" si="1"/>
        <v>172840.14487474685</v>
      </c>
      <c r="J69" s="7"/>
    </row>
    <row r="70" spans="1:10" x14ac:dyDescent="0.15">
      <c r="A70">
        <v>68</v>
      </c>
      <c r="B70" s="7">
        <f>'Pool CF'!D78+'Pool CF'!G78+'Pool CF'!L78+'Pool CF'!O78</f>
        <v>1196261.3548838827</v>
      </c>
      <c r="D70" s="7">
        <f>'Pool CF'!C78+'Pool CF'!K78</f>
        <v>181548.58010008282</v>
      </c>
      <c r="F70" s="7">
        <f>'Pool CF'!H78+'Pool CF'!P78</f>
        <v>39053843.049313486</v>
      </c>
      <c r="H70" s="7">
        <f t="shared" si="1"/>
        <v>167708.76835082239</v>
      </c>
      <c r="J70" s="7"/>
    </row>
    <row r="71" spans="1:10" x14ac:dyDescent="0.15">
      <c r="A71">
        <v>69</v>
      </c>
      <c r="B71" s="7">
        <f>'Pool CF'!D79+'Pool CF'!G79+'Pool CF'!L79+'Pool CF'!O79</f>
        <v>1161978.1558060176</v>
      </c>
      <c r="D71" s="7">
        <f>'Pool CF'!C79+'Pool CF'!K79</f>
        <v>176152.83388659725</v>
      </c>
      <c r="F71" s="7">
        <f>'Pool CF'!H79+'Pool CF'!P79</f>
        <v>37891864.893507473</v>
      </c>
      <c r="H71" s="7">
        <f t="shared" si="1"/>
        <v>162724.34603880619</v>
      </c>
      <c r="J71" s="7"/>
    </row>
    <row r="72" spans="1:10" x14ac:dyDescent="0.15">
      <c r="A72">
        <v>70</v>
      </c>
      <c r="B72" s="7">
        <f>'Pool CF'!D80+'Pool CF'!G80+'Pool CF'!L80+'Pool CF'!O80</f>
        <v>1128653.6846320992</v>
      </c>
      <c r="D72" s="7">
        <f>'Pool CF'!C80+'Pool CF'!K80</f>
        <v>170911.72221012751</v>
      </c>
      <c r="F72" s="7">
        <f>'Pool CF'!H80+'Pool CF'!P80</f>
        <v>36763211.208875373</v>
      </c>
      <c r="H72" s="7">
        <f t="shared" si="1"/>
        <v>157882.77038961448</v>
      </c>
      <c r="J72" s="7"/>
    </row>
    <row r="73" spans="1:10" x14ac:dyDescent="0.15">
      <c r="A73">
        <v>71</v>
      </c>
      <c r="B73" s="7">
        <f>'Pool CF'!D81+'Pool CF'!G81+'Pool CF'!L81+'Pool CF'!O81</f>
        <v>1096261.5922102754</v>
      </c>
      <c r="D73" s="7">
        <f>'Pool CF'!C81+'Pool CF'!K81</f>
        <v>165820.92072589017</v>
      </c>
      <c r="F73" s="7">
        <f>'Pool CF'!H81+'Pool CF'!P81</f>
        <v>35666949.616665103</v>
      </c>
      <c r="H73" s="7">
        <f t="shared" si="1"/>
        <v>153180.04670364739</v>
      </c>
      <c r="J73" s="7"/>
    </row>
    <row r="74" spans="1:10" x14ac:dyDescent="0.15">
      <c r="A74">
        <v>72</v>
      </c>
      <c r="B74" s="7">
        <f>'Pool CF'!D82+'Pool CF'!G82+'Pool CF'!L82+'Pool CF'!O82</f>
        <v>1064776.2443713259</v>
      </c>
      <c r="D74" s="7">
        <f>'Pool CF'!C82+'Pool CF'!K82</f>
        <v>160876.22393697649</v>
      </c>
      <c r="F74" s="7">
        <f>'Pool CF'!H82+'Pool CF'!P82</f>
        <v>34602173.372293778</v>
      </c>
      <c r="H74" s="7">
        <f t="shared" si="1"/>
        <v>148612.29006943794</v>
      </c>
      <c r="J74" s="7"/>
    </row>
    <row r="75" spans="1:10" x14ac:dyDescent="0.15">
      <c r="A75">
        <v>73</v>
      </c>
      <c r="B75" s="7">
        <f>'Pool CF'!D83+'Pool CF'!G83+'Pool CF'!L83+'Pool CF'!O83</f>
        <v>1034172.7027135305</v>
      </c>
      <c r="D75" s="7">
        <f>'Pool CF'!C83+'Pool CF'!K83</f>
        <v>156073.54196942376</v>
      </c>
      <c r="F75" s="7">
        <f>'Pool CF'!H83+'Pool CF'!P83</f>
        <v>33568000.669580251</v>
      </c>
      <c r="H75" s="7">
        <f t="shared" si="1"/>
        <v>144175.72238455742</v>
      </c>
      <c r="J75" s="7"/>
    </row>
    <row r="76" spans="1:10" x14ac:dyDescent="0.15">
      <c r="A76">
        <v>74</v>
      </c>
      <c r="B76" s="7">
        <f>'Pool CF'!D84+'Pool CF'!G84+'Pool CF'!L84+'Pool CF'!O84</f>
        <v>1004426.7059001281</v>
      </c>
      <c r="D76" s="7">
        <f>'Pool CF'!C84+'Pool CF'!K84</f>
        <v>151408.89743395615</v>
      </c>
      <c r="F76" s="7">
        <f>'Pool CF'!H84+'Pool CF'!P84</f>
        <v>32563573.963680118</v>
      </c>
      <c r="H76" s="7">
        <f t="shared" si="1"/>
        <v>139866.66945658438</v>
      </c>
      <c r="J76" s="7"/>
    </row>
    <row r="77" spans="1:10" x14ac:dyDescent="0.15">
      <c r="A77">
        <v>75</v>
      </c>
      <c r="B77" s="7">
        <f>'Pool CF'!D85+'Pool CF'!G85+'Pool CF'!L85+'Pool CF'!O85</f>
        <v>975514.65145577956</v>
      </c>
      <c r="D77" s="7">
        <f>'Pool CF'!C85+'Pool CF'!K85</f>
        <v>146878.42237208347</v>
      </c>
      <c r="F77" s="7">
        <f>'Pool CF'!H85+'Pool CF'!P85</f>
        <v>31588059.312224336</v>
      </c>
      <c r="H77" s="7">
        <f t="shared" si="1"/>
        <v>135681.5581820005</v>
      </c>
      <c r="J77" s="7"/>
    </row>
    <row r="78" spans="1:10" x14ac:dyDescent="0.15">
      <c r="A78">
        <v>76</v>
      </c>
      <c r="B78" s="7">
        <f>'Pool CF'!D86+'Pool CF'!G86+'Pool CF'!L86+'Pool CF'!O86</f>
        <v>947413.57804879011</v>
      </c>
      <c r="D78" s="7">
        <f>'Pool CF'!C86+'Pool CF'!K86</f>
        <v>142478.35528430701</v>
      </c>
      <c r="F78" s="7">
        <f>'Pool CF'!H86+'Pool CF'!P86</f>
        <v>30640645.734175548</v>
      </c>
      <c r="H78" s="7">
        <f t="shared" si="1"/>
        <v>131616.91380093474</v>
      </c>
      <c r="J78" s="7"/>
    </row>
    <row r="79" spans="1:10" x14ac:dyDescent="0.15">
      <c r="A79">
        <v>77</v>
      </c>
      <c r="B79" s="7">
        <f>'Pool CF'!D87+'Pool CF'!G87+'Pool CF'!L87+'Pool CF'!O87</f>
        <v>920101.14824621193</v>
      </c>
      <c r="D79" s="7">
        <f>'Pool CF'!C87+'Pool CF'!K87</f>
        <v>138205.03823824125</v>
      </c>
      <c r="F79" s="7">
        <f>'Pool CF'!H87+'Pool CF'!P87</f>
        <v>29720544.585929334</v>
      </c>
      <c r="H79" s="7">
        <f t="shared" si="1"/>
        <v>127669.35722573147</v>
      </c>
      <c r="J79" s="7"/>
    </row>
    <row r="80" spans="1:10" x14ac:dyDescent="0.15">
      <c r="A80">
        <v>78</v>
      </c>
      <c r="B80" s="7">
        <f>'Pool CF'!D88+'Pool CF'!G88+'Pool CF'!L88+'Pool CF'!O88</f>
        <v>893555.63172927429</v>
      </c>
      <c r="D80" s="7">
        <f>'Pool CF'!C88+'Pool CF'!K88</f>
        <v>134054.91405451874</v>
      </c>
      <c r="F80" s="7">
        <f>'Pool CF'!H88+'Pool CF'!P88</f>
        <v>28826988.954200059</v>
      </c>
      <c r="H80" s="7">
        <f t="shared" si="1"/>
        <v>123835.60244137223</v>
      </c>
      <c r="J80" s="7"/>
    </row>
    <row r="81" spans="1:10" x14ac:dyDescent="0.15">
      <c r="A81">
        <v>79</v>
      </c>
      <c r="B81" s="7">
        <f>'Pool CF'!D89+'Pool CF'!G89+'Pool CF'!L89+'Pool CF'!O89</f>
        <v>867755.88895692793</v>
      </c>
      <c r="D81" s="7">
        <f>'Pool CF'!C89+'Pool CF'!K89</f>
        <v>130024.5235684017</v>
      </c>
      <c r="F81" s="7">
        <f>'Pool CF'!H89+'Pool CF'!P89</f>
        <v>27959233.065243132</v>
      </c>
      <c r="H81" s="7">
        <f t="shared" si="1"/>
        <v>120112.45397583359</v>
      </c>
      <c r="J81" s="7"/>
    </row>
    <row r="82" spans="1:10" x14ac:dyDescent="0.15">
      <c r="A82">
        <v>80</v>
      </c>
      <c r="B82" s="7">
        <f>'Pool CF'!D90+'Pool CF'!G90+'Pool CF'!L90+'Pool CF'!O90</f>
        <v>842681.35526561318</v>
      </c>
      <c r="D82" s="7">
        <f>'Pool CF'!C90+'Pool CF'!K90</f>
        <v>126110.5029650793</v>
      </c>
      <c r="F82" s="7">
        <f>'Pool CF'!H90+'Pool CF'!P90</f>
        <v>27116551.709977522</v>
      </c>
      <c r="H82" s="7">
        <f t="shared" si="1"/>
        <v>116496.80443851306</v>
      </c>
      <c r="J82" s="7"/>
    </row>
    <row r="83" spans="1:10" x14ac:dyDescent="0.15">
      <c r="A83">
        <v>81</v>
      </c>
      <c r="B83" s="7">
        <f>'Pool CF'!D91+'Pool CF'!G91+'Pool CF'!L91+'Pool CF'!O91</f>
        <v>818312.02539366845</v>
      </c>
      <c r="D83" s="7">
        <f>'Pool CF'!C91+'Pool CF'!K91</f>
        <v>122309.58118668283</v>
      </c>
      <c r="F83" s="7">
        <f>'Pool CF'!H91+'Pool CF'!P91</f>
        <v>26298239.684583854</v>
      </c>
      <c r="H83" s="7">
        <f t="shared" si="1"/>
        <v>112985.63212490635</v>
      </c>
      <c r="J83" s="7"/>
    </row>
    <row r="84" spans="1:10" x14ac:dyDescent="0.15">
      <c r="A84">
        <v>82</v>
      </c>
      <c r="B84" s="7">
        <f>'Pool CF'!D92+'Pool CF'!G92+'Pool CF'!L92+'Pool CF'!O92</f>
        <v>794628.43841911142</v>
      </c>
      <c r="D84" s="7">
        <f>'Pool CF'!C92+'Pool CF'!K92</f>
        <v>118618.57740910343</v>
      </c>
      <c r="F84" s="7">
        <f>'Pool CF'!H92+'Pool CF'!P92</f>
        <v>25503611.246164743</v>
      </c>
      <c r="H84" s="7">
        <f t="shared" si="1"/>
        <v>109575.99868576607</v>
      </c>
      <c r="J84" s="7"/>
    </row>
    <row r="85" spans="1:10" x14ac:dyDescent="0.15">
      <c r="A85">
        <v>83</v>
      </c>
      <c r="B85" s="7">
        <f>'Pool CF'!D93+'Pool CF'!G93+'Pool CF'!L93+'Pool CF'!O93</f>
        <v>771611.66309981514</v>
      </c>
      <c r="D85" s="7">
        <f>'Pool CF'!C93+'Pool CF'!K93</f>
        <v>115034.39858674807</v>
      </c>
      <c r="F85" s="7">
        <f>'Pool CF'!H93+'Pool CF'!P93</f>
        <v>24731999.583064929</v>
      </c>
      <c r="H85" s="7">
        <f t="shared" si="1"/>
        <v>106265.04685901977</v>
      </c>
      <c r="J85" s="7"/>
    </row>
    <row r="86" spans="1:10" x14ac:dyDescent="0.15">
      <c r="A86">
        <v>84</v>
      </c>
      <c r="B86" s="7">
        <f>'Pool CF'!D94+'Pool CF'!G94+'Pool CF'!L94+'Pool CF'!O94</f>
        <v>749243.28360539407</v>
      </c>
      <c r="D86" s="7">
        <f>'Pool CF'!C94+'Pool CF'!K94</f>
        <v>111554.03706341865</v>
      </c>
      <c r="F86" s="7">
        <f>'Pool CF'!H94+'Pool CF'!P94</f>
        <v>23982756.299459536</v>
      </c>
      <c r="H86" s="7">
        <f t="shared" si="1"/>
        <v>103049.99826277053</v>
      </c>
      <c r="J86" s="7"/>
    </row>
    <row r="87" spans="1:10" x14ac:dyDescent="0.15">
      <c r="A87">
        <v>85</v>
      </c>
      <c r="B87" s="7">
        <f>'Pool CF'!D95+'Pool CF'!G95+'Pool CF'!L95+'Pool CF'!O95</f>
        <v>727505.38563039957</v>
      </c>
      <c r="D87" s="7">
        <f>'Pool CF'!C95+'Pool CF'!K95</f>
        <v>108174.5682475473</v>
      </c>
      <c r="F87" s="7">
        <f>'Pool CF'!H95+'Pool CF'!P95</f>
        <v>23255250.913829137</v>
      </c>
      <c r="H87" s="7">
        <f t="shared" si="1"/>
        <v>99928.151247748072</v>
      </c>
      <c r="J87" s="7"/>
    </row>
    <row r="88" spans="1:10" x14ac:dyDescent="0.15">
      <c r="A88">
        <v>86</v>
      </c>
      <c r="B88" s="7">
        <f>'Pool CF'!D96+'Pool CF'!G96+'Pool CF'!L96+'Pool CF'!O96</f>
        <v>706380.54287869495</v>
      </c>
      <c r="D88" s="7">
        <f>'Pool CF'!C96+'Pool CF'!K96</f>
        <v>104893.14835006814</v>
      </c>
      <c r="F88" s="7">
        <f>'Pool CF'!H96+'Pool CF'!P96</f>
        <v>22548870.370950442</v>
      </c>
      <c r="H88" s="7">
        <f t="shared" si="1"/>
        <v>96896.878807621411</v>
      </c>
      <c r="J88" s="7"/>
    </row>
    <row r="89" spans="1:10" x14ac:dyDescent="0.15">
      <c r="A89">
        <v>87</v>
      </c>
      <c r="B89" s="7">
        <f>'Pool CF'!D97+'Pool CF'!G97+'Pool CF'!L97+'Pool CF'!O97</f>
        <v>685851.80390915263</v>
      </c>
      <c r="D89" s="7">
        <f>'Pool CF'!C97+'Pool CF'!K97</f>
        <v>101707.01218325125</v>
      </c>
      <c r="F89" s="7">
        <f>'Pool CF'!H97+'Pool CF'!P97</f>
        <v>21863018.567041289</v>
      </c>
      <c r="H89" s="7">
        <f t="shared" si="1"/>
        <v>93953.626545626845</v>
      </c>
      <c r="J89" s="7"/>
    </row>
    <row r="90" spans="1:10" x14ac:dyDescent="0.15">
      <c r="A90">
        <v>88</v>
      </c>
      <c r="B90" s="7">
        <f>'Pool CF'!D98+'Pool CF'!G98+'Pool CF'!L98+'Pool CF'!O98</f>
        <v>665902.67933307099</v>
      </c>
      <c r="D90" s="7">
        <f>'Pool CF'!C98+'Pool CF'!K98</f>
        <v>98613.471018869226</v>
      </c>
      <c r="F90" s="7">
        <f>'Pool CF'!H98+'Pool CF'!P98</f>
        <v>21197115.887708217</v>
      </c>
      <c r="H90" s="7">
        <f t="shared" si="1"/>
        <v>91095.910696005376</v>
      </c>
      <c r="J90" s="7"/>
    </row>
    <row r="91" spans="1:10" x14ac:dyDescent="0.15">
      <c r="A91">
        <v>89</v>
      </c>
      <c r="B91" s="7">
        <f>'Pool CF'!D99+'Pool CF'!G99+'Pool CF'!L99+'Pool CF'!O99</f>
        <v>646517.12935396866</v>
      </c>
      <c r="D91" s="7">
        <f>'Pool CF'!C99+'Pool CF'!K99</f>
        <v>95609.910504109532</v>
      </c>
      <c r="F91" s="7">
        <f>'Pool CF'!H99+'Pool CF'!P99</f>
        <v>20550598.758354247</v>
      </c>
      <c r="H91" s="7">
        <f t="shared" si="1"/>
        <v>88321.316198784232</v>
      </c>
      <c r="J91" s="7"/>
    </row>
    <row r="92" spans="1:10" x14ac:dyDescent="0.15">
      <c r="A92">
        <v>90</v>
      </c>
      <c r="B92" s="7">
        <f>'Pool CF'!D100+'Pool CF'!G100+'Pool CF'!L100+'Pool CF'!O100</f>
        <v>627679.55164065573</v>
      </c>
      <c r="D92" s="7">
        <f>'Pool CF'!C100+'Pool CF'!K100</f>
        <v>92693.788633688819</v>
      </c>
      <c r="F92" s="7">
        <f>'Pool CF'!H100+'Pool CF'!P100</f>
        <v>19922919.206713594</v>
      </c>
      <c r="H92" s="7">
        <f t="shared" si="1"/>
        <v>85627.494826476031</v>
      </c>
      <c r="J92" s="7"/>
    </row>
    <row r="93" spans="1:10" x14ac:dyDescent="0.15">
      <c r="A93">
        <v>91</v>
      </c>
      <c r="B93" s="7">
        <f>'Pool CF'!D101+'Pool CF'!G101+'Pool CF'!L101+'Pool CF'!O101</f>
        <v>609374.76952472515</v>
      </c>
      <c r="D93" s="7">
        <f>'Pool CF'!C101+'Pool CF'!K101</f>
        <v>89862.633776665622</v>
      </c>
      <c r="F93" s="7">
        <f>'Pool CF'!H101+'Pool CF'!P101</f>
        <v>19313544.437188871</v>
      </c>
      <c r="H93" s="7">
        <f t="shared" si="1"/>
        <v>83012.163361306651</v>
      </c>
      <c r="J93" s="7"/>
    </row>
    <row r="94" spans="1:10" x14ac:dyDescent="0.15">
      <c r="A94">
        <v>92</v>
      </c>
      <c r="B94" s="7">
        <f>'Pool CF'!D102+'Pool CF'!G102+'Pool CF'!L102+'Pool CF'!O102</f>
        <v>591588.02051383944</v>
      </c>
      <c r="D94" s="7">
        <f>'Pool CF'!C102+'Pool CF'!K102</f>
        <v>87114.042756488241</v>
      </c>
      <c r="F94" s="7">
        <f>'Pool CF'!H102+'Pool CF'!P102</f>
        <v>18721956.416675031</v>
      </c>
      <c r="H94" s="7">
        <f t="shared" si="1"/>
        <v>80473.101821620294</v>
      </c>
      <c r="J94" s="7"/>
    </row>
    <row r="95" spans="1:10" x14ac:dyDescent="0.15">
      <c r="A95">
        <v>93</v>
      </c>
      <c r="B95" s="7">
        <f>'Pool CF'!D103+'Pool CF'!G103+'Pool CF'!L103+'Pool CF'!O103</f>
        <v>574304.94511241908</v>
      </c>
      <c r="D95" s="7">
        <f>'Pool CF'!C103+'Pool CF'!K103</f>
        <v>84445.678982853584</v>
      </c>
      <c r="F95" s="7">
        <f>'Pool CF'!H103+'Pool CF'!P103</f>
        <v>18147651.471562609</v>
      </c>
      <c r="H95" s="7">
        <f t="shared" si="1"/>
        <v>78008.15173614597</v>
      </c>
      <c r="J95" s="7"/>
    </row>
    <row r="96" spans="1:10" x14ac:dyDescent="0.15">
      <c r="A96">
        <v>94</v>
      </c>
      <c r="B96" s="7">
        <f>'Pool CF'!D104+'Pool CF'!G104+'Pool CF'!L104+'Pool CF'!O104</f>
        <v>557511.575941558</v>
      </c>
      <c r="D96" s="7">
        <f>'Pool CF'!C104+'Pool CF'!K104</f>
        <v>81855.270633990091</v>
      </c>
      <c r="F96" s="7">
        <f>'Pool CF'!H104+'Pool CF'!P104</f>
        <v>17590139.895621054</v>
      </c>
      <c r="H96" s="7">
        <f t="shared" si="1"/>
        <v>75615.214464844204</v>
      </c>
      <c r="J96" s="7"/>
    </row>
    <row r="97" spans="1:10" x14ac:dyDescent="0.15">
      <c r="A97">
        <v>95</v>
      </c>
      <c r="B97" s="7">
        <f>'Pool CF'!D105+'Pool CF'!G105+'Pool CF'!L105+'Pool CF'!O105</f>
        <v>541194.32715020876</v>
      </c>
      <c r="D97" s="7">
        <f>'Pool CF'!C105+'Pool CF'!K105</f>
        <v>79340.608888015457</v>
      </c>
      <c r="F97" s="7">
        <f>'Pool CF'!H105+'Pool CF'!P105</f>
        <v>17048945.568470847</v>
      </c>
      <c r="H97" s="7">
        <f t="shared" si="1"/>
        <v>73292.249565087724</v>
      </c>
      <c r="J97" s="7"/>
    </row>
    <row r="98" spans="1:10" x14ac:dyDescent="0.15">
      <c r="A98">
        <v>96</v>
      </c>
      <c r="B98" s="7">
        <f>'Pool CF'!D106+'Pool CF'!G106+'Pool CF'!L106+'Pool CF'!O106</f>
        <v>525339.98410989111</v>
      </c>
      <c r="D98" s="7">
        <f>'Pool CF'!C106+'Pool CF'!K106</f>
        <v>76899.546202054946</v>
      </c>
      <c r="F98" s="7">
        <f>'Pool CF'!H106+'Pool CF'!P106</f>
        <v>16523605.584360955</v>
      </c>
      <c r="H98" s="7">
        <f t="shared" si="1"/>
        <v>71037.273201961871</v>
      </c>
      <c r="J98" s="7"/>
    </row>
    <row r="99" spans="1:10" x14ac:dyDescent="0.15">
      <c r="A99">
        <v>97</v>
      </c>
      <c r="B99" s="7">
        <f>'Pool CF'!D107+'Pool CF'!G107+'Pool CF'!L107+'Pool CF'!O107</f>
        <v>509935.693385383</v>
      </c>
      <c r="D99" s="7">
        <f>'Pool CF'!C107+'Pool CF'!K107</f>
        <v>74529.994637841985</v>
      </c>
      <c r="F99" s="7">
        <f>'Pool CF'!H107+'Pool CF'!P107</f>
        <v>16013669.890975572</v>
      </c>
      <c r="H99" s="7">
        <f t="shared" si="1"/>
        <v>68848.356601503983</v>
      </c>
      <c r="J99" s="7"/>
    </row>
    <row r="100" spans="1:10" x14ac:dyDescent="0.15">
      <c r="A100">
        <v>98</v>
      </c>
      <c r="B100" s="7">
        <f>'Pool CF'!D108+'Pool CF'!G108+'Pool CF'!L108+'Pool CF'!O108</f>
        <v>494968.95297404996</v>
      </c>
      <c r="D100" s="7">
        <f>'Pool CF'!C108+'Pool CF'!K108</f>
        <v>72229.924232555786</v>
      </c>
      <c r="F100" s="7">
        <f>'Pool CF'!H108+'Pool CF'!P108</f>
        <v>15518700.938001521</v>
      </c>
      <c r="H100" s="7">
        <f t="shared" si="1"/>
        <v>66723.624545731553</v>
      </c>
      <c r="J100" s="7"/>
    </row>
    <row r="101" spans="1:10" x14ac:dyDescent="0.15">
      <c r="A101">
        <v>99</v>
      </c>
      <c r="B101" s="7">
        <f>'Pool CF'!D109+'Pool CF'!G109+'Pool CF'!L109+'Pool CF'!O109</f>
        <v>480427.60280666756</v>
      </c>
      <c r="D101" s="7">
        <f>'Pool CF'!C109+'Pool CF'!K109</f>
        <v>69997.361413684499</v>
      </c>
      <c r="F101" s="7">
        <f>'Pool CF'!H109+'Pool CF'!P109</f>
        <v>15038273.335194856</v>
      </c>
      <c r="H101" s="7">
        <f t="shared" si="1"/>
        <v>64661.253908339677</v>
      </c>
      <c r="J101" s="7"/>
    </row>
    <row r="102" spans="1:10" x14ac:dyDescent="0.15">
      <c r="A102">
        <v>100</v>
      </c>
      <c r="B102" s="7">
        <f>'Pool CF'!D110+'Pool CF'!G110+'Pool CF'!L110+'Pool CF'!O110</f>
        <v>466299.81550277589</v>
      </c>
      <c r="D102" s="7">
        <f>'Pool CF'!C110+'Pool CF'!K110</f>
        <v>67830.387456734403</v>
      </c>
      <c r="F102" s="7">
        <f>'Pool CF'!H110+'Pool CF'!P110</f>
        <v>14571973.519692078</v>
      </c>
      <c r="H102" s="7">
        <f t="shared" si="1"/>
        <v>62659.472229978572</v>
      </c>
      <c r="J102" s="7"/>
    </row>
    <row r="103" spans="1:10" x14ac:dyDescent="0.15">
      <c r="A103">
        <v>101</v>
      </c>
      <c r="B103" s="7">
        <f>'Pool CF'!D111+'Pool CF'!G111+'Pool CF'!L111+'Pool CF'!O111</f>
        <v>452574.08737379307</v>
      </c>
      <c r="D103" s="7">
        <f>'Pool CF'!C111+'Pool CF'!K111</f>
        <v>65727.136984637036</v>
      </c>
      <c r="F103" s="7">
        <f>'Pool CF'!H111+'Pool CF'!P111</f>
        <v>14119399.432318285</v>
      </c>
      <c r="H103" s="7">
        <f t="shared" si="1"/>
        <v>60716.556332050328</v>
      </c>
      <c r="J103" s="7"/>
    </row>
    <row r="104" spans="1:10" x14ac:dyDescent="0.15">
      <c r="A104">
        <v>102</v>
      </c>
      <c r="B104" s="7">
        <f>'Pool CF'!D112+'Pool CF'!G112+'Pool CF'!L112+'Pool CF'!O112</f>
        <v>439239.22966729279</v>
      </c>
      <c r="D104" s="7">
        <f>'Pool CF'!C112+'Pool CF'!K112</f>
        <v>63685.796507736864</v>
      </c>
      <c r="F104" s="7">
        <f>'Pool CF'!H112+'Pool CF'!P112</f>
        <v>13680160.202650992</v>
      </c>
      <c r="H104" s="7">
        <f t="shared" si="1"/>
        <v>58830.830967992857</v>
      </c>
      <c r="J104" s="7"/>
    </row>
    <row r="105" spans="1:10" x14ac:dyDescent="0.15">
      <c r="A105">
        <v>103</v>
      </c>
      <c r="B105" s="7">
        <f>'Pool CF'!D113+'Pool CF'!G113+'Pool CF'!L113+'Pool CF'!O113</f>
        <v>426284.36004602467</v>
      </c>
      <c r="D105" s="7">
        <f>'Pool CF'!C113+'Pool CF'!K113</f>
        <v>61704.60300327147</v>
      </c>
      <c r="F105" s="7">
        <f>'Pool CF'!H113+'Pool CF'!P113</f>
        <v>13253875.842604969</v>
      </c>
      <c r="H105" s="7">
        <f t="shared" si="1"/>
        <v>57000.667511045809</v>
      </c>
      <c r="J105" s="7"/>
    </row>
    <row r="106" spans="1:10" x14ac:dyDescent="0.15">
      <c r="A106">
        <v>104</v>
      </c>
      <c r="B106" s="7">
        <f>'Pool CF'!D114+'Pool CF'!G114+'Pool CF'!L114+'Pool CF'!O114</f>
        <v>413698.8942954269</v>
      </c>
      <c r="D106" s="7">
        <f>'Pool CF'!C114+'Pool CF'!K114</f>
        <v>59781.842533285817</v>
      </c>
      <c r="F106" s="7">
        <f>'Pool CF'!H114+'Pool CF'!P114</f>
        <v>12840176.948309541</v>
      </c>
      <c r="H106" s="7">
        <f t="shared" si="1"/>
        <v>55224.482677520711</v>
      </c>
      <c r="J106" s="7"/>
    </row>
    <row r="107" spans="1:10" x14ac:dyDescent="0.15">
      <c r="A107">
        <v>105</v>
      </c>
      <c r="B107" s="7">
        <f>'Pool CF'!D115+'Pool CF'!G115+'Pool CF'!L115+'Pool CF'!O115</f>
        <v>401472.53825354774</v>
      </c>
      <c r="D107" s="7">
        <f>'Pool CF'!C115+'Pool CF'!K115</f>
        <v>57915.848899949546</v>
      </c>
      <c r="F107" s="7">
        <f>'Pool CF'!H115+'Pool CF'!P115</f>
        <v>12438704.410055995</v>
      </c>
      <c r="H107" s="7">
        <f t="shared" si="1"/>
        <v>53500.737284623086</v>
      </c>
      <c r="J107" s="7"/>
    </row>
    <row r="108" spans="1:10" x14ac:dyDescent="0.15">
      <c r="A108">
        <v>106</v>
      </c>
      <c r="B108" s="7">
        <f>'Pool CF'!D116+'Pool CF'!G116+'Pool CF'!L116+'Pool CF'!O116</f>
        <v>389595.27995745034</v>
      </c>
      <c r="D108" s="7">
        <f>'Pool CF'!C116+'Pool CF'!K116</f>
        <v>56105.002337274578</v>
      </c>
      <c r="F108" s="7">
        <f>'Pool CF'!H116+'Pool CF'!P116</f>
        <v>12049109.130098544</v>
      </c>
      <c r="H108" s="7">
        <f t="shared" si="1"/>
        <v>51827.935041899975</v>
      </c>
      <c r="J108" s="7"/>
    </row>
    <row r="109" spans="1:10" x14ac:dyDescent="0.15">
      <c r="A109">
        <v>107</v>
      </c>
      <c r="B109" s="7">
        <f>'Pool CF'!D117+'Pool CF'!G117+'Pool CF'!L117+'Pool CF'!O117</f>
        <v>378057.38200033526</v>
      </c>
      <c r="D109" s="7">
        <f>'Pool CF'!C117+'Pool CF'!K117</f>
        <v>54347.72823825619</v>
      </c>
      <c r="F109" s="7">
        <f>'Pool CF'!H117+'Pool CF'!P117</f>
        <v>11671051.74809821</v>
      </c>
      <c r="H109" s="7">
        <f t="shared" si="1"/>
        <v>50204.621375410607</v>
      </c>
      <c r="J109" s="7"/>
    </row>
    <row r="110" spans="1:10" x14ac:dyDescent="0.15">
      <c r="A110">
        <v>108</v>
      </c>
      <c r="B110" s="7">
        <f>'Pool CF'!D118+'Pool CF'!G118+'Pool CF'!L118+'Pool CF'!O118</f>
        <v>366849.37409376568</v>
      </c>
      <c r="D110" s="7">
        <f>'Pool CF'!C118+'Pool CF'!K118</f>
        <v>52642.495916487358</v>
      </c>
      <c r="F110" s="7">
        <f>'Pool CF'!H118+'Pool CF'!P118</f>
        <v>11304202.374004444</v>
      </c>
      <c r="H110" s="7">
        <f t="shared" si="1"/>
        <v>48629.38228374254</v>
      </c>
      <c r="J110" s="7"/>
    </row>
    <row r="111" spans="1:10" x14ac:dyDescent="0.15">
      <c r="A111">
        <v>109</v>
      </c>
      <c r="B111" s="7">
        <f>'Pool CF'!D119+'Pool CF'!G119+'Pool CF'!L119+'Pool CF'!O119</f>
        <v>355962.04582953174</v>
      </c>
      <c r="D111" s="7">
        <f>'Pool CF'!C119+'Pool CF'!K119</f>
        <v>50987.817401321176</v>
      </c>
      <c r="F111" s="7">
        <f>'Pool CF'!H119+'Pool CF'!P119</f>
        <v>10948240.328174913</v>
      </c>
      <c r="H111" s="7">
        <f t="shared" si="1"/>
        <v>47100.843225018521</v>
      </c>
      <c r="J111" s="7"/>
    </row>
    <row r="112" spans="1:10" x14ac:dyDescent="0.15">
      <c r="A112">
        <v>110</v>
      </c>
      <c r="B112" s="7">
        <f>'Pool CF'!D120+'Pool CF'!G120+'Pool CF'!L120+'Pool CF'!O120</f>
        <v>345386.4396358307</v>
      </c>
      <c r="D112" s="7">
        <f>'Pool CF'!C120+'Pool CF'!K120</f>
        <v>49382.246265680842</v>
      </c>
      <c r="F112" s="7">
        <f>'Pool CF'!H120+'Pool CF'!P120</f>
        <v>10602853.888539083</v>
      </c>
      <c r="H112" s="7">
        <f t="shared" si="1"/>
        <v>45617.668034062139</v>
      </c>
      <c r="J112" s="7"/>
    </row>
    <row r="113" spans="1:10" x14ac:dyDescent="0.15">
      <c r="A113">
        <v>111</v>
      </c>
      <c r="B113" s="7">
        <f>'Pool CF'!D121+'Pool CF'!G121+'Pool CF'!L121+'Pool CF'!O121</f>
        <v>335113.84392258723</v>
      </c>
      <c r="D113" s="7">
        <f>'Pool CF'!C121+'Pool CF'!K121</f>
        <v>47824.376485640838</v>
      </c>
      <c r="F113" s="7">
        <f>'Pool CF'!H121+'Pool CF'!P121</f>
        <v>10267740.044616494</v>
      </c>
      <c r="H113" s="7">
        <f t="shared" si="1"/>
        <v>44178.557868912845</v>
      </c>
      <c r="J113" s="7"/>
    </row>
    <row r="114" spans="1:10" x14ac:dyDescent="0.15">
      <c r="A114">
        <v>112</v>
      </c>
      <c r="B114" s="7">
        <f>'Pool CF'!D122+'Pool CF'!G122+'Pool CF'!L122+'Pool CF'!O122</f>
        <v>325135.78641086747</v>
      </c>
      <c r="D114" s="7">
        <f>'Pool CF'!C122+'Pool CF'!K122</f>
        <v>46312.841330926138</v>
      </c>
      <c r="F114" s="7">
        <f>'Pool CF'!H122+'Pool CF'!P122</f>
        <v>9942604.258205628</v>
      </c>
      <c r="H114" s="7">
        <f t="shared" si="1"/>
        <v>42782.250185902063</v>
      </c>
      <c r="J114" s="7"/>
    </row>
    <row r="115" spans="1:10" x14ac:dyDescent="0.15">
      <c r="A115">
        <v>113</v>
      </c>
      <c r="B115" s="7">
        <f>'Pool CF'!D123+'Pool CF'!G123+'Pool CF'!L123+'Pool CF'!O123</f>
        <v>315444.02764148242</v>
      </c>
      <c r="D115" s="7">
        <f>'Pool CF'!C123+'Pool CF'!K123</f>
        <v>44846.312285499029</v>
      </c>
      <c r="F115" s="7">
        <f>'Pool CF'!H123+'Pool CF'!P123</f>
        <v>9627160.2305641454</v>
      </c>
      <c r="H115" s="7">
        <f t="shared" si="1"/>
        <v>41427.517742523451</v>
      </c>
      <c r="J115" s="7"/>
    </row>
    <row r="116" spans="1:10" x14ac:dyDescent="0.15">
      <c r="A116">
        <v>114</v>
      </c>
      <c r="B116" s="7">
        <f>'Pool CF'!D124+'Pool CF'!G124+'Pool CF'!L124+'Pool CF'!O124</f>
        <v>306030.55465799896</v>
      </c>
      <c r="D116" s="7">
        <f>'Pool CF'!C124+'Pool CF'!K124</f>
        <v>43423.497997425446</v>
      </c>
      <c r="F116" s="7">
        <f>'Pool CF'!H124+'Pool CF'!P124</f>
        <v>9321129.6759061478</v>
      </c>
      <c r="H116" s="7">
        <f t="shared" si="1"/>
        <v>40113.167627350609</v>
      </c>
      <c r="J116" s="7"/>
    </row>
    <row r="117" spans="1:10" x14ac:dyDescent="0.15">
      <c r="A117">
        <v>115</v>
      </c>
      <c r="B117" s="7">
        <f>'Pool CF'!D125+'Pool CF'!G125+'Pool CF'!L125+'Pool CF'!O125</f>
        <v>296887.57485950901</v>
      </c>
      <c r="D117" s="7">
        <f>'Pool CF'!C125+'Pool CF'!K125</f>
        <v>42043.143257234056</v>
      </c>
      <c r="F117" s="7">
        <f>'Pool CF'!H125+'Pool CF'!P125</f>
        <v>9024242.1010466367</v>
      </c>
      <c r="H117" s="7">
        <f t="shared" si="1"/>
        <v>38838.040316275619</v>
      </c>
      <c r="J117" s="7"/>
    </row>
    <row r="118" spans="1:10" x14ac:dyDescent="0.15">
      <c r="A118">
        <v>116</v>
      </c>
      <c r="B118" s="7">
        <f>'Pool CF'!D126+'Pool CF'!G126+'Pool CF'!L126+'Pool CF'!O126</f>
        <v>288007.51001862698</v>
      </c>
      <c r="D118" s="7">
        <f>'Pool CF'!C126+'Pool CF'!K126</f>
        <v>40704.028004002415</v>
      </c>
      <c r="F118" s="7">
        <f>'Pool CF'!H126+'Pool CF'!P126</f>
        <v>8736234.5910280105</v>
      </c>
      <c r="H118" s="7">
        <f t="shared" si="1"/>
        <v>37601.008754360992</v>
      </c>
      <c r="J118" s="7"/>
    </row>
    <row r="119" spans="1:10" x14ac:dyDescent="0.15">
      <c r="A119">
        <v>117</v>
      </c>
      <c r="B119" s="7">
        <f>'Pool CF'!D127+'Pool CF'!G127+'Pool CF'!L127+'Pool CF'!O127</f>
        <v>279382.99046030908</v>
      </c>
      <c r="D119" s="7">
        <f>'Pool CF'!C127+'Pool CF'!K127</f>
        <v>39404.96635842495</v>
      </c>
      <c r="F119" s="7">
        <f>'Pool CF'!H127+'Pool CF'!P127</f>
        <v>8456851.6005677022</v>
      </c>
      <c r="H119" s="7">
        <f t="shared" si="1"/>
        <v>36400.977462616713</v>
      </c>
      <c r="J119" s="7"/>
    </row>
    <row r="120" spans="1:10" x14ac:dyDescent="0.15">
      <c r="A120">
        <v>118</v>
      </c>
      <c r="B120" s="7">
        <f>'Pool CF'!D128+'Pool CF'!G128+'Pool CF'!L128+'Pool CF'!O128</f>
        <v>271006.84939720127</v>
      </c>
      <c r="D120" s="7">
        <f>'Pool CF'!C128+'Pool CF'!K128</f>
        <v>38144.805682137398</v>
      </c>
      <c r="F120" s="7">
        <f>'Pool CF'!H128+'Pool CF'!P128</f>
        <v>8185844.7511705011</v>
      </c>
      <c r="H120" s="7">
        <f t="shared" si="1"/>
        <v>35236.881669032096</v>
      </c>
      <c r="J120" s="7"/>
    </row>
    <row r="121" spans="1:10" x14ac:dyDescent="0.15">
      <c r="A121">
        <v>119</v>
      </c>
      <c r="B121" s="7">
        <f>'Pool CF'!D129+'Pool CF'!G129+'Pool CF'!L129+'Pool CF'!O129</f>
        <v>262872.11741733953</v>
      </c>
      <c r="D121" s="7">
        <f>'Pool CF'!C129+'Pool CF'!K129</f>
        <v>36922.425662591602</v>
      </c>
      <c r="F121" s="7">
        <f>'Pool CF'!H129+'Pool CF'!P129</f>
        <v>7922972.6337531619</v>
      </c>
      <c r="H121" s="7">
        <f t="shared" si="1"/>
        <v>34107.686463210419</v>
      </c>
      <c r="J121" s="7"/>
    </row>
    <row r="122" spans="1:10" x14ac:dyDescent="0.15">
      <c r="A122">
        <v>120</v>
      </c>
      <c r="B122" s="7">
        <f>'Pool CF'!D130+'Pool CF'!G130+'Pool CF'!L130+'Pool CF'!O130</f>
        <v>254972.0171201356</v>
      </c>
      <c r="D122" s="7">
        <f>'Pool CF'!C130+'Pool CF'!K130</f>
        <v>35736.737422793602</v>
      </c>
      <c r="F122" s="7">
        <f>'Pool CF'!H130+'Pool CF'!P130</f>
        <v>7668000.6166330278</v>
      </c>
      <c r="H122" s="7">
        <f t="shared" si="1"/>
        <v>33012.385973971512</v>
      </c>
      <c r="J122" s="7"/>
    </row>
    <row r="123" spans="1:10" x14ac:dyDescent="0.15">
      <c r="A123">
        <v>121</v>
      </c>
      <c r="B123" s="7">
        <f>'Pool CF'!D131+'Pool CF'!G131+'Pool CF'!L131+'Pool CF'!O131</f>
        <v>247299.95789668971</v>
      </c>
      <c r="D123" s="7">
        <f>'Pool CF'!C131+'Pool CF'!K131</f>
        <v>34586.682655236087</v>
      </c>
      <c r="F123" s="7">
        <f>'Pool CF'!H131+'Pool CF'!P131</f>
        <v>7420700.658736337</v>
      </c>
      <c r="H123" s="7">
        <f t="shared" si="1"/>
        <v>31950.002569304284</v>
      </c>
      <c r="J123" s="7"/>
    </row>
    <row r="124" spans="1:10" x14ac:dyDescent="0.15">
      <c r="A124">
        <v>122</v>
      </c>
      <c r="B124" s="7">
        <f>'Pool CF'!D132+'Pool CF'!G132+'Pool CF'!L132+'Pool CF'!O132</f>
        <v>239849.53085057586</v>
      </c>
      <c r="D124" s="7">
        <f>'Pool CF'!C132+'Pool CF'!K132</f>
        <v>33471.232779374172</v>
      </c>
      <c r="F124" s="7">
        <f>'Pool CF'!H132+'Pool CF'!P132</f>
        <v>7180851.1278857607</v>
      </c>
      <c r="H124" s="7">
        <f t="shared" si="1"/>
        <v>30919.58607806807</v>
      </c>
      <c r="J124" s="7"/>
    </row>
    <row r="125" spans="1:10" x14ac:dyDescent="0.15">
      <c r="A125">
        <v>123</v>
      </c>
      <c r="B125" s="7">
        <f>'Pool CF'!D133+'Pool CF'!G133+'Pool CF'!L133+'Pool CF'!O133</f>
        <v>232614.50385534923</v>
      </c>
      <c r="D125" s="7">
        <f>'Pool CF'!C133+'Pool CF'!K133</f>
        <v>32389.388122011122</v>
      </c>
      <c r="F125" s="7">
        <f>'Pool CF'!H133+'Pool CF'!P133</f>
        <v>6948236.6240304112</v>
      </c>
      <c r="H125" s="7">
        <f t="shared" si="1"/>
        <v>29920.21303285734</v>
      </c>
      <c r="J125" s="7"/>
    </row>
    <row r="126" spans="1:10" x14ac:dyDescent="0.15">
      <c r="A126">
        <v>124</v>
      </c>
      <c r="B126" s="7">
        <f>'Pool CF'!D134+'Pool CF'!G134+'Pool CF'!L134+'Pool CF'!O134</f>
        <v>225588.81674512348</v>
      </c>
      <c r="D126" s="7">
        <f>'Pool CF'!C134+'Pool CF'!K134</f>
        <v>31340.177119977048</v>
      </c>
      <c r="F126" s="7">
        <f>'Pool CF'!H134+'Pool CF'!P134</f>
        <v>6722647.8072852874</v>
      </c>
      <c r="H126" s="7">
        <f t="shared" si="1"/>
        <v>28950.985933460048</v>
      </c>
      <c r="J126" s="7"/>
    </row>
    <row r="127" spans="1:10" x14ac:dyDescent="0.15">
      <c r="A127">
        <v>125</v>
      </c>
      <c r="B127" s="7">
        <f>'Pool CF'!D135+'Pool CF'!G135+'Pool CF'!L135+'Pool CF'!O135</f>
        <v>218766.57663466292</v>
      </c>
      <c r="D127" s="7">
        <f>'Pool CF'!C135+'Pool CF'!K135</f>
        <v>30322.65554450058</v>
      </c>
      <c r="F127" s="7">
        <f>'Pool CF'!H135+'Pool CF'!P135</f>
        <v>6503881.2306506243</v>
      </c>
      <c r="H127" s="7">
        <f t="shared" si="1"/>
        <v>28011.032530355365</v>
      </c>
      <c r="J127" s="7"/>
    </row>
    <row r="128" spans="1:10" x14ac:dyDescent="0.15">
      <c r="A128">
        <v>126</v>
      </c>
      <c r="B128" s="7">
        <f>'Pool CF'!D136+'Pool CF'!G136+'Pool CF'!L136+'Pool CF'!O136</f>
        <v>212142.05336552946</v>
      </c>
      <c r="D128" s="7">
        <f>'Pool CF'!C136+'Pool CF'!K136</f>
        <v>29335.905746689237</v>
      </c>
      <c r="F128" s="7">
        <f>'Pool CF'!H136+'Pool CF'!P136</f>
        <v>6291739.1772850957</v>
      </c>
      <c r="H128" s="7">
        <f t="shared" si="1"/>
        <v>27099.505127710934</v>
      </c>
      <c r="J128" s="7"/>
    </row>
    <row r="129" spans="1:10" x14ac:dyDescent="0.15">
      <c r="A129">
        <v>127</v>
      </c>
      <c r="B129" s="7">
        <f>'Pool CF'!D137+'Pool CF'!G137+'Pool CF'!L137+'Pool CF'!O137</f>
        <v>205709.67507491558</v>
      </c>
      <c r="D129" s="7">
        <f>'Pool CF'!C137+'Pool CF'!K137</f>
        <v>28379.035923549956</v>
      </c>
      <c r="F129" s="7">
        <f>'Pool CF'!H137+'Pool CF'!P137</f>
        <v>6086029.5022101793</v>
      </c>
      <c r="H129" s="7">
        <f t="shared" si="1"/>
        <v>26215.579905354567</v>
      </c>
      <c r="J129" s="7"/>
    </row>
    <row r="130" spans="1:10" x14ac:dyDescent="0.15">
      <c r="A130">
        <v>128</v>
      </c>
      <c r="B130" s="7">
        <f>'Pool CF'!D138+'Pool CF'!G138+'Pool CF'!L138+'Pool CF'!O138</f>
        <v>199464.02388388454</v>
      </c>
      <c r="D130" s="7">
        <f>'Pool CF'!C138+'Pool CF'!K138</f>
        <v>27451.179403996415</v>
      </c>
      <c r="F130" s="7">
        <f>'Pool CF'!H138+'Pool CF'!P138</f>
        <v>5886565.4783262946</v>
      </c>
      <c r="H130" s="7">
        <f t="shared" si="1"/>
        <v>25358.456259209081</v>
      </c>
      <c r="J130" s="7"/>
    </row>
    <row r="131" spans="1:10" x14ac:dyDescent="0.15">
      <c r="A131">
        <v>129</v>
      </c>
      <c r="B131" s="7">
        <f>'Pool CF'!D139+'Pool CF'!G139+'Pool CF'!L139+'Pool CF'!O139</f>
        <v>193399.83170182499</v>
      </c>
      <c r="D131" s="7">
        <f>'Pool CF'!C139+'Pool CF'!K139</f>
        <v>26551.493954304518</v>
      </c>
      <c r="F131" s="7">
        <f>'Pool CF'!H139+'Pool CF'!P139</f>
        <v>5693165.6466244692</v>
      </c>
      <c r="H131" s="7">
        <f t="shared" si="1"/>
        <v>24527.356159692896</v>
      </c>
      <c r="J131" s="7"/>
    </row>
    <row r="132" spans="1:10" x14ac:dyDescent="0.15">
      <c r="A132">
        <v>130</v>
      </c>
      <c r="B132" s="7">
        <f>'Pool CF'!D140+'Pool CF'!G140+'Pool CF'!L140+'Pool CF'!O140</f>
        <v>187511.9761440141</v>
      </c>
      <c r="D132" s="7">
        <f>'Pool CF'!C140+'Pool CF'!K140</f>
        <v>25679.161102491911</v>
      </c>
      <c r="F132" s="7">
        <f>'Pool CF'!H140+'Pool CF'!P140</f>
        <v>5505653.6704804543</v>
      </c>
      <c r="H132" s="7">
        <f t="shared" ref="H132:H195" si="2">F131*0.05/12</f>
        <v>23721.523527601956</v>
      </c>
      <c r="J132" s="7"/>
    </row>
    <row r="133" spans="1:10" x14ac:dyDescent="0.15">
      <c r="A133">
        <v>131</v>
      </c>
      <c r="B133" s="7">
        <f>'Pool CF'!D141+'Pool CF'!G141+'Pool CF'!L141+'Pool CF'!O141</f>
        <v>181795.47655926325</v>
      </c>
      <c r="D133" s="7">
        <f>'Pool CF'!C141+'Pool CF'!K141</f>
        <v>24833.385481111334</v>
      </c>
      <c r="F133" s="7">
        <f>'Pool CF'!H141+'Pool CF'!P141</f>
        <v>5323858.1939211916</v>
      </c>
      <c r="H133" s="7">
        <f t="shared" si="2"/>
        <v>22940.223627001895</v>
      </c>
      <c r="J133" s="7"/>
    </row>
    <row r="134" spans="1:10" x14ac:dyDescent="0.15">
      <c r="A134">
        <v>132</v>
      </c>
      <c r="B134" s="7">
        <f>'Pool CF'!D142+'Pool CF'!G142+'Pool CF'!L142+'Pool CF'!O142</f>
        <v>176245.49016470299</v>
      </c>
      <c r="D134" s="7">
        <f>'Pool CF'!C142+'Pool CF'!K142</f>
        <v>24013.394187961268</v>
      </c>
      <c r="F134" s="7">
        <f>'Pool CF'!H142+'Pool CF'!P142</f>
        <v>5147612.7037564889</v>
      </c>
      <c r="H134" s="7">
        <f t="shared" si="2"/>
        <v>22182.742474671631</v>
      </c>
      <c r="J134" s="7"/>
    </row>
    <row r="135" spans="1:10" x14ac:dyDescent="0.15">
      <c r="A135">
        <v>133</v>
      </c>
      <c r="B135" s="7">
        <f>'Pool CF'!D143+'Pool CF'!G143+'Pool CF'!L143+'Pool CF'!O143</f>
        <v>170857.3082848406</v>
      </c>
      <c r="D135" s="7">
        <f>'Pool CF'!C143+'Pool CF'!K143</f>
        <v>23218.43616423061</v>
      </c>
      <c r="F135" s="7">
        <f>'Pool CF'!H143+'Pool CF'!P143</f>
        <v>4976755.3954716474</v>
      </c>
      <c r="H135" s="7">
        <f t="shared" si="2"/>
        <v>21448.38626565204</v>
      </c>
      <c r="J135" s="7"/>
    </row>
    <row r="136" spans="1:10" x14ac:dyDescent="0.15">
      <c r="A136">
        <v>134</v>
      </c>
      <c r="B136" s="7">
        <f>'Pool CF'!D144+'Pool CF'!G144+'Pool CF'!L144+'Pool CF'!O144</f>
        <v>165626.35269210115</v>
      </c>
      <c r="D136" s="7">
        <f>'Pool CF'!C144+'Pool CF'!K144</f>
        <v>22447.781589607144</v>
      </c>
      <c r="F136" s="7">
        <f>'Pool CF'!H144+'Pool CF'!P144</f>
        <v>4811129.0427795462</v>
      </c>
      <c r="H136" s="7">
        <f t="shared" si="2"/>
        <v>20736.480814465198</v>
      </c>
      <c r="J136" s="7"/>
    </row>
    <row r="137" spans="1:10" x14ac:dyDescent="0.15">
      <c r="A137">
        <v>135</v>
      </c>
      <c r="B137" s="7">
        <f>'Pool CF'!D145+'Pool CF'!G145+'Pool CF'!L145+'Pool CF'!O145</f>
        <v>160548.17204613524</v>
      </c>
      <c r="D137" s="7">
        <f>'Pool CF'!C145+'Pool CF'!K145</f>
        <v>21700.721293891937</v>
      </c>
      <c r="F137" s="7">
        <f>'Pool CF'!H145+'Pool CF'!P145</f>
        <v>4650580.8707334101</v>
      </c>
      <c r="H137" s="7">
        <f t="shared" si="2"/>
        <v>20046.371011581443</v>
      </c>
      <c r="J137" s="7"/>
    </row>
    <row r="138" spans="1:10" x14ac:dyDescent="0.15">
      <c r="A138">
        <v>136</v>
      </c>
      <c r="B138" s="7">
        <f>'Pool CF'!D146+'Pool CF'!G146+'Pool CF'!L146+'Pool CF'!O146</f>
        <v>155618.43842925137</v>
      </c>
      <c r="D138" s="7">
        <f>'Pool CF'!C146+'Pool CF'!K146</f>
        <v>20976.56618467427</v>
      </c>
      <c r="F138" s="7">
        <f>'Pool CF'!H146+'Pool CF'!P146</f>
        <v>4494962.4323041588</v>
      </c>
      <c r="H138" s="7">
        <f t="shared" si="2"/>
        <v>19377.420294722542</v>
      </c>
      <c r="J138" s="7"/>
    </row>
    <row r="139" spans="1:10" x14ac:dyDescent="0.15">
      <c r="A139">
        <v>137</v>
      </c>
      <c r="B139" s="7">
        <f>'Pool CF'!D147+'Pool CF'!G147+'Pool CF'!L147+'Pool CF'!O147</f>
        <v>150832.94397539846</v>
      </c>
      <c r="D139" s="7">
        <f>'Pool CF'!C147+'Pool CF'!K147</f>
        <v>20274.646690633508</v>
      </c>
      <c r="F139" s="7">
        <f>'Pool CF'!H147+'Pool CF'!P147</f>
        <v>4344129.4883287614</v>
      </c>
      <c r="H139" s="7">
        <f t="shared" si="2"/>
        <v>18729.010134600663</v>
      </c>
      <c r="J139" s="7"/>
    </row>
    <row r="140" spans="1:10" x14ac:dyDescent="0.15">
      <c r="A140">
        <v>138</v>
      </c>
      <c r="B140" s="7">
        <f>'Pool CF'!D148+'Pool CF'!G148+'Pool CF'!L148+'Pool CF'!O148</f>
        <v>146187.5975901949</v>
      </c>
      <c r="D140" s="7">
        <f>'Pool CF'!C148+'Pool CF'!K148</f>
        <v>19594.312220045933</v>
      </c>
      <c r="F140" s="7">
        <f>'Pool CF'!H148+'Pool CF'!P148</f>
        <v>4197941.8907385664</v>
      </c>
      <c r="H140" s="7">
        <f t="shared" si="2"/>
        <v>18100.539534703174</v>
      </c>
      <c r="J140" s="7"/>
    </row>
    <row r="141" spans="1:10" x14ac:dyDescent="0.15">
      <c r="A141">
        <v>139</v>
      </c>
      <c r="B141" s="7">
        <f>'Pool CF'!D149+'Pool CF'!G149+'Pool CF'!L149+'Pool CF'!O149</f>
        <v>141678.42175956495</v>
      </c>
      <c r="D141" s="7">
        <f>'Pool CF'!C149+'Pool CF'!K149</f>
        <v>18934.930634085875</v>
      </c>
      <c r="F141" s="7">
        <f>'Pool CF'!H149+'Pool CF'!P149</f>
        <v>4056263.468979001</v>
      </c>
      <c r="H141" s="7">
        <f t="shared" si="2"/>
        <v>17491.42454474403</v>
      </c>
      <c r="J141" s="7"/>
    </row>
    <row r="142" spans="1:10" x14ac:dyDescent="0.15">
      <c r="A142">
        <v>140</v>
      </c>
      <c r="B142" s="7">
        <f>'Pool CF'!D150+'Pool CF'!G150+'Pool CF'!L150+'Pool CF'!O150</f>
        <v>137301.54944461025</v>
      </c>
      <c r="D142" s="7">
        <f>'Pool CF'!C150+'Pool CF'!K150</f>
        <v>18295.887734521515</v>
      </c>
      <c r="F142" s="7">
        <f>'Pool CF'!H150+'Pool CF'!P150</f>
        <v>3918961.9195343908</v>
      </c>
      <c r="H142" s="7">
        <f t="shared" si="2"/>
        <v>16901.097787412506</v>
      </c>
      <c r="J142" s="7"/>
    </row>
    <row r="143" spans="1:10" x14ac:dyDescent="0.15">
      <c r="A143">
        <v>141</v>
      </c>
      <c r="B143" s="7">
        <f>'Pool CF'!D151+'Pool CF'!G151+'Pool CF'!L151+'Pool CF'!O151</f>
        <v>133053.2210604054</v>
      </c>
      <c r="D143" s="7">
        <f>'Pool CF'!C151+'Pool CF'!K151</f>
        <v>17676.586765416385</v>
      </c>
      <c r="F143" s="7">
        <f>'Pool CF'!H151+'Pool CF'!P151</f>
        <v>3785908.6984739853</v>
      </c>
      <c r="H143" s="7">
        <f t="shared" si="2"/>
        <v>16329.007998059962</v>
      </c>
      <c r="J143" s="7"/>
    </row>
    <row r="144" spans="1:10" x14ac:dyDescent="0.15">
      <c r="A144">
        <v>142</v>
      </c>
      <c r="B144" s="7">
        <f>'Pool CF'!D152+'Pool CF'!G152+'Pool CF'!L152+'Pool CF'!O152</f>
        <v>128929.78153646973</v>
      </c>
      <c r="D144" s="7">
        <f>'Pool CF'!C152+'Pool CF'!K152</f>
        <v>17076.447928457943</v>
      </c>
      <c r="F144" s="7">
        <f>'Pool CF'!H152+'Pool CF'!P152</f>
        <v>3656978.9169375161</v>
      </c>
      <c r="H144" s="7">
        <f t="shared" si="2"/>
        <v>15774.619576974939</v>
      </c>
      <c r="J144" s="7"/>
    </row>
    <row r="145" spans="1:10" x14ac:dyDescent="0.15">
      <c r="A145">
        <v>143</v>
      </c>
      <c r="B145" s="7">
        <f>'Pool CF'!D153+'Pool CF'!G153+'Pool CF'!L153+'Pool CF'!O153</f>
        <v>124927.67745672597</v>
      </c>
      <c r="D145" s="7">
        <f>'Pool CF'!C153+'Pool CF'!K153</f>
        <v>16494.907911544971</v>
      </c>
      <c r="F145" s="7">
        <f>'Pool CF'!H153+'Pool CF'!P153</f>
        <v>3532051.2394807902</v>
      </c>
      <c r="H145" s="7">
        <f t="shared" si="2"/>
        <v>15237.412153906318</v>
      </c>
      <c r="J145" s="7"/>
    </row>
    <row r="146" spans="1:10" x14ac:dyDescent="0.15">
      <c r="A146">
        <v>144</v>
      </c>
      <c r="B146" s="7">
        <f>'Pool CF'!D154+'Pool CF'!G154+'Pool CF'!L154+'Pool CF'!O154</f>
        <v>121043.45427681558</v>
      </c>
      <c r="D146" s="7">
        <f>'Pool CF'!C154+'Pool CF'!K154</f>
        <v>15931.419430275144</v>
      </c>
      <c r="F146" s="7">
        <f>'Pool CF'!H154+'Pool CF'!P154</f>
        <v>3411007.7852039747</v>
      </c>
      <c r="H146" s="7">
        <f t="shared" si="2"/>
        <v>14716.880164503295</v>
      </c>
      <c r="J146" s="7"/>
    </row>
    <row r="147" spans="1:10" x14ac:dyDescent="0.15">
      <c r="A147">
        <v>145</v>
      </c>
      <c r="B147" s="7">
        <f>'Pool CF'!D155+'Pool CF'!G155+'Pool CF'!L155+'Pool CF'!O155</f>
        <v>117273.7536166966</v>
      </c>
      <c r="D147" s="7">
        <f>'Pool CF'!C155+'Pool CF'!K155</f>
        <v>15385.450781983924</v>
      </c>
      <c r="F147" s="7">
        <f>'Pool CF'!H155+'Pool CF'!P155</f>
        <v>3293734.0315872785</v>
      </c>
      <c r="H147" s="7">
        <f t="shared" si="2"/>
        <v>14212.532438349896</v>
      </c>
      <c r="J147" s="7"/>
    </row>
    <row r="148" spans="1:10" x14ac:dyDescent="0.15">
      <c r="A148">
        <v>146</v>
      </c>
      <c r="B148" s="7">
        <f>'Pool CF'!D156+'Pool CF'!G156+'Pool CF'!L156+'Pool CF'!O156</f>
        <v>113615.31062650587</v>
      </c>
      <c r="D148" s="7">
        <f>'Pool CF'!C156+'Pool CF'!K156</f>
        <v>14856.485411995167</v>
      </c>
      <c r="F148" s="7">
        <f>'Pool CF'!H156+'Pool CF'!P156</f>
        <v>3180118.7209607726</v>
      </c>
      <c r="H148" s="7">
        <f t="shared" si="2"/>
        <v>13723.891798280327</v>
      </c>
      <c r="J148" s="7"/>
    </row>
    <row r="149" spans="1:10" x14ac:dyDescent="0.15">
      <c r="A149">
        <v>147</v>
      </c>
      <c r="B149" s="7">
        <f>'Pool CF'!D157+'Pool CF'!G157+'Pool CF'!L157+'Pool CF'!O157</f>
        <v>110064.95142372021</v>
      </c>
      <c r="D149" s="7">
        <f>'Pool CF'!C157+'Pool CF'!K157</f>
        <v>14344.021491753043</v>
      </c>
      <c r="F149" s="7">
        <f>'Pool CF'!H157+'Pool CF'!P157</f>
        <v>3070053.7695370521</v>
      </c>
      <c r="H149" s="7">
        <f t="shared" si="2"/>
        <v>13250.494670669888</v>
      </c>
      <c r="J149" s="7"/>
    </row>
    <row r="150" spans="1:10" x14ac:dyDescent="0.15">
      <c r="A150">
        <v>148</v>
      </c>
      <c r="B150" s="7">
        <f>'Pool CF'!D158+'Pool CF'!G158+'Pool CF'!L158+'Pool CF'!O158</f>
        <v>106619.59059970458</v>
      </c>
      <c r="D150" s="7">
        <f>'Pool CF'!C158+'Pool CF'!K158</f>
        <v>13847.571508513614</v>
      </c>
      <c r="F150" s="7">
        <f>'Pool CF'!H158+'Pool CF'!P158</f>
        <v>2963434.1789373476</v>
      </c>
      <c r="H150" s="7">
        <f t="shared" si="2"/>
        <v>12791.890706404383</v>
      </c>
      <c r="J150" s="7"/>
    </row>
    <row r="151" spans="1:10" x14ac:dyDescent="0.15">
      <c r="A151">
        <v>149</v>
      </c>
      <c r="B151" s="7">
        <f>'Pool CF'!D159+'Pool CF'!G159+'Pool CF'!L159+'Pool CF'!O159</f>
        <v>103276.2287937854</v>
      </c>
      <c r="D151" s="7">
        <f>'Pool CF'!C159+'Pool CF'!K159</f>
        <v>13366.661866283146</v>
      </c>
      <c r="F151" s="7">
        <f>'Pool CF'!H159+'Pool CF'!P159</f>
        <v>2860157.9501435622</v>
      </c>
      <c r="H151" s="7">
        <f t="shared" si="2"/>
        <v>12347.642412238949</v>
      </c>
      <c r="J151" s="7"/>
    </row>
    <row r="152" spans="1:10" x14ac:dyDescent="0.15">
      <c r="A152">
        <v>150</v>
      </c>
      <c r="B152" s="7">
        <f>'Pool CF'!D160+'Pool CF'!G160+'Pool CF'!L160+'Pool CF'!O160</f>
        <v>100031.95033303693</v>
      </c>
      <c r="D152" s="7">
        <f>'Pool CF'!C160+'Pool CF'!K160</f>
        <v>12900.83249769855</v>
      </c>
      <c r="F152" s="7">
        <f>'Pool CF'!H160+'Pool CF'!P160</f>
        <v>2760125.9998105252</v>
      </c>
      <c r="H152" s="7">
        <f t="shared" si="2"/>
        <v>11917.324792264842</v>
      </c>
      <c r="J152" s="7"/>
    </row>
    <row r="153" spans="1:10" x14ac:dyDescent="0.15">
      <c r="A153">
        <v>151</v>
      </c>
      <c r="B153" s="7">
        <f>'Pool CF'!D161+'Pool CF'!G161+'Pool CF'!L161+'Pool CF'!O161</f>
        <v>96883.920936017181</v>
      </c>
      <c r="D153" s="7">
        <f>'Pool CF'!C161+'Pool CF'!K161</f>
        <v>12449.636486553591</v>
      </c>
      <c r="F153" s="7">
        <f>'Pool CF'!H161+'Pool CF'!P161</f>
        <v>2663242.0788745084</v>
      </c>
      <c r="H153" s="7">
        <f t="shared" si="2"/>
        <v>11500.524999210522</v>
      </c>
      <c r="J153" s="7"/>
    </row>
    <row r="154" spans="1:10" x14ac:dyDescent="0.15">
      <c r="A154">
        <v>152</v>
      </c>
      <c r="B154" s="7">
        <f>'Pool CF'!D162+'Pool CF'!G162+'Pool CF'!L162+'Pool CF'!O162</f>
        <v>93829.385478736745</v>
      </c>
      <c r="D154" s="7">
        <f>'Pool CF'!C162+'Pool CF'!K162</f>
        <v>12012.639700682379</v>
      </c>
      <c r="F154" s="7">
        <f>'Pool CF'!H162+'Pool CF'!P162</f>
        <v>2569412.6933957716</v>
      </c>
      <c r="H154" s="7">
        <f t="shared" si="2"/>
        <v>11096.841995310453</v>
      </c>
      <c r="J154" s="7"/>
    </row>
    <row r="155" spans="1:10" x14ac:dyDescent="0.15">
      <c r="A155">
        <v>153</v>
      </c>
      <c r="B155" s="7">
        <f>'Pool CF'!D163+'Pool CF'!G163+'Pool CF'!L163+'Pool CF'!O163</f>
        <v>90865.665821189294</v>
      </c>
      <c r="D155" s="7">
        <f>'Pool CF'!C163+'Pool CF'!K163</f>
        <v>11589.420434919457</v>
      </c>
      <c r="F155" s="7">
        <f>'Pool CF'!H163+'Pool CF'!P163</f>
        <v>2478547.027574582</v>
      </c>
      <c r="H155" s="7">
        <f t="shared" si="2"/>
        <v>10705.886222482382</v>
      </c>
      <c r="J155" s="7"/>
    </row>
    <row r="156" spans="1:10" x14ac:dyDescent="0.15">
      <c r="A156">
        <v>154</v>
      </c>
      <c r="B156" s="7">
        <f>'Pool CF'!D164+'Pool CF'!G164+'Pool CF'!L164+'Pool CF'!O164</f>
        <v>87990.158692817684</v>
      </c>
      <c r="D156" s="7">
        <f>'Pool CF'!C164+'Pool CF'!K164</f>
        <v>11179.56906386335</v>
      </c>
      <c r="F156" s="7">
        <f>'Pool CF'!H164+'Pool CF'!P164</f>
        <v>2390556.8688817648</v>
      </c>
      <c r="H156" s="7">
        <f t="shared" si="2"/>
        <v>10327.279281560759</v>
      </c>
      <c r="J156" s="7"/>
    </row>
    <row r="157" spans="1:10" x14ac:dyDescent="0.15">
      <c r="A157">
        <v>155</v>
      </c>
      <c r="B157" s="7">
        <f>'Pool CF'!D165+'Pool CF'!G165+'Pool CF'!L165+'Pool CF'!O165</f>
        <v>85200.333635332412</v>
      </c>
      <c r="D157" s="7">
        <f>'Pool CF'!C165+'Pool CF'!K165</f>
        <v>10782.687704177697</v>
      </c>
      <c r="F157" s="7">
        <f>'Pool CF'!H165+'Pool CF'!P165</f>
        <v>2305356.5352464323</v>
      </c>
      <c r="H157" s="7">
        <f t="shared" si="2"/>
        <v>9960.6536203406868</v>
      </c>
      <c r="J157" s="7"/>
    </row>
    <row r="158" spans="1:10" x14ac:dyDescent="0.15">
      <c r="A158">
        <v>156</v>
      </c>
      <c r="B158" s="7">
        <f>'Pool CF'!D166+'Pool CF'!G166+'Pool CF'!L166+'Pool CF'!O166</f>
        <v>82493.731001341628</v>
      </c>
      <c r="D158" s="7">
        <f>'Pool CF'!C166+'Pool CF'!K166</f>
        <v>10398.38988617131</v>
      </c>
      <c r="F158" s="7">
        <f>'Pool CF'!H166+'Pool CF'!P166</f>
        <v>2222862.8042450906</v>
      </c>
      <c r="H158" s="7">
        <f t="shared" si="2"/>
        <v>9605.6522301934692</v>
      </c>
      <c r="J158" s="7"/>
    </row>
    <row r="159" spans="1:10" x14ac:dyDescent="0.15">
      <c r="A159">
        <v>157</v>
      </c>
      <c r="B159" s="7">
        <f>'Pool CF'!D167+'Pool CF'!G167+'Pool CF'!L167+'Pool CF'!O167</f>
        <v>79867.960007293092</v>
      </c>
      <c r="D159" s="7">
        <f>'Pool CF'!C167+'Pool CF'!K167</f>
        <v>10026.300234405411</v>
      </c>
      <c r="F159" s="7">
        <f>'Pool CF'!H167+'Pool CF'!P167</f>
        <v>2142994.8442377974</v>
      </c>
      <c r="H159" s="7">
        <f t="shared" si="2"/>
        <v>9261.9283510212117</v>
      </c>
      <c r="J159" s="7"/>
    </row>
    <row r="160" spans="1:10" x14ac:dyDescent="0.15">
      <c r="A160">
        <v>158</v>
      </c>
      <c r="B160" s="7">
        <f>'Pool CF'!D168+'Pool CF'!G168+'Pool CF'!L168+'Pool CF'!O168</f>
        <v>77320.696839268203</v>
      </c>
      <c r="D160" s="7">
        <f>'Pool CF'!C168+'Pool CF'!K168</f>
        <v>9666.0541570830937</v>
      </c>
      <c r="F160" s="7">
        <f>'Pool CF'!H168+'Pool CF'!P168</f>
        <v>2065674.1473985291</v>
      </c>
      <c r="H160" s="7">
        <f t="shared" si="2"/>
        <v>8929.1451843241575</v>
      </c>
      <c r="J160" s="7"/>
    </row>
    <row r="161" spans="1:10" x14ac:dyDescent="0.15">
      <c r="A161">
        <v>159</v>
      </c>
      <c r="B161" s="7">
        <f>'Pool CF'!D169+'Pool CF'!G169+'Pool CF'!L169+'Pool CF'!O169</f>
        <v>74849.682810207349</v>
      </c>
      <c r="D161" s="7">
        <f>'Pool CF'!C169+'Pool CF'!K169</f>
        <v>9317.2975439825805</v>
      </c>
      <c r="F161" s="7">
        <f>'Pool CF'!H169+'Pool CF'!P169</f>
        <v>1990824.4645883217</v>
      </c>
      <c r="H161" s="7">
        <f t="shared" si="2"/>
        <v>8606.9756141605376</v>
      </c>
      <c r="J161" s="7"/>
    </row>
    <row r="162" spans="1:10" x14ac:dyDescent="0.15">
      <c r="A162">
        <v>160</v>
      </c>
      <c r="B162" s="7">
        <f>'Pool CF'!D170+'Pool CF'!G170+'Pool CF'!L170+'Pool CF'!O170</f>
        <v>72452.722567183839</v>
      </c>
      <c r="D162" s="7">
        <f>'Pool CF'!C170+'Pool CF'!K170</f>
        <v>8979.6864727023294</v>
      </c>
      <c r="F162" s="7">
        <f>'Pool CF'!H170+'Pool CF'!P170</f>
        <v>1918371.7420211381</v>
      </c>
      <c r="H162" s="7">
        <f t="shared" si="2"/>
        <v>8295.1019357846744</v>
      </c>
      <c r="J162" s="7"/>
    </row>
    <row r="163" spans="1:10" x14ac:dyDescent="0.15">
      <c r="A163">
        <v>161</v>
      </c>
      <c r="B163" s="7">
        <f>'Pool CF'!D171+'Pool CF'!G171+'Pool CF'!L171+'Pool CF'!O171</f>
        <v>70127.682347380207</v>
      </c>
      <c r="D163" s="7">
        <f>'Pool CF'!C171+'Pool CF'!K171</f>
        <v>8652.8869229922329</v>
      </c>
      <c r="F163" s="7">
        <f>'Pool CF'!H171+'Pool CF'!P171</f>
        <v>1848244.0596737578</v>
      </c>
      <c r="H163" s="7">
        <f t="shared" si="2"/>
        <v>7993.2155917547425</v>
      </c>
      <c r="J163" s="7"/>
    </row>
    <row r="164" spans="1:10" x14ac:dyDescent="0.15">
      <c r="A164">
        <v>162</v>
      </c>
      <c r="B164" s="7">
        <f>'Pool CF'!D172+'Pool CF'!G172+'Pool CF'!L172+'Pool CF'!O172</f>
        <v>67872.488281457016</v>
      </c>
      <c r="D164" s="7">
        <f>'Pool CF'!C172+'Pool CF'!K172</f>
        <v>8336.5744989512314</v>
      </c>
      <c r="F164" s="7">
        <f>'Pool CF'!H172+'Pool CF'!P172</f>
        <v>1780371.571392301</v>
      </c>
      <c r="H164" s="7">
        <f t="shared" si="2"/>
        <v>7701.0169153073248</v>
      </c>
      <c r="J164" s="7"/>
    </row>
    <row r="165" spans="1:10" x14ac:dyDescent="0.15">
      <c r="A165">
        <v>163</v>
      </c>
      <c r="B165" s="7">
        <f>'Pool CF'!D173+'Pool CF'!G173+'Pool CF'!L173+'Pool CF'!O173</f>
        <v>65685.124743039152</v>
      </c>
      <c r="D165" s="7">
        <f>'Pool CF'!C173+'Pool CF'!K173</f>
        <v>8030.4341588775942</v>
      </c>
      <c r="F165" s="7">
        <f>'Pool CF'!H173+'Pool CF'!P173</f>
        <v>1714686.4466492618</v>
      </c>
      <c r="H165" s="7">
        <f t="shared" si="2"/>
        <v>7418.2148808012544</v>
      </c>
      <c r="J165" s="7"/>
    </row>
    <row r="166" spans="1:10" x14ac:dyDescent="0.15">
      <c r="A166">
        <v>164</v>
      </c>
      <c r="B166" s="7">
        <f>'Pool CF'!D174+'Pool CF'!G174+'Pool CF'!L174+'Pool CF'!O174</f>
        <v>63563.632743078204</v>
      </c>
      <c r="D166" s="7">
        <f>'Pool CF'!C174+'Pool CF'!K174</f>
        <v>7734.1599525638412</v>
      </c>
      <c r="F166" s="7">
        <f>'Pool CF'!H174+'Pool CF'!P174</f>
        <v>1651122.8139061835</v>
      </c>
      <c r="H166" s="7">
        <f t="shared" si="2"/>
        <v>7144.5268610385911</v>
      </c>
      <c r="J166" s="7"/>
    </row>
    <row r="167" spans="1:10" x14ac:dyDescent="0.15">
      <c r="A167">
        <v>165</v>
      </c>
      <c r="B167" s="7">
        <f>'Pool CF'!D175+'Pool CF'!G175+'Pool CF'!L175+'Pool CF'!O175</f>
        <v>61506.108367883586</v>
      </c>
      <c r="D167" s="7">
        <f>'Pool CF'!C175+'Pool CF'!K175</f>
        <v>7447.4547658338879</v>
      </c>
      <c r="F167" s="7">
        <f>'Pool CF'!H175+'Pool CF'!P175</f>
        <v>1589616.7055382999</v>
      </c>
      <c r="H167" s="7">
        <f t="shared" si="2"/>
        <v>6879.6783912757646</v>
      </c>
      <c r="J167" s="7"/>
    </row>
    <row r="168" spans="1:10" x14ac:dyDescent="0.15">
      <c r="A168">
        <v>166</v>
      </c>
      <c r="B168" s="7">
        <f>'Pool CF'!D176+'Pool CF'!G176+'Pool CF'!L176+'Pool CF'!O176</f>
        <v>59510.701259646317</v>
      </c>
      <c r="D168" s="7">
        <f>'Pool CF'!C176+'Pool CF'!K176</f>
        <v>7170.0300721254644</v>
      </c>
      <c r="F168" s="7">
        <f>'Pool CF'!H176+'Pool CF'!P176</f>
        <v>1530106.0042786538</v>
      </c>
      <c r="H168" s="7">
        <f t="shared" si="2"/>
        <v>6623.4029397429158</v>
      </c>
      <c r="J168" s="7"/>
    </row>
    <row r="169" spans="1:10" x14ac:dyDescent="0.15">
      <c r="A169">
        <v>167</v>
      </c>
      <c r="B169" s="7">
        <f>'Pool CF'!D177+'Pool CF'!G177+'Pool CF'!L177+'Pool CF'!O177</f>
        <v>57575.61313831147</v>
      </c>
      <c r="D169" s="7">
        <f>'Pool CF'!C177+'Pool CF'!K177</f>
        <v>6901.6056909261233</v>
      </c>
      <c r="F169" s="7">
        <f>'Pool CF'!H177+'Pool CF'!P177</f>
        <v>1472530.3911403422</v>
      </c>
      <c r="H169" s="7">
        <f t="shared" si="2"/>
        <v>6375.4416844943908</v>
      </c>
      <c r="J169" s="7"/>
    </row>
    <row r="170" spans="1:10" x14ac:dyDescent="0.15">
      <c r="A170">
        <v>168</v>
      </c>
      <c r="B170" s="7">
        <f>'Pool CF'!D178+'Pool CF'!G178+'Pool CF'!L178+'Pool CF'!O178</f>
        <v>55699.096363685501</v>
      </c>
      <c r="D170" s="7">
        <f>'Pool CF'!C178+'Pool CF'!K178</f>
        <v>6641.9095528763582</v>
      </c>
      <c r="F170" s="7">
        <f>'Pool CF'!H178+'Pool CF'!P178</f>
        <v>1416831.2947766567</v>
      </c>
      <c r="H170" s="7">
        <f t="shared" si="2"/>
        <v>6135.5432964180936</v>
      </c>
      <c r="J170" s="7"/>
    </row>
    <row r="171" spans="1:10" x14ac:dyDescent="0.15">
      <c r="A171">
        <v>169</v>
      </c>
      <c r="B171" s="7">
        <f>'Pool CF'!D179+'Pool CF'!G179+'Pool CF'!L179+'Pool CF'!O179</f>
        <v>53879.452536694705</v>
      </c>
      <c r="D171" s="7">
        <f>'Pool CF'!C179+'Pool CF'!K179</f>
        <v>6390.6774713583227</v>
      </c>
      <c r="F171" s="7">
        <f>'Pool CF'!H179+'Pool CF'!P179</f>
        <v>1362951.842239962</v>
      </c>
      <c r="H171" s="7">
        <f t="shared" si="2"/>
        <v>5903.46372823607</v>
      </c>
      <c r="J171" s="7"/>
    </row>
    <row r="172" spans="1:10" x14ac:dyDescent="0.15">
      <c r="A172">
        <v>170</v>
      </c>
      <c r="B172" s="7">
        <f>'Pool CF'!D180+'Pool CF'!G180+'Pool CF'!L180+'Pool CF'!O180</f>
        <v>52115.031138739752</v>
      </c>
      <c r="D172" s="7">
        <f>'Pool CF'!C180+'Pool CF'!K180</f>
        <v>6147.6529203935879</v>
      </c>
      <c r="F172" s="7">
        <f>'Pool CF'!H180+'Pool CF'!P180</f>
        <v>1310836.8111012224</v>
      </c>
      <c r="H172" s="7">
        <f t="shared" si="2"/>
        <v>5678.9660093331759</v>
      </c>
      <c r="J172" s="7"/>
    </row>
    <row r="173" spans="1:10" x14ac:dyDescent="0.15">
      <c r="A173">
        <v>171</v>
      </c>
      <c r="B173" s="7">
        <f>'Pool CF'!D181+'Pool CF'!G181+'Pool CF'!L181+'Pool CF'!O181</f>
        <v>50404.228208119624</v>
      </c>
      <c r="D173" s="7">
        <f>'Pool CF'!C181+'Pool CF'!K181</f>
        <v>5912.5868186780908</v>
      </c>
      <c r="F173" s="7">
        <f>'Pool CF'!H181+'Pool CF'!P181</f>
        <v>1260432.5828931027</v>
      </c>
      <c r="H173" s="7">
        <f t="shared" si="2"/>
        <v>5461.8200462550931</v>
      </c>
      <c r="J173" s="7"/>
    </row>
    <row r="174" spans="1:10" x14ac:dyDescent="0.15">
      <c r="A174">
        <v>172</v>
      </c>
      <c r="B174" s="7">
        <f>'Pool CF'!D182+'Pool CF'!G182+'Pool CF'!L182+'Pool CF'!O182</f>
        <v>48745.485052525662</v>
      </c>
      <c r="D174" s="7">
        <f>'Pool CF'!C182+'Pool CF'!K182</f>
        <v>5685.2373195870678</v>
      </c>
      <c r="F174" s="7">
        <f>'Pool CF'!H182+'Pool CF'!P182</f>
        <v>1211687.0978405769</v>
      </c>
      <c r="H174" s="7">
        <f t="shared" si="2"/>
        <v>5251.8024287212611</v>
      </c>
      <c r="J174" s="7"/>
    </row>
    <row r="175" spans="1:10" x14ac:dyDescent="0.15">
      <c r="A175">
        <v>173</v>
      </c>
      <c r="B175" s="7">
        <f>'Pool CF'!D183+'Pool CF'!G183+'Pool CF'!L183+'Pool CF'!O183</f>
        <v>47137.286996633164</v>
      </c>
      <c r="D175" s="7">
        <f>'Pool CF'!C183+'Pool CF'!K183</f>
        <v>5465.3696069872976</v>
      </c>
      <c r="F175" s="7">
        <f>'Pool CF'!H183+'Pool CF'!P183</f>
        <v>1164549.8108439439</v>
      </c>
      <c r="H175" s="7">
        <f t="shared" si="2"/>
        <v>5048.6962410024034</v>
      </c>
      <c r="J175" s="7"/>
    </row>
    <row r="176" spans="1:10" x14ac:dyDescent="0.15">
      <c r="A176">
        <v>174</v>
      </c>
      <c r="B176" s="7">
        <f>'Pool CF'!D184+'Pool CF'!G184+'Pool CF'!L184+'Pool CF'!O184</f>
        <v>45578.162163843983</v>
      </c>
      <c r="D176" s="7">
        <f>'Pool CF'!C184+'Pool CF'!K184</f>
        <v>5252.7556966983257</v>
      </c>
      <c r="F176" s="7">
        <f>'Pool CF'!H184+'Pool CF'!P184</f>
        <v>1118971.6486800998</v>
      </c>
      <c r="H176" s="7">
        <f t="shared" si="2"/>
        <v>4852.2908785164327</v>
      </c>
      <c r="J176" s="7"/>
    </row>
    <row r="177" spans="1:10" x14ac:dyDescent="0.15">
      <c r="A177">
        <v>175</v>
      </c>
      <c r="B177" s="7">
        <f>'Pool CF'!D185+'Pool CF'!G185+'Pool CF'!L185+'Pool CF'!O185</f>
        <v>44066.680291258846</v>
      </c>
      <c r="D177" s="7">
        <f>'Pool CF'!C185+'Pool CF'!K185</f>
        <v>5047.1742434486423</v>
      </c>
      <c r="F177" s="7">
        <f>'Pool CF'!H185+'Pool CF'!P185</f>
        <v>1074904.968388841</v>
      </c>
      <c r="H177" s="7">
        <f t="shared" si="2"/>
        <v>4662.3818695004156</v>
      </c>
      <c r="J177" s="7"/>
    </row>
    <row r="178" spans="1:10" x14ac:dyDescent="0.15">
      <c r="A178">
        <v>176</v>
      </c>
      <c r="B178" s="7">
        <f>'Pool CF'!D186+'Pool CF'!G186+'Pool CF'!L186+'Pool CF'!O186</f>
        <v>42601.451576983018</v>
      </c>
      <c r="D178" s="7">
        <f>'Pool CF'!C186+'Pool CF'!K186</f>
        <v>4848.4103531769342</v>
      </c>
      <c r="F178" s="7">
        <f>'Pool CF'!H186+'Pool CF'!P186</f>
        <v>1032303.516811858</v>
      </c>
      <c r="H178" s="7">
        <f t="shared" si="2"/>
        <v>4478.7707016201712</v>
      </c>
      <c r="J178" s="7"/>
    </row>
    <row r="179" spans="1:10" x14ac:dyDescent="0.15">
      <c r="A179">
        <v>177</v>
      </c>
      <c r="B179" s="7">
        <f>'Pool CF'!D187+'Pool CF'!G187+'Pool CF'!L187+'Pool CF'!O187</f>
        <v>41181.125558892345</v>
      </c>
      <c r="D179" s="7">
        <f>'Pool CF'!C187+'Pool CF'!K187</f>
        <v>4656.2554005325637</v>
      </c>
      <c r="F179" s="7">
        <f>'Pool CF'!H187+'Pool CF'!P187</f>
        <v>991122.39125296578</v>
      </c>
      <c r="H179" s="7">
        <f t="shared" si="2"/>
        <v>4301.2646533827419</v>
      </c>
      <c r="J179" s="7"/>
    </row>
    <row r="180" spans="1:10" x14ac:dyDescent="0.15">
      <c r="A180">
        <v>178</v>
      </c>
      <c r="B180" s="7">
        <f>'Pool CF'!D188+'Pool CF'!G188+'Pool CF'!L188+'Pool CF'!O188</f>
        <v>39804.39002401082</v>
      </c>
      <c r="D180" s="7">
        <f>'Pool CF'!C188+'Pool CF'!K188</f>
        <v>4470.5068514333707</v>
      </c>
      <c r="F180" s="7">
        <f>'Pool CF'!H188+'Pool CF'!P188</f>
        <v>951318.00122895488</v>
      </c>
      <c r="H180" s="7">
        <f t="shared" si="2"/>
        <v>4129.6766302206915</v>
      </c>
      <c r="J180" s="7"/>
    </row>
    <row r="181" spans="1:10" x14ac:dyDescent="0.15">
      <c r="A181">
        <v>179</v>
      </c>
      <c r="B181" s="7">
        <f>'Pool CF'!D189+'Pool CF'!G189+'Pool CF'!L189+'Pool CF'!O189</f>
        <v>38469.969947672915</v>
      </c>
      <c r="D181" s="7">
        <f>'Pool CF'!C189+'Pool CF'!K189</f>
        <v>4290.9680905427413</v>
      </c>
      <c r="F181" s="7">
        <f>'Pool CF'!H189+'Pool CF'!P189</f>
        <v>912848.03128128196</v>
      </c>
      <c r="H181" s="7">
        <f t="shared" si="2"/>
        <v>3963.8250051206455</v>
      </c>
      <c r="J181" s="7"/>
    </row>
    <row r="182" spans="1:10" x14ac:dyDescent="0.15">
      <c r="A182">
        <v>180</v>
      </c>
      <c r="B182" s="7">
        <f>'Pool CF'!D190+'Pool CF'!G190+'Pool CF'!L190+'Pool CF'!O190</f>
        <v>37176.626461666398</v>
      </c>
      <c r="D182" s="7">
        <f>'Pool CF'!C190+'Pool CF'!K190</f>
        <v>4117.4482535315774</v>
      </c>
      <c r="F182" s="7">
        <f>'Pool CF'!H190+'Pool CF'!P190</f>
        <v>875671.40481961553</v>
      </c>
      <c r="H182" s="7">
        <f t="shared" si="2"/>
        <v>3803.5334636720086</v>
      </c>
      <c r="J182" s="7"/>
    </row>
    <row r="183" spans="1:10" x14ac:dyDescent="0.15">
      <c r="A183">
        <v>181</v>
      </c>
      <c r="B183" s="7">
        <f>'Pool CF'!D191+'Pool CF'!G191+'Pool CF'!L191+'Pool CF'!O191</f>
        <v>35923.155850572803</v>
      </c>
      <c r="D183" s="7">
        <f>'Pool CF'!C191+'Pool CF'!K191</f>
        <v>3949.7620639944598</v>
      </c>
      <c r="F183" s="7">
        <f>'Pool CF'!H191+'Pool CF'!P191</f>
        <v>839748.24896904267</v>
      </c>
      <c r="H183" s="7">
        <f t="shared" si="2"/>
        <v>3648.6308534150648</v>
      </c>
      <c r="J183" s="7"/>
    </row>
    <row r="184" spans="1:10" x14ac:dyDescent="0.15">
      <c r="A184">
        <v>182</v>
      </c>
      <c r="B184" s="7">
        <f>'Pool CF'!D192+'Pool CF'!G192+'Pool CF'!L192+'Pool CF'!O192</f>
        <v>34708.388575543584</v>
      </c>
      <c r="D184" s="7">
        <f>'Pool CF'!C192+'Pool CF'!K192</f>
        <v>3787.7296748928275</v>
      </c>
      <c r="F184" s="7">
        <f>'Pool CF'!H192+'Pool CF'!P192</f>
        <v>805039.86039349926</v>
      </c>
      <c r="H184" s="7">
        <f t="shared" si="2"/>
        <v>3498.9510373710114</v>
      </c>
      <c r="J184" s="7"/>
    </row>
    <row r="185" spans="1:10" x14ac:dyDescent="0.15">
      <c r="A185">
        <v>183</v>
      </c>
      <c r="B185" s="7">
        <f>'Pool CF'!D193+'Pool CF'!G193+'Pool CF'!L193+'Pool CF'!O193</f>
        <v>33531.188324770636</v>
      </c>
      <c r="D185" s="7">
        <f>'Pool CF'!C193+'Pool CF'!K193</f>
        <v>3631.176514401408</v>
      </c>
      <c r="F185" s="7">
        <f>'Pool CF'!H193+'Pool CF'!P193</f>
        <v>771508.6720687286</v>
      </c>
      <c r="H185" s="7">
        <f t="shared" si="2"/>
        <v>3354.3327516395802</v>
      </c>
      <c r="J185" s="7"/>
    </row>
    <row r="186" spans="1:10" x14ac:dyDescent="0.15">
      <c r="A186">
        <v>184</v>
      </c>
      <c r="B186" s="7">
        <f>'Pool CF'!D194+'Pool CF'!G194+'Pool CF'!L194+'Pool CF'!O194</f>
        <v>32390.451089929436</v>
      </c>
      <c r="D186" s="7">
        <f>'Pool CF'!C194+'Pool CF'!K194</f>
        <v>3479.9331360375099</v>
      </c>
      <c r="F186" s="7">
        <f>'Pool CF'!H194+'Pool CF'!P194</f>
        <v>739118.22097879916</v>
      </c>
      <c r="H186" s="7">
        <f t="shared" si="2"/>
        <v>3214.619466953036</v>
      </c>
      <c r="J186" s="7"/>
    </row>
    <row r="187" spans="1:10" x14ac:dyDescent="0.15">
      <c r="A187">
        <v>185</v>
      </c>
      <c r="B187" s="7">
        <f>'Pool CF'!D195+'Pool CF'!G195+'Pool CF'!L195+'Pool CF'!O195</f>
        <v>31285.104267892653</v>
      </c>
      <c r="D187" s="7">
        <f>'Pool CF'!C195+'Pool CF'!K195</f>
        <v>3333.8350729560148</v>
      </c>
      <c r="F187" s="7">
        <f>'Pool CF'!H195+'Pool CF'!P195</f>
        <v>707833.1167109065</v>
      </c>
      <c r="H187" s="7">
        <f t="shared" si="2"/>
        <v>3079.6592540783299</v>
      </c>
      <c r="J187" s="7"/>
    </row>
    <row r="188" spans="1:10" x14ac:dyDescent="0.15">
      <c r="A188">
        <v>186</v>
      </c>
      <c r="B188" s="7">
        <f>'Pool CF'!D196+'Pool CF'!G196+'Pool CF'!L196+'Pool CF'!O196</f>
        <v>30214.105787030683</v>
      </c>
      <c r="D188" s="7">
        <f>'Pool CF'!C196+'Pool CF'!K196</f>
        <v>3192.7226962960967</v>
      </c>
      <c r="F188" s="7">
        <f>'Pool CF'!H196+'Pool CF'!P196</f>
        <v>677619.01092387585</v>
      </c>
      <c r="H188" s="7">
        <f t="shared" si="2"/>
        <v>2949.3046529621101</v>
      </c>
      <c r="J188" s="7"/>
    </row>
    <row r="189" spans="1:10" x14ac:dyDescent="0.15">
      <c r="A189">
        <v>187</v>
      </c>
      <c r="B189" s="7">
        <f>'Pool CF'!D197+'Pool CF'!G197+'Pool CF'!L197+'Pool CF'!O197</f>
        <v>29176.443257434119</v>
      </c>
      <c r="D189" s="7">
        <f>'Pool CF'!C197+'Pool CF'!K197</f>
        <v>3056.4410774687603</v>
      </c>
      <c r="F189" s="7">
        <f>'Pool CF'!H197+'Pool CF'!P197</f>
        <v>648442.56766644167</v>
      </c>
      <c r="H189" s="7">
        <f t="shared" si="2"/>
        <v>2823.4125455161497</v>
      </c>
      <c r="J189" s="7"/>
    </row>
    <row r="190" spans="1:10" x14ac:dyDescent="0.15">
      <c r="A190">
        <v>188</v>
      </c>
      <c r="B190" s="7">
        <f>'Pool CF'!D198+'Pool CF'!G198+'Pool CF'!L198+'Pool CF'!O198</f>
        <v>28171.133144410705</v>
      </c>
      <c r="D190" s="7">
        <f>'Pool CF'!C198+'Pool CF'!K198</f>
        <v>2924.8398542773098</v>
      </c>
      <c r="F190" s="7">
        <f>'Pool CF'!H198+'Pool CF'!P198</f>
        <v>620271.43452203099</v>
      </c>
      <c r="H190" s="7">
        <f t="shared" si="2"/>
        <v>2701.8440319435072</v>
      </c>
      <c r="J190" s="7"/>
    </row>
    <row r="191" spans="1:10" x14ac:dyDescent="0.15">
      <c r="A191">
        <v>189</v>
      </c>
      <c r="B191" s="7">
        <f>'Pool CF'!D199+'Pool CF'!G199+'Pool CF'!L199+'Pool CF'!O199</f>
        <v>27197.219964626987</v>
      </c>
      <c r="D191" s="7">
        <f>'Pool CF'!C199+'Pool CF'!K199</f>
        <v>2797.7731007657521</v>
      </c>
      <c r="F191" s="7">
        <f>'Pool CF'!H199+'Pool CF'!P199</f>
        <v>593074.21455740393</v>
      </c>
      <c r="H191" s="7">
        <f>F190*0.05/12</f>
        <v>2584.4643105084629</v>
      </c>
      <c r="J191" s="7"/>
    </row>
    <row r="192" spans="1:10" x14ac:dyDescent="0.15">
      <c r="A192">
        <v>190</v>
      </c>
      <c r="B192" s="7">
        <f>'Pool CF'!D200+'Pool CF'!G200+'Pool CF'!L200+'Pool CF'!O200</f>
        <v>26253.775504281533</v>
      </c>
      <c r="D192" s="7">
        <f>'Pool CF'!C200+'Pool CF'!K200</f>
        <v>2675.0992006930155</v>
      </c>
      <c r="F192" s="7">
        <f>'Pool CF'!H200+'Pool CF'!P200</f>
        <v>566820.43905312242</v>
      </c>
      <c r="H192" s="7">
        <f t="shared" si="2"/>
        <v>2471.14256065585</v>
      </c>
      <c r="J192" s="7"/>
    </row>
    <row r="193" spans="1:10" x14ac:dyDescent="0.15">
      <c r="A193">
        <v>191</v>
      </c>
      <c r="B193" s="7">
        <f>'Pool CF'!D201+'Pool CF'!G201+'Pool CF'!L201+'Pool CF'!O201</f>
        <v>25339.898058713239</v>
      </c>
      <c r="D193" s="7">
        <f>'Pool CF'!C201+'Pool CF'!K201</f>
        <v>2556.6807245335904</v>
      </c>
      <c r="F193" s="7">
        <f>'Pool CF'!H201+'Pool CF'!P201</f>
        <v>541480.54099440924</v>
      </c>
      <c r="H193" s="7">
        <f t="shared" si="2"/>
        <v>2361.7518293880103</v>
      </c>
      <c r="J193" s="7"/>
    </row>
    <row r="194" spans="1:10" x14ac:dyDescent="0.15">
      <c r="A194">
        <v>192</v>
      </c>
      <c r="B194" s="7">
        <f>'Pool CF'!D202+'Pool CF'!G202+'Pool CF'!L202+'Pool CF'!O202</f>
        <v>24454.711692863959</v>
      </c>
      <c r="D194" s="7">
        <f>'Pool CF'!C202+'Pool CF'!K202</f>
        <v>2442.3843099079272</v>
      </c>
      <c r="F194" s="7">
        <f>'Pool CF'!H202+'Pool CF'!P202</f>
        <v>517025.82930154528</v>
      </c>
      <c r="H194" s="7">
        <f t="shared" si="2"/>
        <v>2256.1689208100383</v>
      </c>
      <c r="J194" s="7"/>
    </row>
    <row r="195" spans="1:10" x14ac:dyDescent="0.15">
      <c r="A195">
        <v>193</v>
      </c>
      <c r="B195" s="7">
        <f>'Pool CF'!D203+'Pool CF'!G203+'Pool CF'!L203+'Pool CF'!O203</f>
        <v>23597.365522030712</v>
      </c>
      <c r="D195" s="7">
        <f>'Pool CF'!C203+'Pool CF'!K203</f>
        <v>2332.0805453485136</v>
      </c>
      <c r="F195" s="7">
        <f>'Pool CF'!H203+'Pool CF'!P203</f>
        <v>493428.46377951466</v>
      </c>
      <c r="H195" s="7">
        <f t="shared" si="2"/>
        <v>2154.2742887564386</v>
      </c>
      <c r="J195" s="7"/>
    </row>
    <row r="196" spans="1:10" x14ac:dyDescent="0.15">
      <c r="A196">
        <v>194</v>
      </c>
      <c r="B196" s="7">
        <f>'Pool CF'!D204+'Pool CF'!G204+'Pool CF'!L204+'Pool CF'!O204</f>
        <v>22767.033012357366</v>
      </c>
      <c r="D196" s="7">
        <f>'Pool CF'!C204+'Pool CF'!K204</f>
        <v>2225.6438573101218</v>
      </c>
      <c r="F196" s="7">
        <f>'Pool CF'!H204+'Pool CF'!P204</f>
        <v>470661.43076715729</v>
      </c>
      <c r="H196" s="7">
        <f t="shared" ref="H196:H241" si="3">F195*0.05/12</f>
        <v>2055.9519324146445</v>
      </c>
      <c r="J196" s="7"/>
    </row>
    <row r="197" spans="1:10" x14ac:dyDescent="0.15">
      <c r="A197">
        <v>195</v>
      </c>
      <c r="B197" s="7">
        <f>'Pool CF'!D205+'Pool CF'!G205+'Pool CF'!L205+'Pool CF'!O205</f>
        <v>21962.911300530963</v>
      </c>
      <c r="D197" s="7">
        <f>'Pool CF'!C205+'Pool CF'!K205</f>
        <v>2122.9524003351949</v>
      </c>
      <c r="F197" s="7">
        <f>'Pool CF'!H205+'Pool CF'!P205</f>
        <v>448698.51946662634</v>
      </c>
      <c r="H197" s="7">
        <f t="shared" si="3"/>
        <v>1961.0892948631554</v>
      </c>
      <c r="J197" s="7"/>
    </row>
    <row r="198" spans="1:10" x14ac:dyDescent="0.15">
      <c r="A198">
        <v>196</v>
      </c>
      <c r="B198" s="7">
        <f>'Pool CF'!D206+'Pool CF'!G206+'Pool CF'!L206+'Pool CF'!O206</f>
        <v>21184.220532161824</v>
      </c>
      <c r="D198" s="7">
        <f>'Pool CF'!C206+'Pool CF'!K206</f>
        <v>2023.8879502877371</v>
      </c>
      <c r="F198" s="7">
        <f>'Pool CF'!H206+'Pool CF'!P206</f>
        <v>427514.29893446458</v>
      </c>
      <c r="H198" s="7">
        <f t="shared" si="3"/>
        <v>1869.5771644442766</v>
      </c>
      <c r="J198" s="7"/>
    </row>
    <row r="199" spans="1:10" x14ac:dyDescent="0.15">
      <c r="A199">
        <v>197</v>
      </c>
      <c r="B199" s="7">
        <f>'Pool CF'!D207+'Pool CF'!G207+'Pool CF'!L207+'Pool CF'!O207</f>
        <v>20430.203218340797</v>
      </c>
      <c r="D199" s="7">
        <f>'Pool CF'!C207+'Pool CF'!K207</f>
        <v>1928.3358005714495</v>
      </c>
      <c r="F199" s="7">
        <f>'Pool CF'!H207+'Pool CF'!P207</f>
        <v>407084.0957161237</v>
      </c>
      <c r="H199" s="7">
        <f t="shared" si="3"/>
        <v>1781.3095788936025</v>
      </c>
      <c r="J199" s="7"/>
    </row>
    <row r="200" spans="1:10" x14ac:dyDescent="0.15">
      <c r="A200">
        <v>198</v>
      </c>
      <c r="B200" s="7">
        <f>'Pool CF'!D208+'Pool CF'!G208+'Pool CF'!L208+'Pool CF'!O208</f>
        <v>19700.123609880506</v>
      </c>
      <c r="D200" s="7">
        <f>'Pool CF'!C208+'Pool CF'!K208</f>
        <v>1836.1846612501099</v>
      </c>
      <c r="F200" s="7">
        <f>'Pool CF'!H208+'Pool CF'!P208</f>
        <v>387383.97210624319</v>
      </c>
      <c r="H200" s="7">
        <f t="shared" si="3"/>
        <v>1696.1837321505154</v>
      </c>
      <c r="J200" s="7"/>
    </row>
    <row r="201" spans="1:10" x14ac:dyDescent="0.15">
      <c r="A201">
        <v>199</v>
      </c>
      <c r="B201" s="7">
        <f>'Pool CF'!D209+'Pool CF'!G209+'Pool CF'!L209+'Pool CF'!O209</f>
        <v>18993.267088760767</v>
      </c>
      <c r="D201" s="7">
        <f>'Pool CF'!C209+'Pool CF'!K209</f>
        <v>1747.3265609904463</v>
      </c>
      <c r="F201" s="7">
        <f>'Pool CF'!H209+'Pool CF'!P209</f>
        <v>368390.7050174824</v>
      </c>
      <c r="H201" s="7">
        <f t="shared" si="3"/>
        <v>1614.0998837760135</v>
      </c>
      <c r="J201" s="7"/>
    </row>
    <row r="202" spans="1:10" x14ac:dyDescent="0.15">
      <c r="A202">
        <v>200</v>
      </c>
      <c r="B202" s="7">
        <f>'Pool CF'!D210+'Pool CF'!G210+'Pool CF'!L210+'Pool CF'!O210</f>
        <v>18308.939576311219</v>
      </c>
      <c r="D202" s="7">
        <f>'Pool CF'!C210+'Pool CF'!K210</f>
        <v>1661.6567517498911</v>
      </c>
      <c r="F202" s="7">
        <f>'Pool CF'!H210+'Pool CF'!P210</f>
        <v>350081.76544117118</v>
      </c>
      <c r="H202" s="7">
        <f t="shared" si="3"/>
        <v>1534.9612709061767</v>
      </c>
      <c r="J202" s="7"/>
    </row>
    <row r="203" spans="1:10" x14ac:dyDescent="0.15">
      <c r="A203">
        <v>201</v>
      </c>
      <c r="B203" s="7">
        <f>'Pool CF'!D211+'Pool CF'!G211+'Pool CF'!L211+'Pool CF'!O211</f>
        <v>17646.466957676734</v>
      </c>
      <c r="D203" s="7">
        <f>'Pool CF'!C211+'Pool CF'!K211</f>
        <v>1579.0736161337327</v>
      </c>
      <c r="F203" s="7">
        <f>'Pool CF'!H211+'Pool CF'!P211</f>
        <v>332435.29848349444</v>
      </c>
      <c r="H203" s="7">
        <f t="shared" si="3"/>
        <v>1458.6740226715467</v>
      </c>
      <c r="J203" s="7"/>
    </row>
    <row r="204" spans="1:10" x14ac:dyDescent="0.15">
      <c r="A204">
        <v>202</v>
      </c>
      <c r="B204" s="7">
        <f>'Pool CF'!D212+'Pool CF'!G212+'Pool CF'!L212+'Pool CF'!O212</f>
        <v>17005.194522123445</v>
      </c>
      <c r="D204" s="7">
        <f>'Pool CF'!C212+'Pool CF'!K212</f>
        <v>1499.4785773482176</v>
      </c>
      <c r="F204" s="7">
        <f>'Pool CF'!H212+'Pool CF'!P212</f>
        <v>315430.103961371</v>
      </c>
      <c r="H204" s="7">
        <f t="shared" si="3"/>
        <v>1385.1470770145604</v>
      </c>
      <c r="J204" s="7"/>
    </row>
    <row r="205" spans="1:10" x14ac:dyDescent="0.15">
      <c r="A205">
        <v>203</v>
      </c>
      <c r="B205" s="7">
        <f>'Pool CF'!D213+'Pool CF'!G213+'Pool CF'!L213+'Pool CF'!O213</f>
        <v>16384.486418755085</v>
      </c>
      <c r="D205" s="7">
        <f>'Pool CF'!C213+'Pool CF'!K213</f>
        <v>1422.7760116781546</v>
      </c>
      <c r="F205" s="7">
        <f>'Pool CF'!H213+'Pool CF'!P213</f>
        <v>299045.61754261592</v>
      </c>
      <c r="H205" s="7">
        <f t="shared" si="3"/>
        <v>1314.2920998390459</v>
      </c>
      <c r="J205" s="7"/>
    </row>
    <row r="206" spans="1:10" x14ac:dyDescent="0.15">
      <c r="A206">
        <v>204</v>
      </c>
      <c r="B206" s="7">
        <f>'Pool CF'!D214+'Pool CF'!G214+'Pool CF'!L214+'Pool CF'!O214</f>
        <v>15783.725127220889</v>
      </c>
      <c r="D206" s="7">
        <f>'Pool CF'!C214+'Pool CF'!K214</f>
        <v>1348.8731634195074</v>
      </c>
      <c r="F206" s="7">
        <f>'Pool CF'!H214+'Pool CF'!P214</f>
        <v>283261.89241539501</v>
      </c>
      <c r="H206" s="7">
        <f t="shared" si="3"/>
        <v>1246.0234064275664</v>
      </c>
      <c r="J206" s="7"/>
    </row>
    <row r="207" spans="1:10" x14ac:dyDescent="0.15">
      <c r="A207">
        <v>205</v>
      </c>
      <c r="B207" s="7">
        <f>'Pool CF'!D215+'Pool CF'!G215+'Pool CF'!L215+'Pool CF'!O215</f>
        <v>15202.310943007675</v>
      </c>
      <c r="D207" s="7">
        <f>'Pool CF'!C215+'Pool CF'!K215</f>
        <v>1277.6800621993682</v>
      </c>
      <c r="F207" s="7">
        <f>'Pool CF'!H215+'Pool CF'!P215</f>
        <v>268059.58147238736</v>
      </c>
      <c r="H207" s="7">
        <f t="shared" si="3"/>
        <v>1180.257885064146</v>
      </c>
      <c r="J207" s="7"/>
    </row>
    <row r="208" spans="1:10" x14ac:dyDescent="0.15">
      <c r="A208">
        <v>206</v>
      </c>
      <c r="B208" s="7">
        <f>'Pool CF'!D216+'Pool CF'!G216+'Pool CF'!L216+'Pool CF'!O216</f>
        <v>14639.661476919478</v>
      </c>
      <c r="D208" s="7">
        <f>'Pool CF'!C216+'Pool CF'!K216</f>
        <v>1209.1094426175184</v>
      </c>
      <c r="F208" s="7">
        <f>'Pool CF'!H216+'Pool CF'!P216</f>
        <v>253419.91999546788</v>
      </c>
      <c r="H208" s="7">
        <f t="shared" si="3"/>
        <v>1116.914922801614</v>
      </c>
      <c r="J208" s="7"/>
    </row>
    <row r="209" spans="1:10" x14ac:dyDescent="0.15">
      <c r="A209">
        <v>207</v>
      </c>
      <c r="B209" s="7">
        <f>'Pool CF'!D217+'Pool CF'!G217+'Pool CF'!L217+'Pool CF'!O217</f>
        <v>14095.211168359063</v>
      </c>
      <c r="D209" s="7">
        <f>'Pool CF'!C217+'Pool CF'!K217</f>
        <v>1143.076666145588</v>
      </c>
      <c r="F209" s="7">
        <f>'Pool CF'!H217+'Pool CF'!P217</f>
        <v>239324.70882710884</v>
      </c>
      <c r="H209" s="7">
        <f t="shared" si="3"/>
        <v>1055.9163333144495</v>
      </c>
      <c r="J209" s="7"/>
    </row>
    <row r="210" spans="1:10" x14ac:dyDescent="0.15">
      <c r="A210">
        <v>208</v>
      </c>
      <c r="B210" s="7">
        <f>'Pool CF'!D218+'Pool CF'!G218+'Pool CF'!L218+'Pool CF'!O218</f>
        <v>13568.41081203576</v>
      </c>
      <c r="D210" s="7">
        <f>'Pool CF'!C218+'Pool CF'!K218</f>
        <v>1079.4996452215626</v>
      </c>
      <c r="F210" s="7">
        <f>'Pool CF'!H218+'Pool CF'!P218</f>
        <v>225756.29801507306</v>
      </c>
      <c r="H210" s="7">
        <f t="shared" si="3"/>
        <v>997.18628677962022</v>
      </c>
      <c r="J210" s="7"/>
    </row>
    <row r="211" spans="1:10" x14ac:dyDescent="0.15">
      <c r="A211">
        <v>209</v>
      </c>
      <c r="B211" s="7">
        <f>'Pool CF'!D219+'Pool CF'!G219+'Pool CF'!L219+'Pool CF'!O219</f>
        <v>13058.727097734361</v>
      </c>
      <c r="D211" s="7">
        <f>'Pool CF'!C219+'Pool CF'!K219</f>
        <v>1018.298769479075</v>
      </c>
      <c r="F211" s="7">
        <f>'Pool CF'!H219+'Pool CF'!P219</f>
        <v>212697.57091733871</v>
      </c>
      <c r="H211" s="7">
        <f t="shared" si="3"/>
        <v>940.65124172947117</v>
      </c>
      <c r="J211" s="7"/>
    </row>
    <row r="212" spans="1:10" x14ac:dyDescent="0.15">
      <c r="A212">
        <v>210</v>
      </c>
      <c r="B212" s="7">
        <f>'Pool CF'!D220+'Pool CF'!G220+'Pool CF'!L220+'Pool CF'!O220</f>
        <v>12565.642162789565</v>
      </c>
      <c r="D212" s="7">
        <f>'Pool CF'!C220+'Pool CF'!K220</f>
        <v>959.39683405257142</v>
      </c>
      <c r="F212" s="7">
        <f>'Pool CF'!H220+'Pool CF'!P220</f>
        <v>200131.92875454915</v>
      </c>
      <c r="H212" s="7">
        <f t="shared" si="3"/>
        <v>886.2398788222448</v>
      </c>
      <c r="J212" s="7"/>
    </row>
    <row r="213" spans="1:10" x14ac:dyDescent="0.15">
      <c r="A213">
        <v>211</v>
      </c>
      <c r="B213" s="7">
        <f>'Pool CF'!D221+'Pool CF'!G221+'Pool CF'!L221+'Pool CF'!O221</f>
        <v>12088.653156920031</v>
      </c>
      <c r="D213" s="7">
        <f>'Pool CF'!C221+'Pool CF'!K221</f>
        <v>902.7189699010421</v>
      </c>
      <c r="F213" s="7">
        <f>'Pool CF'!H221+'Pool CF'!P221</f>
        <v>188043.27559762914</v>
      </c>
      <c r="H213" s="7">
        <f t="shared" si="3"/>
        <v>833.8830364772881</v>
      </c>
      <c r="J213" s="7"/>
    </row>
    <row r="214" spans="1:10" x14ac:dyDescent="0.15">
      <c r="A214">
        <v>212</v>
      </c>
      <c r="B214" s="7">
        <f>'Pool CF'!D222+'Pool CF'!G222+'Pool CF'!L222+'Pool CF'!O222</f>
        <v>11627.271819085514</v>
      </c>
      <c r="D214" s="7">
        <f>'Pool CF'!C222+'Pool CF'!K222</f>
        <v>848.19257609457145</v>
      </c>
      <c r="F214" s="7">
        <f>'Pool CF'!H222+'Pool CF'!P222</f>
        <v>176416.00377854361</v>
      </c>
      <c r="H214" s="7">
        <f t="shared" si="3"/>
        <v>783.51364832345473</v>
      </c>
      <c r="J214" s="7"/>
    </row>
    <row r="215" spans="1:10" x14ac:dyDescent="0.15">
      <c r="A215">
        <v>213</v>
      </c>
      <c r="B215" s="7">
        <f>'Pool CF'!D223+'Pool CF'!G223+'Pool CF'!L223+'Pool CF'!O223</f>
        <v>11181.024066039485</v>
      </c>
      <c r="D215" s="7">
        <f>'Pool CF'!C223+'Pool CF'!K223</f>
        <v>795.74725400947375</v>
      </c>
      <c r="F215" s="7">
        <f>'Pool CF'!H223+'Pool CF'!P223</f>
        <v>165234.97971250411</v>
      </c>
      <c r="H215" s="7">
        <f t="shared" si="3"/>
        <v>735.06668241059845</v>
      </c>
      <c r="J215" s="7"/>
    </row>
    <row r="216" spans="1:10" x14ac:dyDescent="0.15">
      <c r="A216">
        <v>214</v>
      </c>
      <c r="B216" s="7">
        <f>'Pool CF'!D224+'Pool CF'!G224+'Pool CF'!L224+'Pool CF'!O224</f>
        <v>10749.449592258594</v>
      </c>
      <c r="D216" s="7">
        <f>'Pool CF'!C224+'Pool CF'!K224</f>
        <v>745.31474337926488</v>
      </c>
      <c r="F216" s="7">
        <f>'Pool CF'!H224+'Pool CF'!P224</f>
        <v>154485.5301202455</v>
      </c>
      <c r="H216" s="7">
        <f t="shared" si="3"/>
        <v>688.47908213543371</v>
      </c>
      <c r="J216" s="7"/>
    </row>
    <row r="217" spans="1:10" x14ac:dyDescent="0.15">
      <c r="A217">
        <v>215</v>
      </c>
      <c r="B217" s="7">
        <f>'Pool CF'!D225+'Pool CF'!G225+'Pool CF'!L225+'Pool CF'!O225</f>
        <v>10332.101480938843</v>
      </c>
      <c r="D217" s="7">
        <f>'Pool CF'!C225+'Pool CF'!K225</f>
        <v>696.8288601501539</v>
      </c>
      <c r="F217" s="7">
        <f>'Pool CF'!H225+'Pool CF'!P225</f>
        <v>144153.42863930666</v>
      </c>
      <c r="H217" s="7">
        <f t="shared" si="3"/>
        <v>643.68970883435634</v>
      </c>
      <c r="J217" s="7"/>
    </row>
    <row r="218" spans="1:10" x14ac:dyDescent="0.15">
      <c r="A218">
        <v>216</v>
      </c>
      <c r="B218" s="7">
        <f>'Pool CF'!D226+'Pool CF'!G226+'Pool CF'!L226+'Pool CF'!O226</f>
        <v>9928.5458257567425</v>
      </c>
      <c r="D218" s="7">
        <f>'Pool CF'!C226+'Pool CF'!K226</f>
        <v>650.22543609113677</v>
      </c>
      <c r="F218" s="7">
        <f>'Pool CF'!H226+'Pool CF'!P226</f>
        <v>134224.88281354992</v>
      </c>
      <c r="H218" s="7">
        <f t="shared" si="3"/>
        <v>600.63928599711107</v>
      </c>
      <c r="J218" s="7"/>
    </row>
    <row r="219" spans="1:10" x14ac:dyDescent="0.15">
      <c r="A219">
        <v>217</v>
      </c>
      <c r="B219" s="7">
        <f>'Pool CF'!D227+'Pool CF'!G227+'Pool CF'!L227+'Pool CF'!O227</f>
        <v>9538.3613631018343</v>
      </c>
      <c r="D219" s="7">
        <f>'Pool CF'!C227+'Pool CF'!K227</f>
        <v>605.44226011013882</v>
      </c>
      <c r="F219" s="7">
        <f>'Pool CF'!H227+'Pool CF'!P227</f>
        <v>124686.52145044808</v>
      </c>
      <c r="H219" s="7">
        <f t="shared" si="3"/>
        <v>559.27034505645804</v>
      </c>
      <c r="J219" s="7"/>
    </row>
    <row r="220" spans="1:10" x14ac:dyDescent="0.15">
      <c r="A220">
        <v>218</v>
      </c>
      <c r="B220" s="7">
        <f>'Pool CF'!D228+'Pool CF'!G228+'Pool CF'!L228+'Pool CF'!O228</f>
        <v>9161.139114494943</v>
      </c>
      <c r="D220" s="7">
        <f>'Pool CF'!C228+'Pool CF'!K228</f>
        <v>562.41902122897363</v>
      </c>
      <c r="F220" s="7">
        <f>'Pool CF'!H228+'Pool CF'!P228</f>
        <v>115525.38233595315</v>
      </c>
      <c r="H220" s="7">
        <f t="shared" si="3"/>
        <v>519.52717271020038</v>
      </c>
      <c r="J220" s="7"/>
    </row>
    <row r="221" spans="1:10" x14ac:dyDescent="0.15">
      <c r="A221">
        <v>219</v>
      </c>
      <c r="B221" s="7">
        <f>'Pool CF'!D229+'Pool CF'!G229+'Pool CF'!L229+'Pool CF'!O229</f>
        <v>8796.4820389141187</v>
      </c>
      <c r="D221" s="7">
        <f>'Pool CF'!C229+'Pool CF'!K229</f>
        <v>521.09725317117591</v>
      </c>
      <c r="F221" s="7">
        <f>'Pool CF'!H229+'Pool CF'!P229</f>
        <v>106728.90029703904</v>
      </c>
      <c r="H221" s="7">
        <f t="shared" si="3"/>
        <v>481.3557597331382</v>
      </c>
      <c r="J221" s="7"/>
    </row>
    <row r="222" spans="1:10" x14ac:dyDescent="0.15">
      <c r="A222">
        <v>220</v>
      </c>
      <c r="B222" s="7">
        <f>'Pool CF'!D230+'Pool CF'!G230+'Pool CF'!L230+'Pool CF'!O230</f>
        <v>8444.0046947578721</v>
      </c>
      <c r="D222" s="7">
        <f>'Pool CF'!C230+'Pool CF'!K230</f>
        <v>481.42028051801924</v>
      </c>
      <c r="F222" s="7">
        <f>'Pool CF'!H230+'Pool CF'!P230</f>
        <v>98284.895602281162</v>
      </c>
      <c r="H222" s="7">
        <f t="shared" si="3"/>
        <v>444.70375123766274</v>
      </c>
      <c r="J222" s="7"/>
    </row>
    <row r="223" spans="1:10" x14ac:dyDescent="0.15">
      <c r="A223">
        <v>221</v>
      </c>
      <c r="B223" s="7">
        <f>'Pool CF'!D231+'Pool CF'!G231+'Pool CF'!L231+'Pool CF'!O231</f>
        <v>8103.332911182486</v>
      </c>
      <c r="D223" s="7">
        <f>'Pool CF'!C231+'Pool CF'!K231</f>
        <v>443.33316638925032</v>
      </c>
      <c r="F223" s="7">
        <f>'Pool CF'!H231+'Pool CF'!P231</f>
        <v>90181.562691098676</v>
      </c>
      <c r="H223" s="7">
        <f t="shared" si="3"/>
        <v>409.52039834283818</v>
      </c>
      <c r="J223" s="7"/>
    </row>
    <row r="224" spans="1:10" x14ac:dyDescent="0.15">
      <c r="A224">
        <v>222</v>
      </c>
      <c r="B224" s="7">
        <f>'Pool CF'!D232+'Pool CF'!G232+'Pool CF'!L232+'Pool CF'!O232</f>
        <v>7774.1034685573613</v>
      </c>
      <c r="D224" s="7">
        <f>'Pool CF'!C232+'Pool CF'!K232</f>
        <v>406.78266160625788</v>
      </c>
      <c r="F224" s="7">
        <f>'Pool CF'!H232+'Pool CF'!P232</f>
        <v>82407.459222541307</v>
      </c>
      <c r="H224" s="7">
        <f t="shared" si="3"/>
        <v>375.75651121291116</v>
      </c>
      <c r="J224" s="7"/>
    </row>
    <row r="225" spans="1:10" x14ac:dyDescent="0.15">
      <c r="A225">
        <v>223</v>
      </c>
      <c r="B225" s="7">
        <f>'Pool CF'!D233+'Pool CF'!G233+'Pool CF'!L233+'Pool CF'!O233</f>
        <v>7455.9637877892674</v>
      </c>
      <c r="D225" s="7">
        <f>'Pool CF'!C233+'Pool CF'!K233</f>
        <v>371.7171552965487</v>
      </c>
      <c r="F225" s="7">
        <f>'Pool CF'!H233+'Pool CF'!P233</f>
        <v>74951.49543475204</v>
      </c>
      <c r="H225" s="7">
        <f t="shared" si="3"/>
        <v>343.36441342725544</v>
      </c>
      <c r="J225" s="7"/>
    </row>
    <row r="226" spans="1:10" x14ac:dyDescent="0.15">
      <c r="A226">
        <v>224</v>
      </c>
      <c r="B226" s="7">
        <f>'Pool CF'!D234+'Pool CF'!G234+'Pool CF'!L234+'Pool CF'!O234</f>
        <v>7148.5716282730664</v>
      </c>
      <c r="D226" s="7">
        <f>'Pool CF'!C234+'Pool CF'!K234</f>
        <v>338.08662689952814</v>
      </c>
      <c r="F226" s="7">
        <f>'Pool CF'!H234+'Pool CF'!P234</f>
        <v>67802.923806478982</v>
      </c>
      <c r="H226" s="7">
        <f t="shared" si="3"/>
        <v>312.29789764480017</v>
      </c>
      <c r="J226" s="7"/>
    </row>
    <row r="227" spans="1:10" x14ac:dyDescent="0.15">
      <c r="A227">
        <v>225</v>
      </c>
      <c r="B227" s="7">
        <f>'Pool CF'!D235+'Pool CF'!G235+'Pool CF'!L235+'Pool CF'!O235</f>
        <v>6851.594794233044</v>
      </c>
      <c r="D227" s="7">
        <f>'Pool CF'!C235+'Pool CF'!K235</f>
        <v>305.84259953467529</v>
      </c>
      <c r="F227" s="7">
        <f>'Pool CF'!H235+'Pool CF'!P235</f>
        <v>60951.329012245929</v>
      </c>
      <c r="H227" s="7">
        <f t="shared" si="3"/>
        <v>282.51218252699579</v>
      </c>
      <c r="J227" s="7"/>
    </row>
    <row r="228" spans="1:10" x14ac:dyDescent="0.15">
      <c r="A228">
        <v>226</v>
      </c>
      <c r="B228" s="7">
        <f>'Pool CF'!D236+'Pool CF'!G236+'Pool CF'!L236+'Pool CF'!O236</f>
        <v>6564.710849225401</v>
      </c>
      <c r="D228" s="7">
        <f>'Pool CF'!C236+'Pool CF'!K236</f>
        <v>274.93809469426645</v>
      </c>
      <c r="F228" s="7">
        <f>'Pool CF'!H236+'Pool CF'!P236</f>
        <v>54386.618163020539</v>
      </c>
      <c r="H228" s="7">
        <f t="shared" si="3"/>
        <v>253.96387088435804</v>
      </c>
      <c r="J228" s="7"/>
    </row>
    <row r="229" spans="1:10" x14ac:dyDescent="0.15">
      <c r="A229">
        <v>227</v>
      </c>
      <c r="B229" s="7">
        <f>'Pool CF'!D237+'Pool CF'!G237+'Pool CF'!L237+'Pool CF'!O237</f>
        <v>6287.6068385785766</v>
      </c>
      <c r="D229" s="7">
        <f>'Pool CF'!C237+'Pool CF'!K237</f>
        <v>245.32758822383718</v>
      </c>
      <c r="F229" s="7">
        <f>'Pool CF'!H237+'Pool CF'!P237</f>
        <v>48099.011324441955</v>
      </c>
      <c r="H229" s="7">
        <f t="shared" si="3"/>
        <v>226.61090901258558</v>
      </c>
      <c r="J229" s="7"/>
    </row>
    <row r="230" spans="1:10" x14ac:dyDescent="0.15">
      <c r="A230">
        <v>228</v>
      </c>
      <c r="B230" s="7">
        <f>'Pool CF'!D238+'Pool CF'!G238+'Pool CF'!L238+'Pool CF'!O238</f>
        <v>6019.9790195541855</v>
      </c>
      <c r="D230" s="7">
        <f>'Pool CF'!C238+'Pool CF'!K238</f>
        <v>216.96696755457768</v>
      </c>
      <c r="F230" s="7">
        <f>'Pool CF'!H238+'Pool CF'!P238</f>
        <v>42079.032304887769</v>
      </c>
      <c r="H230" s="7">
        <f t="shared" si="3"/>
        <v>200.41254718517482</v>
      </c>
      <c r="J230" s="7"/>
    </row>
    <row r="231" spans="1:10" x14ac:dyDescent="0.15">
      <c r="A231">
        <v>229</v>
      </c>
      <c r="B231" s="7">
        <f>'Pool CF'!D239+'Pool CF'!G239+'Pool CF'!L239+'Pool CF'!O239</f>
        <v>5761.5325990172014</v>
      </c>
      <c r="D231" s="7">
        <f>'Pool CF'!C239+'Pool CF'!K239</f>
        <v>189.81349015283922</v>
      </c>
      <c r="F231" s="7">
        <f>'Pool CF'!H239+'Pool CF'!P239</f>
        <v>36317.499705870563</v>
      </c>
      <c r="H231" s="7">
        <f t="shared" si="3"/>
        <v>175.3293012703657</v>
      </c>
      <c r="J231" s="7"/>
    </row>
    <row r="232" spans="1:10" x14ac:dyDescent="0.15">
      <c r="A232">
        <v>230</v>
      </c>
      <c r="B232" s="7">
        <f>'Pool CF'!D240+'Pool CF'!G240+'Pool CF'!L240+'Pool CF'!O240</f>
        <v>5511.9814784097352</v>
      </c>
      <c r="D232" s="7">
        <f>'Pool CF'!C240+'Pool CF'!K240</f>
        <v>163.82574315287988</v>
      </c>
      <c r="F232" s="7">
        <f>'Pool CF'!H240+'Pool CF'!P240</f>
        <v>30805.518227460831</v>
      </c>
      <c r="H232" s="7">
        <f t="shared" si="3"/>
        <v>151.32291544112735</v>
      </c>
      <c r="J232" s="7"/>
    </row>
    <row r="233" spans="1:10" x14ac:dyDescent="0.15">
      <c r="A233">
        <v>231</v>
      </c>
      <c r="B233" s="7">
        <f>'Pool CF'!D241+'Pool CF'!G241+'Pool CF'!L241+'Pool CF'!O241</f>
        <v>5271.0480058283183</v>
      </c>
      <c r="D233" s="7">
        <f>'Pool CF'!C241+'Pool CF'!K241</f>
        <v>138.96360413990755</v>
      </c>
      <c r="F233" s="7">
        <f>'Pool CF'!H241+'Pool CF'!P241</f>
        <v>25534.470221632509</v>
      </c>
      <c r="H233" s="7">
        <f t="shared" si="3"/>
        <v>128.35632594775348</v>
      </c>
      <c r="J233" s="7"/>
    </row>
    <row r="234" spans="1:10" x14ac:dyDescent="0.15">
      <c r="A234">
        <v>232</v>
      </c>
      <c r="B234" s="7">
        <f>'Pool CF'!D242+'Pool CF'!G242+'Pool CF'!L242+'Pool CF'!O242</f>
        <v>5038.4627350100336</v>
      </c>
      <c r="D234" s="7">
        <f>'Pool CF'!C242+'Pool CF'!K242</f>
        <v>115.18820305137952</v>
      </c>
      <c r="F234" s="7">
        <f>'Pool CF'!H242+'Pool CF'!P242</f>
        <v>20496.007486622475</v>
      </c>
      <c r="H234" s="7">
        <f t="shared" si="3"/>
        <v>106.39362592346879</v>
      </c>
      <c r="J234" s="7"/>
    </row>
    <row r="235" spans="1:10" x14ac:dyDescent="0.15">
      <c r="A235">
        <v>233</v>
      </c>
      <c r="B235" s="7">
        <f>'Pool CF'!D243+'Pool CF'!G243+'Pool CF'!L243+'Pool CF'!O243</f>
        <v>4813.9641910381088</v>
      </c>
      <c r="D235" s="7">
        <f>'Pool CF'!C243+'Pool CF'!K243</f>
        <v>92.461885165396353</v>
      </c>
      <c r="F235" s="7">
        <f>'Pool CF'!H243+'Pool CF'!P243</f>
        <v>15682.043295584368</v>
      </c>
      <c r="H235" s="7">
        <f t="shared" si="3"/>
        <v>85.400031194260308</v>
      </c>
      <c r="J235" s="7"/>
    </row>
    <row r="236" spans="1:10" x14ac:dyDescent="0.15">
      <c r="A236">
        <v>234</v>
      </c>
      <c r="B236" s="7">
        <f>'Pool CF'!D244+'Pool CF'!G244+'Pool CF'!L244+'Pool CF'!O244</f>
        <v>4597.2986425826766</v>
      </c>
      <c r="D236" s="7">
        <f>'Pool CF'!C244+'Pool CF'!K244</f>
        <v>70.748175145881589</v>
      </c>
      <c r="F236" s="7">
        <f>'Pool CF'!H244+'Pool CF'!P244</f>
        <v>11084.74465300169</v>
      </c>
      <c r="H236" s="7">
        <f t="shared" si="3"/>
        <v>65.341847064934868</v>
      </c>
      <c r="J236" s="7"/>
    </row>
    <row r="237" spans="1:10" x14ac:dyDescent="0.15">
      <c r="A237">
        <v>235</v>
      </c>
      <c r="B237" s="7">
        <f>'Pool CF'!D245+'Pool CF'!G245+'Pool CF'!L245+'Pool CF'!O245</f>
        <v>4388.2198804974496</v>
      </c>
      <c r="D237" s="7">
        <f>'Pool CF'!C245+'Pool CF'!K245</f>
        <v>50.011742115070781</v>
      </c>
      <c r="F237" s="7">
        <f>'Pool CF'!H245+'Pool CF'!P245</f>
        <v>6696.52477250424</v>
      </c>
      <c r="H237" s="7">
        <f t="shared" si="3"/>
        <v>46.186436054173704</v>
      </c>
      <c r="J237" s="7"/>
    </row>
    <row r="238" spans="1:10" x14ac:dyDescent="0.15">
      <c r="A238">
        <v>236</v>
      </c>
      <c r="B238" s="7">
        <f>'Pool CF'!D246+'Pool CF'!G246+'Pool CF'!L246+'Pool CF'!O246</f>
        <v>4186.4890025979021</v>
      </c>
      <c r="D238" s="7">
        <f>'Pool CF'!C246+'Pool CF'!K246</f>
        <v>30.218365724641458</v>
      </c>
      <c r="F238" s="7">
        <f>'Pool CF'!H246+'Pool CF'!P246</f>
        <v>2510.0357699063379</v>
      </c>
      <c r="H238" s="7">
        <f t="shared" si="3"/>
        <v>27.902186552101</v>
      </c>
      <c r="J238" s="7"/>
    </row>
    <row r="239" spans="1:10" x14ac:dyDescent="0.15">
      <c r="A239">
        <v>237</v>
      </c>
      <c r="B239" s="7">
        <f>'Pool CF'!D247+'Pool CF'!G247+'Pool CF'!L247+'Pool CF'!O247</f>
        <v>2510.0357699063379</v>
      </c>
      <c r="D239" s="7">
        <f>'Pool CF'!C247+'Pool CF'!K247</f>
        <v>11.334903197602037</v>
      </c>
      <c r="F239" s="7">
        <f>'Pool CF'!H247+'Pool CF'!P247</f>
        <v>0</v>
      </c>
      <c r="H239" s="7">
        <f t="shared" si="3"/>
        <v>10.458482374609742</v>
      </c>
      <c r="J239" s="7"/>
    </row>
    <row r="240" spans="1:10" x14ac:dyDescent="0.15">
      <c r="A240">
        <v>238</v>
      </c>
      <c r="B240" s="7">
        <f>'Pool CF'!D248+'Pool CF'!G248+'Pool CF'!L248+'Pool CF'!O248</f>
        <v>0</v>
      </c>
      <c r="D240" s="7">
        <f>'Pool CF'!C248+'Pool CF'!K248</f>
        <v>0</v>
      </c>
      <c r="F240" s="7">
        <f>'Pool CF'!H248+'Pool CF'!P248</f>
        <v>0</v>
      </c>
      <c r="H240" s="7">
        <f t="shared" si="3"/>
        <v>0</v>
      </c>
      <c r="J240" s="7"/>
    </row>
    <row r="241" spans="1:10" x14ac:dyDescent="0.15">
      <c r="A241">
        <v>239</v>
      </c>
      <c r="B241" s="7">
        <f>'Pool CF'!D249+'Pool CF'!G249+'Pool CF'!L249+'Pool CF'!O249</f>
        <v>0</v>
      </c>
      <c r="D241" s="7">
        <f>'Pool CF'!C249+'Pool CF'!K249</f>
        <v>0</v>
      </c>
      <c r="F241" s="7">
        <f>'Pool CF'!H249+'Pool CF'!P249</f>
        <v>0</v>
      </c>
      <c r="H241" s="7">
        <f t="shared" si="3"/>
        <v>0</v>
      </c>
      <c r="J241" s="7"/>
    </row>
    <row r="242" spans="1:10" x14ac:dyDescent="0.15">
      <c r="A242">
        <v>240</v>
      </c>
      <c r="B242" s="7">
        <f>'Pool CF'!D250+'Pool CF'!G250+'Pool CF'!L250+'Pool CF'!O250</f>
        <v>0</v>
      </c>
      <c r="D242" s="7">
        <f>'Pool CF'!C250+'Pool CF'!K250</f>
        <v>0</v>
      </c>
      <c r="F242" s="7">
        <f>'Pool CF'!H250+'Pool CF'!P250</f>
        <v>0</v>
      </c>
      <c r="H242" s="7">
        <f>F241*0.05/12</f>
        <v>0</v>
      </c>
      <c r="J242" s="7"/>
    </row>
    <row r="243" spans="1:10" x14ac:dyDescent="0.15">
      <c r="B243" s="7"/>
      <c r="D243" s="7"/>
      <c r="F243" s="7"/>
      <c r="H243" s="7"/>
    </row>
    <row r="244" spans="1:10" x14ac:dyDescent="0.15">
      <c r="B244" s="7"/>
      <c r="D244" s="7"/>
      <c r="F244" s="7"/>
      <c r="H244" s="7"/>
    </row>
    <row r="245" spans="1:10" x14ac:dyDescent="0.15">
      <c r="B245" s="7"/>
      <c r="D245" s="7"/>
      <c r="F245" s="7"/>
      <c r="H245" s="7"/>
    </row>
    <row r="246" spans="1:10" x14ac:dyDescent="0.15">
      <c r="B246" s="7"/>
      <c r="D246" s="7"/>
      <c r="F246" s="7"/>
      <c r="H246" s="7"/>
    </row>
    <row r="247" spans="1:10" x14ac:dyDescent="0.15">
      <c r="B247" s="7"/>
      <c r="D247" s="7"/>
      <c r="F247" s="7"/>
      <c r="H247" s="7"/>
    </row>
    <row r="248" spans="1:10" x14ac:dyDescent="0.15">
      <c r="B248" s="7"/>
      <c r="D248" s="7"/>
      <c r="F248" s="7"/>
      <c r="H248" s="7"/>
    </row>
    <row r="249" spans="1:10" x14ac:dyDescent="0.15">
      <c r="B249" s="7"/>
      <c r="D249" s="7"/>
      <c r="F249" s="7"/>
      <c r="H249" s="7"/>
    </row>
    <row r="250" spans="1:10" x14ac:dyDescent="0.15">
      <c r="B250" s="7"/>
      <c r="D250" s="7"/>
      <c r="F250" s="7"/>
      <c r="H250" s="7"/>
    </row>
    <row r="251" spans="1:10" x14ac:dyDescent="0.15">
      <c r="B251" s="7"/>
      <c r="D251" s="7"/>
      <c r="F251" s="7"/>
      <c r="H251" s="7"/>
    </row>
    <row r="252" spans="1:10" x14ac:dyDescent="0.15">
      <c r="B252" s="7"/>
      <c r="D252" s="7"/>
      <c r="F252" s="7"/>
      <c r="H252" s="7"/>
    </row>
    <row r="253" spans="1:10" x14ac:dyDescent="0.15">
      <c r="B253" s="7"/>
      <c r="D253" s="7"/>
      <c r="F253" s="7"/>
      <c r="H253" s="7"/>
    </row>
    <row r="254" spans="1:10" x14ac:dyDescent="0.15">
      <c r="B254" s="7"/>
      <c r="D254" s="7"/>
      <c r="F254" s="7"/>
      <c r="H254" s="7"/>
    </row>
    <row r="255" spans="1:10" x14ac:dyDescent="0.15">
      <c r="B255" s="7"/>
      <c r="D255" s="7"/>
      <c r="F255" s="7"/>
      <c r="H255" s="7"/>
    </row>
    <row r="256" spans="1:10" x14ac:dyDescent="0.15">
      <c r="B256" s="7"/>
      <c r="D256" s="7"/>
      <c r="F256" s="7"/>
      <c r="H256" s="7"/>
    </row>
    <row r="257" spans="2:8" x14ac:dyDescent="0.15">
      <c r="B257" s="7"/>
      <c r="D257" s="7"/>
      <c r="F257" s="7"/>
      <c r="H257" s="7"/>
    </row>
    <row r="258" spans="2:8" x14ac:dyDescent="0.15">
      <c r="B258" s="7"/>
      <c r="D258" s="7"/>
      <c r="F258" s="7"/>
      <c r="H258" s="7"/>
    </row>
    <row r="259" spans="2:8" x14ac:dyDescent="0.15">
      <c r="B259" s="7"/>
      <c r="D259" s="7"/>
      <c r="F259" s="7"/>
      <c r="H259" s="7"/>
    </row>
    <row r="260" spans="2:8" x14ac:dyDescent="0.15">
      <c r="B260" s="7"/>
      <c r="D260" s="7"/>
      <c r="F260" s="7"/>
      <c r="H260" s="7"/>
    </row>
    <row r="261" spans="2:8" x14ac:dyDescent="0.15">
      <c r="B261" s="7"/>
      <c r="D261" s="7"/>
      <c r="F261" s="7"/>
      <c r="H261" s="7"/>
    </row>
    <row r="262" spans="2:8" x14ac:dyDescent="0.15">
      <c r="B262" s="7"/>
      <c r="D262" s="7"/>
      <c r="F262" s="7"/>
      <c r="H262" s="7"/>
    </row>
    <row r="263" spans="2:8" x14ac:dyDescent="0.15">
      <c r="B263" s="7"/>
      <c r="D263" s="7"/>
      <c r="F263" s="7"/>
      <c r="H263" s="7"/>
    </row>
    <row r="264" spans="2:8" x14ac:dyDescent="0.15">
      <c r="B264" s="7"/>
      <c r="D264" s="7"/>
      <c r="F264" s="7"/>
      <c r="H264" s="7"/>
    </row>
    <row r="265" spans="2:8" x14ac:dyDescent="0.15">
      <c r="B265" s="7"/>
      <c r="D265" s="7"/>
      <c r="F265" s="7"/>
      <c r="H265" s="7"/>
    </row>
    <row r="266" spans="2:8" x14ac:dyDescent="0.15">
      <c r="B266" s="7"/>
      <c r="D266" s="7"/>
      <c r="F266" s="7"/>
      <c r="H266" s="7"/>
    </row>
    <row r="267" spans="2:8" x14ac:dyDescent="0.15">
      <c r="B267" s="7"/>
      <c r="D267" s="7"/>
      <c r="F267" s="7"/>
      <c r="H267" s="7"/>
    </row>
    <row r="268" spans="2:8" x14ac:dyDescent="0.15">
      <c r="B268" s="7"/>
      <c r="D268" s="7"/>
      <c r="F268" s="7"/>
      <c r="H268" s="7"/>
    </row>
    <row r="269" spans="2:8" x14ac:dyDescent="0.15">
      <c r="B269" s="7"/>
      <c r="D269" s="7"/>
      <c r="F269" s="7"/>
      <c r="H269" s="7"/>
    </row>
    <row r="270" spans="2:8" x14ac:dyDescent="0.15">
      <c r="B270" s="7"/>
      <c r="D270" s="7"/>
      <c r="F270" s="7"/>
      <c r="H270" s="7"/>
    </row>
    <row r="271" spans="2:8" x14ac:dyDescent="0.15">
      <c r="B271" s="7"/>
      <c r="D271" s="7"/>
      <c r="F271" s="7"/>
      <c r="H271" s="7"/>
    </row>
    <row r="272" spans="2:8" x14ac:dyDescent="0.15">
      <c r="B272" s="7"/>
      <c r="D272" s="7"/>
      <c r="F272" s="7"/>
      <c r="H272" s="7"/>
    </row>
    <row r="273" spans="2:8" x14ac:dyDescent="0.15">
      <c r="B273" s="7"/>
      <c r="D273" s="7"/>
      <c r="F273" s="7"/>
      <c r="H273" s="7"/>
    </row>
    <row r="274" spans="2:8" x14ac:dyDescent="0.15">
      <c r="B274" s="7"/>
      <c r="D274" s="7"/>
      <c r="F274" s="7"/>
      <c r="H274" s="7"/>
    </row>
    <row r="275" spans="2:8" x14ac:dyDescent="0.15">
      <c r="B275" s="7"/>
      <c r="D275" s="7"/>
      <c r="F275" s="7"/>
      <c r="H275" s="7"/>
    </row>
    <row r="276" spans="2:8" x14ac:dyDescent="0.15">
      <c r="B276" s="7"/>
      <c r="D276" s="7"/>
      <c r="F276" s="7"/>
      <c r="H276" s="7"/>
    </row>
    <row r="277" spans="2:8" x14ac:dyDescent="0.15">
      <c r="B277" s="7"/>
      <c r="D277" s="7"/>
      <c r="F277" s="7"/>
      <c r="H277" s="7"/>
    </row>
    <row r="278" spans="2:8" x14ac:dyDescent="0.15">
      <c r="B278" s="7"/>
      <c r="D278" s="7"/>
      <c r="F278" s="7"/>
      <c r="H278" s="7"/>
    </row>
    <row r="279" spans="2:8" x14ac:dyDescent="0.15">
      <c r="B279" s="7"/>
      <c r="D279" s="7"/>
      <c r="F279" s="7"/>
      <c r="H279" s="7"/>
    </row>
    <row r="280" spans="2:8" x14ac:dyDescent="0.15">
      <c r="B280" s="7"/>
      <c r="D280" s="7"/>
      <c r="F280" s="7"/>
      <c r="H280" s="7"/>
    </row>
    <row r="281" spans="2:8" x14ac:dyDescent="0.15">
      <c r="B281" s="7"/>
      <c r="D281" s="7"/>
      <c r="F281" s="7"/>
      <c r="H281" s="7"/>
    </row>
    <row r="282" spans="2:8" x14ac:dyDescent="0.15">
      <c r="B282" s="7"/>
      <c r="D282" s="7"/>
      <c r="F282" s="7"/>
      <c r="H282" s="7"/>
    </row>
    <row r="283" spans="2:8" x14ac:dyDescent="0.15">
      <c r="B283" s="7"/>
      <c r="D283" s="7"/>
      <c r="F283" s="7"/>
      <c r="H283" s="7"/>
    </row>
    <row r="284" spans="2:8" x14ac:dyDescent="0.15">
      <c r="B284" s="7"/>
      <c r="D284" s="7"/>
      <c r="F284" s="7"/>
      <c r="H284" s="7"/>
    </row>
    <row r="285" spans="2:8" x14ac:dyDescent="0.15">
      <c r="B285" s="7"/>
      <c r="D285" s="7"/>
      <c r="F285" s="7"/>
      <c r="H285" s="7"/>
    </row>
    <row r="286" spans="2:8" x14ac:dyDescent="0.15">
      <c r="B286" s="7"/>
      <c r="D286" s="7"/>
      <c r="F286" s="7"/>
      <c r="H286" s="7"/>
    </row>
    <row r="287" spans="2:8" x14ac:dyDescent="0.15">
      <c r="B287" s="7"/>
      <c r="D287" s="7"/>
      <c r="F287" s="7"/>
      <c r="H287" s="7"/>
    </row>
    <row r="288" spans="2:8" x14ac:dyDescent="0.15">
      <c r="B288" s="7"/>
      <c r="D288" s="7"/>
      <c r="F288" s="7"/>
      <c r="H288" s="7"/>
    </row>
    <row r="289" spans="2:8" x14ac:dyDescent="0.15">
      <c r="B289" s="7"/>
      <c r="D289" s="7"/>
      <c r="F289" s="7"/>
      <c r="H289" s="7"/>
    </row>
    <row r="290" spans="2:8" x14ac:dyDescent="0.15">
      <c r="B290" s="7"/>
      <c r="D290" s="7"/>
      <c r="F290" s="7"/>
      <c r="H290" s="7"/>
    </row>
    <row r="291" spans="2:8" x14ac:dyDescent="0.15">
      <c r="B291" s="7"/>
      <c r="D291" s="7"/>
      <c r="F291" s="7"/>
      <c r="H291" s="7"/>
    </row>
    <row r="292" spans="2:8" x14ac:dyDescent="0.15">
      <c r="B292" s="7"/>
      <c r="D292" s="7"/>
      <c r="F292" s="7"/>
      <c r="H292" s="7"/>
    </row>
    <row r="293" spans="2:8" x14ac:dyDescent="0.15">
      <c r="B293" s="7"/>
      <c r="D293" s="7"/>
      <c r="F293" s="7"/>
      <c r="H293" s="7"/>
    </row>
    <row r="294" spans="2:8" x14ac:dyDescent="0.15">
      <c r="B294" s="7"/>
      <c r="D294" s="7"/>
      <c r="F294" s="7"/>
      <c r="H294" s="7"/>
    </row>
    <row r="295" spans="2:8" x14ac:dyDescent="0.15">
      <c r="B295" s="7"/>
      <c r="D295" s="7"/>
      <c r="F295" s="7"/>
      <c r="H295" s="7"/>
    </row>
    <row r="296" spans="2:8" x14ac:dyDescent="0.15">
      <c r="B296" s="7"/>
      <c r="D296" s="7"/>
      <c r="F296" s="7"/>
      <c r="H296" s="7"/>
    </row>
    <row r="297" spans="2:8" x14ac:dyDescent="0.15">
      <c r="B297" s="7"/>
      <c r="D297" s="7"/>
      <c r="F297" s="7"/>
      <c r="H297" s="7"/>
    </row>
    <row r="298" spans="2:8" x14ac:dyDescent="0.15">
      <c r="B298" s="7"/>
      <c r="D298" s="7"/>
      <c r="F298" s="7"/>
      <c r="H298" s="7"/>
    </row>
    <row r="299" spans="2:8" x14ac:dyDescent="0.15">
      <c r="B299" s="7"/>
      <c r="D299" s="7"/>
      <c r="F299" s="7"/>
      <c r="H299" s="7"/>
    </row>
    <row r="300" spans="2:8" x14ac:dyDescent="0.15">
      <c r="B300" s="7"/>
      <c r="D300" s="7"/>
      <c r="F300" s="7"/>
      <c r="H300" s="7"/>
    </row>
    <row r="301" spans="2:8" x14ac:dyDescent="0.15">
      <c r="B301" s="7"/>
      <c r="D301" s="7"/>
      <c r="F301" s="7"/>
      <c r="H301" s="7"/>
    </row>
    <row r="302" spans="2:8" x14ac:dyDescent="0.15">
      <c r="B302" s="7"/>
      <c r="D302" s="7"/>
      <c r="F302" s="7"/>
      <c r="H302" s="7"/>
    </row>
    <row r="303" spans="2:8" x14ac:dyDescent="0.15">
      <c r="B303" s="7"/>
      <c r="D303" s="7"/>
      <c r="F303" s="7"/>
      <c r="H303" s="7"/>
    </row>
    <row r="304" spans="2:8" x14ac:dyDescent="0.15">
      <c r="B304" s="7"/>
      <c r="D304" s="7"/>
      <c r="F304" s="7"/>
      <c r="H304" s="7"/>
    </row>
    <row r="305" spans="2:8" x14ac:dyDescent="0.15">
      <c r="B305" s="7"/>
      <c r="D305" s="7"/>
      <c r="F305" s="7"/>
      <c r="H305" s="7"/>
    </row>
    <row r="306" spans="2:8" x14ac:dyDescent="0.15">
      <c r="B306" s="7"/>
      <c r="D306" s="7"/>
      <c r="F306" s="7"/>
      <c r="H306" s="7"/>
    </row>
    <row r="307" spans="2:8" x14ac:dyDescent="0.15">
      <c r="B307" s="7"/>
      <c r="D307" s="7"/>
      <c r="F307" s="7"/>
      <c r="H307" s="7"/>
    </row>
    <row r="308" spans="2:8" x14ac:dyDescent="0.15">
      <c r="B308" s="7"/>
      <c r="D308" s="7"/>
      <c r="F308" s="7"/>
      <c r="H308" s="7"/>
    </row>
    <row r="309" spans="2:8" x14ac:dyDescent="0.15">
      <c r="B309" s="7"/>
      <c r="D309" s="7"/>
      <c r="F309" s="7"/>
      <c r="H309" s="7"/>
    </row>
    <row r="310" spans="2:8" x14ac:dyDescent="0.15">
      <c r="B310" s="7"/>
      <c r="D310" s="7"/>
      <c r="F310" s="7"/>
      <c r="H310" s="7"/>
    </row>
    <row r="311" spans="2:8" x14ac:dyDescent="0.15">
      <c r="B311" s="7"/>
      <c r="D311" s="7"/>
      <c r="F311" s="7"/>
      <c r="H311" s="7"/>
    </row>
    <row r="312" spans="2:8" x14ac:dyDescent="0.15">
      <c r="B312" s="7"/>
      <c r="D312" s="7"/>
      <c r="F312" s="7"/>
      <c r="H312" s="7"/>
    </row>
    <row r="313" spans="2:8" x14ac:dyDescent="0.15">
      <c r="B313" s="7"/>
      <c r="D313" s="7"/>
      <c r="F313" s="7"/>
      <c r="H313" s="7"/>
    </row>
    <row r="314" spans="2:8" x14ac:dyDescent="0.15">
      <c r="B314" s="7"/>
      <c r="D314" s="7"/>
      <c r="F314" s="7"/>
      <c r="H314" s="7"/>
    </row>
    <row r="315" spans="2:8" x14ac:dyDescent="0.15">
      <c r="B315" s="7"/>
      <c r="D315" s="7"/>
      <c r="F315" s="7"/>
      <c r="H315" s="7"/>
    </row>
    <row r="316" spans="2:8" x14ac:dyDescent="0.15">
      <c r="B316" s="7"/>
      <c r="D316" s="7"/>
      <c r="F316" s="7"/>
      <c r="H316" s="7"/>
    </row>
    <row r="317" spans="2:8" x14ac:dyDescent="0.15">
      <c r="B317" s="7"/>
      <c r="D317" s="7"/>
      <c r="F317" s="7"/>
      <c r="H317" s="7"/>
    </row>
    <row r="318" spans="2:8" x14ac:dyDescent="0.15">
      <c r="B318" s="7"/>
      <c r="D318" s="7"/>
      <c r="F318" s="7"/>
      <c r="H318" s="7"/>
    </row>
    <row r="319" spans="2:8" x14ac:dyDescent="0.15">
      <c r="B319" s="7"/>
      <c r="D319" s="7"/>
      <c r="F319" s="7"/>
      <c r="H319" s="7"/>
    </row>
    <row r="320" spans="2:8" x14ac:dyDescent="0.15">
      <c r="B320" s="7"/>
      <c r="D320" s="7"/>
      <c r="F320" s="7"/>
      <c r="H320" s="7"/>
    </row>
    <row r="321" spans="2:8" x14ac:dyDescent="0.15">
      <c r="B321" s="7"/>
      <c r="D321" s="7"/>
      <c r="F321" s="7"/>
      <c r="H321" s="7"/>
    </row>
    <row r="322" spans="2:8" x14ac:dyDescent="0.15">
      <c r="B322" s="7"/>
      <c r="D322" s="7"/>
      <c r="F322" s="7"/>
      <c r="H322" s="7"/>
    </row>
    <row r="323" spans="2:8" x14ac:dyDescent="0.15">
      <c r="B323" s="7"/>
      <c r="D323" s="7"/>
      <c r="F323" s="7"/>
      <c r="H323" s="7"/>
    </row>
    <row r="324" spans="2:8" x14ac:dyDescent="0.15">
      <c r="B324" s="7"/>
      <c r="D324" s="7"/>
      <c r="F324" s="7"/>
      <c r="H324" s="7"/>
    </row>
    <row r="325" spans="2:8" x14ac:dyDescent="0.15">
      <c r="B325" s="7"/>
      <c r="D325" s="7"/>
      <c r="F325" s="7"/>
      <c r="H325" s="7"/>
    </row>
    <row r="326" spans="2:8" x14ac:dyDescent="0.15">
      <c r="B326" s="7"/>
      <c r="D326" s="7"/>
      <c r="F326" s="7"/>
      <c r="H326" s="7"/>
    </row>
    <row r="327" spans="2:8" x14ac:dyDescent="0.15">
      <c r="B327" s="7"/>
      <c r="D327" s="7"/>
      <c r="F327" s="7"/>
      <c r="H327" s="7"/>
    </row>
    <row r="328" spans="2:8" x14ac:dyDescent="0.15">
      <c r="B328" s="7"/>
      <c r="D328" s="7"/>
      <c r="F328" s="7"/>
      <c r="H328" s="7"/>
    </row>
    <row r="329" spans="2:8" x14ac:dyDescent="0.15">
      <c r="B329" s="7"/>
      <c r="D329" s="7"/>
      <c r="F329" s="7"/>
      <c r="H329" s="7"/>
    </row>
    <row r="330" spans="2:8" x14ac:dyDescent="0.15">
      <c r="B330" s="7"/>
      <c r="D330" s="7"/>
      <c r="F330" s="7"/>
      <c r="H330" s="7"/>
    </row>
    <row r="331" spans="2:8" x14ac:dyDescent="0.15">
      <c r="B331" s="7"/>
      <c r="D331" s="7"/>
      <c r="F331" s="7"/>
      <c r="H331" s="7"/>
    </row>
    <row r="332" spans="2:8" x14ac:dyDescent="0.15">
      <c r="B332" s="7"/>
      <c r="D332" s="7"/>
      <c r="F332" s="7"/>
      <c r="H332" s="7"/>
    </row>
    <row r="333" spans="2:8" x14ac:dyDescent="0.15">
      <c r="B333" s="7"/>
      <c r="D333" s="7"/>
      <c r="F333" s="7"/>
      <c r="H333" s="7"/>
    </row>
    <row r="334" spans="2:8" x14ac:dyDescent="0.15">
      <c r="B334" s="7"/>
      <c r="D334" s="7"/>
      <c r="F334" s="7"/>
      <c r="H334" s="7"/>
    </row>
    <row r="335" spans="2:8" x14ac:dyDescent="0.15">
      <c r="B335" s="7"/>
      <c r="D335" s="7"/>
      <c r="F335" s="7"/>
      <c r="H335" s="7"/>
    </row>
    <row r="336" spans="2:8" x14ac:dyDescent="0.15">
      <c r="B336" s="7"/>
      <c r="D336" s="7"/>
      <c r="F336" s="7"/>
      <c r="H336" s="7"/>
    </row>
    <row r="337" spans="2:8" x14ac:dyDescent="0.15">
      <c r="B337" s="7"/>
      <c r="D337" s="7"/>
      <c r="F337" s="7"/>
      <c r="H337" s="7"/>
    </row>
    <row r="338" spans="2:8" x14ac:dyDescent="0.15">
      <c r="B338" s="7"/>
      <c r="D338" s="7"/>
      <c r="F338" s="7"/>
      <c r="H338" s="7"/>
    </row>
    <row r="339" spans="2:8" x14ac:dyDescent="0.15">
      <c r="B339" s="7"/>
      <c r="D339" s="7"/>
      <c r="F339" s="7"/>
      <c r="H339" s="7"/>
    </row>
    <row r="340" spans="2:8" x14ac:dyDescent="0.15">
      <c r="B340" s="7"/>
      <c r="D340" s="7"/>
      <c r="F340" s="7"/>
      <c r="H340" s="7"/>
    </row>
    <row r="341" spans="2:8" x14ac:dyDescent="0.15">
      <c r="B341" s="7"/>
      <c r="D341" s="7"/>
      <c r="F341" s="7"/>
      <c r="H341" s="7"/>
    </row>
    <row r="342" spans="2:8" x14ac:dyDescent="0.15">
      <c r="B342" s="7"/>
      <c r="D342" s="7"/>
      <c r="F342" s="7"/>
      <c r="H342" s="7"/>
    </row>
    <row r="343" spans="2:8" x14ac:dyDescent="0.15">
      <c r="B343" s="7"/>
      <c r="D343" s="7"/>
      <c r="F343" s="7"/>
      <c r="H343" s="7"/>
    </row>
    <row r="344" spans="2:8" x14ac:dyDescent="0.15">
      <c r="B344" s="7"/>
      <c r="D344" s="7"/>
      <c r="F344" s="7"/>
      <c r="H344" s="7"/>
    </row>
    <row r="345" spans="2:8" x14ac:dyDescent="0.15">
      <c r="B345" s="7"/>
      <c r="D345" s="7"/>
      <c r="F345" s="7"/>
      <c r="H345" s="7"/>
    </row>
    <row r="346" spans="2:8" x14ac:dyDescent="0.15">
      <c r="B346" s="7"/>
      <c r="D346" s="7"/>
      <c r="F346" s="7"/>
      <c r="H346" s="7"/>
    </row>
    <row r="347" spans="2:8" x14ac:dyDescent="0.15">
      <c r="B347" s="7"/>
      <c r="D347" s="7"/>
      <c r="F347" s="7"/>
      <c r="H347" s="7"/>
    </row>
    <row r="348" spans="2:8" x14ac:dyDescent="0.15">
      <c r="B348" s="7"/>
      <c r="D348" s="7"/>
      <c r="F348" s="7"/>
      <c r="H348" s="7"/>
    </row>
    <row r="349" spans="2:8" x14ac:dyDescent="0.15">
      <c r="B349" s="7"/>
      <c r="D349" s="7"/>
      <c r="F349" s="7"/>
      <c r="H349" s="7"/>
    </row>
    <row r="350" spans="2:8" x14ac:dyDescent="0.15">
      <c r="B350" s="7"/>
      <c r="D350" s="7"/>
      <c r="F350" s="7"/>
      <c r="H350" s="7"/>
    </row>
    <row r="351" spans="2:8" x14ac:dyDescent="0.15">
      <c r="B351" s="7"/>
      <c r="D351" s="7"/>
      <c r="F351" s="7"/>
      <c r="H351" s="7"/>
    </row>
    <row r="352" spans="2:8" x14ac:dyDescent="0.15">
      <c r="B352" s="7"/>
      <c r="D352" s="7"/>
      <c r="F352" s="7"/>
      <c r="H352" s="7"/>
    </row>
    <row r="353" spans="2:8" x14ac:dyDescent="0.15">
      <c r="B353" s="7"/>
      <c r="D353" s="7"/>
      <c r="F353" s="7"/>
      <c r="H353" s="7"/>
    </row>
    <row r="354" spans="2:8" x14ac:dyDescent="0.15">
      <c r="B354" s="7"/>
      <c r="D354" s="7"/>
      <c r="F354" s="7"/>
      <c r="H354" s="7"/>
    </row>
    <row r="355" spans="2:8" x14ac:dyDescent="0.15">
      <c r="B355" s="7"/>
      <c r="D355" s="7"/>
      <c r="F355" s="7"/>
      <c r="H355" s="7"/>
    </row>
    <row r="356" spans="2:8" x14ac:dyDescent="0.15">
      <c r="B356" s="7"/>
      <c r="D356" s="7"/>
      <c r="F356" s="7"/>
      <c r="H356" s="7"/>
    </row>
    <row r="357" spans="2:8" x14ac:dyDescent="0.15">
      <c r="B357" s="7"/>
      <c r="D357" s="7"/>
      <c r="F357" s="7"/>
      <c r="H357" s="7"/>
    </row>
    <row r="358" spans="2:8" x14ac:dyDescent="0.15">
      <c r="B358" s="7"/>
      <c r="D358" s="7"/>
      <c r="F358" s="7"/>
      <c r="H358" s="7"/>
    </row>
    <row r="359" spans="2:8" x14ac:dyDescent="0.15">
      <c r="B359" s="7"/>
      <c r="D359" s="7"/>
      <c r="F359" s="7"/>
      <c r="H359" s="7"/>
    </row>
    <row r="360" spans="2:8" x14ac:dyDescent="0.15">
      <c r="B360" s="7"/>
      <c r="D360" s="7"/>
      <c r="F360" s="7"/>
      <c r="H360" s="7"/>
    </row>
    <row r="361" spans="2:8" x14ac:dyDescent="0.15">
      <c r="B361" s="7"/>
      <c r="D361" s="7"/>
      <c r="F361" s="7"/>
      <c r="H361" s="7"/>
    </row>
    <row r="362" spans="2:8" x14ac:dyDescent="0.15">
      <c r="B362" s="7"/>
      <c r="D362" s="7"/>
      <c r="F362" s="7"/>
      <c r="H362" s="7"/>
    </row>
  </sheetData>
  <phoneticPr fontId="5"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G259"/>
  <sheetViews>
    <sheetView zoomScale="85" workbookViewId="0">
      <pane xSplit="2" ySplit="20" topLeftCell="C45" activePane="bottomRight" state="frozen"/>
      <selection pane="topRight" activeCell="C1" sqref="C1"/>
      <selection pane="bottomLeft" activeCell="A21" sqref="A21"/>
      <selection pane="bottomRight" activeCell="O56" sqref="O56"/>
    </sheetView>
  </sheetViews>
  <sheetFormatPr baseColWidth="10" defaultColWidth="9.1640625" defaultRowHeight="13" x14ac:dyDescent="0.15"/>
  <cols>
    <col min="1" max="1" width="10.5" customWidth="1"/>
    <col min="2" max="2" width="8.5" customWidth="1"/>
    <col min="3" max="3" width="12.6640625" bestFit="1" customWidth="1"/>
    <col min="4" max="4" width="13.1640625" customWidth="1"/>
    <col min="5" max="5" width="5.1640625" style="28" customWidth="1"/>
    <col min="6" max="6" width="11.5" customWidth="1"/>
    <col min="7" max="7" width="12.6640625" customWidth="1"/>
    <col min="8" max="8" width="2.83203125" style="28" customWidth="1"/>
    <col min="9" max="9" width="10.5" customWidth="1"/>
    <col min="10" max="10" width="12" customWidth="1"/>
    <col min="11" max="11" width="3.33203125" style="28" customWidth="1"/>
    <col min="12" max="12" width="10.33203125" bestFit="1" customWidth="1"/>
    <col min="13" max="13" width="10.1640625" style="5" customWidth="1"/>
    <col min="14" max="14" width="10.33203125" style="65" bestFit="1" customWidth="1"/>
    <col min="15" max="15" width="12.5" customWidth="1"/>
    <col min="16" max="16" width="3.33203125" style="28" customWidth="1"/>
    <col min="17" max="17" width="11" customWidth="1"/>
    <col min="18" max="18" width="13.33203125" bestFit="1" customWidth="1"/>
    <col min="19" max="19" width="9.1640625" style="28"/>
    <col min="20" max="20" width="9.5" style="8" bestFit="1" customWidth="1"/>
    <col min="21" max="21" width="9.33203125" style="63" customWidth="1"/>
    <col min="22" max="22" width="10.33203125" style="63" bestFit="1" customWidth="1"/>
    <col min="23" max="23" width="13.33203125" style="8" bestFit="1" customWidth="1"/>
    <col min="24" max="26" width="3.33203125" style="28" customWidth="1"/>
    <col min="27" max="27" width="10.1640625" bestFit="1" customWidth="1"/>
    <col min="28" max="28" width="8.83203125" customWidth="1"/>
    <col min="29" max="29" width="10.1640625" bestFit="1" customWidth="1"/>
    <col min="30" max="30" width="12.5" customWidth="1"/>
    <col min="31" max="31" width="3.5" style="28" customWidth="1"/>
    <col min="32" max="32" width="10.1640625" bestFit="1" customWidth="1"/>
    <col min="33" max="33" width="13.33203125" bestFit="1" customWidth="1"/>
    <col min="34" max="16384" width="9.1640625" style="28"/>
  </cols>
  <sheetData>
    <row r="1" spans="1:33" ht="20" x14ac:dyDescent="0.2">
      <c r="A1" s="1" t="s">
        <v>64</v>
      </c>
      <c r="B1" s="2"/>
    </row>
    <row r="2" spans="1:33" x14ac:dyDescent="0.15">
      <c r="A2" s="3" t="s">
        <v>54</v>
      </c>
      <c r="C2" s="32">
        <f>5/(12*100)</f>
        <v>4.1666666666666666E-3</v>
      </c>
    </row>
    <row r="3" spans="1:33" x14ac:dyDescent="0.15">
      <c r="A3" s="3"/>
      <c r="C3" s="4"/>
      <c r="G3" s="7"/>
      <c r="I3" s="7"/>
      <c r="L3" s="7"/>
      <c r="N3" s="66"/>
      <c r="S3" s="31"/>
    </row>
    <row r="4" spans="1:33" x14ac:dyDescent="0.15">
      <c r="A4" s="5"/>
      <c r="C4" s="4"/>
      <c r="D4" t="s">
        <v>56</v>
      </c>
      <c r="G4" s="7"/>
      <c r="I4" s="7"/>
      <c r="L4" s="7"/>
      <c r="N4" s="66"/>
      <c r="O4" s="7"/>
      <c r="Q4" s="7"/>
    </row>
    <row r="5" spans="1:33" x14ac:dyDescent="0.15">
      <c r="A5" s="3" t="s">
        <v>1</v>
      </c>
      <c r="C5" s="7">
        <v>74800000</v>
      </c>
      <c r="D5" s="12">
        <f>C11/(C11+C14)</f>
        <v>0.77481840193704599</v>
      </c>
      <c r="G5" s="7"/>
      <c r="I5" s="7"/>
      <c r="L5" s="7"/>
      <c r="N5" s="66"/>
      <c r="O5" s="7"/>
    </row>
    <row r="6" spans="1:33" x14ac:dyDescent="0.15">
      <c r="A6" s="3" t="s">
        <v>7</v>
      </c>
      <c r="C6" s="7">
        <v>5200000</v>
      </c>
      <c r="N6" s="66"/>
    </row>
    <row r="7" spans="1:33" x14ac:dyDescent="0.15">
      <c r="A7" s="3" t="s">
        <v>2</v>
      </c>
      <c r="C7" s="7">
        <v>14000000</v>
      </c>
      <c r="L7" s="7"/>
      <c r="O7" s="7"/>
    </row>
    <row r="8" spans="1:33" x14ac:dyDescent="0.15">
      <c r="A8" s="3" t="s">
        <v>5</v>
      </c>
      <c r="C8" s="7">
        <v>22000000</v>
      </c>
    </row>
    <row r="9" spans="1:33" x14ac:dyDescent="0.15">
      <c r="A9" s="3" t="s">
        <v>6</v>
      </c>
      <c r="C9" s="7">
        <v>20000000</v>
      </c>
    </row>
    <row r="10" spans="1:33" x14ac:dyDescent="0.15">
      <c r="A10" s="3" t="s">
        <v>4</v>
      </c>
      <c r="C10" s="7">
        <v>24000000</v>
      </c>
      <c r="U10" s="62"/>
    </row>
    <row r="11" spans="1:33" x14ac:dyDescent="0.15">
      <c r="A11" s="3"/>
      <c r="B11" t="s">
        <v>55</v>
      </c>
      <c r="C11" s="7">
        <f>SUM(C5:C10)</f>
        <v>160000000</v>
      </c>
    </row>
    <row r="12" spans="1:33" x14ac:dyDescent="0.15">
      <c r="A12" s="3" t="s">
        <v>0</v>
      </c>
      <c r="C12" s="10">
        <v>32550000</v>
      </c>
      <c r="D12">
        <f>C14/(C14+C11)</f>
        <v>0.22518159806295399</v>
      </c>
    </row>
    <row r="13" spans="1:33" x14ac:dyDescent="0.15">
      <c r="A13" s="3" t="s">
        <v>3</v>
      </c>
      <c r="C13" s="7">
        <v>13950000</v>
      </c>
    </row>
    <row r="14" spans="1:33" x14ac:dyDescent="0.15">
      <c r="A14" s="3"/>
      <c r="B14" t="s">
        <v>55</v>
      </c>
      <c r="C14" s="7">
        <f>SUM(C12:C13)</f>
        <v>46500000</v>
      </c>
    </row>
    <row r="15" spans="1:33" ht="14" thickBot="1" x14ac:dyDescent="0.2">
      <c r="A15" s="3"/>
      <c r="B15" s="6"/>
    </row>
    <row r="16" spans="1:33" s="29" customFormat="1" ht="14" thickTop="1" x14ac:dyDescent="0.15">
      <c r="A16" s="18" t="s">
        <v>44</v>
      </c>
      <c r="B16" s="18"/>
      <c r="C16" s="18" t="s">
        <v>1</v>
      </c>
      <c r="D16" s="18"/>
      <c r="F16" s="18" t="s">
        <v>7</v>
      </c>
      <c r="G16" s="18"/>
      <c r="I16" s="18" t="s">
        <v>2</v>
      </c>
      <c r="J16" s="18"/>
      <c r="L16" s="56" t="s">
        <v>5</v>
      </c>
      <c r="M16" s="61"/>
      <c r="N16" s="67"/>
      <c r="O16" s="18"/>
      <c r="Q16" s="18" t="s">
        <v>6</v>
      </c>
      <c r="R16" s="18"/>
      <c r="T16" s="51" t="s">
        <v>4</v>
      </c>
      <c r="U16" s="64"/>
      <c r="V16" s="64"/>
      <c r="W16" s="19"/>
      <c r="AA16" s="18" t="s">
        <v>44</v>
      </c>
      <c r="AB16" s="18"/>
      <c r="AC16" s="18" t="s">
        <v>0</v>
      </c>
      <c r="AD16" s="18"/>
      <c r="AF16" s="18" t="s">
        <v>3</v>
      </c>
      <c r="AG16" s="18"/>
    </row>
    <row r="17" spans="1:33" s="29" customFormat="1" x14ac:dyDescent="0.15">
      <c r="A17" s="18" t="s">
        <v>45</v>
      </c>
      <c r="B17" s="18"/>
      <c r="C17" s="18" t="s">
        <v>49</v>
      </c>
      <c r="D17" s="18" t="s">
        <v>41</v>
      </c>
      <c r="F17" s="18" t="s">
        <v>49</v>
      </c>
      <c r="G17" s="18" t="s">
        <v>41</v>
      </c>
      <c r="I17" s="18" t="s">
        <v>49</v>
      </c>
      <c r="J17" s="18" t="s">
        <v>41</v>
      </c>
      <c r="L17" s="57" t="s">
        <v>50</v>
      </c>
      <c r="M17" s="61" t="s">
        <v>42</v>
      </c>
      <c r="N17" s="67" t="s">
        <v>49</v>
      </c>
      <c r="O17" s="18" t="s">
        <v>41</v>
      </c>
      <c r="Q17" s="18" t="s">
        <v>49</v>
      </c>
      <c r="R17" s="18" t="s">
        <v>41</v>
      </c>
      <c r="T17" s="52" t="s">
        <v>50</v>
      </c>
      <c r="U17" s="64" t="s">
        <v>42</v>
      </c>
      <c r="V17" s="61" t="s">
        <v>49</v>
      </c>
      <c r="W17" s="19" t="s">
        <v>41</v>
      </c>
      <c r="AA17" s="18" t="s">
        <v>45</v>
      </c>
      <c r="AB17" s="18"/>
      <c r="AC17" s="18" t="s">
        <v>49</v>
      </c>
      <c r="AD17" s="18" t="s">
        <v>41</v>
      </c>
      <c r="AF17" s="18" t="s">
        <v>49</v>
      </c>
      <c r="AG17" s="18" t="s">
        <v>41</v>
      </c>
    </row>
    <row r="18" spans="1:33" ht="14" thickBot="1" x14ac:dyDescent="0.2">
      <c r="A18" s="7"/>
      <c r="B18" s="26">
        <v>0</v>
      </c>
      <c r="C18" s="7"/>
      <c r="D18" s="7">
        <f>C5</f>
        <v>74800000</v>
      </c>
      <c r="E18" s="31"/>
      <c r="F18" s="7"/>
      <c r="G18" s="7">
        <f>C6</f>
        <v>5200000</v>
      </c>
      <c r="H18" s="31"/>
      <c r="I18" s="7"/>
      <c r="J18" s="7">
        <f>C7</f>
        <v>14000000</v>
      </c>
      <c r="K18" s="31"/>
      <c r="L18" s="45"/>
      <c r="M18" s="62"/>
      <c r="N18" s="66"/>
      <c r="O18" s="7">
        <f>C8</f>
        <v>22000000</v>
      </c>
      <c r="P18" s="31"/>
      <c r="Q18" s="7"/>
      <c r="R18" s="7">
        <f>C9</f>
        <v>20000000</v>
      </c>
      <c r="S18" s="30"/>
      <c r="T18" s="53"/>
      <c r="W18" s="7">
        <f>C10</f>
        <v>24000000</v>
      </c>
      <c r="X18" s="30"/>
      <c r="Y18" s="30"/>
      <c r="Z18" s="30"/>
      <c r="AA18" s="7"/>
      <c r="AB18" s="7"/>
      <c r="AC18" s="7"/>
      <c r="AD18" s="7">
        <f>C12</f>
        <v>32550000</v>
      </c>
      <c r="AE18" s="31"/>
      <c r="AF18" s="7"/>
      <c r="AG18" s="7">
        <f>C13</f>
        <v>13950000</v>
      </c>
    </row>
    <row r="19" spans="1:33" ht="14" thickTop="1" x14ac:dyDescent="0.15">
      <c r="A19" s="50">
        <f>'Summary CF'!B3*$D$5</f>
        <v>866677.91336826782</v>
      </c>
      <c r="B19" s="26">
        <v>1</v>
      </c>
      <c r="C19" s="7">
        <f t="shared" ref="C19:C82" si="0">MAX(0, MIN($A19+$T19,D18))</f>
        <v>966677.91336826782</v>
      </c>
      <c r="D19" s="7">
        <f>D18-C19</f>
        <v>73833322.08663173</v>
      </c>
      <c r="E19" s="31"/>
      <c r="F19" s="7">
        <f t="shared" ref="F19:F82" si="1">MAX(0, MIN($A19+$L19+$T19-$C19,G18))</f>
        <v>91666.666666666628</v>
      </c>
      <c r="G19" s="7">
        <f>G18-F19</f>
        <v>5108333.333333333</v>
      </c>
      <c r="H19" s="31"/>
      <c r="I19" s="7">
        <f>MAX(0, MIN($A19+$L19+$T19-$F19-$C19,J18))</f>
        <v>0</v>
      </c>
      <c r="J19" s="7">
        <f>MAX(0,J18-I19)</f>
        <v>14000000</v>
      </c>
      <c r="K19" s="31"/>
      <c r="L19" s="45">
        <f t="shared" ref="L19:L82" si="2">$C$2*O18</f>
        <v>91666.666666666672</v>
      </c>
      <c r="M19" s="62">
        <f t="shared" ref="M19:M82" si="3">IF(J19&gt;0,L19,MIN(I19,L19))</f>
        <v>91666.666666666672</v>
      </c>
      <c r="N19" s="66">
        <f t="shared" ref="N19:N82" si="4">MAX(0, MIN($A19+$M19+$T19-$F19-$C19-$I19,O18))</f>
        <v>0</v>
      </c>
      <c r="O19" s="7">
        <f t="shared" ref="O19:O82" si="5">MAX(O18+M19-N19,0)</f>
        <v>22091666.666666668</v>
      </c>
      <c r="P19" s="31"/>
      <c r="Q19" s="7">
        <f t="shared" ref="Q19:Q82" si="6">IF(O19&gt;0,0,MIN(A19+T19-N19,R18))</f>
        <v>0</v>
      </c>
      <c r="R19" s="7">
        <f>MAX(0,R18-Q19)</f>
        <v>20000000</v>
      </c>
      <c r="S19" s="30"/>
      <c r="T19" s="54">
        <f t="shared" ref="T19:T82" si="7">W18*$C$2</f>
        <v>100000</v>
      </c>
      <c r="U19" s="62">
        <f t="shared" ref="U19:U82" si="8">IF(R19&gt;0,T19,MIN(Q19,T19))</f>
        <v>100000</v>
      </c>
      <c r="V19" s="62">
        <f t="shared" ref="V19:V82" si="9">MAX(0, MIN($A19+$U19-$F19-$C19-$I19-N19-Q19,W18))</f>
        <v>0</v>
      </c>
      <c r="W19" s="7">
        <f>MAX(0,W18+U19-V19)</f>
        <v>24100000</v>
      </c>
      <c r="X19" s="30"/>
      <c r="Y19" s="30"/>
      <c r="Z19" s="30"/>
      <c r="AA19" s="47">
        <f>'Summary CF'!B3*$D$12</f>
        <v>251878.26857265283</v>
      </c>
      <c r="AB19" s="7"/>
      <c r="AC19" s="7">
        <f>MIN(AA19,AD18)</f>
        <v>251878.26857265283</v>
      </c>
      <c r="AD19" s="7">
        <f>AD18-AC19</f>
        <v>32298121.731427345</v>
      </c>
      <c r="AE19" s="31"/>
      <c r="AF19" s="7">
        <f>MIN(AA19-AC19,AG18)</f>
        <v>0</v>
      </c>
      <c r="AG19" s="7">
        <f>AG18-AF19</f>
        <v>13950000</v>
      </c>
    </row>
    <row r="20" spans="1:33" x14ac:dyDescent="0.15">
      <c r="A20" s="48">
        <f>'Summary CF'!B4*$D$5</f>
        <v>988245.85277616663</v>
      </c>
      <c r="B20" s="26">
        <v>2</v>
      </c>
      <c r="C20" s="7">
        <f t="shared" si="0"/>
        <v>1088662.5194428333</v>
      </c>
      <c r="D20" s="7">
        <f t="shared" ref="D20:D83" si="10">D19-C20</f>
        <v>72744659.567188904</v>
      </c>
      <c r="E20" s="31"/>
      <c r="F20" s="7">
        <f t="shared" si="1"/>
        <v>92048.61111111124</v>
      </c>
      <c r="G20" s="7">
        <f t="shared" ref="G20:G83" si="11">G19-F20</f>
        <v>5016284.722222222</v>
      </c>
      <c r="H20" s="31"/>
      <c r="I20" s="7">
        <f t="shared" ref="I20:I83" si="12">MAX(0, MIN($A20+L20+T20-F20-C20,J19))</f>
        <v>0</v>
      </c>
      <c r="J20" s="7">
        <f t="shared" ref="J20:J83" si="13">MAX(0,J19-I20)</f>
        <v>14000000</v>
      </c>
      <c r="K20" s="31"/>
      <c r="L20" s="45">
        <f t="shared" si="2"/>
        <v>92048.611111111109</v>
      </c>
      <c r="M20" s="62">
        <f t="shared" si="3"/>
        <v>92048.611111111109</v>
      </c>
      <c r="N20" s="66">
        <f t="shared" si="4"/>
        <v>0</v>
      </c>
      <c r="O20" s="7">
        <f t="shared" si="5"/>
        <v>22183715.27777778</v>
      </c>
      <c r="P20" s="31"/>
      <c r="Q20" s="7">
        <f t="shared" si="6"/>
        <v>0</v>
      </c>
      <c r="R20" s="7">
        <f t="shared" ref="R20:R83" si="14">MAX(0,R19-Q20)</f>
        <v>20000000</v>
      </c>
      <c r="S20" s="30"/>
      <c r="T20" s="54">
        <f t="shared" si="7"/>
        <v>100416.66666666667</v>
      </c>
      <c r="U20" s="62">
        <f t="shared" si="8"/>
        <v>100416.66666666667</v>
      </c>
      <c r="V20" s="62">
        <f t="shared" si="9"/>
        <v>0</v>
      </c>
      <c r="W20" s="7">
        <f t="shared" ref="W20:W83" si="15">MAX(0,W19+U20-V20)</f>
        <v>24200416.666666668</v>
      </c>
      <c r="X20" s="30"/>
      <c r="Y20" s="30"/>
      <c r="Z20" s="30"/>
      <c r="AA20" s="48">
        <f>'Summary CF'!B4*$D$12</f>
        <v>287208.95096307341</v>
      </c>
      <c r="AB20" s="7"/>
      <c r="AC20" s="7">
        <f>MIN(AA20,AD19)</f>
        <v>287208.95096307341</v>
      </c>
      <c r="AD20" s="7">
        <f t="shared" ref="AD20:AD83" si="16">AD19-AC20</f>
        <v>32010912.780464273</v>
      </c>
      <c r="AE20" s="31"/>
      <c r="AF20" s="7">
        <f t="shared" ref="AF20:AF83" si="17">MIN(AA20-AC20,AG19)</f>
        <v>0</v>
      </c>
      <c r="AG20" s="7">
        <f t="shared" ref="AG20:AG83" si="18">AG19-AF20</f>
        <v>13950000</v>
      </c>
    </row>
    <row r="21" spans="1:33" x14ac:dyDescent="0.15">
      <c r="A21" s="48">
        <f>'Summary CF'!B5*$D$5</f>
        <v>1108673.3122818049</v>
      </c>
      <c r="B21" s="26">
        <v>3</v>
      </c>
      <c r="C21" s="7">
        <f t="shared" si="0"/>
        <v>1209508.3817262494</v>
      </c>
      <c r="D21" s="7">
        <f t="shared" si="10"/>
        <v>71535151.185462654</v>
      </c>
      <c r="E21" s="31"/>
      <c r="F21" s="7">
        <f t="shared" si="1"/>
        <v>92432.146990740672</v>
      </c>
      <c r="G21" s="7">
        <f t="shared" si="11"/>
        <v>4923852.5752314813</v>
      </c>
      <c r="H21" s="31"/>
      <c r="I21" s="7">
        <f t="shared" si="12"/>
        <v>0</v>
      </c>
      <c r="J21" s="7">
        <f t="shared" si="13"/>
        <v>14000000</v>
      </c>
      <c r="K21" s="31"/>
      <c r="L21" s="45">
        <f t="shared" si="2"/>
        <v>92432.146990740745</v>
      </c>
      <c r="M21" s="62">
        <f t="shared" si="3"/>
        <v>92432.146990740745</v>
      </c>
      <c r="N21" s="66">
        <f t="shared" si="4"/>
        <v>0</v>
      </c>
      <c r="O21" s="7">
        <f t="shared" si="5"/>
        <v>22276147.424768522</v>
      </c>
      <c r="P21" s="31"/>
      <c r="Q21" s="7">
        <f t="shared" si="6"/>
        <v>0</v>
      </c>
      <c r="R21" s="7">
        <f t="shared" si="14"/>
        <v>20000000</v>
      </c>
      <c r="S21" s="30"/>
      <c r="T21" s="54">
        <f t="shared" si="7"/>
        <v>100835.06944444445</v>
      </c>
      <c r="U21" s="62">
        <f t="shared" si="8"/>
        <v>100835.06944444445</v>
      </c>
      <c r="V21" s="62">
        <f t="shared" si="9"/>
        <v>0</v>
      </c>
      <c r="W21" s="7">
        <f t="shared" si="15"/>
        <v>24301251.736111112</v>
      </c>
      <c r="X21" s="30"/>
      <c r="Y21" s="30"/>
      <c r="Z21" s="30"/>
      <c r="AA21" s="48">
        <f>'Summary CF'!B5*$D$12</f>
        <v>322208.18138189957</v>
      </c>
      <c r="AB21" s="7"/>
      <c r="AC21" s="7">
        <f t="shared" ref="AC21:AC83" si="19">MIN(AA21,AD20)</f>
        <v>322208.18138189957</v>
      </c>
      <c r="AD21" s="7">
        <f t="shared" si="16"/>
        <v>31688704.599082373</v>
      </c>
      <c r="AE21" s="31"/>
      <c r="AF21" s="7">
        <f t="shared" si="17"/>
        <v>0</v>
      </c>
      <c r="AG21" s="7">
        <f t="shared" si="18"/>
        <v>13950000</v>
      </c>
    </row>
    <row r="22" spans="1:33" x14ac:dyDescent="0.15">
      <c r="A22" s="48">
        <f>'Summary CF'!B6*$D$5</f>
        <v>1227676.559117544</v>
      </c>
      <c r="B22" s="26">
        <v>4</v>
      </c>
      <c r="C22" s="7">
        <f t="shared" si="0"/>
        <v>1328931.7746846736</v>
      </c>
      <c r="D22" s="7">
        <f t="shared" si="10"/>
        <v>70206219.410777986</v>
      </c>
      <c r="E22" s="31"/>
      <c r="F22" s="7">
        <f t="shared" si="1"/>
        <v>92817.280936535448</v>
      </c>
      <c r="G22" s="7">
        <f t="shared" si="11"/>
        <v>4831035.2942949459</v>
      </c>
      <c r="H22" s="31"/>
      <c r="I22" s="7">
        <f t="shared" si="12"/>
        <v>0</v>
      </c>
      <c r="J22" s="7">
        <f t="shared" si="13"/>
        <v>14000000</v>
      </c>
      <c r="K22" s="31"/>
      <c r="L22" s="45">
        <f t="shared" si="2"/>
        <v>92817.280936535506</v>
      </c>
      <c r="M22" s="62">
        <f t="shared" si="3"/>
        <v>92817.280936535506</v>
      </c>
      <c r="N22" s="66">
        <f t="shared" si="4"/>
        <v>0</v>
      </c>
      <c r="O22" s="7">
        <f t="shared" si="5"/>
        <v>22368964.705705058</v>
      </c>
      <c r="P22" s="31"/>
      <c r="Q22" s="7">
        <f t="shared" si="6"/>
        <v>0</v>
      </c>
      <c r="R22" s="7">
        <f t="shared" si="14"/>
        <v>20000000</v>
      </c>
      <c r="S22" s="30"/>
      <c r="T22" s="54">
        <f t="shared" si="7"/>
        <v>101255.21556712964</v>
      </c>
      <c r="U22" s="62">
        <f t="shared" si="8"/>
        <v>101255.21556712964</v>
      </c>
      <c r="V22" s="62">
        <f t="shared" si="9"/>
        <v>0</v>
      </c>
      <c r="W22" s="7">
        <f t="shared" si="15"/>
        <v>24402506.951678243</v>
      </c>
      <c r="X22" s="30"/>
      <c r="Y22" s="30"/>
      <c r="Z22" s="30"/>
      <c r="AA22" s="48">
        <f>'Summary CF'!B6*$D$12</f>
        <v>356793.49999353621</v>
      </c>
      <c r="AB22" s="7"/>
      <c r="AC22" s="7">
        <f>MIN(AA22,AD21)</f>
        <v>356793.49999353621</v>
      </c>
      <c r="AD22" s="7">
        <f t="shared" si="16"/>
        <v>31331911.099088836</v>
      </c>
      <c r="AE22" s="31"/>
      <c r="AF22" s="7">
        <f t="shared" si="17"/>
        <v>0</v>
      </c>
      <c r="AG22" s="7">
        <f t="shared" si="18"/>
        <v>13950000</v>
      </c>
    </row>
    <row r="23" spans="1:33" x14ac:dyDescent="0.15">
      <c r="A23" s="48">
        <f>'Summary CF'!B7*$D$5</f>
        <v>1344972.9439440214</v>
      </c>
      <c r="B23" s="26">
        <v>5</v>
      </c>
      <c r="C23" s="7">
        <f t="shared" si="0"/>
        <v>1446650.0562426806</v>
      </c>
      <c r="D23" s="7">
        <f t="shared" si="10"/>
        <v>68759569.354535311</v>
      </c>
      <c r="E23" s="31"/>
      <c r="F23" s="7">
        <f t="shared" si="1"/>
        <v>93204.019607104361</v>
      </c>
      <c r="G23" s="7">
        <f t="shared" si="11"/>
        <v>4737831.2746878415</v>
      </c>
      <c r="H23" s="31"/>
      <c r="I23" s="7">
        <f t="shared" si="12"/>
        <v>0</v>
      </c>
      <c r="J23" s="7">
        <f t="shared" si="13"/>
        <v>14000000</v>
      </c>
      <c r="K23" s="31"/>
      <c r="L23" s="45">
        <f t="shared" si="2"/>
        <v>93204.019607104405</v>
      </c>
      <c r="M23" s="62">
        <f t="shared" si="3"/>
        <v>93204.019607104405</v>
      </c>
      <c r="N23" s="66">
        <f t="shared" si="4"/>
        <v>0</v>
      </c>
      <c r="O23" s="7">
        <f t="shared" si="5"/>
        <v>22462168.725312162</v>
      </c>
      <c r="P23" s="31"/>
      <c r="Q23" s="7">
        <f t="shared" si="6"/>
        <v>0</v>
      </c>
      <c r="R23" s="7">
        <f t="shared" si="14"/>
        <v>20000000</v>
      </c>
      <c r="S23" s="30"/>
      <c r="T23" s="54">
        <f>W22*$C$2</f>
        <v>101677.11229865934</v>
      </c>
      <c r="U23" s="62">
        <f t="shared" si="8"/>
        <v>101677.11229865934</v>
      </c>
      <c r="V23" s="62">
        <f t="shared" si="9"/>
        <v>0</v>
      </c>
      <c r="W23" s="7">
        <f t="shared" si="15"/>
        <v>24504184.063976903</v>
      </c>
      <c r="X23" s="30"/>
      <c r="Y23" s="30"/>
      <c r="Z23" s="30"/>
      <c r="AA23" s="48">
        <f>'Summary CF'!B7*$D$12</f>
        <v>390882.7618337312</v>
      </c>
      <c r="AB23" s="7"/>
      <c r="AC23" s="7">
        <f>MIN(AA23,AD22)</f>
        <v>390882.7618337312</v>
      </c>
      <c r="AD23" s="7">
        <f t="shared" si="16"/>
        <v>30941028.337255105</v>
      </c>
      <c r="AE23" s="31"/>
      <c r="AF23" s="7">
        <f>MIN(AA23-AC23,AG22)</f>
        <v>0</v>
      </c>
      <c r="AG23" s="7">
        <f t="shared" si="18"/>
        <v>13950000</v>
      </c>
    </row>
    <row r="24" spans="1:33" x14ac:dyDescent="0.15">
      <c r="A24" s="48">
        <f>'Summary CF'!B8*$D$5</f>
        <v>1460281.9842376129</v>
      </c>
      <c r="B24" s="26">
        <v>6</v>
      </c>
      <c r="C24" s="7">
        <f t="shared" si="0"/>
        <v>1562382.7511708499</v>
      </c>
      <c r="D24" s="7">
        <f t="shared" si="10"/>
        <v>67197186.603364468</v>
      </c>
      <c r="E24" s="31"/>
      <c r="F24" s="7">
        <f t="shared" si="1"/>
        <v>93592.369688801002</v>
      </c>
      <c r="G24" s="7">
        <f t="shared" si="11"/>
        <v>4644238.9049990401</v>
      </c>
      <c r="H24" s="31"/>
      <c r="I24" s="7">
        <f t="shared" si="12"/>
        <v>0</v>
      </c>
      <c r="J24" s="7">
        <f t="shared" si="13"/>
        <v>14000000</v>
      </c>
      <c r="K24" s="31"/>
      <c r="L24" s="45">
        <f t="shared" si="2"/>
        <v>93592.369688800682</v>
      </c>
      <c r="M24" s="62">
        <f t="shared" si="3"/>
        <v>93592.369688800682</v>
      </c>
      <c r="N24" s="66">
        <f t="shared" si="4"/>
        <v>0</v>
      </c>
      <c r="O24" s="7">
        <f t="shared" si="5"/>
        <v>22555761.095000964</v>
      </c>
      <c r="P24" s="31"/>
      <c r="Q24" s="7">
        <f t="shared" si="6"/>
        <v>0</v>
      </c>
      <c r="R24" s="7">
        <f t="shared" si="14"/>
        <v>20000000</v>
      </c>
      <c r="S24" s="30"/>
      <c r="T24" s="54">
        <f t="shared" si="7"/>
        <v>102100.76693323709</v>
      </c>
      <c r="U24" s="62">
        <f t="shared" si="8"/>
        <v>102100.76693323709</v>
      </c>
      <c r="V24" s="62">
        <f t="shared" si="9"/>
        <v>0</v>
      </c>
      <c r="W24" s="7">
        <f t="shared" si="15"/>
        <v>24606284.830910139</v>
      </c>
      <c r="X24" s="30"/>
      <c r="Y24" s="30"/>
      <c r="Z24" s="30"/>
      <c r="AA24" s="48">
        <f>'Summary CF'!B8*$D$12</f>
        <v>424394.45166905626</v>
      </c>
      <c r="AB24" s="7"/>
      <c r="AC24" s="7">
        <f t="shared" si="19"/>
        <v>424394.45166905626</v>
      </c>
      <c r="AD24" s="7">
        <f t="shared" si="16"/>
        <v>30516633.885586049</v>
      </c>
      <c r="AE24" s="31"/>
      <c r="AF24" s="7">
        <f t="shared" si="17"/>
        <v>0</v>
      </c>
      <c r="AG24" s="7">
        <f t="shared" si="18"/>
        <v>13950000</v>
      </c>
    </row>
    <row r="25" spans="1:33" x14ac:dyDescent="0.15">
      <c r="A25" s="48">
        <f>'Summary CF'!B9*$D$5</f>
        <v>1573326.4591359331</v>
      </c>
      <c r="B25" s="26">
        <v>7</v>
      </c>
      <c r="C25" s="7">
        <f t="shared" si="0"/>
        <v>1675852.645931392</v>
      </c>
      <c r="D25" s="7">
        <f t="shared" si="10"/>
        <v>65521333.957433075</v>
      </c>
      <c r="E25" s="31"/>
      <c r="F25" s="7">
        <f t="shared" si="1"/>
        <v>93982.33789583738</v>
      </c>
      <c r="G25" s="7">
        <f t="shared" si="11"/>
        <v>4550256.5671032025</v>
      </c>
      <c r="H25" s="31"/>
      <c r="I25" s="7">
        <f t="shared" si="12"/>
        <v>0</v>
      </c>
      <c r="J25" s="7">
        <f t="shared" si="13"/>
        <v>14000000</v>
      </c>
      <c r="K25" s="31"/>
      <c r="L25" s="45">
        <f t="shared" si="2"/>
        <v>93982.337895837351</v>
      </c>
      <c r="M25" s="62">
        <f t="shared" si="3"/>
        <v>93982.337895837351</v>
      </c>
      <c r="N25" s="66">
        <f t="shared" si="4"/>
        <v>0</v>
      </c>
      <c r="O25" s="7">
        <f t="shared" si="5"/>
        <v>22649743.4328968</v>
      </c>
      <c r="P25" s="31"/>
      <c r="Q25" s="7">
        <f t="shared" si="6"/>
        <v>0</v>
      </c>
      <c r="R25" s="7">
        <f t="shared" si="14"/>
        <v>20000000</v>
      </c>
      <c r="S25" s="30"/>
      <c r="T25" s="54">
        <f t="shared" si="7"/>
        <v>102526.18679545891</v>
      </c>
      <c r="U25" s="62">
        <f t="shared" si="8"/>
        <v>102526.18679545891</v>
      </c>
      <c r="V25" s="62">
        <f t="shared" si="9"/>
        <v>0</v>
      </c>
      <c r="W25" s="7">
        <f t="shared" si="15"/>
        <v>24708811.017705597</v>
      </c>
      <c r="X25" s="30"/>
      <c r="Y25" s="30"/>
      <c r="Z25" s="30"/>
      <c r="AA25" s="48">
        <f>'Summary CF'!B9*$D$12</f>
        <v>457248.00218638056</v>
      </c>
      <c r="AB25" s="7"/>
      <c r="AC25" s="7">
        <f t="shared" si="19"/>
        <v>457248.00218638056</v>
      </c>
      <c r="AD25" s="7">
        <f t="shared" si="16"/>
        <v>30059385.883399669</v>
      </c>
      <c r="AE25" s="31"/>
      <c r="AF25" s="7">
        <f t="shared" si="17"/>
        <v>0</v>
      </c>
      <c r="AG25" s="7">
        <f t="shared" si="18"/>
        <v>13950000</v>
      </c>
    </row>
    <row r="26" spans="1:33" x14ac:dyDescent="0.15">
      <c r="A26" s="48">
        <f>'Summary CF'!B10*$D$5</f>
        <v>1683833.5102863642</v>
      </c>
      <c r="B26" s="26">
        <v>8</v>
      </c>
      <c r="C26" s="7">
        <f t="shared" si="0"/>
        <v>1786786.8895268042</v>
      </c>
      <c r="D26" s="7">
        <f t="shared" si="10"/>
        <v>63734547.067906268</v>
      </c>
      <c r="E26" s="31"/>
      <c r="F26" s="7">
        <f t="shared" si="1"/>
        <v>94373.930970403366</v>
      </c>
      <c r="G26" s="7">
        <f t="shared" si="11"/>
        <v>4455882.6361327991</v>
      </c>
      <c r="H26" s="31"/>
      <c r="I26" s="7">
        <f t="shared" si="12"/>
        <v>0</v>
      </c>
      <c r="J26" s="7">
        <f t="shared" si="13"/>
        <v>14000000</v>
      </c>
      <c r="K26" s="31"/>
      <c r="L26" s="45">
        <f t="shared" si="2"/>
        <v>94373.930970403337</v>
      </c>
      <c r="M26" s="62">
        <f t="shared" si="3"/>
        <v>94373.930970403337</v>
      </c>
      <c r="N26" s="66">
        <f t="shared" si="4"/>
        <v>0</v>
      </c>
      <c r="O26" s="7">
        <f t="shared" si="5"/>
        <v>22744117.363867205</v>
      </c>
      <c r="P26" s="31"/>
      <c r="Q26" s="7">
        <f t="shared" si="6"/>
        <v>0</v>
      </c>
      <c r="R26" s="7">
        <f t="shared" si="14"/>
        <v>20000000</v>
      </c>
      <c r="S26" s="30"/>
      <c r="T26" s="54">
        <f t="shared" si="7"/>
        <v>102953.37924043999</v>
      </c>
      <c r="U26" s="62">
        <f t="shared" si="8"/>
        <v>102953.37924043999</v>
      </c>
      <c r="V26" s="62">
        <f t="shared" si="9"/>
        <v>0</v>
      </c>
      <c r="W26" s="7">
        <f t="shared" si="15"/>
        <v>24811764.396946035</v>
      </c>
      <c r="X26" s="30"/>
      <c r="Y26" s="30"/>
      <c r="Z26" s="30"/>
      <c r="AA26" s="48">
        <f>'Summary CF'!B10*$D$12</f>
        <v>489364.11392697459</v>
      </c>
      <c r="AB26" s="7"/>
      <c r="AC26" s="7">
        <f t="shared" si="19"/>
        <v>489364.11392697459</v>
      </c>
      <c r="AD26" s="7">
        <f t="shared" si="16"/>
        <v>29570021.769472696</v>
      </c>
      <c r="AE26" s="31"/>
      <c r="AF26" s="7">
        <f t="shared" si="17"/>
        <v>0</v>
      </c>
      <c r="AG26" s="7">
        <f t="shared" si="18"/>
        <v>13950000</v>
      </c>
    </row>
    <row r="27" spans="1:33" x14ac:dyDescent="0.15">
      <c r="A27" s="48">
        <f>'Summary CF'!B11*$D$5</f>
        <v>1791535.7430570945</v>
      </c>
      <c r="B27" s="26">
        <v>9</v>
      </c>
      <c r="C27" s="7">
        <f t="shared" si="0"/>
        <v>1894918.0947110364</v>
      </c>
      <c r="D27" s="7">
        <f t="shared" si="10"/>
        <v>61839628.973195232</v>
      </c>
      <c r="E27" s="31"/>
      <c r="F27" s="7">
        <f t="shared" si="1"/>
        <v>94767.155682780081</v>
      </c>
      <c r="G27" s="7">
        <f t="shared" si="11"/>
        <v>4361115.4804500192</v>
      </c>
      <c r="H27" s="31"/>
      <c r="I27" s="7">
        <f t="shared" si="12"/>
        <v>0</v>
      </c>
      <c r="J27" s="7">
        <f t="shared" si="13"/>
        <v>14000000</v>
      </c>
      <c r="K27" s="31"/>
      <c r="L27" s="45">
        <f t="shared" si="2"/>
        <v>94767.155682780023</v>
      </c>
      <c r="M27" s="62">
        <f t="shared" si="3"/>
        <v>94767.155682780023</v>
      </c>
      <c r="N27" s="66">
        <f t="shared" si="4"/>
        <v>0</v>
      </c>
      <c r="O27" s="7">
        <f t="shared" si="5"/>
        <v>22838884.519549984</v>
      </c>
      <c r="P27" s="31"/>
      <c r="Q27" s="7">
        <f t="shared" si="6"/>
        <v>0</v>
      </c>
      <c r="R27" s="7">
        <f t="shared" si="14"/>
        <v>20000000</v>
      </c>
      <c r="S27" s="30"/>
      <c r="T27" s="54">
        <f t="shared" si="7"/>
        <v>103382.35165394182</v>
      </c>
      <c r="U27" s="62">
        <f t="shared" si="8"/>
        <v>103382.35165394182</v>
      </c>
      <c r="V27" s="62">
        <f t="shared" si="9"/>
        <v>0</v>
      </c>
      <c r="W27" s="7">
        <f t="shared" si="15"/>
        <v>24915146.748599976</v>
      </c>
      <c r="X27" s="30"/>
      <c r="Y27" s="30"/>
      <c r="Z27" s="30"/>
      <c r="AA27" s="48">
        <f>'Summary CF'!B11*$D$12</f>
        <v>520665.07532596809</v>
      </c>
      <c r="AB27" s="7"/>
      <c r="AC27" s="7">
        <f t="shared" si="19"/>
        <v>520665.07532596809</v>
      </c>
      <c r="AD27" s="7">
        <f t="shared" si="16"/>
        <v>29049356.694146726</v>
      </c>
      <c r="AE27" s="31"/>
      <c r="AF27" s="7">
        <f t="shared" si="17"/>
        <v>0</v>
      </c>
      <c r="AG27" s="7">
        <f t="shared" si="18"/>
        <v>13950000</v>
      </c>
    </row>
    <row r="28" spans="1:33" x14ac:dyDescent="0.15">
      <c r="A28" s="48">
        <f>'Summary CF'!B12*$D$5</f>
        <v>1896172.322314448</v>
      </c>
      <c r="B28" s="26">
        <v>10</v>
      </c>
      <c r="C28" s="7">
        <f t="shared" si="0"/>
        <v>1999985.4337669478</v>
      </c>
      <c r="D28" s="7">
        <f t="shared" si="10"/>
        <v>59839643.539428286</v>
      </c>
      <c r="E28" s="31"/>
      <c r="F28" s="7">
        <f t="shared" si="1"/>
        <v>95162.018831458176</v>
      </c>
      <c r="G28" s="7">
        <f t="shared" si="11"/>
        <v>4265953.4616185613</v>
      </c>
      <c r="H28" s="31"/>
      <c r="I28" s="7">
        <f t="shared" si="12"/>
        <v>0</v>
      </c>
      <c r="J28" s="7">
        <f t="shared" si="13"/>
        <v>14000000</v>
      </c>
      <c r="K28" s="31"/>
      <c r="L28" s="45">
        <f t="shared" si="2"/>
        <v>95162.018831458263</v>
      </c>
      <c r="M28" s="62">
        <f t="shared" si="3"/>
        <v>95162.018831458263</v>
      </c>
      <c r="N28" s="66">
        <f t="shared" si="4"/>
        <v>0</v>
      </c>
      <c r="O28" s="7">
        <f t="shared" si="5"/>
        <v>22934046.538381442</v>
      </c>
      <c r="P28" s="31"/>
      <c r="Q28" s="7">
        <f t="shared" si="6"/>
        <v>0</v>
      </c>
      <c r="R28" s="7">
        <f t="shared" si="14"/>
        <v>20000000</v>
      </c>
      <c r="S28" s="30"/>
      <c r="T28" s="54">
        <f t="shared" si="7"/>
        <v>103813.1114524999</v>
      </c>
      <c r="U28" s="62">
        <f t="shared" si="8"/>
        <v>103813.1114524999</v>
      </c>
      <c r="V28" s="62">
        <f t="shared" si="9"/>
        <v>0</v>
      </c>
      <c r="W28" s="7">
        <f t="shared" si="15"/>
        <v>25018959.860052478</v>
      </c>
      <c r="X28" s="30"/>
      <c r="Y28" s="30"/>
      <c r="Z28" s="30"/>
      <c r="AA28" s="48">
        <f>'Summary CF'!B12*$D$12</f>
        <v>551075.08117263648</v>
      </c>
      <c r="AB28" s="7"/>
      <c r="AC28" s="7">
        <f t="shared" si="19"/>
        <v>551075.08117263648</v>
      </c>
      <c r="AD28" s="7">
        <f t="shared" si="16"/>
        <v>28498281.612974089</v>
      </c>
      <c r="AE28" s="31"/>
      <c r="AF28" s="7">
        <f t="shared" si="17"/>
        <v>0</v>
      </c>
      <c r="AG28" s="7">
        <f t="shared" si="18"/>
        <v>13950000</v>
      </c>
    </row>
    <row r="29" spans="1:33" x14ac:dyDescent="0.15">
      <c r="A29" s="48">
        <f>'Summary CF'!B13*$D$5</f>
        <v>1997490.0568506676</v>
      </c>
      <c r="B29" s="26">
        <v>11</v>
      </c>
      <c r="C29" s="7">
        <f t="shared" si="0"/>
        <v>2101735.7229342195</v>
      </c>
      <c r="D29" s="7">
        <f t="shared" si="10"/>
        <v>57737907.81649407</v>
      </c>
      <c r="E29" s="31"/>
      <c r="F29" s="7">
        <f t="shared" si="1"/>
        <v>95558.527243256103</v>
      </c>
      <c r="G29" s="7">
        <f t="shared" si="11"/>
        <v>4170394.9343753052</v>
      </c>
      <c r="H29" s="31"/>
      <c r="I29" s="7">
        <f t="shared" si="12"/>
        <v>0</v>
      </c>
      <c r="J29" s="7">
        <f t="shared" si="13"/>
        <v>14000000</v>
      </c>
      <c r="K29" s="31"/>
      <c r="L29" s="45">
        <f t="shared" si="2"/>
        <v>95558.527243256016</v>
      </c>
      <c r="M29" s="62">
        <f t="shared" si="3"/>
        <v>95558.527243256016</v>
      </c>
      <c r="N29" s="66">
        <f t="shared" si="4"/>
        <v>0</v>
      </c>
      <c r="O29" s="7">
        <f t="shared" si="5"/>
        <v>23029605.065624699</v>
      </c>
      <c r="P29" s="31"/>
      <c r="Q29" s="7">
        <f t="shared" si="6"/>
        <v>0</v>
      </c>
      <c r="R29" s="7">
        <f t="shared" si="14"/>
        <v>20000000</v>
      </c>
      <c r="S29" s="30"/>
      <c r="T29" s="54">
        <f t="shared" si="7"/>
        <v>104245.66608355199</v>
      </c>
      <c r="U29" s="62">
        <f t="shared" si="8"/>
        <v>104245.66608355199</v>
      </c>
      <c r="V29" s="62">
        <f t="shared" si="9"/>
        <v>0</v>
      </c>
      <c r="W29" s="7">
        <f t="shared" si="15"/>
        <v>25123205.52613603</v>
      </c>
      <c r="X29" s="30"/>
      <c r="Y29" s="30"/>
      <c r="Z29" s="30"/>
      <c r="AA29" s="48">
        <f>'Summary CF'!B13*$D$12</f>
        <v>580520.54777222534</v>
      </c>
      <c r="AB29" s="7"/>
      <c r="AC29" s="7">
        <f t="shared" si="19"/>
        <v>580520.54777222534</v>
      </c>
      <c r="AD29" s="7">
        <f t="shared" si="16"/>
        <v>27917761.065201864</v>
      </c>
      <c r="AE29" s="31"/>
      <c r="AF29" s="7">
        <f t="shared" si="17"/>
        <v>0</v>
      </c>
      <c r="AG29" s="7">
        <f t="shared" si="18"/>
        <v>13950000</v>
      </c>
    </row>
    <row r="30" spans="1:33" x14ac:dyDescent="0.15">
      <c r="A30" s="48">
        <f>'Summary CF'!B14*$D$5</f>
        <v>2095244.4664611598</v>
      </c>
      <c r="B30" s="26">
        <v>12</v>
      </c>
      <c r="C30" s="7">
        <f t="shared" si="0"/>
        <v>2199924.4894867265</v>
      </c>
      <c r="D30" s="7">
        <f t="shared" si="10"/>
        <v>55537983.327007346</v>
      </c>
      <c r="E30" s="31"/>
      <c r="F30" s="7">
        <f t="shared" si="1"/>
        <v>95956.687773436308</v>
      </c>
      <c r="G30" s="7">
        <f t="shared" si="11"/>
        <v>4074438.2466018689</v>
      </c>
      <c r="H30" s="31"/>
      <c r="I30" s="7">
        <f t="shared" si="12"/>
        <v>0</v>
      </c>
      <c r="J30" s="7">
        <f t="shared" si="13"/>
        <v>14000000</v>
      </c>
      <c r="K30" s="31"/>
      <c r="L30" s="45">
        <f t="shared" si="2"/>
        <v>95956.68777343625</v>
      </c>
      <c r="M30" s="62">
        <f t="shared" si="3"/>
        <v>95956.68777343625</v>
      </c>
      <c r="N30" s="66">
        <f t="shared" si="4"/>
        <v>0</v>
      </c>
      <c r="O30" s="7">
        <f t="shared" si="5"/>
        <v>23125561.753398135</v>
      </c>
      <c r="P30" s="31"/>
      <c r="Q30" s="7">
        <f t="shared" si="6"/>
        <v>0</v>
      </c>
      <c r="R30" s="7">
        <f t="shared" si="14"/>
        <v>20000000</v>
      </c>
      <c r="S30" s="30"/>
      <c r="T30" s="54">
        <f t="shared" si="7"/>
        <v>104680.02302556678</v>
      </c>
      <c r="U30" s="62">
        <f t="shared" si="8"/>
        <v>104680.02302556678</v>
      </c>
      <c r="V30" s="62">
        <f t="shared" si="9"/>
        <v>0</v>
      </c>
      <c r="W30" s="7">
        <f t="shared" si="15"/>
        <v>25227885.549161598</v>
      </c>
      <c r="X30" s="30"/>
      <c r="Y30" s="30"/>
      <c r="Z30" s="30"/>
      <c r="AA30" s="48">
        <f>'Summary CF'!B14*$D$12</f>
        <v>608930.42306527449</v>
      </c>
      <c r="AB30" s="7"/>
      <c r="AC30" s="7">
        <f t="shared" si="19"/>
        <v>608930.42306527449</v>
      </c>
      <c r="AD30" s="7">
        <f t="shared" si="16"/>
        <v>27308830.642136589</v>
      </c>
      <c r="AE30" s="31"/>
      <c r="AF30" s="7">
        <f t="shared" si="17"/>
        <v>0</v>
      </c>
      <c r="AG30" s="7">
        <f t="shared" si="18"/>
        <v>13950000</v>
      </c>
    </row>
    <row r="31" spans="1:33" x14ac:dyDescent="0.15">
      <c r="A31" s="48">
        <f>'Summary CF'!B15*$D$5</f>
        <v>2189200.8256231127</v>
      </c>
      <c r="B31" s="26">
        <v>13</v>
      </c>
      <c r="C31" s="7">
        <f t="shared" si="0"/>
        <v>2294317.0154112861</v>
      </c>
      <c r="D31" s="7">
        <f t="shared" si="10"/>
        <v>53243666.311596058</v>
      </c>
      <c r="E31" s="31"/>
      <c r="F31" s="7">
        <f t="shared" si="1"/>
        <v>96356.507305825595</v>
      </c>
      <c r="G31" s="7">
        <f t="shared" si="11"/>
        <v>3978081.7392960433</v>
      </c>
      <c r="H31" s="31"/>
      <c r="I31" s="7">
        <f t="shared" si="12"/>
        <v>0</v>
      </c>
      <c r="J31" s="7">
        <f t="shared" si="13"/>
        <v>14000000</v>
      </c>
      <c r="K31" s="31"/>
      <c r="L31" s="45">
        <f t="shared" si="2"/>
        <v>96356.507305825566</v>
      </c>
      <c r="M31" s="62">
        <f t="shared" si="3"/>
        <v>96356.507305825566</v>
      </c>
      <c r="N31" s="66">
        <f t="shared" si="4"/>
        <v>0</v>
      </c>
      <c r="O31" s="7">
        <f t="shared" si="5"/>
        <v>23221918.260703962</v>
      </c>
      <c r="P31" s="31"/>
      <c r="Q31" s="7">
        <f t="shared" si="6"/>
        <v>0</v>
      </c>
      <c r="R31" s="7">
        <f t="shared" si="14"/>
        <v>20000000</v>
      </c>
      <c r="S31" s="30"/>
      <c r="T31" s="54">
        <f t="shared" si="7"/>
        <v>105116.18978817332</v>
      </c>
      <c r="U31" s="62">
        <f t="shared" si="8"/>
        <v>105116.18978817332</v>
      </c>
      <c r="V31" s="62">
        <f t="shared" si="9"/>
        <v>0</v>
      </c>
      <c r="W31" s="7">
        <f t="shared" si="15"/>
        <v>25333001.738949772</v>
      </c>
      <c r="X31" s="30"/>
      <c r="Y31" s="30"/>
      <c r="Z31" s="30"/>
      <c r="AA31" s="48">
        <f>'Summary CF'!B15*$D$12</f>
        <v>636236.48994671705</v>
      </c>
      <c r="AB31" s="7"/>
      <c r="AC31" s="7">
        <f t="shared" si="19"/>
        <v>636236.48994671705</v>
      </c>
      <c r="AD31" s="7">
        <f t="shared" si="16"/>
        <v>26672594.152189873</v>
      </c>
      <c r="AE31" s="31"/>
      <c r="AF31" s="7">
        <f t="shared" si="17"/>
        <v>0</v>
      </c>
      <c r="AG31" s="7">
        <f t="shared" si="18"/>
        <v>13950000</v>
      </c>
    </row>
    <row r="32" spans="1:33" x14ac:dyDescent="0.15">
      <c r="A32" s="48">
        <f>'Summary CF'!B16*$D$5</f>
        <v>2279135.1777209933</v>
      </c>
      <c r="B32" s="26">
        <v>14</v>
      </c>
      <c r="C32" s="7">
        <f t="shared" si="0"/>
        <v>2384689.3516332842</v>
      </c>
      <c r="D32" s="7">
        <f t="shared" si="10"/>
        <v>50858976.95996277</v>
      </c>
      <c r="E32" s="31"/>
      <c r="F32" s="7">
        <f t="shared" si="1"/>
        <v>96757.992752932943</v>
      </c>
      <c r="G32" s="7">
        <f t="shared" si="11"/>
        <v>3881323.7465431103</v>
      </c>
      <c r="H32" s="31"/>
      <c r="I32" s="7">
        <f t="shared" si="12"/>
        <v>0</v>
      </c>
      <c r="J32" s="7">
        <f t="shared" si="13"/>
        <v>14000000</v>
      </c>
      <c r="K32" s="31"/>
      <c r="L32" s="45">
        <f t="shared" si="2"/>
        <v>96757.992752933176</v>
      </c>
      <c r="M32" s="62">
        <f t="shared" si="3"/>
        <v>96757.992752933176</v>
      </c>
      <c r="N32" s="66">
        <f t="shared" si="4"/>
        <v>0</v>
      </c>
      <c r="O32" s="7">
        <f t="shared" si="5"/>
        <v>23318676.253456894</v>
      </c>
      <c r="P32" s="31"/>
      <c r="Q32" s="7">
        <f t="shared" si="6"/>
        <v>0</v>
      </c>
      <c r="R32" s="7">
        <f t="shared" si="14"/>
        <v>20000000</v>
      </c>
      <c r="S32" s="30"/>
      <c r="T32" s="54">
        <f t="shared" si="7"/>
        <v>105554.17391229072</v>
      </c>
      <c r="U32" s="62">
        <f t="shared" si="8"/>
        <v>105554.17391229072</v>
      </c>
      <c r="V32" s="62">
        <f t="shared" si="9"/>
        <v>0</v>
      </c>
      <c r="W32" s="7">
        <f t="shared" si="15"/>
        <v>25438555.912862062</v>
      </c>
      <c r="X32" s="30"/>
      <c r="Y32" s="30"/>
      <c r="Z32" s="30"/>
      <c r="AA32" s="48">
        <f>'Summary CF'!B16*$D$12</f>
        <v>662373.6610251636</v>
      </c>
      <c r="AB32" s="7"/>
      <c r="AC32" s="7">
        <f t="shared" si="19"/>
        <v>662373.6610251636</v>
      </c>
      <c r="AD32" s="7">
        <f t="shared" si="16"/>
        <v>26010220.49116471</v>
      </c>
      <c r="AE32" s="31"/>
      <c r="AF32" s="7">
        <f t="shared" si="17"/>
        <v>0</v>
      </c>
      <c r="AG32" s="7">
        <f t="shared" si="18"/>
        <v>13950000</v>
      </c>
    </row>
    <row r="33" spans="1:33" x14ac:dyDescent="0.15">
      <c r="A33" s="48">
        <f>'Summary CF'!B17*$D$5</f>
        <v>2364835.3137970278</v>
      </c>
      <c r="B33" s="26">
        <v>15</v>
      </c>
      <c r="C33" s="7">
        <f t="shared" si="0"/>
        <v>2470829.2967672865</v>
      </c>
      <c r="D33" s="7">
        <f t="shared" si="10"/>
        <v>48388147.663195483</v>
      </c>
      <c r="E33" s="31"/>
      <c r="F33" s="7">
        <f t="shared" si="1"/>
        <v>97161.151056070346</v>
      </c>
      <c r="G33" s="7">
        <f t="shared" si="11"/>
        <v>3784162.59548704</v>
      </c>
      <c r="H33" s="31"/>
      <c r="I33" s="7">
        <f t="shared" si="12"/>
        <v>0</v>
      </c>
      <c r="J33" s="7">
        <f t="shared" si="13"/>
        <v>14000000</v>
      </c>
      <c r="K33" s="31"/>
      <c r="L33" s="45">
        <f t="shared" si="2"/>
        <v>97161.15105607039</v>
      </c>
      <c r="M33" s="62">
        <f t="shared" si="3"/>
        <v>97161.15105607039</v>
      </c>
      <c r="N33" s="66">
        <f t="shared" si="4"/>
        <v>0</v>
      </c>
      <c r="O33" s="7">
        <f t="shared" si="5"/>
        <v>23415837.404512964</v>
      </c>
      <c r="P33" s="31"/>
      <c r="Q33" s="7">
        <f t="shared" si="6"/>
        <v>0</v>
      </c>
      <c r="R33" s="7">
        <f t="shared" si="14"/>
        <v>20000000</v>
      </c>
      <c r="S33" s="30"/>
      <c r="T33" s="54">
        <f t="shared" si="7"/>
        <v>105993.98297025858</v>
      </c>
      <c r="U33" s="62">
        <f t="shared" si="8"/>
        <v>105993.98297025858</v>
      </c>
      <c r="V33" s="62">
        <f t="shared" si="9"/>
        <v>0</v>
      </c>
      <c r="W33" s="7">
        <f t="shared" si="15"/>
        <v>25544549.895832323</v>
      </c>
      <c r="X33" s="30"/>
      <c r="Y33" s="30"/>
      <c r="Z33" s="30"/>
      <c r="AA33" s="48">
        <f>'Summary CF'!B17*$D$12</f>
        <v>687280.26307226112</v>
      </c>
      <c r="AB33" s="7"/>
      <c r="AC33" s="7">
        <f t="shared" si="19"/>
        <v>687280.26307226112</v>
      </c>
      <c r="AD33" s="7">
        <f t="shared" si="16"/>
        <v>25322940.228092451</v>
      </c>
      <c r="AE33" s="31"/>
      <c r="AF33" s="7">
        <f t="shared" si="17"/>
        <v>0</v>
      </c>
      <c r="AG33" s="7">
        <f t="shared" si="18"/>
        <v>13950000</v>
      </c>
    </row>
    <row r="34" spans="1:33" x14ac:dyDescent="0.15">
      <c r="A34" s="48">
        <f>'Summary CF'!B18*$D$5</f>
        <v>2446101.7098808568</v>
      </c>
      <c r="B34" s="26">
        <v>16</v>
      </c>
      <c r="C34" s="7">
        <f t="shared" si="0"/>
        <v>2552537.3344468246</v>
      </c>
      <c r="D34" s="7">
        <f t="shared" si="10"/>
        <v>45835610.328748658</v>
      </c>
      <c r="E34" s="31"/>
      <c r="F34" s="7">
        <f t="shared" si="1"/>
        <v>97565.989185470622</v>
      </c>
      <c r="G34" s="7">
        <f t="shared" si="11"/>
        <v>3686596.6063015694</v>
      </c>
      <c r="H34" s="31"/>
      <c r="I34" s="7">
        <f t="shared" si="12"/>
        <v>0</v>
      </c>
      <c r="J34" s="7">
        <f t="shared" si="13"/>
        <v>14000000</v>
      </c>
      <c r="K34" s="31"/>
      <c r="L34" s="45">
        <f t="shared" si="2"/>
        <v>97565.98918547068</v>
      </c>
      <c r="M34" s="62">
        <f t="shared" si="3"/>
        <v>97565.98918547068</v>
      </c>
      <c r="N34" s="66">
        <f t="shared" si="4"/>
        <v>0</v>
      </c>
      <c r="O34" s="7">
        <f t="shared" si="5"/>
        <v>23513403.393698435</v>
      </c>
      <c r="P34" s="31"/>
      <c r="Q34" s="7">
        <f t="shared" si="6"/>
        <v>0</v>
      </c>
      <c r="R34" s="7">
        <f t="shared" si="14"/>
        <v>20000000</v>
      </c>
      <c r="S34" s="30"/>
      <c r="T34" s="54">
        <f t="shared" si="7"/>
        <v>106435.62456596801</v>
      </c>
      <c r="U34" s="62">
        <f t="shared" si="8"/>
        <v>106435.62456596801</v>
      </c>
      <c r="V34" s="62">
        <f t="shared" si="9"/>
        <v>0</v>
      </c>
      <c r="W34" s="7">
        <f t="shared" si="15"/>
        <v>25650985.520398289</v>
      </c>
      <c r="X34" s="30"/>
      <c r="Y34" s="30"/>
      <c r="Z34" s="30"/>
      <c r="AA34" s="48">
        <f>'Summary CF'!B18*$D$12</f>
        <v>710898.30943412404</v>
      </c>
      <c r="AB34" s="7"/>
      <c r="AC34" s="7">
        <f t="shared" si="19"/>
        <v>710898.30943412404</v>
      </c>
      <c r="AD34" s="7">
        <f t="shared" si="16"/>
        <v>24612041.918658327</v>
      </c>
      <c r="AE34" s="31"/>
      <c r="AF34" s="7">
        <f t="shared" si="17"/>
        <v>0</v>
      </c>
      <c r="AG34" s="7">
        <f t="shared" si="18"/>
        <v>13950000</v>
      </c>
    </row>
    <row r="35" spans="1:33" x14ac:dyDescent="0.15">
      <c r="A35" s="48">
        <f>'Summary CF'!B19*$D$5</f>
        <v>2522748.4170709597</v>
      </c>
      <c r="B35" s="26">
        <v>17</v>
      </c>
      <c r="C35" s="7">
        <f t="shared" si="0"/>
        <v>2629627.5234059524</v>
      </c>
      <c r="D35" s="7">
        <f t="shared" si="10"/>
        <v>43205982.805342704</v>
      </c>
      <c r="E35" s="31"/>
      <c r="F35" s="7">
        <f t="shared" si="1"/>
        <v>97972.514140410349</v>
      </c>
      <c r="G35" s="7">
        <f t="shared" si="11"/>
        <v>3588624.092161159</v>
      </c>
      <c r="H35" s="31"/>
      <c r="I35" s="7">
        <f t="shared" si="12"/>
        <v>0</v>
      </c>
      <c r="J35" s="7">
        <f t="shared" si="13"/>
        <v>14000000</v>
      </c>
      <c r="K35" s="31"/>
      <c r="L35" s="45">
        <f t="shared" si="2"/>
        <v>97972.514140410145</v>
      </c>
      <c r="M35" s="62">
        <f t="shared" si="3"/>
        <v>97972.514140410145</v>
      </c>
      <c r="N35" s="66">
        <f t="shared" si="4"/>
        <v>0</v>
      </c>
      <c r="O35" s="7">
        <f t="shared" si="5"/>
        <v>23611375.907838844</v>
      </c>
      <c r="P35" s="31"/>
      <c r="Q35" s="7">
        <f t="shared" si="6"/>
        <v>0</v>
      </c>
      <c r="R35" s="7">
        <f t="shared" si="14"/>
        <v>20000000</v>
      </c>
      <c r="S35" s="30"/>
      <c r="T35" s="54">
        <f t="shared" si="7"/>
        <v>106879.10633499287</v>
      </c>
      <c r="U35" s="62">
        <f t="shared" si="8"/>
        <v>106879.10633499287</v>
      </c>
      <c r="V35" s="62">
        <f t="shared" si="9"/>
        <v>0</v>
      </c>
      <c r="W35" s="7">
        <f t="shared" si="15"/>
        <v>25757864.626733281</v>
      </c>
      <c r="X35" s="30"/>
      <c r="Y35" s="30"/>
      <c r="Z35" s="30"/>
      <c r="AA35" s="48">
        <f>'Summary CF'!B19*$D$12</f>
        <v>733173.75871124759</v>
      </c>
      <c r="AB35" s="7"/>
      <c r="AC35" s="7">
        <f t="shared" si="19"/>
        <v>733173.75871124759</v>
      </c>
      <c r="AD35" s="7">
        <f t="shared" si="16"/>
        <v>23878868.159947079</v>
      </c>
      <c r="AE35" s="31"/>
      <c r="AF35" s="7">
        <f t="shared" si="17"/>
        <v>0</v>
      </c>
      <c r="AG35" s="7">
        <f t="shared" si="18"/>
        <v>13950000</v>
      </c>
    </row>
    <row r="36" spans="1:33" x14ac:dyDescent="0.15">
      <c r="A36" s="48">
        <f>'Summary CF'!B20*$D$5</f>
        <v>2594603.8987011043</v>
      </c>
      <c r="B36" s="26">
        <v>18</v>
      </c>
      <c r="C36" s="7">
        <f t="shared" si="0"/>
        <v>2701928.3346458264</v>
      </c>
      <c r="D36" s="7">
        <f t="shared" si="10"/>
        <v>40504054.470696881</v>
      </c>
      <c r="E36" s="31"/>
      <c r="F36" s="7">
        <f t="shared" si="1"/>
        <v>98380.732949328609</v>
      </c>
      <c r="G36" s="7">
        <f t="shared" si="11"/>
        <v>3490243.3592118304</v>
      </c>
      <c r="H36" s="31"/>
      <c r="I36" s="7">
        <f t="shared" si="12"/>
        <v>0</v>
      </c>
      <c r="J36" s="7">
        <f t="shared" si="13"/>
        <v>14000000</v>
      </c>
      <c r="K36" s="31"/>
      <c r="L36" s="45">
        <f t="shared" si="2"/>
        <v>98380.732949328521</v>
      </c>
      <c r="M36" s="62">
        <f t="shared" si="3"/>
        <v>98380.732949328521</v>
      </c>
      <c r="N36" s="66">
        <f t="shared" si="4"/>
        <v>0</v>
      </c>
      <c r="O36" s="7">
        <f t="shared" si="5"/>
        <v>23709756.640788171</v>
      </c>
      <c r="P36" s="31"/>
      <c r="Q36" s="7">
        <f t="shared" si="6"/>
        <v>0</v>
      </c>
      <c r="R36" s="7">
        <f t="shared" si="14"/>
        <v>20000000</v>
      </c>
      <c r="S36" s="30"/>
      <c r="T36" s="54">
        <f t="shared" si="7"/>
        <v>107324.435944722</v>
      </c>
      <c r="U36" s="62">
        <f t="shared" si="8"/>
        <v>107324.435944722</v>
      </c>
      <c r="V36" s="62">
        <f t="shared" si="9"/>
        <v>0</v>
      </c>
      <c r="W36" s="7">
        <f t="shared" si="15"/>
        <v>25865189.062678002</v>
      </c>
      <c r="X36" s="30"/>
      <c r="Y36" s="30"/>
      <c r="Z36" s="30"/>
      <c r="AA36" s="48">
        <f>'Summary CF'!B20*$D$12</f>
        <v>754056.7580600084</v>
      </c>
      <c r="AB36" s="7"/>
      <c r="AC36" s="7">
        <f t="shared" si="19"/>
        <v>754056.7580600084</v>
      </c>
      <c r="AD36" s="7">
        <f t="shared" si="16"/>
        <v>23124811.40188707</v>
      </c>
      <c r="AE36" s="31"/>
      <c r="AF36" s="7">
        <f t="shared" si="17"/>
        <v>0</v>
      </c>
      <c r="AG36" s="7">
        <f t="shared" si="18"/>
        <v>13950000</v>
      </c>
    </row>
    <row r="37" spans="1:33" x14ac:dyDescent="0.15">
      <c r="A37" s="48">
        <f>'Summary CF'!B21*$D$5</f>
        <v>2661511.8091309587</v>
      </c>
      <c r="B37" s="26">
        <v>19</v>
      </c>
      <c r="C37" s="7">
        <f t="shared" si="0"/>
        <v>2769283.4302254505</v>
      </c>
      <c r="D37" s="7">
        <f t="shared" si="10"/>
        <v>37734771.040471435</v>
      </c>
      <c r="E37" s="31"/>
      <c r="F37" s="7">
        <f t="shared" si="1"/>
        <v>98790.652669950854</v>
      </c>
      <c r="G37" s="7">
        <f t="shared" si="11"/>
        <v>3391452.7065418796</v>
      </c>
      <c r="H37" s="31"/>
      <c r="I37" s="7">
        <f t="shared" si="12"/>
        <v>0</v>
      </c>
      <c r="J37" s="7">
        <f t="shared" si="13"/>
        <v>14000000</v>
      </c>
      <c r="K37" s="31"/>
      <c r="L37" s="45">
        <f t="shared" si="2"/>
        <v>98790.652669950709</v>
      </c>
      <c r="M37" s="62">
        <f t="shared" si="3"/>
        <v>98790.652669950709</v>
      </c>
      <c r="N37" s="66">
        <f t="shared" si="4"/>
        <v>0</v>
      </c>
      <c r="O37" s="7">
        <f t="shared" si="5"/>
        <v>23808547.293458123</v>
      </c>
      <c r="P37" s="31"/>
      <c r="Q37" s="7">
        <f t="shared" si="6"/>
        <v>0</v>
      </c>
      <c r="R37" s="7">
        <f t="shared" si="14"/>
        <v>20000000</v>
      </c>
      <c r="S37" s="30"/>
      <c r="T37" s="54">
        <f t="shared" si="7"/>
        <v>107771.62109449167</v>
      </c>
      <c r="U37" s="62">
        <f t="shared" si="8"/>
        <v>107771.62109449167</v>
      </c>
      <c r="V37" s="62">
        <f t="shared" si="9"/>
        <v>0</v>
      </c>
      <c r="W37" s="7">
        <f t="shared" si="15"/>
        <v>25972960.683772493</v>
      </c>
      <c r="X37" s="30"/>
      <c r="Y37" s="30"/>
      <c r="Z37" s="30"/>
      <c r="AA37" s="48">
        <f>'Summary CF'!B21*$D$12</f>
        <v>773501.86952868488</v>
      </c>
      <c r="AB37" s="7"/>
      <c r="AC37" s="7">
        <f t="shared" si="19"/>
        <v>773501.86952868488</v>
      </c>
      <c r="AD37" s="7">
        <f t="shared" si="16"/>
        <v>22351309.532358386</v>
      </c>
      <c r="AE37" s="31"/>
      <c r="AF37" s="7">
        <f t="shared" si="17"/>
        <v>0</v>
      </c>
      <c r="AG37" s="7">
        <f t="shared" si="18"/>
        <v>13950000</v>
      </c>
    </row>
    <row r="38" spans="1:33" x14ac:dyDescent="0.15">
      <c r="A38" s="48">
        <f>'Summary CF'!B22*$D$5</f>
        <v>2723331.7089469344</v>
      </c>
      <c r="B38" s="26">
        <v>20</v>
      </c>
      <c r="C38" s="7">
        <f t="shared" si="0"/>
        <v>2831552.3784626531</v>
      </c>
      <c r="D38" s="7">
        <f t="shared" si="10"/>
        <v>34903218.662008785</v>
      </c>
      <c r="E38" s="31"/>
      <c r="F38" s="7">
        <f t="shared" si="1"/>
        <v>99202.280389409047</v>
      </c>
      <c r="G38" s="7">
        <f t="shared" si="11"/>
        <v>3292250.4261524705</v>
      </c>
      <c r="H38" s="31"/>
      <c r="I38" s="7">
        <f t="shared" si="12"/>
        <v>0</v>
      </c>
      <c r="J38" s="7">
        <f t="shared" si="13"/>
        <v>14000000</v>
      </c>
      <c r="K38" s="31"/>
      <c r="L38" s="45">
        <f t="shared" si="2"/>
        <v>99202.280389408843</v>
      </c>
      <c r="M38" s="62">
        <f t="shared" si="3"/>
        <v>99202.280389408843</v>
      </c>
      <c r="N38" s="66">
        <f t="shared" si="4"/>
        <v>0</v>
      </c>
      <c r="O38" s="7">
        <f t="shared" si="5"/>
        <v>23907749.573847532</v>
      </c>
      <c r="P38" s="31"/>
      <c r="Q38" s="7">
        <f t="shared" si="6"/>
        <v>0</v>
      </c>
      <c r="R38" s="7">
        <f t="shared" si="14"/>
        <v>20000000</v>
      </c>
      <c r="S38" s="30"/>
      <c r="T38" s="54">
        <f t="shared" si="7"/>
        <v>108220.66951571872</v>
      </c>
      <c r="U38" s="62">
        <f t="shared" si="8"/>
        <v>108220.66951571872</v>
      </c>
      <c r="V38" s="62">
        <f t="shared" si="9"/>
        <v>0</v>
      </c>
      <c r="W38" s="7">
        <f t="shared" si="15"/>
        <v>26081181.353288211</v>
      </c>
      <c r="X38" s="30"/>
      <c r="Y38" s="30"/>
      <c r="Z38" s="30"/>
      <c r="AA38" s="48">
        <f>'Summary CF'!B22*$D$12</f>
        <v>791468.27791270276</v>
      </c>
      <c r="AB38" s="7"/>
      <c r="AC38" s="7">
        <f t="shared" si="19"/>
        <v>791468.27791270276</v>
      </c>
      <c r="AD38" s="7">
        <f t="shared" si="16"/>
        <v>21559841.254445683</v>
      </c>
      <c r="AE38" s="31"/>
      <c r="AF38" s="7">
        <f t="shared" si="17"/>
        <v>0</v>
      </c>
      <c r="AG38" s="7">
        <f t="shared" si="18"/>
        <v>13950000</v>
      </c>
    </row>
    <row r="39" spans="1:33" x14ac:dyDescent="0.15">
      <c r="A39" s="48">
        <f>'Summary CF'!B23*$D$5</f>
        <v>2779939.7116500675</v>
      </c>
      <c r="B39" s="26">
        <v>21</v>
      </c>
      <c r="C39" s="7">
        <f t="shared" si="0"/>
        <v>2888611.3006221019</v>
      </c>
      <c r="D39" s="7">
        <f t="shared" si="10"/>
        <v>32014607.361386683</v>
      </c>
      <c r="E39" s="31"/>
      <c r="F39" s="7">
        <f t="shared" si="1"/>
        <v>99615.623224364594</v>
      </c>
      <c r="G39" s="7">
        <f t="shared" si="11"/>
        <v>3192634.8029281059</v>
      </c>
      <c r="H39" s="31"/>
      <c r="I39" s="7">
        <f t="shared" si="12"/>
        <v>0</v>
      </c>
      <c r="J39" s="7">
        <f t="shared" si="13"/>
        <v>14000000</v>
      </c>
      <c r="K39" s="31"/>
      <c r="L39" s="45">
        <f t="shared" si="2"/>
        <v>99615.62322436471</v>
      </c>
      <c r="M39" s="62">
        <f t="shared" si="3"/>
        <v>99615.62322436471</v>
      </c>
      <c r="N39" s="66">
        <f t="shared" si="4"/>
        <v>0</v>
      </c>
      <c r="O39" s="7">
        <f t="shared" si="5"/>
        <v>24007365.197071899</v>
      </c>
      <c r="P39" s="31"/>
      <c r="Q39" s="7">
        <f t="shared" si="6"/>
        <v>0</v>
      </c>
      <c r="R39" s="7">
        <f t="shared" si="14"/>
        <v>20000000</v>
      </c>
      <c r="S39" s="30"/>
      <c r="T39" s="54">
        <f t="shared" si="7"/>
        <v>108671.58897203421</v>
      </c>
      <c r="U39" s="62">
        <f t="shared" si="8"/>
        <v>108671.58897203421</v>
      </c>
      <c r="V39" s="62">
        <f t="shared" si="9"/>
        <v>0</v>
      </c>
      <c r="W39" s="7">
        <f t="shared" si="15"/>
        <v>26189852.942260247</v>
      </c>
      <c r="X39" s="30"/>
      <c r="Y39" s="30"/>
      <c r="Z39" s="30"/>
      <c r="AA39" s="48">
        <f>'Summary CF'!B23*$D$12</f>
        <v>807919.97869830078</v>
      </c>
      <c r="AB39" s="7"/>
      <c r="AC39" s="7">
        <f t="shared" si="19"/>
        <v>807919.97869830078</v>
      </c>
      <c r="AD39" s="7">
        <f t="shared" si="16"/>
        <v>20751921.275747381</v>
      </c>
      <c r="AE39" s="31"/>
      <c r="AF39" s="7">
        <f t="shared" si="17"/>
        <v>0</v>
      </c>
      <c r="AG39" s="7">
        <f t="shared" si="18"/>
        <v>13950000</v>
      </c>
    </row>
    <row r="40" spans="1:33" x14ac:dyDescent="0.15">
      <c r="A40" s="48">
        <f>'Summary CF'!B24*$D$5</f>
        <v>2831229.0572397048</v>
      </c>
      <c r="B40" s="26">
        <v>22</v>
      </c>
      <c r="C40" s="7">
        <f t="shared" si="0"/>
        <v>2940353.4444991224</v>
      </c>
      <c r="D40" s="7">
        <f t="shared" si="10"/>
        <v>29074253.916887559</v>
      </c>
      <c r="E40" s="31"/>
      <c r="F40" s="7">
        <f t="shared" si="1"/>
        <v>100030.68832113314</v>
      </c>
      <c r="G40" s="7">
        <f t="shared" si="11"/>
        <v>3092604.1146069728</v>
      </c>
      <c r="H40" s="31"/>
      <c r="I40" s="7">
        <f t="shared" si="12"/>
        <v>0</v>
      </c>
      <c r="J40" s="7">
        <f t="shared" si="13"/>
        <v>14000000</v>
      </c>
      <c r="K40" s="31"/>
      <c r="L40" s="45">
        <f t="shared" si="2"/>
        <v>100030.68832113291</v>
      </c>
      <c r="M40" s="62">
        <f t="shared" si="3"/>
        <v>100030.68832113291</v>
      </c>
      <c r="N40" s="66">
        <f t="shared" si="4"/>
        <v>0</v>
      </c>
      <c r="O40" s="7">
        <f t="shared" si="5"/>
        <v>24107395.885393031</v>
      </c>
      <c r="P40" s="31"/>
      <c r="Q40" s="7">
        <f t="shared" si="6"/>
        <v>0</v>
      </c>
      <c r="R40" s="7">
        <f t="shared" si="14"/>
        <v>20000000</v>
      </c>
      <c r="S40" s="30"/>
      <c r="T40" s="54">
        <f t="shared" si="7"/>
        <v>109124.38725941769</v>
      </c>
      <c r="U40" s="62">
        <f t="shared" si="8"/>
        <v>109124.38725941769</v>
      </c>
      <c r="V40" s="62">
        <f t="shared" si="9"/>
        <v>0</v>
      </c>
      <c r="W40" s="7">
        <f t="shared" si="15"/>
        <v>26298977.329519663</v>
      </c>
      <c r="X40" s="30"/>
      <c r="Y40" s="30"/>
      <c r="Z40" s="30"/>
      <c r="AA40" s="48">
        <f>'Summary CF'!B24*$D$12</f>
        <v>822825.94476028916</v>
      </c>
      <c r="AB40" s="7"/>
      <c r="AC40" s="7">
        <f t="shared" si="19"/>
        <v>822825.94476028916</v>
      </c>
      <c r="AD40" s="7">
        <f t="shared" si="16"/>
        <v>19929095.330987092</v>
      </c>
      <c r="AE40" s="31"/>
      <c r="AF40" s="7">
        <f t="shared" si="17"/>
        <v>0</v>
      </c>
      <c r="AG40" s="7">
        <f t="shared" si="18"/>
        <v>13950000</v>
      </c>
    </row>
    <row r="41" spans="1:33" x14ac:dyDescent="0.15">
      <c r="A41" s="48">
        <f>'Summary CF'!B25*$D$5</f>
        <v>2877110.6084732176</v>
      </c>
      <c r="B41" s="26">
        <v>23</v>
      </c>
      <c r="C41" s="7">
        <f t="shared" si="0"/>
        <v>2986689.6806795495</v>
      </c>
      <c r="D41" s="7">
        <f t="shared" si="10"/>
        <v>26087564.23620801</v>
      </c>
      <c r="E41" s="31"/>
      <c r="F41" s="7">
        <f t="shared" si="1"/>
        <v>100447.48285580426</v>
      </c>
      <c r="G41" s="7">
        <f t="shared" si="11"/>
        <v>2992156.6317511685</v>
      </c>
      <c r="H41" s="31"/>
      <c r="I41" s="7">
        <f t="shared" si="12"/>
        <v>0</v>
      </c>
      <c r="J41" s="7">
        <f t="shared" si="13"/>
        <v>14000000</v>
      </c>
      <c r="K41" s="31"/>
      <c r="L41" s="45">
        <f t="shared" si="2"/>
        <v>100447.48285580429</v>
      </c>
      <c r="M41" s="62">
        <f t="shared" si="3"/>
        <v>100447.48285580429</v>
      </c>
      <c r="N41" s="66">
        <f t="shared" si="4"/>
        <v>0</v>
      </c>
      <c r="O41" s="7">
        <f t="shared" si="5"/>
        <v>24207843.368248835</v>
      </c>
      <c r="P41" s="31"/>
      <c r="Q41" s="7">
        <f t="shared" si="6"/>
        <v>0</v>
      </c>
      <c r="R41" s="7">
        <f t="shared" si="14"/>
        <v>20000000</v>
      </c>
      <c r="S41" s="30"/>
      <c r="T41" s="54">
        <f t="shared" si="7"/>
        <v>109579.07220633193</v>
      </c>
      <c r="U41" s="62">
        <f t="shared" si="8"/>
        <v>109579.07220633193</v>
      </c>
      <c r="V41" s="62">
        <f t="shared" si="9"/>
        <v>0</v>
      </c>
      <c r="W41" s="7">
        <f t="shared" si="15"/>
        <v>26408556.401725996</v>
      </c>
      <c r="X41" s="30"/>
      <c r="Y41" s="30"/>
      <c r="Z41" s="30"/>
      <c r="AA41" s="48">
        <f>'Summary CF'!B25*$D$12</f>
        <v>836160.27058752882</v>
      </c>
      <c r="AB41" s="7"/>
      <c r="AC41" s="7">
        <f t="shared" si="19"/>
        <v>836160.27058752882</v>
      </c>
      <c r="AD41" s="7">
        <f t="shared" si="16"/>
        <v>19092935.060399562</v>
      </c>
      <c r="AE41" s="31"/>
      <c r="AF41" s="7">
        <f t="shared" si="17"/>
        <v>0</v>
      </c>
      <c r="AG41" s="7">
        <f t="shared" si="18"/>
        <v>13950000</v>
      </c>
    </row>
    <row r="42" spans="1:33" x14ac:dyDescent="0.15">
      <c r="A42" s="48">
        <f>'Summary CF'!B26*$D$5</f>
        <v>2917513.2659929437</v>
      </c>
      <c r="B42" s="26">
        <v>24</v>
      </c>
      <c r="C42" s="7">
        <f t="shared" si="0"/>
        <v>3027548.9176668022</v>
      </c>
      <c r="D42" s="7">
        <f t="shared" si="10"/>
        <v>23060015.318541206</v>
      </c>
      <c r="E42" s="31"/>
      <c r="F42" s="7">
        <f t="shared" si="1"/>
        <v>100866.01403436996</v>
      </c>
      <c r="G42" s="7">
        <f t="shared" si="11"/>
        <v>2891290.6177167986</v>
      </c>
      <c r="H42" s="31"/>
      <c r="I42" s="7">
        <f t="shared" si="12"/>
        <v>0</v>
      </c>
      <c r="J42" s="7">
        <f t="shared" si="13"/>
        <v>14000000</v>
      </c>
      <c r="K42" s="31"/>
      <c r="L42" s="45">
        <f t="shared" si="2"/>
        <v>100866.01403437015</v>
      </c>
      <c r="M42" s="62">
        <f t="shared" si="3"/>
        <v>100866.01403437015</v>
      </c>
      <c r="N42" s="66">
        <f t="shared" si="4"/>
        <v>0</v>
      </c>
      <c r="O42" s="7">
        <f t="shared" si="5"/>
        <v>24308709.382283207</v>
      </c>
      <c r="P42" s="31"/>
      <c r="Q42" s="7">
        <f t="shared" si="6"/>
        <v>0</v>
      </c>
      <c r="R42" s="7">
        <f t="shared" si="14"/>
        <v>20000000</v>
      </c>
      <c r="S42" s="30"/>
      <c r="T42" s="54">
        <f t="shared" si="7"/>
        <v>110035.65167385832</v>
      </c>
      <c r="U42" s="62">
        <f t="shared" si="8"/>
        <v>110035.65167385832</v>
      </c>
      <c r="V42" s="62">
        <f t="shared" si="9"/>
        <v>0</v>
      </c>
      <c r="W42" s="7">
        <f t="shared" si="15"/>
        <v>26518592.053399853</v>
      </c>
      <c r="X42" s="30"/>
      <c r="Y42" s="30"/>
      <c r="Z42" s="30"/>
      <c r="AA42" s="48">
        <f>'Summary CF'!B26*$D$12</f>
        <v>847902.29292919917</v>
      </c>
      <c r="AB42" s="7"/>
      <c r="AC42" s="7">
        <f t="shared" si="19"/>
        <v>847902.29292919917</v>
      </c>
      <c r="AD42" s="7">
        <f t="shared" si="16"/>
        <v>18245032.767470364</v>
      </c>
      <c r="AE42" s="31"/>
      <c r="AF42" s="7">
        <f t="shared" si="17"/>
        <v>0</v>
      </c>
      <c r="AG42" s="7">
        <f t="shared" si="18"/>
        <v>13950000</v>
      </c>
    </row>
    <row r="43" spans="1:33" x14ac:dyDescent="0.15">
      <c r="A43" s="48">
        <f>'Summary CF'!B27*$D$5</f>
        <v>2952384.2989576203</v>
      </c>
      <c r="B43" s="26">
        <v>25</v>
      </c>
      <c r="C43" s="7">
        <f t="shared" si="0"/>
        <v>3062878.4325134531</v>
      </c>
      <c r="D43" s="7">
        <f t="shared" si="10"/>
        <v>19997136.886027753</v>
      </c>
      <c r="E43" s="31"/>
      <c r="F43" s="7">
        <f t="shared" si="1"/>
        <v>101286.28909284668</v>
      </c>
      <c r="G43" s="7">
        <f t="shared" si="11"/>
        <v>2790004.3286239519</v>
      </c>
      <c r="H43" s="31"/>
      <c r="I43" s="7">
        <f t="shared" si="12"/>
        <v>0</v>
      </c>
      <c r="J43" s="7">
        <f t="shared" si="13"/>
        <v>14000000</v>
      </c>
      <c r="K43" s="31"/>
      <c r="L43" s="45">
        <f t="shared" si="2"/>
        <v>101286.28909284669</v>
      </c>
      <c r="M43" s="62">
        <f t="shared" si="3"/>
        <v>101286.28909284669</v>
      </c>
      <c r="N43" s="66">
        <f t="shared" si="4"/>
        <v>0</v>
      </c>
      <c r="O43" s="7">
        <f t="shared" si="5"/>
        <v>24409995.671376053</v>
      </c>
      <c r="P43" s="31"/>
      <c r="Q43" s="7">
        <f t="shared" si="6"/>
        <v>0</v>
      </c>
      <c r="R43" s="7">
        <f t="shared" si="14"/>
        <v>20000000</v>
      </c>
      <c r="S43" s="30"/>
      <c r="T43" s="54">
        <f t="shared" si="7"/>
        <v>110494.13355583273</v>
      </c>
      <c r="U43" s="62">
        <f t="shared" si="8"/>
        <v>110494.13355583273</v>
      </c>
      <c r="V43" s="62">
        <f t="shared" si="9"/>
        <v>0</v>
      </c>
      <c r="W43" s="7">
        <f t="shared" si="15"/>
        <v>26629086.186955687</v>
      </c>
      <c r="X43" s="30"/>
      <c r="Y43" s="30"/>
      <c r="Z43" s="30"/>
      <c r="AA43" s="48">
        <f>'Summary CF'!B27*$D$12</f>
        <v>858036.68688455829</v>
      </c>
      <c r="AB43" s="7"/>
      <c r="AC43" s="7">
        <f t="shared" si="19"/>
        <v>858036.68688455829</v>
      </c>
      <c r="AD43" s="7">
        <f t="shared" si="16"/>
        <v>17386996.080585804</v>
      </c>
      <c r="AE43" s="31"/>
      <c r="AF43" s="7">
        <f t="shared" si="17"/>
        <v>0</v>
      </c>
      <c r="AG43" s="7">
        <f t="shared" si="18"/>
        <v>13950000</v>
      </c>
    </row>
    <row r="44" spans="1:33" x14ac:dyDescent="0.15">
      <c r="A44" s="48">
        <f>'Summary CF'!B28*$D$5</f>
        <v>2981689.5882963319</v>
      </c>
      <c r="B44" s="26">
        <v>26</v>
      </c>
      <c r="C44" s="7">
        <f t="shared" si="0"/>
        <v>3092644.1140753138</v>
      </c>
      <c r="D44" s="7">
        <f t="shared" si="10"/>
        <v>16904492.771952439</v>
      </c>
      <c r="E44" s="31"/>
      <c r="F44" s="7">
        <f t="shared" si="1"/>
        <v>101708.31529740011</v>
      </c>
      <c r="G44" s="7">
        <f t="shared" si="11"/>
        <v>2688296.0133265518</v>
      </c>
      <c r="H44" s="31"/>
      <c r="I44" s="7">
        <f t="shared" si="12"/>
        <v>0</v>
      </c>
      <c r="J44" s="7">
        <f t="shared" si="13"/>
        <v>14000000</v>
      </c>
      <c r="K44" s="31"/>
      <c r="L44" s="45">
        <f t="shared" si="2"/>
        <v>101708.31529740022</v>
      </c>
      <c r="M44" s="62">
        <f t="shared" si="3"/>
        <v>101708.31529740022</v>
      </c>
      <c r="N44" s="66">
        <f t="shared" si="4"/>
        <v>0</v>
      </c>
      <c r="O44" s="7">
        <f t="shared" si="5"/>
        <v>24511703.986673452</v>
      </c>
      <c r="P44" s="31"/>
      <c r="Q44" s="7">
        <f t="shared" si="6"/>
        <v>0</v>
      </c>
      <c r="R44" s="7">
        <f t="shared" si="14"/>
        <v>20000000</v>
      </c>
      <c r="S44" s="30"/>
      <c r="T44" s="54">
        <f t="shared" si="7"/>
        <v>110954.52577898203</v>
      </c>
      <c r="U44" s="62">
        <f t="shared" si="8"/>
        <v>110954.52577898203</v>
      </c>
      <c r="V44" s="62">
        <f t="shared" si="9"/>
        <v>0</v>
      </c>
      <c r="W44" s="7">
        <f t="shared" si="15"/>
        <v>26740040.712734669</v>
      </c>
      <c r="X44" s="30"/>
      <c r="Y44" s="30"/>
      <c r="Z44" s="30"/>
      <c r="AA44" s="48">
        <f>'Summary CF'!B28*$D$12</f>
        <v>866553.5365986214</v>
      </c>
      <c r="AB44" s="7"/>
      <c r="AC44" s="7">
        <f t="shared" si="19"/>
        <v>866553.5365986214</v>
      </c>
      <c r="AD44" s="7">
        <f t="shared" si="16"/>
        <v>16520442.543987183</v>
      </c>
      <c r="AE44" s="31"/>
      <c r="AF44" s="7">
        <f t="shared" si="17"/>
        <v>0</v>
      </c>
      <c r="AG44" s="7">
        <f t="shared" si="18"/>
        <v>13950000</v>
      </c>
    </row>
    <row r="45" spans="1:33" x14ac:dyDescent="0.15">
      <c r="A45" s="48">
        <f>'Summary CF'!B29*$D$5</f>
        <v>3005413.7802139451</v>
      </c>
      <c r="B45" s="26">
        <v>27</v>
      </c>
      <c r="C45" s="7">
        <f t="shared" si="0"/>
        <v>3116830.6165170064</v>
      </c>
      <c r="D45" s="7">
        <f t="shared" si="10"/>
        <v>13787662.155435432</v>
      </c>
      <c r="E45" s="31"/>
      <c r="F45" s="7">
        <f t="shared" si="1"/>
        <v>102132.09994447278</v>
      </c>
      <c r="G45" s="7">
        <f t="shared" si="11"/>
        <v>2586163.913382079</v>
      </c>
      <c r="H45" s="31"/>
      <c r="I45" s="7">
        <f t="shared" si="12"/>
        <v>0</v>
      </c>
      <c r="J45" s="7">
        <f t="shared" si="13"/>
        <v>14000000</v>
      </c>
      <c r="K45" s="31"/>
      <c r="L45" s="45">
        <f t="shared" si="2"/>
        <v>102132.09994447272</v>
      </c>
      <c r="M45" s="62">
        <f t="shared" si="3"/>
        <v>102132.09994447272</v>
      </c>
      <c r="N45" s="66">
        <f t="shared" si="4"/>
        <v>0</v>
      </c>
      <c r="O45" s="7">
        <f t="shared" si="5"/>
        <v>24613836.086617924</v>
      </c>
      <c r="P45" s="31"/>
      <c r="Q45" s="7">
        <f t="shared" si="6"/>
        <v>0</v>
      </c>
      <c r="R45" s="7">
        <f t="shared" si="14"/>
        <v>20000000</v>
      </c>
      <c r="S45" s="30"/>
      <c r="T45" s="54">
        <f t="shared" si="7"/>
        <v>111416.83630306112</v>
      </c>
      <c r="U45" s="62">
        <f t="shared" si="8"/>
        <v>111416.83630306112</v>
      </c>
      <c r="V45" s="62">
        <f t="shared" si="9"/>
        <v>0</v>
      </c>
      <c r="W45" s="7">
        <f t="shared" si="15"/>
        <v>26851457.549037732</v>
      </c>
      <c r="X45" s="30"/>
      <c r="Y45" s="30"/>
      <c r="Z45" s="30"/>
      <c r="AA45" s="48">
        <f>'Summary CF'!B29*$D$12</f>
        <v>873448.37987467775</v>
      </c>
      <c r="AB45" s="7"/>
      <c r="AC45" s="7">
        <f t="shared" si="19"/>
        <v>873448.37987467775</v>
      </c>
      <c r="AD45" s="7">
        <f t="shared" si="16"/>
        <v>15646994.164112505</v>
      </c>
      <c r="AE45" s="31"/>
      <c r="AF45" s="7">
        <f t="shared" si="17"/>
        <v>0</v>
      </c>
      <c r="AG45" s="7">
        <f t="shared" si="18"/>
        <v>13950000</v>
      </c>
    </row>
    <row r="46" spans="1:33" x14ac:dyDescent="0.15">
      <c r="A46" s="48">
        <f>'Summary CF'!B30*$D$5</f>
        <v>2921353.67491514</v>
      </c>
      <c r="B46" s="26">
        <v>28</v>
      </c>
      <c r="C46" s="7">
        <f t="shared" si="0"/>
        <v>3033234.7480361308</v>
      </c>
      <c r="D46" s="7">
        <f t="shared" si="10"/>
        <v>10754427.4073993</v>
      </c>
      <c r="E46" s="31"/>
      <c r="F46" s="7">
        <f t="shared" si="1"/>
        <v>102557.65036090789</v>
      </c>
      <c r="G46" s="7">
        <f t="shared" si="11"/>
        <v>2483606.2630211711</v>
      </c>
      <c r="H46" s="31"/>
      <c r="I46" s="7">
        <f t="shared" si="12"/>
        <v>0</v>
      </c>
      <c r="J46" s="7">
        <f t="shared" si="13"/>
        <v>14000000</v>
      </c>
      <c r="K46" s="31"/>
      <c r="L46" s="45">
        <f t="shared" si="2"/>
        <v>102557.65036090801</v>
      </c>
      <c r="M46" s="62">
        <f t="shared" si="3"/>
        <v>102557.65036090801</v>
      </c>
      <c r="N46" s="66">
        <f t="shared" si="4"/>
        <v>0</v>
      </c>
      <c r="O46" s="7">
        <f t="shared" si="5"/>
        <v>24716393.736978833</v>
      </c>
      <c r="P46" s="31"/>
      <c r="Q46" s="7">
        <f t="shared" si="6"/>
        <v>0</v>
      </c>
      <c r="R46" s="7">
        <f t="shared" si="14"/>
        <v>20000000</v>
      </c>
      <c r="S46" s="30"/>
      <c r="T46" s="54">
        <f t="shared" si="7"/>
        <v>111881.07312099055</v>
      </c>
      <c r="U46" s="62">
        <f t="shared" si="8"/>
        <v>111881.07312099055</v>
      </c>
      <c r="V46" s="62">
        <f t="shared" si="9"/>
        <v>0</v>
      </c>
      <c r="W46" s="7">
        <f t="shared" si="15"/>
        <v>26963338.622158721</v>
      </c>
      <c r="X46" s="30"/>
      <c r="Y46" s="30"/>
      <c r="Z46" s="30"/>
      <c r="AA46" s="48">
        <f>'Summary CF'!B30*$D$12</f>
        <v>849018.4117722126</v>
      </c>
      <c r="AB46" s="7"/>
      <c r="AC46" s="7">
        <f t="shared" si="19"/>
        <v>849018.4117722126</v>
      </c>
      <c r="AD46" s="7">
        <f t="shared" si="16"/>
        <v>14797975.752340293</v>
      </c>
      <c r="AE46" s="31"/>
      <c r="AF46" s="7">
        <f t="shared" si="17"/>
        <v>0</v>
      </c>
      <c r="AG46" s="7">
        <f t="shared" si="18"/>
        <v>13950000</v>
      </c>
    </row>
    <row r="47" spans="1:33" x14ac:dyDescent="0.15">
      <c r="A47" s="48">
        <f>'Summary CF'!B31*$D$5</f>
        <v>2839604.1072175945</v>
      </c>
      <c r="B47" s="26">
        <v>29</v>
      </c>
      <c r="C47" s="7">
        <f t="shared" si="0"/>
        <v>2951951.3514765892</v>
      </c>
      <c r="D47" s="7">
        <f t="shared" si="10"/>
        <v>7802476.0559227113</v>
      </c>
      <c r="E47" s="31"/>
      <c r="F47" s="7">
        <f t="shared" si="1"/>
        <v>102984.97390407836</v>
      </c>
      <c r="G47" s="7">
        <f t="shared" si="11"/>
        <v>2380621.2891170927</v>
      </c>
      <c r="H47" s="31"/>
      <c r="I47" s="7">
        <f t="shared" si="12"/>
        <v>0</v>
      </c>
      <c r="J47" s="7">
        <f t="shared" si="13"/>
        <v>14000000</v>
      </c>
      <c r="K47" s="31"/>
      <c r="L47" s="45">
        <f t="shared" si="2"/>
        <v>102984.97390407846</v>
      </c>
      <c r="M47" s="62">
        <f t="shared" si="3"/>
        <v>102984.97390407846</v>
      </c>
      <c r="N47" s="66">
        <f t="shared" si="4"/>
        <v>0</v>
      </c>
      <c r="O47" s="7">
        <f t="shared" si="5"/>
        <v>24819378.71088291</v>
      </c>
      <c r="P47" s="31"/>
      <c r="Q47" s="7">
        <f t="shared" si="6"/>
        <v>0</v>
      </c>
      <c r="R47" s="7">
        <f t="shared" si="14"/>
        <v>20000000</v>
      </c>
      <c r="S47" s="30"/>
      <c r="T47" s="54">
        <f t="shared" si="7"/>
        <v>112347.24425899467</v>
      </c>
      <c r="U47" s="62">
        <f t="shared" si="8"/>
        <v>112347.24425899467</v>
      </c>
      <c r="V47" s="62">
        <f t="shared" si="9"/>
        <v>0</v>
      </c>
      <c r="W47" s="7">
        <f t="shared" si="15"/>
        <v>27075685.866417717</v>
      </c>
      <c r="X47" s="30"/>
      <c r="Y47" s="30"/>
      <c r="Z47" s="30"/>
      <c r="AA47" s="48">
        <f>'Summary CF'!B31*$D$12</f>
        <v>825259.94366011338</v>
      </c>
      <c r="AB47" s="7"/>
      <c r="AC47" s="7">
        <f t="shared" si="19"/>
        <v>825259.94366011338</v>
      </c>
      <c r="AD47" s="7">
        <f t="shared" si="16"/>
        <v>13972715.808680179</v>
      </c>
      <c r="AE47" s="31"/>
      <c r="AF47" s="7">
        <f t="shared" si="17"/>
        <v>0</v>
      </c>
      <c r="AG47" s="7">
        <f t="shared" si="18"/>
        <v>13950000</v>
      </c>
    </row>
    <row r="48" spans="1:33" x14ac:dyDescent="0.15">
      <c r="A48" s="48">
        <f>'Summary CF'!B32*$D$5</f>
        <v>2760102.3752420056</v>
      </c>
      <c r="B48" s="26">
        <v>30</v>
      </c>
      <c r="C48" s="7">
        <f t="shared" si="0"/>
        <v>2872917.7330187461</v>
      </c>
      <c r="D48" s="7">
        <f t="shared" si="10"/>
        <v>4929558.3229039647</v>
      </c>
      <c r="E48" s="31"/>
      <c r="F48" s="7">
        <f t="shared" si="1"/>
        <v>103414.07796201203</v>
      </c>
      <c r="G48" s="7">
        <f t="shared" si="11"/>
        <v>2277207.2111550807</v>
      </c>
      <c r="H48" s="31"/>
      <c r="I48" s="7">
        <f t="shared" si="12"/>
        <v>0</v>
      </c>
      <c r="J48" s="7">
        <f t="shared" si="13"/>
        <v>14000000</v>
      </c>
      <c r="K48" s="31"/>
      <c r="L48" s="45">
        <f t="shared" si="2"/>
        <v>103414.07796201212</v>
      </c>
      <c r="M48" s="62">
        <f t="shared" si="3"/>
        <v>103414.07796201212</v>
      </c>
      <c r="N48" s="66">
        <f t="shared" si="4"/>
        <v>0</v>
      </c>
      <c r="O48" s="7">
        <f t="shared" si="5"/>
        <v>24922792.788844921</v>
      </c>
      <c r="P48" s="31"/>
      <c r="Q48" s="7">
        <f t="shared" si="6"/>
        <v>0</v>
      </c>
      <c r="R48" s="7">
        <f t="shared" si="14"/>
        <v>20000000</v>
      </c>
      <c r="S48" s="30"/>
      <c r="T48" s="54">
        <f t="shared" si="7"/>
        <v>112815.35777674049</v>
      </c>
      <c r="U48" s="62">
        <f t="shared" si="8"/>
        <v>112815.35777674049</v>
      </c>
      <c r="V48" s="62">
        <f t="shared" si="9"/>
        <v>0</v>
      </c>
      <c r="W48" s="7">
        <f t="shared" si="15"/>
        <v>27188501.224194456</v>
      </c>
      <c r="X48" s="30"/>
      <c r="Y48" s="30"/>
      <c r="Z48" s="30"/>
      <c r="AA48" s="48">
        <f>'Summary CF'!B32*$D$12</f>
        <v>802154.75280470797</v>
      </c>
      <c r="AB48" s="7"/>
      <c r="AC48" s="7">
        <f t="shared" si="19"/>
        <v>802154.75280470797</v>
      </c>
      <c r="AD48" s="7">
        <f t="shared" si="16"/>
        <v>13170561.055875471</v>
      </c>
      <c r="AE48" s="31"/>
      <c r="AF48" s="7">
        <f t="shared" si="17"/>
        <v>0</v>
      </c>
      <c r="AG48" s="7">
        <f t="shared" si="18"/>
        <v>13950000</v>
      </c>
    </row>
    <row r="49" spans="1:33" x14ac:dyDescent="0.15">
      <c r="A49" s="48">
        <f>'Summary CF'!B33*$D$5</f>
        <v>2682787.4623344149</v>
      </c>
      <c r="B49" s="26">
        <v>31</v>
      </c>
      <c r="C49" s="7">
        <f t="shared" si="0"/>
        <v>2796072.8841018919</v>
      </c>
      <c r="D49" s="7">
        <f t="shared" si="10"/>
        <v>2133485.4388020728</v>
      </c>
      <c r="E49" s="31"/>
      <c r="F49" s="7">
        <f t="shared" si="1"/>
        <v>103844.96995352069</v>
      </c>
      <c r="G49" s="7">
        <f t="shared" si="11"/>
        <v>2173362.24120156</v>
      </c>
      <c r="H49" s="31"/>
      <c r="I49" s="7">
        <f t="shared" si="12"/>
        <v>0</v>
      </c>
      <c r="J49" s="7">
        <f t="shared" si="13"/>
        <v>14000000</v>
      </c>
      <c r="K49" s="31"/>
      <c r="L49" s="45">
        <f t="shared" si="2"/>
        <v>103844.9699535205</v>
      </c>
      <c r="M49" s="62">
        <f t="shared" si="3"/>
        <v>103844.9699535205</v>
      </c>
      <c r="N49" s="66">
        <f t="shared" si="4"/>
        <v>0</v>
      </c>
      <c r="O49" s="7">
        <f t="shared" si="5"/>
        <v>25026637.758798443</v>
      </c>
      <c r="P49" s="31"/>
      <c r="Q49" s="7">
        <f t="shared" si="6"/>
        <v>0</v>
      </c>
      <c r="R49" s="7">
        <f t="shared" si="14"/>
        <v>20000000</v>
      </c>
      <c r="S49" s="30"/>
      <c r="T49" s="54">
        <f t="shared" si="7"/>
        <v>113285.4217674769</v>
      </c>
      <c r="U49" s="62">
        <f t="shared" si="8"/>
        <v>113285.4217674769</v>
      </c>
      <c r="V49" s="62">
        <f t="shared" si="9"/>
        <v>0</v>
      </c>
      <c r="W49" s="7">
        <f t="shared" si="15"/>
        <v>27301786.645961933</v>
      </c>
      <c r="X49" s="30"/>
      <c r="Y49" s="30"/>
      <c r="Z49" s="30"/>
      <c r="AA49" s="48">
        <f>'Summary CF'!B33*$D$12</f>
        <v>779685.10624093935</v>
      </c>
      <c r="AB49" s="7"/>
      <c r="AC49" s="7">
        <f t="shared" si="19"/>
        <v>779685.10624093935</v>
      </c>
      <c r="AD49" s="7">
        <f t="shared" si="16"/>
        <v>12390875.949634532</v>
      </c>
      <c r="AE49" s="31"/>
      <c r="AF49" s="7">
        <f t="shared" si="17"/>
        <v>0</v>
      </c>
      <c r="AG49" s="7">
        <f t="shared" si="18"/>
        <v>13950000</v>
      </c>
    </row>
    <row r="50" spans="1:33" x14ac:dyDescent="0.15">
      <c r="A50" s="48">
        <f>'Summary CF'!B34*$D$5</f>
        <v>2607599.9921076749</v>
      </c>
      <c r="B50" s="26">
        <v>32</v>
      </c>
      <c r="C50" s="7">
        <f t="shared" si="0"/>
        <v>2133485.4388020728</v>
      </c>
      <c r="D50" s="7">
        <f t="shared" si="10"/>
        <v>0</v>
      </c>
      <c r="E50" s="31"/>
      <c r="F50" s="7">
        <f t="shared" si="1"/>
        <v>692149.65499210358</v>
      </c>
      <c r="G50" s="7">
        <f t="shared" si="11"/>
        <v>1481212.5862094564</v>
      </c>
      <c r="H50" s="31"/>
      <c r="I50" s="7">
        <f t="shared" si="12"/>
        <v>0</v>
      </c>
      <c r="J50" s="7">
        <f t="shared" si="13"/>
        <v>14000000</v>
      </c>
      <c r="K50" s="31"/>
      <c r="L50" s="45">
        <f t="shared" si="2"/>
        <v>104277.65732832684</v>
      </c>
      <c r="M50" s="62">
        <f t="shared" si="3"/>
        <v>104277.65732832684</v>
      </c>
      <c r="N50" s="66">
        <f t="shared" si="4"/>
        <v>0</v>
      </c>
      <c r="O50" s="7">
        <f t="shared" si="5"/>
        <v>25130915.416126769</v>
      </c>
      <c r="P50" s="31"/>
      <c r="Q50" s="7">
        <f t="shared" si="6"/>
        <v>0</v>
      </c>
      <c r="R50" s="7">
        <f t="shared" si="14"/>
        <v>20000000</v>
      </c>
      <c r="S50" s="30"/>
      <c r="T50" s="54">
        <f t="shared" si="7"/>
        <v>113757.44435817472</v>
      </c>
      <c r="U50" s="62">
        <f t="shared" si="8"/>
        <v>113757.44435817472</v>
      </c>
      <c r="V50" s="62">
        <f t="shared" si="9"/>
        <v>0</v>
      </c>
      <c r="W50" s="7">
        <f t="shared" si="15"/>
        <v>27415544.090320107</v>
      </c>
      <c r="X50" s="30"/>
      <c r="Y50" s="30"/>
      <c r="Z50" s="30"/>
      <c r="AA50" s="48">
        <f>'Summary CF'!B34*$D$12</f>
        <v>757833.74770629301</v>
      </c>
      <c r="AB50" s="7"/>
      <c r="AC50" s="7">
        <f t="shared" si="19"/>
        <v>757833.74770629301</v>
      </c>
      <c r="AD50" s="7">
        <f t="shared" si="16"/>
        <v>11633042.201928239</v>
      </c>
      <c r="AE50" s="31"/>
      <c r="AF50" s="7">
        <f t="shared" si="17"/>
        <v>0</v>
      </c>
      <c r="AG50" s="7">
        <f t="shared" si="18"/>
        <v>13950000</v>
      </c>
    </row>
    <row r="51" spans="1:33" x14ac:dyDescent="0.15">
      <c r="A51" s="48">
        <f>'Summary CF'!B35*$D$5</f>
        <v>2534482.1846753885</v>
      </c>
      <c r="B51" s="26">
        <v>33</v>
      </c>
      <c r="C51" s="7">
        <f t="shared" si="0"/>
        <v>0</v>
      </c>
      <c r="D51" s="7">
        <f t="shared" si="10"/>
        <v>0</v>
      </c>
      <c r="E51" s="31"/>
      <c r="F51" s="7">
        <f t="shared" si="1"/>
        <v>1481212.5862094564</v>
      </c>
      <c r="G51" s="7">
        <f t="shared" si="11"/>
        <v>0</v>
      </c>
      <c r="H51" s="31"/>
      <c r="I51" s="7">
        <f t="shared" si="12"/>
        <v>1272213.179742794</v>
      </c>
      <c r="J51" s="7">
        <f t="shared" si="13"/>
        <v>12727786.820257206</v>
      </c>
      <c r="K51" s="31"/>
      <c r="L51" s="45">
        <f t="shared" si="2"/>
        <v>104712.14756719487</v>
      </c>
      <c r="M51" s="62">
        <f t="shared" si="3"/>
        <v>104712.14756719487</v>
      </c>
      <c r="N51" s="66">
        <f t="shared" si="4"/>
        <v>0</v>
      </c>
      <c r="O51" s="7">
        <f t="shared" si="5"/>
        <v>25235627.563693963</v>
      </c>
      <c r="P51" s="31"/>
      <c r="Q51" s="7">
        <f t="shared" si="6"/>
        <v>0</v>
      </c>
      <c r="R51" s="7">
        <f t="shared" si="14"/>
        <v>20000000</v>
      </c>
      <c r="S51" s="30"/>
      <c r="T51" s="54">
        <f t="shared" si="7"/>
        <v>114231.43370966711</v>
      </c>
      <c r="U51" s="62">
        <f t="shared" si="8"/>
        <v>114231.43370966711</v>
      </c>
      <c r="V51" s="62">
        <f t="shared" si="9"/>
        <v>0</v>
      </c>
      <c r="W51" s="7">
        <f t="shared" si="15"/>
        <v>27529775.524029773</v>
      </c>
      <c r="X51" s="30"/>
      <c r="Y51" s="30"/>
      <c r="Z51" s="30"/>
      <c r="AA51" s="48">
        <f>'Summary CF'!B35*$D$12</f>
        <v>736583.88492128474</v>
      </c>
      <c r="AB51" s="7"/>
      <c r="AC51" s="7">
        <f t="shared" si="19"/>
        <v>736583.88492128474</v>
      </c>
      <c r="AD51" s="7">
        <f t="shared" si="16"/>
        <v>10896458.317006955</v>
      </c>
      <c r="AE51" s="31"/>
      <c r="AF51" s="7">
        <f t="shared" si="17"/>
        <v>0</v>
      </c>
      <c r="AG51" s="7">
        <f t="shared" si="18"/>
        <v>13950000</v>
      </c>
    </row>
    <row r="52" spans="1:33" x14ac:dyDescent="0.15">
      <c r="A52" s="48">
        <f>'Summary CF'!B36*$D$5</f>
        <v>2463377.8140468383</v>
      </c>
      <c r="B52" s="26">
        <v>34</v>
      </c>
      <c r="C52" s="7">
        <f t="shared" si="0"/>
        <v>0</v>
      </c>
      <c r="D52" s="7">
        <f t="shared" si="10"/>
        <v>0</v>
      </c>
      <c r="E52" s="31"/>
      <c r="F52" s="7">
        <f t="shared" si="1"/>
        <v>0</v>
      </c>
      <c r="G52" s="7">
        <f t="shared" si="11"/>
        <v>0</v>
      </c>
      <c r="H52" s="31"/>
      <c r="I52" s="7">
        <f t="shared" si="12"/>
        <v>2683233.6602456872</v>
      </c>
      <c r="J52" s="7">
        <f t="shared" si="13"/>
        <v>10044553.160011519</v>
      </c>
      <c r="K52" s="31"/>
      <c r="L52" s="45">
        <f t="shared" si="2"/>
        <v>105148.44818205817</v>
      </c>
      <c r="M52" s="62">
        <f t="shared" si="3"/>
        <v>105148.44818205817</v>
      </c>
      <c r="N52" s="66">
        <f t="shared" si="4"/>
        <v>0</v>
      </c>
      <c r="O52" s="7">
        <f t="shared" si="5"/>
        <v>25340776.011876021</v>
      </c>
      <c r="P52" s="31"/>
      <c r="Q52" s="7">
        <f t="shared" si="6"/>
        <v>0</v>
      </c>
      <c r="R52" s="7">
        <f t="shared" si="14"/>
        <v>20000000</v>
      </c>
      <c r="S52" s="30"/>
      <c r="T52" s="54">
        <f t="shared" si="7"/>
        <v>114707.39801679071</v>
      </c>
      <c r="U52" s="62">
        <f t="shared" si="8"/>
        <v>114707.39801679071</v>
      </c>
      <c r="V52" s="62">
        <f t="shared" si="9"/>
        <v>0</v>
      </c>
      <c r="W52" s="7">
        <f t="shared" si="15"/>
        <v>27644482.922046565</v>
      </c>
      <c r="X52" s="30"/>
      <c r="Y52" s="30"/>
      <c r="Z52" s="30"/>
      <c r="AA52" s="48">
        <f>'Summary CF'!B36*$D$12</f>
        <v>715919.17720736237</v>
      </c>
      <c r="AB52" s="7"/>
      <c r="AC52" s="7">
        <f t="shared" si="19"/>
        <v>715919.17720736237</v>
      </c>
      <c r="AD52" s="7">
        <f t="shared" si="16"/>
        <v>10180539.139799593</v>
      </c>
      <c r="AE52" s="31"/>
      <c r="AF52" s="7">
        <f t="shared" si="17"/>
        <v>0</v>
      </c>
      <c r="AG52" s="7">
        <f t="shared" si="18"/>
        <v>13950000</v>
      </c>
    </row>
    <row r="53" spans="1:33" x14ac:dyDescent="0.15">
      <c r="A53" s="48">
        <f>'Summary CF'!B37*$D$5</f>
        <v>2394232.1666522501</v>
      </c>
      <c r="B53" s="26">
        <v>35</v>
      </c>
      <c r="C53" s="7">
        <f t="shared" si="0"/>
        <v>0</v>
      </c>
      <c r="D53" s="7">
        <f t="shared" si="10"/>
        <v>0</v>
      </c>
      <c r="E53" s="31"/>
      <c r="F53" s="7">
        <f t="shared" si="1"/>
        <v>0</v>
      </c>
      <c r="G53" s="7">
        <f t="shared" si="11"/>
        <v>0</v>
      </c>
      <c r="H53" s="31"/>
      <c r="I53" s="7">
        <f t="shared" si="12"/>
        <v>2615004.0788769275</v>
      </c>
      <c r="J53" s="7">
        <f t="shared" si="13"/>
        <v>7429549.0811345913</v>
      </c>
      <c r="K53" s="31"/>
      <c r="L53" s="45">
        <f t="shared" si="2"/>
        <v>105586.56671615009</v>
      </c>
      <c r="M53" s="62">
        <f t="shared" si="3"/>
        <v>105586.56671615009</v>
      </c>
      <c r="N53" s="66">
        <f t="shared" si="4"/>
        <v>0</v>
      </c>
      <c r="O53" s="7">
        <f t="shared" si="5"/>
        <v>25446362.57859217</v>
      </c>
      <c r="P53" s="31"/>
      <c r="Q53" s="7">
        <f t="shared" si="6"/>
        <v>0</v>
      </c>
      <c r="R53" s="7">
        <f t="shared" si="14"/>
        <v>20000000</v>
      </c>
      <c r="S53" s="30"/>
      <c r="T53" s="54">
        <f t="shared" si="7"/>
        <v>115185.34550852735</v>
      </c>
      <c r="U53" s="62">
        <f t="shared" si="8"/>
        <v>115185.34550852735</v>
      </c>
      <c r="V53" s="62">
        <f t="shared" si="9"/>
        <v>0</v>
      </c>
      <c r="W53" s="7">
        <f t="shared" si="15"/>
        <v>27759668.267555092</v>
      </c>
      <c r="X53" s="30"/>
      <c r="Y53" s="30"/>
      <c r="Z53" s="30"/>
      <c r="AA53" s="48">
        <f>'Summary CF'!B37*$D$12</f>
        <v>695823.72343331017</v>
      </c>
      <c r="AB53" s="7"/>
      <c r="AC53" s="7">
        <f t="shared" si="19"/>
        <v>695823.72343331017</v>
      </c>
      <c r="AD53" s="7">
        <f t="shared" si="16"/>
        <v>9484715.4163662829</v>
      </c>
      <c r="AE53" s="31"/>
      <c r="AF53" s="7">
        <f t="shared" si="17"/>
        <v>0</v>
      </c>
      <c r="AG53" s="7">
        <f t="shared" si="18"/>
        <v>13950000</v>
      </c>
    </row>
    <row r="54" spans="1:33" x14ac:dyDescent="0.15">
      <c r="A54" s="48">
        <f>'Summary CF'!B38*$D$5</f>
        <v>2326992.0009685406</v>
      </c>
      <c r="B54" s="26">
        <v>36</v>
      </c>
      <c r="C54" s="7">
        <f t="shared" si="0"/>
        <v>0</v>
      </c>
      <c r="D54" s="7">
        <f t="shared" si="10"/>
        <v>0</v>
      </c>
      <c r="E54" s="31"/>
      <c r="F54" s="7">
        <f t="shared" si="1"/>
        <v>0</v>
      </c>
      <c r="G54" s="7">
        <f t="shared" si="11"/>
        <v>0</v>
      </c>
      <c r="H54" s="31"/>
      <c r="I54" s="7">
        <f t="shared" si="12"/>
        <v>2548683.7961608209</v>
      </c>
      <c r="J54" s="7">
        <f t="shared" si="13"/>
        <v>4880865.2849737704</v>
      </c>
      <c r="K54" s="31"/>
      <c r="L54" s="45">
        <f t="shared" si="2"/>
        <v>106026.51074413404</v>
      </c>
      <c r="M54" s="62">
        <f t="shared" si="3"/>
        <v>106026.51074413404</v>
      </c>
      <c r="N54" s="66">
        <f t="shared" si="4"/>
        <v>0</v>
      </c>
      <c r="O54" s="7">
        <f t="shared" si="5"/>
        <v>25552389.089336306</v>
      </c>
      <c r="P54" s="31"/>
      <c r="Q54" s="7">
        <f t="shared" si="6"/>
        <v>0</v>
      </c>
      <c r="R54" s="7">
        <f t="shared" si="14"/>
        <v>20000000</v>
      </c>
      <c r="S54" s="30"/>
      <c r="T54" s="54">
        <f t="shared" si="7"/>
        <v>115665.28444814621</v>
      </c>
      <c r="U54" s="62">
        <f t="shared" si="8"/>
        <v>115665.28444814621</v>
      </c>
      <c r="V54" s="62">
        <f t="shared" si="9"/>
        <v>0</v>
      </c>
      <c r="W54" s="7">
        <f t="shared" si="15"/>
        <v>27875333.552003238</v>
      </c>
      <c r="X54" s="30"/>
      <c r="Y54" s="30"/>
      <c r="Z54" s="30"/>
      <c r="AA54" s="48">
        <f>'Summary CF'!B38*$D$12</f>
        <v>676282.05028148217</v>
      </c>
      <c r="AB54" s="7"/>
      <c r="AC54" s="7">
        <f t="shared" si="19"/>
        <v>676282.05028148217</v>
      </c>
      <c r="AD54" s="7">
        <f t="shared" si="16"/>
        <v>8808433.366084801</v>
      </c>
      <c r="AE54" s="31"/>
      <c r="AF54" s="7">
        <f t="shared" si="17"/>
        <v>0</v>
      </c>
      <c r="AG54" s="7">
        <f t="shared" si="18"/>
        <v>13950000</v>
      </c>
    </row>
    <row r="55" spans="1:33" x14ac:dyDescent="0.15">
      <c r="A55" s="48">
        <f>'Summary CF'!B39*$D$5</f>
        <v>2261605.5082164798</v>
      </c>
      <c r="B55" s="26">
        <v>37</v>
      </c>
      <c r="C55" s="7">
        <f t="shared" si="0"/>
        <v>0</v>
      </c>
      <c r="D55" s="7">
        <f t="shared" si="10"/>
        <v>0</v>
      </c>
      <c r="E55" s="31"/>
      <c r="F55" s="7">
        <f t="shared" si="1"/>
        <v>0</v>
      </c>
      <c r="G55" s="7">
        <f t="shared" si="11"/>
        <v>0</v>
      </c>
      <c r="H55" s="31"/>
      <c r="I55" s="7">
        <f t="shared" si="12"/>
        <v>2484221.0192220616</v>
      </c>
      <c r="J55" s="7">
        <f t="shared" si="13"/>
        <v>2396644.2657517088</v>
      </c>
      <c r="K55" s="31"/>
      <c r="L55" s="45">
        <f t="shared" si="2"/>
        <v>106468.28787223461</v>
      </c>
      <c r="M55" s="62">
        <f t="shared" si="3"/>
        <v>106468.28787223461</v>
      </c>
      <c r="N55" s="66">
        <f t="shared" si="4"/>
        <v>0</v>
      </c>
      <c r="O55" s="7">
        <f t="shared" si="5"/>
        <v>25658857.377208542</v>
      </c>
      <c r="P55" s="31"/>
      <c r="Q55" s="7">
        <f t="shared" si="6"/>
        <v>0</v>
      </c>
      <c r="R55" s="7">
        <f t="shared" si="14"/>
        <v>20000000</v>
      </c>
      <c r="S55" s="30"/>
      <c r="T55" s="54">
        <f t="shared" si="7"/>
        <v>116147.22313334682</v>
      </c>
      <c r="U55" s="62">
        <f t="shared" si="8"/>
        <v>116147.22313334682</v>
      </c>
      <c r="V55" s="62">
        <f t="shared" si="9"/>
        <v>0</v>
      </c>
      <c r="W55" s="7">
        <f t="shared" si="15"/>
        <v>27991480.775136586</v>
      </c>
      <c r="X55" s="30"/>
      <c r="Y55" s="30"/>
      <c r="Z55" s="30"/>
      <c r="AA55" s="48">
        <f>'Summary CF'!B39*$D$12</f>
        <v>657279.10082541441</v>
      </c>
      <c r="AB55" s="7"/>
      <c r="AC55" s="7">
        <f t="shared" si="19"/>
        <v>657279.10082541441</v>
      </c>
      <c r="AD55" s="7">
        <f t="shared" si="16"/>
        <v>8151154.265259387</v>
      </c>
      <c r="AE55" s="31"/>
      <c r="AF55" s="7">
        <f t="shared" si="17"/>
        <v>0</v>
      </c>
      <c r="AG55" s="7">
        <f t="shared" si="18"/>
        <v>13950000</v>
      </c>
    </row>
    <row r="56" spans="1:33" x14ac:dyDescent="0.15">
      <c r="A56" s="48">
        <f>'Summary CF'!B40*$D$5</f>
        <v>2198022.2741009803</v>
      </c>
      <c r="B56" s="26">
        <v>38</v>
      </c>
      <c r="C56" s="7">
        <f t="shared" si="0"/>
        <v>0</v>
      </c>
      <c r="D56" s="7">
        <f t="shared" si="10"/>
        <v>0</v>
      </c>
      <c r="E56" s="31"/>
      <c r="F56" s="7">
        <f t="shared" si="1"/>
        <v>0</v>
      </c>
      <c r="G56" s="7">
        <f t="shared" si="11"/>
        <v>0</v>
      </c>
      <c r="H56" s="31"/>
      <c r="I56" s="7">
        <f t="shared" si="12"/>
        <v>2396644.2657517088</v>
      </c>
      <c r="J56" s="7">
        <f t="shared" si="13"/>
        <v>0</v>
      </c>
      <c r="K56" s="31"/>
      <c r="L56" s="45">
        <f t="shared" si="2"/>
        <v>106911.90573836892</v>
      </c>
      <c r="M56" s="62">
        <f t="shared" si="3"/>
        <v>106911.90573836892</v>
      </c>
      <c r="N56" s="66">
        <f t="shared" si="4"/>
        <v>24921.083984042984</v>
      </c>
      <c r="O56" s="7">
        <f t="shared" si="5"/>
        <v>25740848.198962867</v>
      </c>
      <c r="P56" s="31"/>
      <c r="Q56" s="7">
        <f t="shared" si="6"/>
        <v>0</v>
      </c>
      <c r="R56" s="7">
        <f t="shared" si="14"/>
        <v>20000000</v>
      </c>
      <c r="S56" s="30"/>
      <c r="T56" s="54">
        <f t="shared" si="7"/>
        <v>116631.16989640244</v>
      </c>
      <c r="U56" s="62">
        <f t="shared" si="8"/>
        <v>116631.16989640244</v>
      </c>
      <c r="V56" s="62">
        <f t="shared" si="9"/>
        <v>0</v>
      </c>
      <c r="W56" s="7">
        <f t="shared" si="15"/>
        <v>28108111.945032988</v>
      </c>
      <c r="X56" s="30"/>
      <c r="Y56" s="30"/>
      <c r="Z56" s="30"/>
      <c r="AA56" s="48">
        <f>'Summary CF'!B40*$D$12</f>
        <v>638800.22341059742</v>
      </c>
      <c r="AB56" s="7"/>
      <c r="AC56" s="7">
        <f t="shared" si="19"/>
        <v>638800.22341059742</v>
      </c>
      <c r="AD56" s="7">
        <f t="shared" si="16"/>
        <v>7512354.0418487899</v>
      </c>
      <c r="AE56" s="31"/>
      <c r="AF56" s="7">
        <f t="shared" si="17"/>
        <v>0</v>
      </c>
      <c r="AG56" s="7">
        <f t="shared" si="18"/>
        <v>13950000</v>
      </c>
    </row>
    <row r="57" spans="1:33" x14ac:dyDescent="0.15">
      <c r="A57" s="48">
        <f>'Summary CF'!B41*$D$5</f>
        <v>2136193.2415669458</v>
      </c>
      <c r="B57" s="26">
        <v>39</v>
      </c>
      <c r="C57" s="7">
        <f t="shared" si="0"/>
        <v>0</v>
      </c>
      <c r="D57" s="7">
        <f t="shared" si="10"/>
        <v>0</v>
      </c>
      <c r="E57" s="31"/>
      <c r="F57" s="7">
        <f t="shared" si="1"/>
        <v>0</v>
      </c>
      <c r="G57" s="7">
        <f t="shared" si="11"/>
        <v>0</v>
      </c>
      <c r="H57" s="31"/>
      <c r="I57" s="7">
        <f t="shared" si="12"/>
        <v>0</v>
      </c>
      <c r="J57" s="7">
        <f t="shared" si="13"/>
        <v>0</v>
      </c>
      <c r="K57" s="31"/>
      <c r="L57" s="45">
        <f t="shared" si="2"/>
        <v>107253.53416234528</v>
      </c>
      <c r="M57" s="62">
        <f t="shared" si="3"/>
        <v>0</v>
      </c>
      <c r="N57" s="66">
        <f t="shared" si="4"/>
        <v>2253310.3746712501</v>
      </c>
      <c r="O57" s="7">
        <f t="shared" si="5"/>
        <v>23487537.824291617</v>
      </c>
      <c r="P57" s="31"/>
      <c r="Q57" s="7">
        <f t="shared" si="6"/>
        <v>0</v>
      </c>
      <c r="R57" s="7">
        <f t="shared" si="14"/>
        <v>20000000</v>
      </c>
      <c r="S57" s="30"/>
      <c r="T57" s="54">
        <f t="shared" si="7"/>
        <v>117117.13310430411</v>
      </c>
      <c r="U57" s="62">
        <f t="shared" si="8"/>
        <v>117117.13310430411</v>
      </c>
      <c r="V57" s="62">
        <f t="shared" si="9"/>
        <v>0</v>
      </c>
      <c r="W57" s="7">
        <f t="shared" si="15"/>
        <v>28225229.078137293</v>
      </c>
      <c r="X57" s="30"/>
      <c r="Y57" s="30"/>
      <c r="Z57" s="30"/>
      <c r="AA57" s="48">
        <f>'Summary CF'!B41*$D$12</f>
        <v>620831.16083039355</v>
      </c>
      <c r="AB57" s="7"/>
      <c r="AC57" s="7">
        <f t="shared" si="19"/>
        <v>620831.16083039355</v>
      </c>
      <c r="AD57" s="7">
        <f t="shared" si="16"/>
        <v>6891522.8810183965</v>
      </c>
      <c r="AE57" s="31"/>
      <c r="AF57" s="7">
        <f t="shared" si="17"/>
        <v>0</v>
      </c>
      <c r="AG57" s="7">
        <f t="shared" si="18"/>
        <v>13950000</v>
      </c>
    </row>
    <row r="58" spans="1:33" x14ac:dyDescent="0.15">
      <c r="A58" s="48">
        <f>'Summary CF'!B42*$D$5</f>
        <v>2076070.6745438566</v>
      </c>
      <c r="B58" s="26">
        <v>40</v>
      </c>
      <c r="C58" s="7">
        <f t="shared" si="0"/>
        <v>0</v>
      </c>
      <c r="D58" s="7">
        <f t="shared" si="10"/>
        <v>0</v>
      </c>
      <c r="E58" s="31"/>
      <c r="F58" s="7">
        <f t="shared" si="1"/>
        <v>0</v>
      </c>
      <c r="G58" s="7">
        <f t="shared" si="11"/>
        <v>0</v>
      </c>
      <c r="H58" s="31"/>
      <c r="I58" s="7">
        <f t="shared" si="12"/>
        <v>0</v>
      </c>
      <c r="J58" s="7">
        <f t="shared" si="13"/>
        <v>0</v>
      </c>
      <c r="K58" s="31"/>
      <c r="L58" s="45">
        <f t="shared" si="2"/>
        <v>97864.740934548405</v>
      </c>
      <c r="M58" s="62">
        <f t="shared" si="3"/>
        <v>0</v>
      </c>
      <c r="N58" s="66">
        <f t="shared" si="4"/>
        <v>2193675.795702762</v>
      </c>
      <c r="O58" s="7">
        <f t="shared" si="5"/>
        <v>21293862.028588854</v>
      </c>
      <c r="P58" s="31"/>
      <c r="Q58" s="7">
        <f t="shared" si="6"/>
        <v>0</v>
      </c>
      <c r="R58" s="7">
        <f t="shared" si="14"/>
        <v>20000000</v>
      </c>
      <c r="S58" s="30"/>
      <c r="T58" s="54">
        <f t="shared" si="7"/>
        <v>117605.12115890539</v>
      </c>
      <c r="U58" s="62">
        <f t="shared" si="8"/>
        <v>117605.12115890539</v>
      </c>
      <c r="V58" s="62">
        <f t="shared" si="9"/>
        <v>0</v>
      </c>
      <c r="W58" s="7">
        <f t="shared" si="15"/>
        <v>28342834.199296199</v>
      </c>
      <c r="X58" s="30"/>
      <c r="Y58" s="30"/>
      <c r="Z58" s="30"/>
      <c r="AA58" s="48">
        <f>'Summary CF'!B42*$D$12</f>
        <v>603358.03978930833</v>
      </c>
      <c r="AB58" s="7"/>
      <c r="AC58" s="7">
        <f t="shared" si="19"/>
        <v>603358.03978930833</v>
      </c>
      <c r="AD58" s="7">
        <f t="shared" si="16"/>
        <v>6288164.8412290886</v>
      </c>
      <c r="AE58" s="31"/>
      <c r="AF58" s="7">
        <f t="shared" si="17"/>
        <v>0</v>
      </c>
      <c r="AG58" s="7">
        <f t="shared" si="18"/>
        <v>13950000</v>
      </c>
    </row>
    <row r="59" spans="1:33" x14ac:dyDescent="0.15">
      <c r="A59" s="48">
        <f>'Summary CF'!B43*$D$5</f>
        <v>2017608.1226529686</v>
      </c>
      <c r="B59" s="26">
        <v>41</v>
      </c>
      <c r="C59" s="7">
        <f t="shared" si="0"/>
        <v>0</v>
      </c>
      <c r="D59" s="7">
        <f t="shared" si="10"/>
        <v>0</v>
      </c>
      <c r="E59" s="31"/>
      <c r="F59" s="7">
        <f t="shared" si="1"/>
        <v>0</v>
      </c>
      <c r="G59" s="7">
        <f t="shared" si="11"/>
        <v>0</v>
      </c>
      <c r="H59" s="31"/>
      <c r="I59" s="7">
        <f t="shared" si="12"/>
        <v>0</v>
      </c>
      <c r="J59" s="7">
        <f t="shared" si="13"/>
        <v>0</v>
      </c>
      <c r="K59" s="31"/>
      <c r="L59" s="45">
        <f t="shared" si="2"/>
        <v>88724.42511912022</v>
      </c>
      <c r="M59" s="62">
        <f t="shared" si="3"/>
        <v>0</v>
      </c>
      <c r="N59" s="66">
        <f t="shared" si="4"/>
        <v>2135703.2651500362</v>
      </c>
      <c r="O59" s="7">
        <f t="shared" si="5"/>
        <v>19158158.763438817</v>
      </c>
      <c r="P59" s="31"/>
      <c r="Q59" s="7">
        <f t="shared" si="6"/>
        <v>0</v>
      </c>
      <c r="R59" s="7">
        <f t="shared" si="14"/>
        <v>20000000</v>
      </c>
      <c r="S59" s="30"/>
      <c r="T59" s="54">
        <f t="shared" si="7"/>
        <v>118095.1424970675</v>
      </c>
      <c r="U59" s="62">
        <f t="shared" si="8"/>
        <v>118095.1424970675</v>
      </c>
      <c r="V59" s="62">
        <f t="shared" si="9"/>
        <v>0</v>
      </c>
      <c r="W59" s="7">
        <f t="shared" si="15"/>
        <v>28460929.341793265</v>
      </c>
      <c r="X59" s="30"/>
      <c r="Y59" s="30"/>
      <c r="Z59" s="30"/>
      <c r="AA59" s="48">
        <f>'Summary CF'!B43*$D$12</f>
        <v>586367.36064601899</v>
      </c>
      <c r="AB59" s="7"/>
      <c r="AC59" s="7">
        <f t="shared" si="19"/>
        <v>586367.36064601899</v>
      </c>
      <c r="AD59" s="7">
        <f t="shared" si="16"/>
        <v>5701797.4805830698</v>
      </c>
      <c r="AE59" s="31"/>
      <c r="AF59" s="7">
        <f t="shared" si="17"/>
        <v>0</v>
      </c>
      <c r="AG59" s="7">
        <f t="shared" si="18"/>
        <v>13950000</v>
      </c>
    </row>
    <row r="60" spans="1:33" x14ac:dyDescent="0.15">
      <c r="A60" s="48">
        <f>'Summary CF'!B44*$D$5</f>
        <v>1960760.386851684</v>
      </c>
      <c r="B60" s="26">
        <v>42</v>
      </c>
      <c r="C60" s="7">
        <f t="shared" si="0"/>
        <v>0</v>
      </c>
      <c r="D60" s="7">
        <f t="shared" si="10"/>
        <v>0</v>
      </c>
      <c r="E60" s="31"/>
      <c r="F60" s="7">
        <f t="shared" si="1"/>
        <v>0</v>
      </c>
      <c r="G60" s="7">
        <f t="shared" si="11"/>
        <v>0</v>
      </c>
      <c r="H60" s="31"/>
      <c r="I60" s="7">
        <f t="shared" si="12"/>
        <v>0</v>
      </c>
      <c r="J60" s="7">
        <f t="shared" si="13"/>
        <v>0</v>
      </c>
      <c r="K60" s="31"/>
      <c r="L60" s="45">
        <f t="shared" si="2"/>
        <v>79825.6615143284</v>
      </c>
      <c r="M60" s="62">
        <f t="shared" si="3"/>
        <v>0</v>
      </c>
      <c r="N60" s="66">
        <f t="shared" si="4"/>
        <v>2079347.5924424892</v>
      </c>
      <c r="O60" s="7">
        <f t="shared" si="5"/>
        <v>17078811.170996327</v>
      </c>
      <c r="P60" s="31"/>
      <c r="Q60" s="7">
        <f t="shared" si="6"/>
        <v>0</v>
      </c>
      <c r="R60" s="7">
        <f t="shared" si="14"/>
        <v>20000000</v>
      </c>
      <c r="S60" s="30"/>
      <c r="T60" s="54">
        <f t="shared" si="7"/>
        <v>118587.20559080527</v>
      </c>
      <c r="U60" s="62">
        <f t="shared" si="8"/>
        <v>118587.20559080527</v>
      </c>
      <c r="V60" s="62">
        <f t="shared" si="9"/>
        <v>0</v>
      </c>
      <c r="W60" s="7">
        <f t="shared" si="15"/>
        <v>28579516.547384072</v>
      </c>
      <c r="X60" s="30"/>
      <c r="Y60" s="30"/>
      <c r="Z60" s="30"/>
      <c r="AA60" s="48">
        <f>'Summary CF'!B44*$D$12</f>
        <v>569845.98742877063</v>
      </c>
      <c r="AB60" s="7"/>
      <c r="AC60" s="7">
        <f t="shared" si="19"/>
        <v>569845.98742877063</v>
      </c>
      <c r="AD60" s="7">
        <f t="shared" si="16"/>
        <v>5131951.4931542994</v>
      </c>
      <c r="AE60" s="31"/>
      <c r="AF60" s="7">
        <f t="shared" si="17"/>
        <v>0</v>
      </c>
      <c r="AG60" s="7">
        <f t="shared" si="18"/>
        <v>13950000</v>
      </c>
    </row>
    <row r="61" spans="1:33" x14ac:dyDescent="0.15">
      <c r="A61" s="48">
        <f>'Summary CF'!B45*$D$5</f>
        <v>1905483.4859903327</v>
      </c>
      <c r="B61" s="26">
        <v>43</v>
      </c>
      <c r="C61" s="7">
        <f t="shared" si="0"/>
        <v>0</v>
      </c>
      <c r="D61" s="7">
        <f t="shared" si="10"/>
        <v>0</v>
      </c>
      <c r="E61" s="31"/>
      <c r="F61" s="7">
        <f t="shared" si="1"/>
        <v>0</v>
      </c>
      <c r="G61" s="7">
        <f t="shared" si="11"/>
        <v>0</v>
      </c>
      <c r="H61" s="31"/>
      <c r="I61" s="7">
        <f t="shared" si="12"/>
        <v>0</v>
      </c>
      <c r="J61" s="7">
        <f t="shared" si="13"/>
        <v>0</v>
      </c>
      <c r="K61" s="31"/>
      <c r="L61" s="45">
        <f t="shared" si="2"/>
        <v>71161.713212484698</v>
      </c>
      <c r="M61" s="62">
        <f t="shared" si="3"/>
        <v>0</v>
      </c>
      <c r="N61" s="66">
        <f t="shared" si="4"/>
        <v>2024564.8049377664</v>
      </c>
      <c r="O61" s="7">
        <f t="shared" si="5"/>
        <v>15054246.36605856</v>
      </c>
      <c r="P61" s="31"/>
      <c r="Q61" s="7">
        <f t="shared" si="6"/>
        <v>0</v>
      </c>
      <c r="R61" s="7">
        <f t="shared" si="14"/>
        <v>20000000</v>
      </c>
      <c r="S61" s="30"/>
      <c r="T61" s="54">
        <f t="shared" si="7"/>
        <v>119081.31894743362</v>
      </c>
      <c r="U61" s="62">
        <f t="shared" si="8"/>
        <v>119081.31894743362</v>
      </c>
      <c r="V61" s="62">
        <f t="shared" si="9"/>
        <v>0</v>
      </c>
      <c r="W61" s="7">
        <f t="shared" si="15"/>
        <v>28698597.866331507</v>
      </c>
      <c r="X61" s="30"/>
      <c r="Y61" s="30"/>
      <c r="Z61" s="30"/>
      <c r="AA61" s="48">
        <f>'Summary CF'!B45*$D$12</f>
        <v>553781.13811594038</v>
      </c>
      <c r="AB61" s="7"/>
      <c r="AC61" s="7">
        <f t="shared" si="19"/>
        <v>553781.13811594038</v>
      </c>
      <c r="AD61" s="7">
        <f t="shared" si="16"/>
        <v>4578170.3550383588</v>
      </c>
      <c r="AE61" s="31"/>
      <c r="AF61" s="7">
        <f t="shared" si="17"/>
        <v>0</v>
      </c>
      <c r="AG61" s="7">
        <f t="shared" si="18"/>
        <v>13950000</v>
      </c>
    </row>
    <row r="62" spans="1:33" x14ac:dyDescent="0.15">
      <c r="A62" s="48">
        <f>'Summary CF'!B46*$D$5</f>
        <v>1851734.6242572507</v>
      </c>
      <c r="B62" s="26">
        <v>44</v>
      </c>
      <c r="C62" s="7">
        <f t="shared" si="0"/>
        <v>0</v>
      </c>
      <c r="D62" s="7">
        <f t="shared" si="10"/>
        <v>0</v>
      </c>
      <c r="E62" s="31"/>
      <c r="F62" s="7">
        <f t="shared" si="1"/>
        <v>0</v>
      </c>
      <c r="G62" s="7">
        <f t="shared" si="11"/>
        <v>0</v>
      </c>
      <c r="H62" s="31"/>
      <c r="I62" s="7">
        <f t="shared" si="12"/>
        <v>0</v>
      </c>
      <c r="J62" s="7">
        <f t="shared" si="13"/>
        <v>0</v>
      </c>
      <c r="K62" s="31"/>
      <c r="L62" s="45">
        <f t="shared" si="2"/>
        <v>62726.026525244</v>
      </c>
      <c r="M62" s="62">
        <f t="shared" si="3"/>
        <v>0</v>
      </c>
      <c r="N62" s="66">
        <f t="shared" si="4"/>
        <v>1971312.1153669653</v>
      </c>
      <c r="O62" s="7">
        <f t="shared" si="5"/>
        <v>13082934.250691595</v>
      </c>
      <c r="P62" s="31"/>
      <c r="Q62" s="7">
        <f t="shared" si="6"/>
        <v>0</v>
      </c>
      <c r="R62" s="7">
        <f t="shared" si="14"/>
        <v>20000000</v>
      </c>
      <c r="S62" s="30"/>
      <c r="T62" s="54">
        <f t="shared" si="7"/>
        <v>119577.49110971461</v>
      </c>
      <c r="U62" s="62">
        <f t="shared" si="8"/>
        <v>119577.49110971461</v>
      </c>
      <c r="V62" s="62">
        <f t="shared" si="9"/>
        <v>0</v>
      </c>
      <c r="W62" s="7">
        <f t="shared" si="15"/>
        <v>28818175.35744122</v>
      </c>
      <c r="X62" s="30"/>
      <c r="Y62" s="30"/>
      <c r="Z62" s="30"/>
      <c r="AA62" s="48">
        <f>'Summary CF'!B46*$D$12</f>
        <v>538160.3751747635</v>
      </c>
      <c r="AB62" s="7"/>
      <c r="AC62" s="7">
        <f t="shared" si="19"/>
        <v>538160.3751747635</v>
      </c>
      <c r="AD62" s="7">
        <f t="shared" si="16"/>
        <v>4040009.9798635952</v>
      </c>
      <c r="AE62" s="31"/>
      <c r="AF62" s="7">
        <f t="shared" si="17"/>
        <v>0</v>
      </c>
      <c r="AG62" s="7">
        <f t="shared" si="18"/>
        <v>13950000</v>
      </c>
    </row>
    <row r="63" spans="1:33" x14ac:dyDescent="0.15">
      <c r="A63" s="48">
        <f>'Summary CF'!B47*$D$5</f>
        <v>1799472.1594886687</v>
      </c>
      <c r="B63" s="26">
        <v>45</v>
      </c>
      <c r="C63" s="7">
        <f t="shared" si="0"/>
        <v>0</v>
      </c>
      <c r="D63" s="7">
        <f t="shared" si="10"/>
        <v>0</v>
      </c>
      <c r="E63" s="31"/>
      <c r="F63" s="7">
        <f t="shared" si="1"/>
        <v>0</v>
      </c>
      <c r="G63" s="7">
        <f t="shared" si="11"/>
        <v>0</v>
      </c>
      <c r="H63" s="31"/>
      <c r="I63" s="7">
        <f t="shared" si="12"/>
        <v>0</v>
      </c>
      <c r="J63" s="7">
        <f t="shared" si="13"/>
        <v>0</v>
      </c>
      <c r="K63" s="31"/>
      <c r="L63" s="45">
        <f t="shared" si="2"/>
        <v>54512.226044548312</v>
      </c>
      <c r="M63" s="62">
        <f t="shared" si="3"/>
        <v>0</v>
      </c>
      <c r="N63" s="66">
        <f t="shared" si="4"/>
        <v>1919547.8901446736</v>
      </c>
      <c r="O63" s="7">
        <f t="shared" si="5"/>
        <v>11163386.36054692</v>
      </c>
      <c r="P63" s="31"/>
      <c r="Q63" s="7">
        <f t="shared" si="6"/>
        <v>0</v>
      </c>
      <c r="R63" s="7">
        <f t="shared" si="14"/>
        <v>20000000</v>
      </c>
      <c r="S63" s="30"/>
      <c r="T63" s="54">
        <f t="shared" si="7"/>
        <v>120075.73065600508</v>
      </c>
      <c r="U63" s="62">
        <f t="shared" si="8"/>
        <v>120075.73065600508</v>
      </c>
      <c r="V63" s="62">
        <f t="shared" si="9"/>
        <v>0</v>
      </c>
      <c r="W63" s="7">
        <f t="shared" si="15"/>
        <v>28938251.088097226</v>
      </c>
      <c r="X63" s="30"/>
      <c r="Y63" s="30"/>
      <c r="Z63" s="30"/>
      <c r="AA63" s="48">
        <f>'Summary CF'!B47*$D$12</f>
        <v>522971.59635139431</v>
      </c>
      <c r="AB63" s="7"/>
      <c r="AC63" s="7">
        <f t="shared" si="19"/>
        <v>522971.59635139431</v>
      </c>
      <c r="AD63" s="7">
        <f t="shared" si="16"/>
        <v>3517038.3835122008</v>
      </c>
      <c r="AE63" s="31"/>
      <c r="AF63" s="7">
        <f t="shared" si="17"/>
        <v>0</v>
      </c>
      <c r="AG63" s="7">
        <f t="shared" si="18"/>
        <v>13950000</v>
      </c>
    </row>
    <row r="64" spans="1:33" x14ac:dyDescent="0.15">
      <c r="A64" s="48">
        <f>'Summary CF'!B48*$D$5</f>
        <v>1748655.5723205612</v>
      </c>
      <c r="B64" s="26">
        <v>46</v>
      </c>
      <c r="C64" s="7">
        <f t="shared" si="0"/>
        <v>0</v>
      </c>
      <c r="D64" s="7">
        <f t="shared" si="10"/>
        <v>0</v>
      </c>
      <c r="E64" s="31"/>
      <c r="F64" s="7">
        <f t="shared" si="1"/>
        <v>0</v>
      </c>
      <c r="G64" s="7">
        <f t="shared" si="11"/>
        <v>0</v>
      </c>
      <c r="H64" s="31"/>
      <c r="I64" s="7">
        <f t="shared" si="12"/>
        <v>0</v>
      </c>
      <c r="J64" s="7">
        <f t="shared" si="13"/>
        <v>0</v>
      </c>
      <c r="K64" s="31"/>
      <c r="L64" s="45">
        <f t="shared" si="2"/>
        <v>46514.109835612166</v>
      </c>
      <c r="M64" s="62">
        <f t="shared" si="3"/>
        <v>0</v>
      </c>
      <c r="N64" s="66">
        <f t="shared" si="4"/>
        <v>1869231.6185209663</v>
      </c>
      <c r="O64" s="7">
        <f t="shared" si="5"/>
        <v>9294154.7420259546</v>
      </c>
      <c r="P64" s="31"/>
      <c r="Q64" s="7">
        <f t="shared" si="6"/>
        <v>0</v>
      </c>
      <c r="R64" s="7">
        <f t="shared" si="14"/>
        <v>20000000</v>
      </c>
      <c r="S64" s="30"/>
      <c r="T64" s="54">
        <f t="shared" si="7"/>
        <v>120576.04620040511</v>
      </c>
      <c r="U64" s="62">
        <f t="shared" si="8"/>
        <v>120576.04620040511</v>
      </c>
      <c r="V64" s="62">
        <f t="shared" si="9"/>
        <v>0</v>
      </c>
      <c r="W64" s="7">
        <f t="shared" si="15"/>
        <v>29058827.134297632</v>
      </c>
      <c r="X64" s="30"/>
      <c r="Y64" s="30"/>
      <c r="Z64" s="30"/>
      <c r="AA64" s="48">
        <f>'Summary CF'!B48*$D$12</f>
        <v>508203.02570566308</v>
      </c>
      <c r="AB64" s="7"/>
      <c r="AC64" s="7">
        <f t="shared" si="19"/>
        <v>508203.02570566308</v>
      </c>
      <c r="AD64" s="7">
        <f t="shared" si="16"/>
        <v>3008835.3578065378</v>
      </c>
      <c r="AE64" s="31"/>
      <c r="AF64" s="7">
        <f t="shared" si="17"/>
        <v>0</v>
      </c>
      <c r="AG64" s="7">
        <f t="shared" si="18"/>
        <v>13950000</v>
      </c>
    </row>
    <row r="65" spans="1:33" x14ac:dyDescent="0.15">
      <c r="A65" s="48">
        <f>'Summary CF'!B49*$D$5</f>
        <v>1699245.436160181</v>
      </c>
      <c r="B65" s="26">
        <v>47</v>
      </c>
      <c r="C65" s="7">
        <f t="shared" si="0"/>
        <v>0</v>
      </c>
      <c r="D65" s="7">
        <f t="shared" si="10"/>
        <v>0</v>
      </c>
      <c r="E65" s="31"/>
      <c r="F65" s="7">
        <f t="shared" si="1"/>
        <v>0</v>
      </c>
      <c r="G65" s="7">
        <f t="shared" si="11"/>
        <v>0</v>
      </c>
      <c r="H65" s="31"/>
      <c r="I65" s="7">
        <f t="shared" si="12"/>
        <v>0</v>
      </c>
      <c r="J65" s="7">
        <f t="shared" si="13"/>
        <v>0</v>
      </c>
      <c r="K65" s="31"/>
      <c r="L65" s="45">
        <f t="shared" si="2"/>
        <v>38725.644758441478</v>
      </c>
      <c r="M65" s="62">
        <f t="shared" si="3"/>
        <v>0</v>
      </c>
      <c r="N65" s="66">
        <f t="shared" si="4"/>
        <v>1820323.8825530878</v>
      </c>
      <c r="O65" s="7">
        <f t="shared" si="5"/>
        <v>7473830.8594728671</v>
      </c>
      <c r="P65" s="31"/>
      <c r="Q65" s="7">
        <f t="shared" si="6"/>
        <v>0</v>
      </c>
      <c r="R65" s="7">
        <f t="shared" si="14"/>
        <v>20000000</v>
      </c>
      <c r="S65" s="30"/>
      <c r="T65" s="54">
        <f t="shared" si="7"/>
        <v>121078.4463929068</v>
      </c>
      <c r="U65" s="62">
        <f t="shared" si="8"/>
        <v>121078.4463929068</v>
      </c>
      <c r="V65" s="62">
        <f t="shared" si="9"/>
        <v>0</v>
      </c>
      <c r="W65" s="7">
        <f t="shared" si="15"/>
        <v>29179905.580690537</v>
      </c>
      <c r="X65" s="30"/>
      <c r="Y65" s="30"/>
      <c r="Z65" s="30"/>
      <c r="AA65" s="48">
        <f>'Summary CF'!B49*$D$12</f>
        <v>493843.20488405257</v>
      </c>
      <c r="AB65" s="7"/>
      <c r="AC65" s="7">
        <f t="shared" si="19"/>
        <v>493843.20488405257</v>
      </c>
      <c r="AD65" s="7">
        <f t="shared" si="16"/>
        <v>2514992.152922485</v>
      </c>
      <c r="AE65" s="31"/>
      <c r="AF65" s="7">
        <f t="shared" si="17"/>
        <v>0</v>
      </c>
      <c r="AG65" s="7">
        <f t="shared" si="18"/>
        <v>13950000</v>
      </c>
    </row>
    <row r="66" spans="1:33" x14ac:dyDescent="0.15">
      <c r="A66" s="48">
        <f>'Summary CF'!B50*$D$5</f>
        <v>1651203.387955622</v>
      </c>
      <c r="B66" s="26">
        <v>48</v>
      </c>
      <c r="C66" s="7">
        <f t="shared" si="0"/>
        <v>0</v>
      </c>
      <c r="D66" s="7">
        <f t="shared" si="10"/>
        <v>0</v>
      </c>
      <c r="E66" s="31"/>
      <c r="F66" s="7">
        <f t="shared" si="1"/>
        <v>0</v>
      </c>
      <c r="G66" s="7">
        <f t="shared" si="11"/>
        <v>0</v>
      </c>
      <c r="H66" s="31"/>
      <c r="I66" s="7">
        <f t="shared" si="12"/>
        <v>0</v>
      </c>
      <c r="J66" s="7">
        <f t="shared" si="13"/>
        <v>0</v>
      </c>
      <c r="K66" s="31"/>
      <c r="L66" s="45">
        <f t="shared" si="2"/>
        <v>31140.961914470277</v>
      </c>
      <c r="M66" s="62">
        <f t="shared" si="3"/>
        <v>0</v>
      </c>
      <c r="N66" s="66">
        <f t="shared" si="4"/>
        <v>1772786.327875166</v>
      </c>
      <c r="O66" s="7">
        <f t="shared" si="5"/>
        <v>5701044.5315977009</v>
      </c>
      <c r="P66" s="31"/>
      <c r="Q66" s="7">
        <f t="shared" si="6"/>
        <v>0</v>
      </c>
      <c r="R66" s="7">
        <f t="shared" si="14"/>
        <v>20000000</v>
      </c>
      <c r="S66" s="30"/>
      <c r="T66" s="54">
        <f t="shared" si="7"/>
        <v>121582.9399195439</v>
      </c>
      <c r="U66" s="62">
        <f t="shared" si="8"/>
        <v>121582.9399195439</v>
      </c>
      <c r="V66" s="62">
        <f t="shared" si="9"/>
        <v>0</v>
      </c>
      <c r="W66" s="7">
        <f t="shared" si="15"/>
        <v>29301488.520610079</v>
      </c>
      <c r="X66" s="30"/>
      <c r="Y66" s="30"/>
      <c r="Z66" s="30"/>
      <c r="AA66" s="48">
        <f>'Summary CF'!B50*$D$12</f>
        <v>479880.9846246026</v>
      </c>
      <c r="AB66" s="7"/>
      <c r="AC66" s="7">
        <f t="shared" si="19"/>
        <v>479880.9846246026</v>
      </c>
      <c r="AD66" s="7">
        <f t="shared" si="16"/>
        <v>2035111.1682978824</v>
      </c>
      <c r="AE66" s="31"/>
      <c r="AF66" s="7">
        <f t="shared" si="17"/>
        <v>0</v>
      </c>
      <c r="AG66" s="7">
        <f t="shared" si="18"/>
        <v>13950000</v>
      </c>
    </row>
    <row r="67" spans="1:33" x14ac:dyDescent="0.15">
      <c r="A67" s="48">
        <f>'Summary CF'!B51*$D$5</f>
        <v>1604492.0997423008</v>
      </c>
      <c r="B67" s="26">
        <v>49</v>
      </c>
      <c r="C67" s="7">
        <f t="shared" si="0"/>
        <v>0</v>
      </c>
      <c r="D67" s="7">
        <f t="shared" si="10"/>
        <v>0</v>
      </c>
      <c r="E67" s="31"/>
      <c r="F67" s="7">
        <f t="shared" si="1"/>
        <v>0</v>
      </c>
      <c r="G67" s="7">
        <f t="shared" si="11"/>
        <v>0</v>
      </c>
      <c r="H67" s="31"/>
      <c r="I67" s="7">
        <f t="shared" si="12"/>
        <v>0</v>
      </c>
      <c r="J67" s="7">
        <f t="shared" si="13"/>
        <v>0</v>
      </c>
      <c r="K67" s="31"/>
      <c r="L67" s="45">
        <f t="shared" si="2"/>
        <v>23754.35221499042</v>
      </c>
      <c r="M67" s="62">
        <f t="shared" si="3"/>
        <v>0</v>
      </c>
      <c r="N67" s="66">
        <f t="shared" si="4"/>
        <v>1726581.6352448429</v>
      </c>
      <c r="O67" s="7">
        <f t="shared" si="5"/>
        <v>3974462.8963528583</v>
      </c>
      <c r="P67" s="31"/>
      <c r="Q67" s="7">
        <f t="shared" si="6"/>
        <v>0</v>
      </c>
      <c r="R67" s="7">
        <f t="shared" si="14"/>
        <v>20000000</v>
      </c>
      <c r="S67" s="30"/>
      <c r="T67" s="54">
        <f t="shared" si="7"/>
        <v>122089.535502542</v>
      </c>
      <c r="U67" s="62">
        <f t="shared" si="8"/>
        <v>122089.535502542</v>
      </c>
      <c r="V67" s="62">
        <f t="shared" si="9"/>
        <v>0</v>
      </c>
      <c r="W67" s="7">
        <f t="shared" si="15"/>
        <v>29423578.056112621</v>
      </c>
      <c r="X67" s="30"/>
      <c r="Y67" s="30"/>
      <c r="Z67" s="30"/>
      <c r="AA67" s="48">
        <f>'Summary CF'!B51*$D$12</f>
        <v>466305.51648760622</v>
      </c>
      <c r="AB67" s="7"/>
      <c r="AC67" s="7">
        <f t="shared" si="19"/>
        <v>466305.51648760622</v>
      </c>
      <c r="AD67" s="7">
        <f t="shared" si="16"/>
        <v>1568805.6518102763</v>
      </c>
      <c r="AE67" s="31"/>
      <c r="AF67" s="7">
        <f t="shared" si="17"/>
        <v>0</v>
      </c>
      <c r="AG67" s="7">
        <f t="shared" si="18"/>
        <v>13950000</v>
      </c>
    </row>
    <row r="68" spans="1:33" x14ac:dyDescent="0.15">
      <c r="A68" s="48">
        <f>'Summary CF'!B52*$D$5</f>
        <v>1559075.2509458042</v>
      </c>
      <c r="B68" s="26">
        <v>50</v>
      </c>
      <c r="C68" s="7">
        <f t="shared" si="0"/>
        <v>0</v>
      </c>
      <c r="D68" s="7">
        <f t="shared" si="10"/>
        <v>0</v>
      </c>
      <c r="E68" s="31"/>
      <c r="F68" s="7">
        <f t="shared" si="1"/>
        <v>0</v>
      </c>
      <c r="G68" s="7">
        <f t="shared" si="11"/>
        <v>0</v>
      </c>
      <c r="H68" s="31"/>
      <c r="I68" s="7">
        <f t="shared" si="12"/>
        <v>0</v>
      </c>
      <c r="J68" s="7">
        <f t="shared" si="13"/>
        <v>0</v>
      </c>
      <c r="K68" s="31"/>
      <c r="L68" s="45">
        <f t="shared" si="2"/>
        <v>16560.262068136908</v>
      </c>
      <c r="M68" s="62">
        <f t="shared" si="3"/>
        <v>0</v>
      </c>
      <c r="N68" s="66">
        <f t="shared" si="4"/>
        <v>1681673.4928462734</v>
      </c>
      <c r="O68" s="7">
        <f t="shared" si="5"/>
        <v>2292789.4035065849</v>
      </c>
      <c r="P68" s="31"/>
      <c r="Q68" s="7">
        <f t="shared" si="6"/>
        <v>0</v>
      </c>
      <c r="R68" s="7">
        <f t="shared" si="14"/>
        <v>20000000</v>
      </c>
      <c r="S68" s="30"/>
      <c r="T68" s="54">
        <f t="shared" si="7"/>
        <v>122598.24190046925</v>
      </c>
      <c r="U68" s="62">
        <f t="shared" si="8"/>
        <v>122598.24190046925</v>
      </c>
      <c r="V68" s="62">
        <f t="shared" si="9"/>
        <v>0</v>
      </c>
      <c r="W68" s="7">
        <f t="shared" si="15"/>
        <v>29546176.298013091</v>
      </c>
      <c r="X68" s="30"/>
      <c r="Y68" s="30"/>
      <c r="Z68" s="30"/>
      <c r="AA68" s="48">
        <f>'Summary CF'!B52*$D$12</f>
        <v>453106.2448061243</v>
      </c>
      <c r="AB68" s="7"/>
      <c r="AC68" s="7">
        <f t="shared" si="19"/>
        <v>453106.2448061243</v>
      </c>
      <c r="AD68" s="7">
        <f t="shared" si="16"/>
        <v>1115699.407004152</v>
      </c>
      <c r="AE68" s="31"/>
      <c r="AF68" s="7">
        <f t="shared" si="17"/>
        <v>0</v>
      </c>
      <c r="AG68" s="7">
        <f t="shared" si="18"/>
        <v>13950000</v>
      </c>
    </row>
    <row r="69" spans="1:33" x14ac:dyDescent="0.15">
      <c r="A69" s="48">
        <f>'Summary CF'!B53*$D$5</f>
        <v>1514917.50142111</v>
      </c>
      <c r="B69" s="26">
        <v>51</v>
      </c>
      <c r="C69" s="7">
        <f t="shared" si="0"/>
        <v>0</v>
      </c>
      <c r="D69" s="7">
        <f t="shared" si="10"/>
        <v>0</v>
      </c>
      <c r="E69" s="31"/>
      <c r="F69" s="7">
        <f t="shared" si="1"/>
        <v>0</v>
      </c>
      <c r="G69" s="7">
        <f t="shared" si="11"/>
        <v>0</v>
      </c>
      <c r="H69" s="31"/>
      <c r="I69" s="7">
        <f t="shared" si="12"/>
        <v>0</v>
      </c>
      <c r="J69" s="7">
        <f t="shared" si="13"/>
        <v>0</v>
      </c>
      <c r="K69" s="31"/>
      <c r="L69" s="45">
        <f t="shared" si="2"/>
        <v>9553.2891812774378</v>
      </c>
      <c r="M69" s="62">
        <f t="shared" si="3"/>
        <v>0</v>
      </c>
      <c r="N69" s="66">
        <f t="shared" si="4"/>
        <v>1638026.5693294979</v>
      </c>
      <c r="O69" s="7">
        <f t="shared" si="5"/>
        <v>654762.83417708706</v>
      </c>
      <c r="P69" s="31"/>
      <c r="Q69" s="7">
        <f t="shared" si="6"/>
        <v>0</v>
      </c>
      <c r="R69" s="7">
        <f t="shared" si="14"/>
        <v>20000000</v>
      </c>
      <c r="S69" s="30"/>
      <c r="T69" s="54">
        <f t="shared" si="7"/>
        <v>123109.06790838788</v>
      </c>
      <c r="U69" s="62">
        <f t="shared" si="8"/>
        <v>123109.06790838788</v>
      </c>
      <c r="V69" s="62">
        <f t="shared" si="9"/>
        <v>0</v>
      </c>
      <c r="W69" s="7">
        <f t="shared" si="15"/>
        <v>29669285.365921479</v>
      </c>
      <c r="X69" s="30"/>
      <c r="Y69" s="30"/>
      <c r="Z69" s="30"/>
      <c r="AA69" s="48">
        <f>'Summary CF'!B53*$D$12</f>
        <v>440272.89885051007</v>
      </c>
      <c r="AB69" s="7"/>
      <c r="AC69" s="7">
        <f t="shared" si="19"/>
        <v>440272.89885051007</v>
      </c>
      <c r="AD69" s="7">
        <f t="shared" si="16"/>
        <v>675426.50815364183</v>
      </c>
      <c r="AE69" s="31"/>
      <c r="AF69" s="7">
        <f t="shared" si="17"/>
        <v>0</v>
      </c>
      <c r="AG69" s="7">
        <f t="shared" si="18"/>
        <v>13950000</v>
      </c>
    </row>
    <row r="70" spans="1:33" x14ac:dyDescent="0.15">
      <c r="A70" s="48">
        <f>'Summary CF'!B54*$D$5</f>
        <v>1471984.4652086929</v>
      </c>
      <c r="B70" s="26">
        <v>52</v>
      </c>
      <c r="C70" s="7">
        <f t="shared" si="0"/>
        <v>0</v>
      </c>
      <c r="D70" s="7">
        <f t="shared" si="10"/>
        <v>0</v>
      </c>
      <c r="E70" s="31"/>
      <c r="F70" s="7">
        <f t="shared" si="1"/>
        <v>0</v>
      </c>
      <c r="G70" s="7">
        <f t="shared" si="11"/>
        <v>0</v>
      </c>
      <c r="H70" s="31"/>
      <c r="I70" s="7">
        <f t="shared" si="12"/>
        <v>0</v>
      </c>
      <c r="J70" s="7">
        <f t="shared" si="13"/>
        <v>0</v>
      </c>
      <c r="K70" s="31"/>
      <c r="L70" s="45">
        <f t="shared" si="2"/>
        <v>2728.1784757378628</v>
      </c>
      <c r="M70" s="62">
        <f t="shared" si="3"/>
        <v>0</v>
      </c>
      <c r="N70" s="66">
        <f t="shared" si="4"/>
        <v>654762.83417708706</v>
      </c>
      <c r="O70" s="7">
        <f t="shared" si="5"/>
        <v>0</v>
      </c>
      <c r="P70" s="31"/>
      <c r="Q70" s="7">
        <f t="shared" si="6"/>
        <v>940843.65338961198</v>
      </c>
      <c r="R70" s="7">
        <f t="shared" si="14"/>
        <v>19059156.34661039</v>
      </c>
      <c r="S70" s="30"/>
      <c r="T70" s="54">
        <f t="shared" si="7"/>
        <v>123622.02235800616</v>
      </c>
      <c r="U70" s="62">
        <f t="shared" si="8"/>
        <v>123622.02235800616</v>
      </c>
      <c r="V70" s="62">
        <f t="shared" si="9"/>
        <v>0</v>
      </c>
      <c r="W70" s="7">
        <f t="shared" si="15"/>
        <v>29792907.388279486</v>
      </c>
      <c r="X70" s="30"/>
      <c r="Y70" s="30"/>
      <c r="Z70" s="30"/>
      <c r="AA70" s="48">
        <f>'Summary CF'!B54*$D$12</f>
        <v>427795.48520127637</v>
      </c>
      <c r="AB70" s="7"/>
      <c r="AC70" s="7">
        <f t="shared" si="19"/>
        <v>427795.48520127637</v>
      </c>
      <c r="AD70" s="7">
        <f t="shared" si="16"/>
        <v>247631.02295236546</v>
      </c>
      <c r="AE70" s="31"/>
      <c r="AF70" s="7">
        <f t="shared" si="17"/>
        <v>0</v>
      </c>
      <c r="AG70" s="7">
        <f t="shared" si="18"/>
        <v>13950000</v>
      </c>
    </row>
    <row r="71" spans="1:33" x14ac:dyDescent="0.15">
      <c r="A71" s="48">
        <f>'Summary CF'!B55*$D$5</f>
        <v>1430242.6849885553</v>
      </c>
      <c r="B71" s="26">
        <v>53</v>
      </c>
      <c r="C71" s="7">
        <f t="shared" si="0"/>
        <v>0</v>
      </c>
      <c r="D71" s="7">
        <f t="shared" si="10"/>
        <v>0</v>
      </c>
      <c r="E71" s="31"/>
      <c r="F71" s="7">
        <f t="shared" si="1"/>
        <v>0</v>
      </c>
      <c r="G71" s="7">
        <f t="shared" si="11"/>
        <v>0</v>
      </c>
      <c r="H71" s="31"/>
      <c r="I71" s="7">
        <f t="shared" si="12"/>
        <v>0</v>
      </c>
      <c r="J71" s="7">
        <f t="shared" si="13"/>
        <v>0</v>
      </c>
      <c r="K71" s="31"/>
      <c r="L71" s="45">
        <f t="shared" si="2"/>
        <v>0</v>
      </c>
      <c r="M71" s="62">
        <f t="shared" si="3"/>
        <v>0</v>
      </c>
      <c r="N71" s="66">
        <f t="shared" si="4"/>
        <v>0</v>
      </c>
      <c r="O71" s="7">
        <f t="shared" si="5"/>
        <v>0</v>
      </c>
      <c r="P71" s="31"/>
      <c r="Q71" s="7">
        <f t="shared" si="6"/>
        <v>1554379.7991063865</v>
      </c>
      <c r="R71" s="7">
        <f t="shared" si="14"/>
        <v>17504776.547504004</v>
      </c>
      <c r="S71" s="30"/>
      <c r="T71" s="54">
        <f t="shared" si="7"/>
        <v>124137.1141178312</v>
      </c>
      <c r="U71" s="62">
        <f t="shared" si="8"/>
        <v>124137.1141178312</v>
      </c>
      <c r="V71" s="62">
        <f t="shared" si="9"/>
        <v>0</v>
      </c>
      <c r="W71" s="7">
        <f t="shared" si="15"/>
        <v>29917044.502397317</v>
      </c>
      <c r="X71" s="30"/>
      <c r="Y71" s="30"/>
      <c r="Z71" s="30"/>
      <c r="AA71" s="48">
        <f>'Summary CF'!B55*$D$12</f>
        <v>415664.28032479883</v>
      </c>
      <c r="AB71" s="7"/>
      <c r="AC71" s="7">
        <f t="shared" si="19"/>
        <v>247631.02295236546</v>
      </c>
      <c r="AD71" s="7">
        <f t="shared" si="16"/>
        <v>0</v>
      </c>
      <c r="AE71" s="31"/>
      <c r="AF71" s="7">
        <f t="shared" si="17"/>
        <v>168033.25737243338</v>
      </c>
      <c r="AG71" s="7">
        <f t="shared" si="18"/>
        <v>13781966.742627567</v>
      </c>
    </row>
    <row r="72" spans="1:33" x14ac:dyDescent="0.15">
      <c r="A72" s="48">
        <f>'Summary CF'!B56*$D$5</f>
        <v>1389659.6072137146</v>
      </c>
      <c r="B72" s="26">
        <v>54</v>
      </c>
      <c r="C72" s="7">
        <f t="shared" si="0"/>
        <v>0</v>
      </c>
      <c r="D72" s="7">
        <f t="shared" si="10"/>
        <v>0</v>
      </c>
      <c r="E72" s="31"/>
      <c r="F72" s="7">
        <f t="shared" si="1"/>
        <v>0</v>
      </c>
      <c r="G72" s="7">
        <f t="shared" si="11"/>
        <v>0</v>
      </c>
      <c r="H72" s="31"/>
      <c r="I72" s="7">
        <f t="shared" si="12"/>
        <v>0</v>
      </c>
      <c r="J72" s="7">
        <f t="shared" si="13"/>
        <v>0</v>
      </c>
      <c r="K72" s="31"/>
      <c r="L72" s="45">
        <f t="shared" si="2"/>
        <v>0</v>
      </c>
      <c r="M72" s="62">
        <f t="shared" si="3"/>
        <v>0</v>
      </c>
      <c r="N72" s="66">
        <f t="shared" si="4"/>
        <v>0</v>
      </c>
      <c r="O72" s="7">
        <f t="shared" si="5"/>
        <v>0</v>
      </c>
      <c r="P72" s="31"/>
      <c r="Q72" s="7">
        <f t="shared" si="6"/>
        <v>1514313.9593070368</v>
      </c>
      <c r="R72" s="7">
        <f t="shared" si="14"/>
        <v>15990462.588196967</v>
      </c>
      <c r="S72" s="30"/>
      <c r="T72" s="54">
        <f t="shared" si="7"/>
        <v>124654.35209332216</v>
      </c>
      <c r="U72" s="62">
        <f t="shared" si="8"/>
        <v>124654.35209332216</v>
      </c>
      <c r="V72" s="62">
        <f t="shared" si="9"/>
        <v>0</v>
      </c>
      <c r="W72" s="7">
        <f t="shared" si="15"/>
        <v>30041698.854490638</v>
      </c>
      <c r="X72" s="30"/>
      <c r="Y72" s="30"/>
      <c r="Z72" s="30"/>
      <c r="AA72" s="48">
        <f>'Summary CF'!B56*$D$12</f>
        <v>403869.82334648579</v>
      </c>
      <c r="AB72" s="7"/>
      <c r="AC72" s="7">
        <f t="shared" si="19"/>
        <v>0</v>
      </c>
      <c r="AD72" s="7">
        <f t="shared" si="16"/>
        <v>0</v>
      </c>
      <c r="AE72" s="31"/>
      <c r="AF72" s="7">
        <f t="shared" si="17"/>
        <v>403869.82334648579</v>
      </c>
      <c r="AG72" s="7">
        <f t="shared" si="18"/>
        <v>13378096.91928108</v>
      </c>
    </row>
    <row r="73" spans="1:33" x14ac:dyDescent="0.15">
      <c r="A73" s="48">
        <f>'Summary CF'!B57*$D$5</f>
        <v>1350203.5579051713</v>
      </c>
      <c r="B73" s="26">
        <v>55</v>
      </c>
      <c r="C73" s="7">
        <f t="shared" si="0"/>
        <v>0</v>
      </c>
      <c r="D73" s="7">
        <f t="shared" si="10"/>
        <v>0</v>
      </c>
      <c r="E73" s="31"/>
      <c r="F73" s="7">
        <f t="shared" si="1"/>
        <v>0</v>
      </c>
      <c r="G73" s="7">
        <f t="shared" si="11"/>
        <v>0</v>
      </c>
      <c r="H73" s="31"/>
      <c r="I73" s="7">
        <f t="shared" si="12"/>
        <v>0</v>
      </c>
      <c r="J73" s="7">
        <f t="shared" si="13"/>
        <v>0</v>
      </c>
      <c r="K73" s="31"/>
      <c r="L73" s="45">
        <f t="shared" si="2"/>
        <v>0</v>
      </c>
      <c r="M73" s="62">
        <f t="shared" si="3"/>
        <v>0</v>
      </c>
      <c r="N73" s="66">
        <f t="shared" si="4"/>
        <v>0</v>
      </c>
      <c r="O73" s="7">
        <f t="shared" si="5"/>
        <v>0</v>
      </c>
      <c r="P73" s="31"/>
      <c r="Q73" s="7">
        <f t="shared" si="6"/>
        <v>1475377.3031322155</v>
      </c>
      <c r="R73" s="7">
        <f t="shared" si="14"/>
        <v>14515085.285064751</v>
      </c>
      <c r="S73" s="30"/>
      <c r="T73" s="54">
        <f t="shared" si="7"/>
        <v>125173.74522704432</v>
      </c>
      <c r="U73" s="62">
        <f t="shared" si="8"/>
        <v>125173.74522704432</v>
      </c>
      <c r="V73" s="62">
        <f t="shared" si="9"/>
        <v>0</v>
      </c>
      <c r="W73" s="7">
        <f t="shared" si="15"/>
        <v>30166872.59971768</v>
      </c>
      <c r="X73" s="30"/>
      <c r="Y73" s="30"/>
      <c r="Z73" s="30"/>
      <c r="AA73" s="48">
        <f>'Summary CF'!B57*$D$12</f>
        <v>392402.90901619039</v>
      </c>
      <c r="AB73" s="7"/>
      <c r="AC73" s="7">
        <f t="shared" si="19"/>
        <v>0</v>
      </c>
      <c r="AD73" s="7">
        <f t="shared" si="16"/>
        <v>0</v>
      </c>
      <c r="AE73" s="31"/>
      <c r="AF73" s="7">
        <f t="shared" si="17"/>
        <v>392402.90901619039</v>
      </c>
      <c r="AG73" s="7">
        <f t="shared" si="18"/>
        <v>12985694.01026489</v>
      </c>
    </row>
    <row r="74" spans="1:33" x14ac:dyDescent="0.15">
      <c r="A74" s="48">
        <f>'Summary CF'!B58*$D$5</f>
        <v>1311843.7190908473</v>
      </c>
      <c r="B74" s="26">
        <v>56</v>
      </c>
      <c r="C74" s="7">
        <f t="shared" si="0"/>
        <v>0</v>
      </c>
      <c r="D74" s="7">
        <f t="shared" si="10"/>
        <v>0</v>
      </c>
      <c r="E74" s="31"/>
      <c r="F74" s="7">
        <f t="shared" si="1"/>
        <v>0</v>
      </c>
      <c r="G74" s="7">
        <f t="shared" si="11"/>
        <v>0</v>
      </c>
      <c r="H74" s="31"/>
      <c r="I74" s="7">
        <f t="shared" si="12"/>
        <v>0</v>
      </c>
      <c r="J74" s="7">
        <f t="shared" si="13"/>
        <v>0</v>
      </c>
      <c r="K74" s="31"/>
      <c r="L74" s="45">
        <f t="shared" si="2"/>
        <v>0</v>
      </c>
      <c r="M74" s="62">
        <f t="shared" si="3"/>
        <v>0</v>
      </c>
      <c r="N74" s="66">
        <f t="shared" si="4"/>
        <v>0</v>
      </c>
      <c r="O74" s="7">
        <f t="shared" si="5"/>
        <v>0</v>
      </c>
      <c r="P74" s="31"/>
      <c r="Q74" s="7">
        <f t="shared" si="6"/>
        <v>1437539.021589671</v>
      </c>
      <c r="R74" s="7">
        <f t="shared" si="14"/>
        <v>13077546.263475081</v>
      </c>
      <c r="S74" s="30"/>
      <c r="T74" s="54">
        <f t="shared" si="7"/>
        <v>125695.30249882367</v>
      </c>
      <c r="U74" s="62">
        <f t="shared" si="8"/>
        <v>125695.30249882367</v>
      </c>
      <c r="V74" s="62">
        <f t="shared" si="9"/>
        <v>0</v>
      </c>
      <c r="W74" s="7">
        <f t="shared" si="15"/>
        <v>30292567.902216505</v>
      </c>
      <c r="X74" s="30"/>
      <c r="Y74" s="30"/>
      <c r="Z74" s="30"/>
      <c r="AA74" s="48">
        <f>'Summary CF'!B58*$D$12</f>
        <v>381254.58086077747</v>
      </c>
      <c r="AB74" s="7"/>
      <c r="AC74" s="7">
        <f t="shared" si="19"/>
        <v>0</v>
      </c>
      <c r="AD74" s="7">
        <f t="shared" si="16"/>
        <v>0</v>
      </c>
      <c r="AE74" s="31"/>
      <c r="AF74" s="7">
        <f t="shared" si="17"/>
        <v>381254.58086077747</v>
      </c>
      <c r="AG74" s="7">
        <f t="shared" si="18"/>
        <v>12604439.429404113</v>
      </c>
    </row>
    <row r="75" spans="1:33" x14ac:dyDescent="0.15">
      <c r="A75" s="48">
        <f>'Summary CF'!B59*$D$5</f>
        <v>1274550.1058714599</v>
      </c>
      <c r="B75" s="26">
        <v>57</v>
      </c>
      <c r="C75" s="7">
        <f t="shared" si="0"/>
        <v>0</v>
      </c>
      <c r="D75" s="7">
        <f t="shared" si="10"/>
        <v>0</v>
      </c>
      <c r="E75" s="31"/>
      <c r="F75" s="7">
        <f t="shared" si="1"/>
        <v>0</v>
      </c>
      <c r="G75" s="7">
        <f t="shared" si="11"/>
        <v>0</v>
      </c>
      <c r="H75" s="31"/>
      <c r="I75" s="7">
        <f t="shared" si="12"/>
        <v>0</v>
      </c>
      <c r="J75" s="7">
        <f t="shared" si="13"/>
        <v>0</v>
      </c>
      <c r="K75" s="31"/>
      <c r="L75" s="45">
        <f t="shared" si="2"/>
        <v>0</v>
      </c>
      <c r="M75" s="62">
        <f t="shared" si="3"/>
        <v>0</v>
      </c>
      <c r="N75" s="66">
        <f t="shared" si="4"/>
        <v>0</v>
      </c>
      <c r="O75" s="7">
        <f t="shared" si="5"/>
        <v>0</v>
      </c>
      <c r="P75" s="31"/>
      <c r="Q75" s="7">
        <f t="shared" si="6"/>
        <v>1400769.1387973621</v>
      </c>
      <c r="R75" s="7">
        <f t="shared" si="14"/>
        <v>11676777.12467772</v>
      </c>
      <c r="S75" s="30"/>
      <c r="T75" s="54">
        <f t="shared" si="7"/>
        <v>126219.03292590211</v>
      </c>
      <c r="U75" s="62">
        <f t="shared" si="8"/>
        <v>126219.03292590211</v>
      </c>
      <c r="V75" s="62">
        <f t="shared" si="9"/>
        <v>0</v>
      </c>
      <c r="W75" s="7">
        <f t="shared" si="15"/>
        <v>30418786.935142409</v>
      </c>
      <c r="X75" s="30"/>
      <c r="Y75" s="30"/>
      <c r="Z75" s="30"/>
      <c r="AA75" s="48">
        <f>'Summary CF'!B59*$D$12</f>
        <v>370416.12451889302</v>
      </c>
      <c r="AB75" s="7"/>
      <c r="AC75" s="7">
        <f t="shared" si="19"/>
        <v>0</v>
      </c>
      <c r="AD75" s="7">
        <f t="shared" si="16"/>
        <v>0</v>
      </c>
      <c r="AE75" s="31"/>
      <c r="AF75" s="7">
        <f t="shared" si="17"/>
        <v>370416.12451889302</v>
      </c>
      <c r="AG75" s="7">
        <f t="shared" si="18"/>
        <v>12234023.30488522</v>
      </c>
    </row>
    <row r="76" spans="1:33" x14ac:dyDescent="0.15">
      <c r="A76" s="48">
        <f>'Summary CF'!B60*$D$5</f>
        <v>1238293.5440967251</v>
      </c>
      <c r="B76" s="26">
        <v>58</v>
      </c>
      <c r="C76" s="7">
        <f t="shared" si="0"/>
        <v>0</v>
      </c>
      <c r="D76" s="7">
        <f t="shared" si="10"/>
        <v>0</v>
      </c>
      <c r="E76" s="31"/>
      <c r="F76" s="7">
        <f t="shared" si="1"/>
        <v>0</v>
      </c>
      <c r="G76" s="7">
        <f t="shared" si="11"/>
        <v>0</v>
      </c>
      <c r="H76" s="31"/>
      <c r="I76" s="7">
        <f t="shared" si="12"/>
        <v>0</v>
      </c>
      <c r="J76" s="7">
        <f t="shared" si="13"/>
        <v>0</v>
      </c>
      <c r="K76" s="31"/>
      <c r="L76" s="45">
        <f t="shared" si="2"/>
        <v>0</v>
      </c>
      <c r="M76" s="62">
        <f t="shared" si="3"/>
        <v>0</v>
      </c>
      <c r="N76" s="66">
        <f t="shared" si="4"/>
        <v>0</v>
      </c>
      <c r="O76" s="7">
        <f t="shared" si="5"/>
        <v>0</v>
      </c>
      <c r="P76" s="31"/>
      <c r="Q76" s="7">
        <f t="shared" si="6"/>
        <v>1365038.4896598184</v>
      </c>
      <c r="R76" s="7">
        <f t="shared" si="14"/>
        <v>10311738.635017902</v>
      </c>
      <c r="S76" s="30"/>
      <c r="T76" s="54">
        <f t="shared" si="7"/>
        <v>126744.94556309337</v>
      </c>
      <c r="U76" s="62">
        <f t="shared" si="8"/>
        <v>126744.94556309337</v>
      </c>
      <c r="V76" s="62">
        <f t="shared" si="9"/>
        <v>0</v>
      </c>
      <c r="W76" s="7">
        <f t="shared" si="15"/>
        <v>30545531.880705502</v>
      </c>
      <c r="X76" s="30"/>
      <c r="Y76" s="30"/>
      <c r="Z76" s="30"/>
      <c r="AA76" s="48">
        <f>'Summary CF'!B60*$D$12</f>
        <v>359879.06125311076</v>
      </c>
      <c r="AB76" s="7"/>
      <c r="AC76" s="7">
        <f t="shared" si="19"/>
        <v>0</v>
      </c>
      <c r="AD76" s="7">
        <f t="shared" si="16"/>
        <v>0</v>
      </c>
      <c r="AE76" s="31"/>
      <c r="AF76" s="7">
        <f t="shared" si="17"/>
        <v>359879.06125311076</v>
      </c>
      <c r="AG76" s="7">
        <f t="shared" si="18"/>
        <v>11874144.24363211</v>
      </c>
    </row>
    <row r="77" spans="1:33" x14ac:dyDescent="0.15">
      <c r="A77" s="48">
        <f>'Summary CF'!B61*$D$5</f>
        <v>1203045.6486357441</v>
      </c>
      <c r="B77" s="26">
        <v>59</v>
      </c>
      <c r="C77" s="7">
        <f t="shared" si="0"/>
        <v>0</v>
      </c>
      <c r="D77" s="7">
        <f t="shared" si="10"/>
        <v>0</v>
      </c>
      <c r="E77" s="31"/>
      <c r="F77" s="7">
        <f t="shared" si="1"/>
        <v>0</v>
      </c>
      <c r="G77" s="7">
        <f t="shared" si="11"/>
        <v>0</v>
      </c>
      <c r="H77" s="31"/>
      <c r="I77" s="7">
        <f t="shared" si="12"/>
        <v>0</v>
      </c>
      <c r="J77" s="7">
        <f t="shared" si="13"/>
        <v>0</v>
      </c>
      <c r="K77" s="31"/>
      <c r="L77" s="45">
        <f t="shared" si="2"/>
        <v>0</v>
      </c>
      <c r="M77" s="62">
        <f t="shared" si="3"/>
        <v>0</v>
      </c>
      <c r="N77" s="66">
        <f t="shared" si="4"/>
        <v>0</v>
      </c>
      <c r="O77" s="7">
        <f t="shared" si="5"/>
        <v>0</v>
      </c>
      <c r="P77" s="31"/>
      <c r="Q77" s="7">
        <f t="shared" si="6"/>
        <v>1330318.6981386838</v>
      </c>
      <c r="R77" s="7">
        <f t="shared" si="14"/>
        <v>8981419.9368792176</v>
      </c>
      <c r="S77" s="30"/>
      <c r="T77" s="54">
        <f t="shared" si="7"/>
        <v>127273.04950293958</v>
      </c>
      <c r="U77" s="62">
        <f t="shared" si="8"/>
        <v>127273.04950293958</v>
      </c>
      <c r="V77" s="62">
        <f t="shared" si="9"/>
        <v>0</v>
      </c>
      <c r="W77" s="7">
        <f t="shared" si="15"/>
        <v>30672804.930208441</v>
      </c>
      <c r="X77" s="30"/>
      <c r="Y77" s="30"/>
      <c r="Z77" s="30"/>
      <c r="AA77" s="48">
        <f>'Summary CF'!B61*$D$12</f>
        <v>349635.14163476316</v>
      </c>
      <c r="AB77" s="7"/>
      <c r="AC77" s="7">
        <f t="shared" si="19"/>
        <v>0</v>
      </c>
      <c r="AD77" s="7">
        <f t="shared" si="16"/>
        <v>0</v>
      </c>
      <c r="AE77" s="31"/>
      <c r="AF77" s="7">
        <f t="shared" si="17"/>
        <v>349635.14163476316</v>
      </c>
      <c r="AG77" s="7">
        <f t="shared" si="18"/>
        <v>11524509.101997348</v>
      </c>
    </row>
    <row r="78" spans="1:33" x14ac:dyDescent="0.15">
      <c r="A78" s="48">
        <f>'Summary CF'!B62*$D$5</f>
        <v>1168778.802225834</v>
      </c>
      <c r="B78" s="26">
        <v>60</v>
      </c>
      <c r="C78" s="7">
        <f t="shared" si="0"/>
        <v>0</v>
      </c>
      <c r="D78" s="7">
        <f t="shared" si="10"/>
        <v>0</v>
      </c>
      <c r="E78" s="31"/>
      <c r="F78" s="7">
        <f t="shared" si="1"/>
        <v>0</v>
      </c>
      <c r="G78" s="7">
        <f t="shared" si="11"/>
        <v>0</v>
      </c>
      <c r="H78" s="31"/>
      <c r="I78" s="7">
        <f t="shared" si="12"/>
        <v>0</v>
      </c>
      <c r="J78" s="7">
        <f t="shared" si="13"/>
        <v>0</v>
      </c>
      <c r="K78" s="31"/>
      <c r="L78" s="45">
        <f t="shared" si="2"/>
        <v>0</v>
      </c>
      <c r="M78" s="62">
        <f t="shared" si="3"/>
        <v>0</v>
      </c>
      <c r="N78" s="66">
        <f t="shared" si="4"/>
        <v>0</v>
      </c>
      <c r="O78" s="7">
        <f t="shared" si="5"/>
        <v>0</v>
      </c>
      <c r="P78" s="31"/>
      <c r="Q78" s="7">
        <f t="shared" si="6"/>
        <v>1296582.1561017025</v>
      </c>
      <c r="R78" s="7">
        <f t="shared" si="14"/>
        <v>7684837.7807775149</v>
      </c>
      <c r="S78" s="30"/>
      <c r="T78" s="54">
        <f t="shared" si="7"/>
        <v>127803.3538758685</v>
      </c>
      <c r="U78" s="62">
        <f t="shared" si="8"/>
        <v>127803.3538758685</v>
      </c>
      <c r="V78" s="62">
        <f t="shared" si="9"/>
        <v>0</v>
      </c>
      <c r="W78" s="7">
        <f t="shared" si="15"/>
        <v>30800608.284084309</v>
      </c>
      <c r="X78" s="30"/>
      <c r="Y78" s="30"/>
      <c r="Z78" s="30"/>
      <c r="AA78" s="48">
        <f>'Summary CF'!B62*$D$12</f>
        <v>339676.33939688298</v>
      </c>
      <c r="AB78" s="7"/>
      <c r="AC78" s="7">
        <f t="shared" si="19"/>
        <v>0</v>
      </c>
      <c r="AD78" s="7">
        <f t="shared" si="16"/>
        <v>0</v>
      </c>
      <c r="AE78" s="31"/>
      <c r="AF78" s="7">
        <f t="shared" si="17"/>
        <v>339676.33939688298</v>
      </c>
      <c r="AG78" s="7">
        <f t="shared" si="18"/>
        <v>11184832.762600465</v>
      </c>
    </row>
    <row r="79" spans="1:33" x14ac:dyDescent="0.15">
      <c r="A79" s="48">
        <f>'Summary CF'!B63*$D$5</f>
        <v>1135466.1348844895</v>
      </c>
      <c r="B79" s="26">
        <v>61</v>
      </c>
      <c r="C79" s="7">
        <f t="shared" si="0"/>
        <v>0</v>
      </c>
      <c r="D79" s="7">
        <f t="shared" si="10"/>
        <v>0</v>
      </c>
      <c r="E79" s="31"/>
      <c r="F79" s="7">
        <f t="shared" si="1"/>
        <v>0</v>
      </c>
      <c r="G79" s="7">
        <f t="shared" si="11"/>
        <v>0</v>
      </c>
      <c r="H79" s="31"/>
      <c r="I79" s="7">
        <f t="shared" si="12"/>
        <v>0</v>
      </c>
      <c r="J79" s="7">
        <f t="shared" si="13"/>
        <v>0</v>
      </c>
      <c r="K79" s="31"/>
      <c r="L79" s="45">
        <f t="shared" si="2"/>
        <v>0</v>
      </c>
      <c r="M79" s="62">
        <f t="shared" si="3"/>
        <v>0</v>
      </c>
      <c r="N79" s="66">
        <f t="shared" si="4"/>
        <v>0</v>
      </c>
      <c r="O79" s="7">
        <f t="shared" si="5"/>
        <v>0</v>
      </c>
      <c r="P79" s="31"/>
      <c r="Q79" s="7">
        <f t="shared" si="6"/>
        <v>1263802.0027348408</v>
      </c>
      <c r="R79" s="7">
        <f t="shared" si="14"/>
        <v>6421035.7780426741</v>
      </c>
      <c r="S79" s="30"/>
      <c r="T79" s="54">
        <f t="shared" si="7"/>
        <v>128335.86785035128</v>
      </c>
      <c r="U79" s="62">
        <f t="shared" si="8"/>
        <v>128335.86785035128</v>
      </c>
      <c r="V79" s="62">
        <f t="shared" si="9"/>
        <v>0</v>
      </c>
      <c r="W79" s="7">
        <f t="shared" si="15"/>
        <v>30928944.151934661</v>
      </c>
      <c r="X79" s="30"/>
      <c r="Y79" s="30"/>
      <c r="Z79" s="30"/>
      <c r="AA79" s="48">
        <f>'Summary CF'!B63*$D$12</f>
        <v>329994.84545080474</v>
      </c>
      <c r="AB79" s="7"/>
      <c r="AC79" s="7">
        <f t="shared" si="19"/>
        <v>0</v>
      </c>
      <c r="AD79" s="7">
        <f t="shared" si="16"/>
        <v>0</v>
      </c>
      <c r="AE79" s="31"/>
      <c r="AF79" s="7">
        <f t="shared" si="17"/>
        <v>329994.84545080474</v>
      </c>
      <c r="AG79" s="7">
        <f t="shared" si="18"/>
        <v>10854837.917149659</v>
      </c>
    </row>
    <row r="80" spans="1:33" x14ac:dyDescent="0.15">
      <c r="A80" s="48">
        <f>'Summary CF'!B64*$D$5</f>
        <v>1103081.5038695654</v>
      </c>
      <c r="B80" s="26">
        <v>62</v>
      </c>
      <c r="C80" s="7">
        <f t="shared" si="0"/>
        <v>0</v>
      </c>
      <c r="D80" s="7">
        <f t="shared" si="10"/>
        <v>0</v>
      </c>
      <c r="E80" s="31"/>
      <c r="F80" s="7">
        <f t="shared" si="1"/>
        <v>0</v>
      </c>
      <c r="G80" s="7">
        <f t="shared" si="11"/>
        <v>0</v>
      </c>
      <c r="H80" s="31"/>
      <c r="I80" s="7">
        <f t="shared" si="12"/>
        <v>0</v>
      </c>
      <c r="J80" s="7">
        <f t="shared" si="13"/>
        <v>0</v>
      </c>
      <c r="K80" s="31"/>
      <c r="L80" s="45">
        <f t="shared" si="2"/>
        <v>0</v>
      </c>
      <c r="M80" s="62">
        <f t="shared" si="3"/>
        <v>0</v>
      </c>
      <c r="N80" s="66">
        <f t="shared" si="4"/>
        <v>0</v>
      </c>
      <c r="O80" s="7">
        <f t="shared" si="5"/>
        <v>0</v>
      </c>
      <c r="P80" s="31"/>
      <c r="Q80" s="7">
        <f t="shared" si="6"/>
        <v>1231952.1045026265</v>
      </c>
      <c r="R80" s="7">
        <f t="shared" si="14"/>
        <v>5189083.6735400474</v>
      </c>
      <c r="S80" s="30"/>
      <c r="T80" s="54">
        <f t="shared" si="7"/>
        <v>128870.60063306108</v>
      </c>
      <c r="U80" s="62">
        <f t="shared" si="8"/>
        <v>128870.60063306108</v>
      </c>
      <c r="V80" s="62">
        <f t="shared" si="9"/>
        <v>0</v>
      </c>
      <c r="W80" s="7">
        <f t="shared" si="15"/>
        <v>31057814.752567723</v>
      </c>
      <c r="X80" s="30"/>
      <c r="Y80" s="30"/>
      <c r="Z80" s="30"/>
      <c r="AA80" s="48">
        <f>'Summary CF'!B64*$D$12</f>
        <v>320583.06206209242</v>
      </c>
      <c r="AB80" s="7"/>
      <c r="AC80" s="7">
        <f t="shared" si="19"/>
        <v>0</v>
      </c>
      <c r="AD80" s="7">
        <f t="shared" si="16"/>
        <v>0</v>
      </c>
      <c r="AE80" s="31"/>
      <c r="AF80" s="7">
        <f t="shared" si="17"/>
        <v>320583.06206209242</v>
      </c>
      <c r="AG80" s="7">
        <f t="shared" si="18"/>
        <v>10534254.855087567</v>
      </c>
    </row>
    <row r="81" spans="1:33" x14ac:dyDescent="0.15">
      <c r="A81" s="48">
        <f>'Summary CF'!B65*$D$5</f>
        <v>1071599.4741731542</v>
      </c>
      <c r="B81" s="26">
        <v>63</v>
      </c>
      <c r="C81" s="7">
        <f t="shared" si="0"/>
        <v>0</v>
      </c>
      <c r="D81" s="7">
        <f t="shared" si="10"/>
        <v>0</v>
      </c>
      <c r="E81" s="31"/>
      <c r="F81" s="7">
        <f t="shared" si="1"/>
        <v>0</v>
      </c>
      <c r="G81" s="7">
        <f t="shared" si="11"/>
        <v>0</v>
      </c>
      <c r="H81" s="31"/>
      <c r="I81" s="7">
        <f t="shared" si="12"/>
        <v>0</v>
      </c>
      <c r="J81" s="7">
        <f t="shared" si="13"/>
        <v>0</v>
      </c>
      <c r="K81" s="31"/>
      <c r="L81" s="45">
        <f t="shared" si="2"/>
        <v>0</v>
      </c>
      <c r="M81" s="62">
        <f t="shared" si="3"/>
        <v>0</v>
      </c>
      <c r="N81" s="66">
        <f t="shared" si="4"/>
        <v>0</v>
      </c>
      <c r="O81" s="7">
        <f t="shared" si="5"/>
        <v>0</v>
      </c>
      <c r="P81" s="31"/>
      <c r="Q81" s="7">
        <f t="shared" si="6"/>
        <v>1201007.0356421864</v>
      </c>
      <c r="R81" s="7">
        <f t="shared" si="14"/>
        <v>3988076.6378978612</v>
      </c>
      <c r="S81" s="30"/>
      <c r="T81" s="54">
        <f t="shared" si="7"/>
        <v>129407.56146903218</v>
      </c>
      <c r="U81" s="62">
        <f t="shared" si="8"/>
        <v>129407.56146903218</v>
      </c>
      <c r="V81" s="62">
        <f t="shared" si="9"/>
        <v>0</v>
      </c>
      <c r="W81" s="7">
        <f t="shared" si="15"/>
        <v>31187222.314036757</v>
      </c>
      <c r="X81" s="30"/>
      <c r="Y81" s="30"/>
      <c r="Z81" s="30"/>
      <c r="AA81" s="48">
        <f>'Summary CF'!B65*$D$12</f>
        <v>311433.59718157293</v>
      </c>
      <c r="AB81" s="7"/>
      <c r="AC81" s="7">
        <f t="shared" si="19"/>
        <v>0</v>
      </c>
      <c r="AD81" s="7">
        <f t="shared" si="16"/>
        <v>0</v>
      </c>
      <c r="AE81" s="31"/>
      <c r="AF81" s="7">
        <f t="shared" si="17"/>
        <v>311433.59718157293</v>
      </c>
      <c r="AG81" s="7">
        <f t="shared" si="18"/>
        <v>10222821.257905994</v>
      </c>
    </row>
    <row r="82" spans="1:33" x14ac:dyDescent="0.15">
      <c r="A82" s="48">
        <f>'Summary CF'!B66*$D$5</f>
        <v>1040995.2995350285</v>
      </c>
      <c r="B82" s="26">
        <v>64</v>
      </c>
      <c r="C82" s="7">
        <f t="shared" si="0"/>
        <v>0</v>
      </c>
      <c r="D82" s="7">
        <f t="shared" si="10"/>
        <v>0</v>
      </c>
      <c r="E82" s="31"/>
      <c r="F82" s="7">
        <f t="shared" si="1"/>
        <v>0</v>
      </c>
      <c r="G82" s="7">
        <f t="shared" si="11"/>
        <v>0</v>
      </c>
      <c r="H82" s="31"/>
      <c r="I82" s="7">
        <f t="shared" si="12"/>
        <v>0</v>
      </c>
      <c r="J82" s="7">
        <f t="shared" si="13"/>
        <v>0</v>
      </c>
      <c r="K82" s="31"/>
      <c r="L82" s="45">
        <f t="shared" si="2"/>
        <v>0</v>
      </c>
      <c r="M82" s="62">
        <f t="shared" si="3"/>
        <v>0</v>
      </c>
      <c r="N82" s="66">
        <f t="shared" si="4"/>
        <v>0</v>
      </c>
      <c r="O82" s="7">
        <f t="shared" si="5"/>
        <v>0</v>
      </c>
      <c r="P82" s="31"/>
      <c r="Q82" s="7">
        <f t="shared" si="6"/>
        <v>1170942.0591768483</v>
      </c>
      <c r="R82" s="7">
        <f t="shared" si="14"/>
        <v>2817134.5787210129</v>
      </c>
      <c r="S82" s="30"/>
      <c r="T82" s="54">
        <f t="shared" si="7"/>
        <v>129946.75964181982</v>
      </c>
      <c r="U82" s="62">
        <f t="shared" si="8"/>
        <v>129946.75964181982</v>
      </c>
      <c r="V82" s="62">
        <f t="shared" si="9"/>
        <v>0</v>
      </c>
      <c r="W82" s="7">
        <f t="shared" si="15"/>
        <v>31317169.073678575</v>
      </c>
      <c r="X82" s="30"/>
      <c r="Y82" s="30"/>
      <c r="Z82" s="30"/>
      <c r="AA82" s="48">
        <f>'Summary CF'!B66*$D$12</f>
        <v>302539.25892736769</v>
      </c>
      <c r="AB82" s="7"/>
      <c r="AC82" s="7">
        <f t="shared" si="19"/>
        <v>0</v>
      </c>
      <c r="AD82" s="7">
        <f t="shared" si="16"/>
        <v>0</v>
      </c>
      <c r="AE82" s="31"/>
      <c r="AF82" s="7">
        <f t="shared" si="17"/>
        <v>302539.25892736769</v>
      </c>
      <c r="AG82" s="7">
        <f t="shared" si="18"/>
        <v>9920281.998978626</v>
      </c>
    </row>
    <row r="83" spans="1:33" x14ac:dyDescent="0.15">
      <c r="A83" s="48">
        <f>'Summary CF'!B67*$D$5</f>
        <v>1011244.9039618804</v>
      </c>
      <c r="B83" s="26">
        <v>65</v>
      </c>
      <c r="C83" s="7">
        <f t="shared" ref="C83:C146" si="20">MAX(0, MIN($A83+$T83,D82))</f>
        <v>0</v>
      </c>
      <c r="D83" s="7">
        <f t="shared" si="10"/>
        <v>0</v>
      </c>
      <c r="E83" s="31"/>
      <c r="F83" s="7">
        <f t="shared" ref="F83:F146" si="21">MAX(0, MIN($A83+$L83+$T83-$C83,G82))</f>
        <v>0</v>
      </c>
      <c r="G83" s="7">
        <f t="shared" si="11"/>
        <v>0</v>
      </c>
      <c r="H83" s="31"/>
      <c r="I83" s="7">
        <f t="shared" si="12"/>
        <v>0</v>
      </c>
      <c r="J83" s="7">
        <f t="shared" si="13"/>
        <v>0</v>
      </c>
      <c r="K83" s="31"/>
      <c r="L83" s="45">
        <f t="shared" ref="L83:L146" si="22">$C$2*O82</f>
        <v>0</v>
      </c>
      <c r="M83" s="62">
        <f t="shared" ref="M83:M146" si="23">IF(J83&gt;0,L83,MIN(I83,L83))</f>
        <v>0</v>
      </c>
      <c r="N83" s="66">
        <f t="shared" ref="N83:N146" si="24">MAX(0, MIN($A83+$M83+$T83-$F83-$C83-$I83,O82))</f>
        <v>0</v>
      </c>
      <c r="O83" s="7">
        <f t="shared" ref="O83:O146" si="25">MAX(O82+M83-N83,0)</f>
        <v>0</v>
      </c>
      <c r="P83" s="31"/>
      <c r="Q83" s="7">
        <f t="shared" ref="Q83:Q146" si="26">IF(O83&gt;0,0,MIN(A83+T83-N83,R82))</f>
        <v>1141733.1084355412</v>
      </c>
      <c r="R83" s="7">
        <f t="shared" si="14"/>
        <v>1675401.4702854718</v>
      </c>
      <c r="S83" s="30"/>
      <c r="T83" s="54">
        <f t="shared" ref="T83:T146" si="27">W82*$C$2</f>
        <v>130488.20447366073</v>
      </c>
      <c r="U83" s="62">
        <f>IF(R83&gt;0,T83,MIN(Q83,T83))</f>
        <v>130488.20447366073</v>
      </c>
      <c r="V83" s="62">
        <f t="shared" ref="V83:V146" si="28">MAX(0, MIN($A83+$U83-$F83-$C83-$I83-N83-Q83,W82))</f>
        <v>0</v>
      </c>
      <c r="W83" s="7">
        <f t="shared" si="15"/>
        <v>31447657.278152235</v>
      </c>
      <c r="X83" s="30"/>
      <c r="Y83" s="30"/>
      <c r="Z83" s="30"/>
      <c r="AA83" s="48">
        <f>'Summary CF'!B67*$D$12</f>
        <v>293893.05021392147</v>
      </c>
      <c r="AB83" s="7"/>
      <c r="AC83" s="7">
        <f t="shared" si="19"/>
        <v>0</v>
      </c>
      <c r="AD83" s="7">
        <f t="shared" si="16"/>
        <v>0</v>
      </c>
      <c r="AE83" s="31"/>
      <c r="AF83" s="7">
        <f t="shared" si="17"/>
        <v>293893.05021392147</v>
      </c>
      <c r="AG83" s="7">
        <f t="shared" si="18"/>
        <v>9626388.9487647042</v>
      </c>
    </row>
    <row r="84" spans="1:33" x14ac:dyDescent="0.15">
      <c r="A84" s="48">
        <f>'Summary CF'!B68*$D$5</f>
        <v>982324.86373896024</v>
      </c>
      <c r="B84" s="26">
        <v>66</v>
      </c>
      <c r="C84" s="7">
        <f t="shared" si="20"/>
        <v>0</v>
      </c>
      <c r="D84" s="7">
        <f t="shared" ref="D84:D147" si="29">D83-C84</f>
        <v>0</v>
      </c>
      <c r="E84" s="31"/>
      <c r="F84" s="7">
        <f t="shared" si="21"/>
        <v>0</v>
      </c>
      <c r="G84" s="7">
        <f t="shared" ref="G84:G147" si="30">G83-F84</f>
        <v>0</v>
      </c>
      <c r="H84" s="31"/>
      <c r="I84" s="7">
        <f t="shared" ref="I84:I147" si="31">MAX(0, MIN($A84+L84+T84-F84-C84,J83))</f>
        <v>0</v>
      </c>
      <c r="J84" s="7">
        <f t="shared" ref="J84:J147" si="32">MAX(0,J83-I84)</f>
        <v>0</v>
      </c>
      <c r="K84" s="31"/>
      <c r="L84" s="45">
        <f t="shared" si="22"/>
        <v>0</v>
      </c>
      <c r="M84" s="62">
        <f t="shared" si="23"/>
        <v>0</v>
      </c>
      <c r="N84" s="66">
        <f t="shared" si="24"/>
        <v>0</v>
      </c>
      <c r="O84" s="7">
        <f t="shared" si="25"/>
        <v>0</v>
      </c>
      <c r="P84" s="31"/>
      <c r="Q84" s="7">
        <f t="shared" si="26"/>
        <v>1113356.7690645945</v>
      </c>
      <c r="R84" s="7">
        <f t="shared" ref="R84:R147" si="33">MAX(0,R83-Q84)</f>
        <v>562044.70122087724</v>
      </c>
      <c r="S84" s="30"/>
      <c r="T84" s="54">
        <f t="shared" si="27"/>
        <v>131031.9053256343</v>
      </c>
      <c r="U84" s="62">
        <f>IF(R84&gt;0,T84,MIN(Q84,T84))</f>
        <v>131031.9053256343</v>
      </c>
      <c r="V84" s="62">
        <f t="shared" si="28"/>
        <v>0</v>
      </c>
      <c r="W84" s="7">
        <f t="shared" ref="W84:W147" si="34">MAX(0,W83+U84-V84)</f>
        <v>31578689.183477867</v>
      </c>
      <c r="X84" s="30"/>
      <c r="Y84" s="30"/>
      <c r="Z84" s="30"/>
      <c r="AA84" s="48">
        <f>'Summary CF'!B68*$D$12</f>
        <v>285488.16352413531</v>
      </c>
      <c r="AB84" s="7"/>
      <c r="AC84" s="7">
        <f t="shared" ref="AC84:AC147" si="35">MIN(AA84,AD83)</f>
        <v>0</v>
      </c>
      <c r="AD84" s="7">
        <f t="shared" ref="AD84:AD147" si="36">AD83-AC84</f>
        <v>0</v>
      </c>
      <c r="AE84" s="31"/>
      <c r="AF84" s="7">
        <f t="shared" ref="AF84:AF147" si="37">MIN(AA84-AC84,AG83)</f>
        <v>285488.16352413531</v>
      </c>
      <c r="AG84" s="7">
        <f t="shared" ref="AG84:AG147" si="38">AG83-AF84</f>
        <v>9340900.7852405682</v>
      </c>
    </row>
    <row r="85" spans="1:33" x14ac:dyDescent="0.15">
      <c r="A85" s="48">
        <f>'Summary CF'!B69*$D$5</f>
        <v>954212.38992106461</v>
      </c>
      <c r="B85" s="26">
        <v>67</v>
      </c>
      <c r="C85" s="7">
        <f t="shared" si="20"/>
        <v>0</v>
      </c>
      <c r="D85" s="7">
        <f t="shared" si="29"/>
        <v>0</v>
      </c>
      <c r="E85" s="31"/>
      <c r="F85" s="7">
        <f t="shared" si="21"/>
        <v>0</v>
      </c>
      <c r="G85" s="7">
        <f t="shared" si="30"/>
        <v>0</v>
      </c>
      <c r="H85" s="31"/>
      <c r="I85" s="7">
        <f t="shared" si="31"/>
        <v>0</v>
      </c>
      <c r="J85" s="7">
        <f t="shared" si="32"/>
        <v>0</v>
      </c>
      <c r="K85" s="31"/>
      <c r="L85" s="45">
        <f t="shared" si="22"/>
        <v>0</v>
      </c>
      <c r="M85" s="62">
        <f t="shared" si="23"/>
        <v>0</v>
      </c>
      <c r="N85" s="66">
        <f t="shared" si="24"/>
        <v>0</v>
      </c>
      <c r="O85" s="7">
        <f t="shared" si="25"/>
        <v>0</v>
      </c>
      <c r="P85" s="31"/>
      <c r="Q85" s="7">
        <f t="shared" si="26"/>
        <v>562044.70122087724</v>
      </c>
      <c r="R85" s="7">
        <f t="shared" si="33"/>
        <v>0</v>
      </c>
      <c r="S85" s="30"/>
      <c r="T85" s="54">
        <f t="shared" si="27"/>
        <v>131577.87159782444</v>
      </c>
      <c r="U85" s="62">
        <f t="shared" ref="U85:U148" si="39">IF(R85&gt;0,T85,MIN(Q85,T85))</f>
        <v>131577.87159782444</v>
      </c>
      <c r="V85" s="62">
        <f t="shared" si="28"/>
        <v>523745.56029801187</v>
      </c>
      <c r="W85" s="7">
        <f t="shared" si="34"/>
        <v>31186521.494777679</v>
      </c>
      <c r="X85" s="30"/>
      <c r="Y85" s="30"/>
      <c r="Z85" s="30"/>
      <c r="AA85" s="48">
        <f>'Summary CF'!B69*$D$12</f>
        <v>277317.97582080943</v>
      </c>
      <c r="AB85" s="7"/>
      <c r="AC85" s="7">
        <f t="shared" si="35"/>
        <v>0</v>
      </c>
      <c r="AD85" s="7">
        <f t="shared" si="36"/>
        <v>0</v>
      </c>
      <c r="AE85" s="31"/>
      <c r="AF85" s="7">
        <f t="shared" si="37"/>
        <v>277317.97582080943</v>
      </c>
      <c r="AG85" s="7">
        <f t="shared" si="38"/>
        <v>9063582.8094197586</v>
      </c>
    </row>
    <row r="86" spans="1:33" x14ac:dyDescent="0.15">
      <c r="A86" s="48">
        <f>'Summary CF'!B70*$D$5</f>
        <v>926885.31129017542</v>
      </c>
      <c r="B86" s="26">
        <v>68</v>
      </c>
      <c r="C86" s="7">
        <f t="shared" si="20"/>
        <v>0</v>
      </c>
      <c r="D86" s="7">
        <f t="shared" si="29"/>
        <v>0</v>
      </c>
      <c r="E86" s="31"/>
      <c r="F86" s="7">
        <f t="shared" si="21"/>
        <v>0</v>
      </c>
      <c r="G86" s="7">
        <f t="shared" si="30"/>
        <v>0</v>
      </c>
      <c r="H86" s="31"/>
      <c r="I86" s="7">
        <f t="shared" si="31"/>
        <v>0</v>
      </c>
      <c r="J86" s="7">
        <f t="shared" si="32"/>
        <v>0</v>
      </c>
      <c r="K86" s="31"/>
      <c r="L86" s="45">
        <f t="shared" si="22"/>
        <v>0</v>
      </c>
      <c r="M86" s="62">
        <f t="shared" si="23"/>
        <v>0</v>
      </c>
      <c r="N86" s="66">
        <f t="shared" si="24"/>
        <v>0</v>
      </c>
      <c r="O86" s="7">
        <f t="shared" si="25"/>
        <v>0</v>
      </c>
      <c r="P86" s="31"/>
      <c r="Q86" s="7">
        <f t="shared" si="26"/>
        <v>0</v>
      </c>
      <c r="R86" s="7">
        <f t="shared" si="33"/>
        <v>0</v>
      </c>
      <c r="S86" s="30"/>
      <c r="T86" s="54">
        <f t="shared" si="27"/>
        <v>129943.83956157367</v>
      </c>
      <c r="U86" s="62">
        <f t="shared" si="39"/>
        <v>0</v>
      </c>
      <c r="V86" s="62">
        <f t="shared" si="28"/>
        <v>926885.31129017542</v>
      </c>
      <c r="W86" s="7">
        <f t="shared" si="34"/>
        <v>30259636.183487505</v>
      </c>
      <c r="X86" s="30"/>
      <c r="Y86" s="30"/>
      <c r="Z86" s="30"/>
      <c r="AA86" s="48">
        <f>'Summary CF'!B70*$D$12</f>
        <v>269376.0435937072</v>
      </c>
      <c r="AB86" s="7"/>
      <c r="AC86" s="7">
        <f t="shared" si="35"/>
        <v>0</v>
      </c>
      <c r="AD86" s="7">
        <f t="shared" si="36"/>
        <v>0</v>
      </c>
      <c r="AE86" s="31"/>
      <c r="AF86" s="7">
        <f t="shared" si="37"/>
        <v>269376.0435937072</v>
      </c>
      <c r="AG86" s="7">
        <f t="shared" si="38"/>
        <v>8794206.7658260521</v>
      </c>
    </row>
    <row r="87" spans="1:33" x14ac:dyDescent="0.15">
      <c r="A87" s="48">
        <f>'Summary CF'!B71*$D$5</f>
        <v>900322.05776737432</v>
      </c>
      <c r="B87" s="26">
        <v>69</v>
      </c>
      <c r="C87" s="7">
        <f t="shared" si="20"/>
        <v>0</v>
      </c>
      <c r="D87" s="7">
        <f t="shared" si="29"/>
        <v>0</v>
      </c>
      <c r="E87" s="31"/>
      <c r="F87" s="7">
        <f t="shared" si="21"/>
        <v>0</v>
      </c>
      <c r="G87" s="7">
        <f t="shared" si="30"/>
        <v>0</v>
      </c>
      <c r="H87" s="31"/>
      <c r="I87" s="7">
        <f t="shared" si="31"/>
        <v>0</v>
      </c>
      <c r="J87" s="7">
        <f t="shared" si="32"/>
        <v>0</v>
      </c>
      <c r="K87" s="31"/>
      <c r="L87" s="45">
        <f t="shared" si="22"/>
        <v>0</v>
      </c>
      <c r="M87" s="62">
        <f t="shared" si="23"/>
        <v>0</v>
      </c>
      <c r="N87" s="66">
        <f t="shared" si="24"/>
        <v>0</v>
      </c>
      <c r="O87" s="7">
        <f t="shared" si="25"/>
        <v>0</v>
      </c>
      <c r="P87" s="31"/>
      <c r="Q87" s="7">
        <f t="shared" si="26"/>
        <v>0</v>
      </c>
      <c r="R87" s="7">
        <f t="shared" si="33"/>
        <v>0</v>
      </c>
      <c r="S87" s="30"/>
      <c r="T87" s="54">
        <f t="shared" si="27"/>
        <v>126081.81743119794</v>
      </c>
      <c r="U87" s="62">
        <f t="shared" si="39"/>
        <v>0</v>
      </c>
      <c r="V87" s="62">
        <f t="shared" si="28"/>
        <v>900322.05776737432</v>
      </c>
      <c r="W87" s="7">
        <f t="shared" si="34"/>
        <v>29359314.125720132</v>
      </c>
      <c r="X87" s="30"/>
      <c r="Y87" s="30"/>
      <c r="Z87" s="30"/>
      <c r="AA87" s="48">
        <f>'Summary CF'!B71*$D$12</f>
        <v>261656.09803864316</v>
      </c>
      <c r="AB87" s="7"/>
      <c r="AC87" s="7">
        <f t="shared" si="35"/>
        <v>0</v>
      </c>
      <c r="AD87" s="7">
        <f t="shared" si="36"/>
        <v>0</v>
      </c>
      <c r="AE87" s="31"/>
      <c r="AF87" s="7">
        <f t="shared" si="37"/>
        <v>261656.09803864316</v>
      </c>
      <c r="AG87" s="7">
        <f t="shared" si="38"/>
        <v>8532550.6677874085</v>
      </c>
    </row>
    <row r="88" spans="1:33" x14ac:dyDescent="0.15">
      <c r="A88" s="48">
        <f>'Summary CF'!B72*$D$5</f>
        <v>874501.64426700177</v>
      </c>
      <c r="B88" s="26">
        <v>70</v>
      </c>
      <c r="C88" s="7">
        <f t="shared" si="20"/>
        <v>0</v>
      </c>
      <c r="D88" s="7">
        <f t="shared" si="29"/>
        <v>0</v>
      </c>
      <c r="E88" s="31"/>
      <c r="F88" s="7">
        <f t="shared" si="21"/>
        <v>0</v>
      </c>
      <c r="G88" s="7">
        <f t="shared" si="30"/>
        <v>0</v>
      </c>
      <c r="H88" s="31"/>
      <c r="I88" s="7">
        <f t="shared" si="31"/>
        <v>0</v>
      </c>
      <c r="J88" s="7">
        <f t="shared" si="32"/>
        <v>0</v>
      </c>
      <c r="K88" s="31"/>
      <c r="L88" s="45">
        <f t="shared" si="22"/>
        <v>0</v>
      </c>
      <c r="M88" s="62">
        <f t="shared" si="23"/>
        <v>0</v>
      </c>
      <c r="N88" s="66">
        <f t="shared" si="24"/>
        <v>0</v>
      </c>
      <c r="O88" s="7">
        <f t="shared" si="25"/>
        <v>0</v>
      </c>
      <c r="P88" s="31"/>
      <c r="Q88" s="7">
        <f t="shared" si="26"/>
        <v>0</v>
      </c>
      <c r="R88" s="7">
        <f t="shared" si="33"/>
        <v>0</v>
      </c>
      <c r="S88" s="30"/>
      <c r="T88" s="54">
        <f t="shared" si="27"/>
        <v>122330.47552383388</v>
      </c>
      <c r="U88" s="62">
        <f t="shared" si="39"/>
        <v>0</v>
      </c>
      <c r="V88" s="62">
        <f t="shared" si="28"/>
        <v>874501.64426700177</v>
      </c>
      <c r="W88" s="7">
        <f t="shared" si="34"/>
        <v>28484812.481453132</v>
      </c>
      <c r="X88" s="30"/>
      <c r="Y88" s="30"/>
      <c r="Z88" s="30"/>
      <c r="AA88" s="48">
        <f>'Summary CF'!B72*$D$12</f>
        <v>254152.0403650974</v>
      </c>
      <c r="AB88" s="7"/>
      <c r="AC88" s="7">
        <f t="shared" si="35"/>
        <v>0</v>
      </c>
      <c r="AD88" s="7">
        <f t="shared" si="36"/>
        <v>0</v>
      </c>
      <c r="AE88" s="31"/>
      <c r="AF88" s="7">
        <f t="shared" si="37"/>
        <v>254152.0403650974</v>
      </c>
      <c r="AG88" s="7">
        <f t="shared" si="38"/>
        <v>8278398.6274223113</v>
      </c>
    </row>
    <row r="89" spans="1:33" x14ac:dyDescent="0.15">
      <c r="A89" s="48">
        <f>'Summary CF'!B73*$D$5</f>
        <v>849403.65498132713</v>
      </c>
      <c r="B89" s="26">
        <v>71</v>
      </c>
      <c r="C89" s="7">
        <f t="shared" si="20"/>
        <v>0</v>
      </c>
      <c r="D89" s="7">
        <f t="shared" si="29"/>
        <v>0</v>
      </c>
      <c r="E89" s="31"/>
      <c r="F89" s="7">
        <f t="shared" si="21"/>
        <v>0</v>
      </c>
      <c r="G89" s="7">
        <f t="shared" si="30"/>
        <v>0</v>
      </c>
      <c r="H89" s="31"/>
      <c r="I89" s="7">
        <f t="shared" si="31"/>
        <v>0</v>
      </c>
      <c r="J89" s="7">
        <f t="shared" si="32"/>
        <v>0</v>
      </c>
      <c r="K89" s="31"/>
      <c r="L89" s="45">
        <f t="shared" si="22"/>
        <v>0</v>
      </c>
      <c r="M89" s="62">
        <f t="shared" si="23"/>
        <v>0</v>
      </c>
      <c r="N89" s="66">
        <f t="shared" si="24"/>
        <v>0</v>
      </c>
      <c r="O89" s="7">
        <f t="shared" si="25"/>
        <v>0</v>
      </c>
      <c r="P89" s="31"/>
      <c r="Q89" s="7">
        <f t="shared" si="26"/>
        <v>0</v>
      </c>
      <c r="R89" s="7">
        <f t="shared" si="33"/>
        <v>0</v>
      </c>
      <c r="S89" s="30"/>
      <c r="T89" s="54">
        <f t="shared" si="27"/>
        <v>118686.71867272138</v>
      </c>
      <c r="U89" s="62">
        <f t="shared" si="39"/>
        <v>0</v>
      </c>
      <c r="V89" s="62">
        <f t="shared" si="28"/>
        <v>849403.65498132713</v>
      </c>
      <c r="W89" s="7">
        <f t="shared" si="34"/>
        <v>27635408.826471806</v>
      </c>
      <c r="X89" s="30"/>
      <c r="Y89" s="30"/>
      <c r="Z89" s="30"/>
      <c r="AA89" s="48">
        <f>'Summary CF'!B73*$D$12</f>
        <v>246857.9372289482</v>
      </c>
      <c r="AB89" s="7"/>
      <c r="AC89" s="7">
        <f t="shared" si="35"/>
        <v>0</v>
      </c>
      <c r="AD89" s="7">
        <f t="shared" si="36"/>
        <v>0</v>
      </c>
      <c r="AE89" s="31"/>
      <c r="AF89" s="7">
        <f t="shared" si="37"/>
        <v>246857.9372289482</v>
      </c>
      <c r="AG89" s="7">
        <f t="shared" si="38"/>
        <v>8031540.6901933635</v>
      </c>
    </row>
    <row r="90" spans="1:33" x14ac:dyDescent="0.15">
      <c r="A90" s="48">
        <f>'Summary CF'!B74*$D$5</f>
        <v>825008.22808432032</v>
      </c>
      <c r="B90" s="26">
        <v>72</v>
      </c>
      <c r="C90" s="7">
        <f t="shared" si="20"/>
        <v>0</v>
      </c>
      <c r="D90" s="7">
        <f t="shared" si="29"/>
        <v>0</v>
      </c>
      <c r="E90" s="31"/>
      <c r="F90" s="7">
        <f t="shared" si="21"/>
        <v>0</v>
      </c>
      <c r="G90" s="7">
        <f t="shared" si="30"/>
        <v>0</v>
      </c>
      <c r="H90" s="31"/>
      <c r="I90" s="7">
        <f t="shared" si="31"/>
        <v>0</v>
      </c>
      <c r="J90" s="7">
        <f t="shared" si="32"/>
        <v>0</v>
      </c>
      <c r="K90" s="31"/>
      <c r="L90" s="45">
        <f t="shared" si="22"/>
        <v>0</v>
      </c>
      <c r="M90" s="62">
        <f t="shared" si="23"/>
        <v>0</v>
      </c>
      <c r="N90" s="66">
        <f t="shared" si="24"/>
        <v>0</v>
      </c>
      <c r="O90" s="7">
        <f t="shared" si="25"/>
        <v>0</v>
      </c>
      <c r="P90" s="31"/>
      <c r="Q90" s="7">
        <f t="shared" si="26"/>
        <v>0</v>
      </c>
      <c r="R90" s="7">
        <f t="shared" si="33"/>
        <v>0</v>
      </c>
      <c r="S90" s="30"/>
      <c r="T90" s="54">
        <f t="shared" si="27"/>
        <v>115147.53677696585</v>
      </c>
      <c r="U90" s="62">
        <f t="shared" si="39"/>
        <v>0</v>
      </c>
      <c r="V90" s="62">
        <f t="shared" si="28"/>
        <v>825008.22808432032</v>
      </c>
      <c r="W90" s="7">
        <f t="shared" si="34"/>
        <v>26810400.598387484</v>
      </c>
      <c r="X90" s="30"/>
      <c r="Y90" s="30"/>
      <c r="Z90" s="30"/>
      <c r="AA90" s="48">
        <f>'Summary CF'!B74*$D$12</f>
        <v>239768.01628700559</v>
      </c>
      <c r="AB90" s="7"/>
      <c r="AC90" s="7">
        <f t="shared" si="35"/>
        <v>0</v>
      </c>
      <c r="AD90" s="7">
        <f t="shared" si="36"/>
        <v>0</v>
      </c>
      <c r="AE90" s="31"/>
      <c r="AF90" s="7">
        <f t="shared" si="37"/>
        <v>239768.01628700559</v>
      </c>
      <c r="AG90" s="7">
        <f t="shared" si="38"/>
        <v>7791772.673906358</v>
      </c>
    </row>
    <row r="91" spans="1:33" x14ac:dyDescent="0.15">
      <c r="A91" s="48">
        <f>'Summary CF'!B75*$D$5</f>
        <v>801296.04084341344</v>
      </c>
      <c r="B91" s="26">
        <v>73</v>
      </c>
      <c r="C91" s="7">
        <f t="shared" si="20"/>
        <v>0</v>
      </c>
      <c r="D91" s="7">
        <f t="shared" si="29"/>
        <v>0</v>
      </c>
      <c r="E91" s="31"/>
      <c r="F91" s="7">
        <f t="shared" si="21"/>
        <v>0</v>
      </c>
      <c r="G91" s="7">
        <f t="shared" si="30"/>
        <v>0</v>
      </c>
      <c r="H91" s="31"/>
      <c r="I91" s="7">
        <f t="shared" si="31"/>
        <v>0</v>
      </c>
      <c r="J91" s="7">
        <f t="shared" si="32"/>
        <v>0</v>
      </c>
      <c r="K91" s="31"/>
      <c r="L91" s="45">
        <f t="shared" si="22"/>
        <v>0</v>
      </c>
      <c r="M91" s="62">
        <f t="shared" si="23"/>
        <v>0</v>
      </c>
      <c r="N91" s="66">
        <f t="shared" si="24"/>
        <v>0</v>
      </c>
      <c r="O91" s="7">
        <f t="shared" si="25"/>
        <v>0</v>
      </c>
      <c r="P91" s="31"/>
      <c r="Q91" s="7">
        <f t="shared" si="26"/>
        <v>0</v>
      </c>
      <c r="R91" s="7">
        <f t="shared" si="33"/>
        <v>0</v>
      </c>
      <c r="S91" s="30"/>
      <c r="T91" s="54">
        <f t="shared" si="27"/>
        <v>111710.00249328118</v>
      </c>
      <c r="U91" s="62">
        <f t="shared" si="39"/>
        <v>0</v>
      </c>
      <c r="V91" s="62">
        <f t="shared" si="28"/>
        <v>801296.04084341344</v>
      </c>
      <c r="W91" s="7">
        <f t="shared" si="34"/>
        <v>26009104.557544071</v>
      </c>
      <c r="X91" s="30"/>
      <c r="Y91" s="30"/>
      <c r="Z91" s="30"/>
      <c r="AA91" s="48">
        <f>'Summary CF'!B75*$D$12</f>
        <v>232876.66187011704</v>
      </c>
      <c r="AB91" s="7"/>
      <c r="AC91" s="7">
        <f t="shared" si="35"/>
        <v>0</v>
      </c>
      <c r="AD91" s="7">
        <f t="shared" si="36"/>
        <v>0</v>
      </c>
      <c r="AE91" s="31"/>
      <c r="AF91" s="7">
        <f t="shared" si="37"/>
        <v>232876.66187011704</v>
      </c>
      <c r="AG91" s="7">
        <f t="shared" si="38"/>
        <v>7558896.0120362407</v>
      </c>
    </row>
    <row r="92" spans="1:33" x14ac:dyDescent="0.15">
      <c r="A92" s="48">
        <f>'Summary CF'!B76*$D$5</f>
        <v>778248.29512842849</v>
      </c>
      <c r="B92" s="26">
        <v>74</v>
      </c>
      <c r="C92" s="7">
        <f t="shared" si="20"/>
        <v>0</v>
      </c>
      <c r="D92" s="7">
        <f t="shared" si="29"/>
        <v>0</v>
      </c>
      <c r="E92" s="31"/>
      <c r="F92" s="7">
        <f t="shared" si="21"/>
        <v>0</v>
      </c>
      <c r="G92" s="7">
        <f t="shared" si="30"/>
        <v>0</v>
      </c>
      <c r="H92" s="31"/>
      <c r="I92" s="7">
        <f t="shared" si="31"/>
        <v>0</v>
      </c>
      <c r="J92" s="7">
        <f t="shared" si="32"/>
        <v>0</v>
      </c>
      <c r="K92" s="31"/>
      <c r="L92" s="45">
        <f t="shared" si="22"/>
        <v>0</v>
      </c>
      <c r="M92" s="62">
        <f t="shared" si="23"/>
        <v>0</v>
      </c>
      <c r="N92" s="66">
        <f t="shared" si="24"/>
        <v>0</v>
      </c>
      <c r="O92" s="7">
        <f t="shared" si="25"/>
        <v>0</v>
      </c>
      <c r="P92" s="31"/>
      <c r="Q92" s="7">
        <f t="shared" si="26"/>
        <v>0</v>
      </c>
      <c r="R92" s="7">
        <f t="shared" si="33"/>
        <v>0</v>
      </c>
      <c r="S92" s="30"/>
      <c r="T92" s="54">
        <f t="shared" si="27"/>
        <v>108371.26898976696</v>
      </c>
      <c r="U92" s="62">
        <f t="shared" si="39"/>
        <v>0</v>
      </c>
      <c r="V92" s="62">
        <f t="shared" si="28"/>
        <v>778248.29512842849</v>
      </c>
      <c r="W92" s="7">
        <f t="shared" si="34"/>
        <v>25230856.262415644</v>
      </c>
      <c r="X92" s="30"/>
      <c r="Y92" s="30"/>
      <c r="Z92" s="30"/>
      <c r="AA92" s="48">
        <f>'Summary CF'!B76*$D$12</f>
        <v>226178.41077169953</v>
      </c>
      <c r="AB92" s="7"/>
      <c r="AC92" s="7">
        <f t="shared" si="35"/>
        <v>0</v>
      </c>
      <c r="AD92" s="7">
        <f t="shared" si="36"/>
        <v>0</v>
      </c>
      <c r="AE92" s="31"/>
      <c r="AF92" s="7">
        <f t="shared" si="37"/>
        <v>226178.41077169953</v>
      </c>
      <c r="AG92" s="7">
        <f t="shared" si="38"/>
        <v>7332717.601264541</v>
      </c>
    </row>
    <row r="93" spans="1:33" x14ac:dyDescent="0.15">
      <c r="A93" s="48">
        <f>'Summary CF'!B77*$D$5</f>
        <v>755846.70330714155</v>
      </c>
      <c r="B93" s="26">
        <v>75</v>
      </c>
      <c r="C93" s="7">
        <f t="shared" si="20"/>
        <v>0</v>
      </c>
      <c r="D93" s="7">
        <f t="shared" si="29"/>
        <v>0</v>
      </c>
      <c r="E93" s="31"/>
      <c r="F93" s="7">
        <f t="shared" si="21"/>
        <v>0</v>
      </c>
      <c r="G93" s="7">
        <f t="shared" si="30"/>
        <v>0</v>
      </c>
      <c r="H93" s="31"/>
      <c r="I93" s="7">
        <f t="shared" si="31"/>
        <v>0</v>
      </c>
      <c r="J93" s="7">
        <f t="shared" si="32"/>
        <v>0</v>
      </c>
      <c r="K93" s="31"/>
      <c r="L93" s="45">
        <f t="shared" si="22"/>
        <v>0</v>
      </c>
      <c r="M93" s="62">
        <f t="shared" si="23"/>
        <v>0</v>
      </c>
      <c r="N93" s="66">
        <f t="shared" si="24"/>
        <v>0</v>
      </c>
      <c r="O93" s="7">
        <f t="shared" si="25"/>
        <v>0</v>
      </c>
      <c r="P93" s="31"/>
      <c r="Q93" s="7">
        <f t="shared" si="26"/>
        <v>0</v>
      </c>
      <c r="R93" s="7">
        <f t="shared" si="33"/>
        <v>0</v>
      </c>
      <c r="S93" s="30"/>
      <c r="T93" s="54">
        <f t="shared" si="27"/>
        <v>105128.56776006518</v>
      </c>
      <c r="U93" s="62">
        <f t="shared" si="39"/>
        <v>0</v>
      </c>
      <c r="V93" s="62">
        <f t="shared" si="28"/>
        <v>755846.70330714155</v>
      </c>
      <c r="W93" s="7">
        <f t="shared" si="34"/>
        <v>24475009.559108503</v>
      </c>
      <c r="X93" s="30"/>
      <c r="Y93" s="30"/>
      <c r="Z93" s="30"/>
      <c r="AA93" s="48">
        <f>'Summary CF'!B77*$D$12</f>
        <v>219667.94814863801</v>
      </c>
      <c r="AB93" s="7"/>
      <c r="AC93" s="7">
        <f t="shared" si="35"/>
        <v>0</v>
      </c>
      <c r="AD93" s="7">
        <f t="shared" si="36"/>
        <v>0</v>
      </c>
      <c r="AE93" s="31"/>
      <c r="AF93" s="7">
        <f t="shared" si="37"/>
        <v>219667.94814863801</v>
      </c>
      <c r="AG93" s="7">
        <f t="shared" si="38"/>
        <v>7113049.653115903</v>
      </c>
    </row>
    <row r="94" spans="1:33" x14ac:dyDescent="0.15">
      <c r="A94" s="48">
        <f>'Summary CF'!B78*$D$5</f>
        <v>734073.47451722238</v>
      </c>
      <c r="B94" s="26">
        <v>76</v>
      </c>
      <c r="C94" s="7">
        <f t="shared" si="20"/>
        <v>0</v>
      </c>
      <c r="D94" s="7">
        <f t="shared" si="29"/>
        <v>0</v>
      </c>
      <c r="E94" s="31"/>
      <c r="F94" s="7">
        <f t="shared" si="21"/>
        <v>0</v>
      </c>
      <c r="G94" s="7">
        <f t="shared" si="30"/>
        <v>0</v>
      </c>
      <c r="H94" s="31"/>
      <c r="I94" s="7">
        <f t="shared" si="31"/>
        <v>0</v>
      </c>
      <c r="J94" s="7">
        <f t="shared" si="32"/>
        <v>0</v>
      </c>
      <c r="K94" s="31"/>
      <c r="L94" s="45">
        <f t="shared" si="22"/>
        <v>0</v>
      </c>
      <c r="M94" s="62">
        <f t="shared" si="23"/>
        <v>0</v>
      </c>
      <c r="N94" s="66">
        <f t="shared" si="24"/>
        <v>0</v>
      </c>
      <c r="O94" s="7">
        <f t="shared" si="25"/>
        <v>0</v>
      </c>
      <c r="P94" s="31"/>
      <c r="Q94" s="7">
        <f t="shared" si="26"/>
        <v>0</v>
      </c>
      <c r="R94" s="7">
        <f t="shared" si="33"/>
        <v>0</v>
      </c>
      <c r="S94" s="30"/>
      <c r="T94" s="54">
        <f t="shared" si="27"/>
        <v>101979.20649628543</v>
      </c>
      <c r="U94" s="62">
        <f t="shared" si="39"/>
        <v>0</v>
      </c>
      <c r="V94" s="62">
        <f t="shared" si="28"/>
        <v>734073.47451722238</v>
      </c>
      <c r="W94" s="7">
        <f t="shared" si="34"/>
        <v>23740936.084591281</v>
      </c>
      <c r="X94" s="30"/>
      <c r="Y94" s="30"/>
      <c r="Z94" s="30"/>
      <c r="AA94" s="48">
        <f>'Summary CF'!B78*$D$12</f>
        <v>213340.10353156773</v>
      </c>
      <c r="AB94" s="7"/>
      <c r="AC94" s="7">
        <f t="shared" si="35"/>
        <v>0</v>
      </c>
      <c r="AD94" s="7">
        <f t="shared" si="36"/>
        <v>0</v>
      </c>
      <c r="AE94" s="31"/>
      <c r="AF94" s="7">
        <f t="shared" si="37"/>
        <v>213340.10353156773</v>
      </c>
      <c r="AG94" s="7">
        <f t="shared" si="38"/>
        <v>6899709.5495843356</v>
      </c>
    </row>
    <row r="95" spans="1:33" x14ac:dyDescent="0.15">
      <c r="A95" s="48">
        <f>'Summary CF'!B79*$D$5</f>
        <v>712911.30130457098</v>
      </c>
      <c r="B95" s="26">
        <v>77</v>
      </c>
      <c r="C95" s="7">
        <f t="shared" si="20"/>
        <v>0</v>
      </c>
      <c r="D95" s="7">
        <f t="shared" si="29"/>
        <v>0</v>
      </c>
      <c r="E95" s="31"/>
      <c r="F95" s="7">
        <f t="shared" si="21"/>
        <v>0</v>
      </c>
      <c r="G95" s="7">
        <f t="shared" si="30"/>
        <v>0</v>
      </c>
      <c r="H95" s="31"/>
      <c r="I95" s="7">
        <f t="shared" si="31"/>
        <v>0</v>
      </c>
      <c r="J95" s="7">
        <f t="shared" si="32"/>
        <v>0</v>
      </c>
      <c r="K95" s="31"/>
      <c r="L95" s="45">
        <f t="shared" si="22"/>
        <v>0</v>
      </c>
      <c r="M95" s="62">
        <f t="shared" si="23"/>
        <v>0</v>
      </c>
      <c r="N95" s="66">
        <f t="shared" si="24"/>
        <v>0</v>
      </c>
      <c r="O95" s="7">
        <f t="shared" si="25"/>
        <v>0</v>
      </c>
      <c r="P95" s="31"/>
      <c r="Q95" s="7">
        <f t="shared" si="26"/>
        <v>0</v>
      </c>
      <c r="R95" s="7">
        <f t="shared" si="33"/>
        <v>0</v>
      </c>
      <c r="S95" s="30"/>
      <c r="T95" s="54">
        <f t="shared" si="27"/>
        <v>98920.567019130336</v>
      </c>
      <c r="U95" s="62">
        <f t="shared" si="39"/>
        <v>0</v>
      </c>
      <c r="V95" s="62">
        <f t="shared" si="28"/>
        <v>712911.30130457098</v>
      </c>
      <c r="W95" s="7">
        <f t="shared" si="34"/>
        <v>23028024.783286709</v>
      </c>
      <c r="X95" s="30"/>
      <c r="Y95" s="30"/>
      <c r="Z95" s="30"/>
      <c r="AA95" s="48">
        <f>'Summary CF'!B79*$D$12</f>
        <v>207189.84694164092</v>
      </c>
      <c r="AB95" s="7"/>
      <c r="AC95" s="7">
        <f t="shared" si="35"/>
        <v>0</v>
      </c>
      <c r="AD95" s="7">
        <f t="shared" si="36"/>
        <v>0</v>
      </c>
      <c r="AE95" s="31"/>
      <c r="AF95" s="7">
        <f t="shared" si="37"/>
        <v>207189.84694164092</v>
      </c>
      <c r="AG95" s="7">
        <f t="shared" si="38"/>
        <v>6692519.702642695</v>
      </c>
    </row>
    <row r="96" spans="1:33" x14ac:dyDescent="0.15">
      <c r="A96" s="48">
        <f>'Summary CF'!B80*$D$5</f>
        <v>692343.34661832394</v>
      </c>
      <c r="B96" s="26">
        <v>78</v>
      </c>
      <c r="C96" s="7">
        <f t="shared" si="20"/>
        <v>0</v>
      </c>
      <c r="D96" s="7">
        <f t="shared" si="29"/>
        <v>0</v>
      </c>
      <c r="E96" s="31"/>
      <c r="F96" s="7">
        <f t="shared" si="21"/>
        <v>0</v>
      </c>
      <c r="G96" s="7">
        <f t="shared" si="30"/>
        <v>0</v>
      </c>
      <c r="H96" s="31"/>
      <c r="I96" s="7">
        <f t="shared" si="31"/>
        <v>0</v>
      </c>
      <c r="J96" s="7">
        <f t="shared" si="32"/>
        <v>0</v>
      </c>
      <c r="K96" s="31"/>
      <c r="L96" s="45">
        <f t="shared" si="22"/>
        <v>0</v>
      </c>
      <c r="M96" s="62">
        <f t="shared" si="23"/>
        <v>0</v>
      </c>
      <c r="N96" s="66">
        <f t="shared" si="24"/>
        <v>0</v>
      </c>
      <c r="O96" s="7">
        <f t="shared" si="25"/>
        <v>0</v>
      </c>
      <c r="P96" s="31"/>
      <c r="Q96" s="7">
        <f t="shared" si="26"/>
        <v>0</v>
      </c>
      <c r="R96" s="7">
        <f t="shared" si="33"/>
        <v>0</v>
      </c>
      <c r="S96" s="30"/>
      <c r="T96" s="54">
        <f t="shared" si="27"/>
        <v>95950.103263694618</v>
      </c>
      <c r="U96" s="62">
        <f t="shared" si="39"/>
        <v>0</v>
      </c>
      <c r="V96" s="62">
        <f t="shared" si="28"/>
        <v>692343.34661832394</v>
      </c>
      <c r="W96" s="7">
        <f t="shared" si="34"/>
        <v>22335681.436668385</v>
      </c>
      <c r="X96" s="30"/>
      <c r="Y96" s="30"/>
      <c r="Z96" s="30"/>
      <c r="AA96" s="48">
        <f>'Summary CF'!B80*$D$12</f>
        <v>201212.28511095038</v>
      </c>
      <c r="AB96" s="7"/>
      <c r="AC96" s="7">
        <f t="shared" si="35"/>
        <v>0</v>
      </c>
      <c r="AD96" s="7">
        <f t="shared" si="36"/>
        <v>0</v>
      </c>
      <c r="AE96" s="31"/>
      <c r="AF96" s="7">
        <f t="shared" si="37"/>
        <v>201212.28511095038</v>
      </c>
      <c r="AG96" s="7">
        <f t="shared" si="38"/>
        <v>6491307.4175317446</v>
      </c>
    </row>
    <row r="97" spans="1:33" x14ac:dyDescent="0.15">
      <c r="A97" s="48">
        <f>'Summary CF'!B81*$D$5</f>
        <v>672353.23115306767</v>
      </c>
      <c r="B97" s="26">
        <v>79</v>
      </c>
      <c r="C97" s="7">
        <f t="shared" si="20"/>
        <v>0</v>
      </c>
      <c r="D97" s="7">
        <f t="shared" si="29"/>
        <v>0</v>
      </c>
      <c r="E97" s="31"/>
      <c r="F97" s="7">
        <f t="shared" si="21"/>
        <v>0</v>
      </c>
      <c r="G97" s="7">
        <f t="shared" si="30"/>
        <v>0</v>
      </c>
      <c r="H97" s="31"/>
      <c r="I97" s="7">
        <f t="shared" si="31"/>
        <v>0</v>
      </c>
      <c r="J97" s="7">
        <f t="shared" si="32"/>
        <v>0</v>
      </c>
      <c r="K97" s="31"/>
      <c r="L97" s="45">
        <f t="shared" si="22"/>
        <v>0</v>
      </c>
      <c r="M97" s="62">
        <f t="shared" si="23"/>
        <v>0</v>
      </c>
      <c r="N97" s="66">
        <f t="shared" si="24"/>
        <v>0</v>
      </c>
      <c r="O97" s="7">
        <f t="shared" si="25"/>
        <v>0</v>
      </c>
      <c r="P97" s="31"/>
      <c r="Q97" s="7">
        <f t="shared" si="26"/>
        <v>0</v>
      </c>
      <c r="R97" s="7">
        <f t="shared" si="33"/>
        <v>0</v>
      </c>
      <c r="S97" s="30"/>
      <c r="T97" s="54">
        <f t="shared" si="27"/>
        <v>93065.339319451596</v>
      </c>
      <c r="U97" s="62">
        <f t="shared" si="39"/>
        <v>0</v>
      </c>
      <c r="V97" s="62">
        <f t="shared" si="28"/>
        <v>672353.23115306767</v>
      </c>
      <c r="W97" s="7">
        <f t="shared" si="34"/>
        <v>21663328.205515318</v>
      </c>
      <c r="X97" s="30"/>
      <c r="Y97" s="30"/>
      <c r="Z97" s="30"/>
      <c r="AA97" s="48">
        <f>'Summary CF'!B81*$D$12</f>
        <v>195402.65780386029</v>
      </c>
      <c r="AB97" s="7"/>
      <c r="AC97" s="7">
        <f t="shared" si="35"/>
        <v>0</v>
      </c>
      <c r="AD97" s="7">
        <f t="shared" si="36"/>
        <v>0</v>
      </c>
      <c r="AE97" s="31"/>
      <c r="AF97" s="7">
        <f t="shared" si="37"/>
        <v>195402.65780386029</v>
      </c>
      <c r="AG97" s="7">
        <f t="shared" si="38"/>
        <v>6295904.7597278841</v>
      </c>
    </row>
    <row r="98" spans="1:33" x14ac:dyDescent="0.15">
      <c r="A98" s="48">
        <f>'Summary CF'!B82*$D$5</f>
        <v>652925.0210290465</v>
      </c>
      <c r="B98" s="26">
        <v>80</v>
      </c>
      <c r="C98" s="7">
        <f t="shared" si="20"/>
        <v>0</v>
      </c>
      <c r="D98" s="7">
        <f t="shared" si="29"/>
        <v>0</v>
      </c>
      <c r="E98" s="31"/>
      <c r="F98" s="7">
        <f t="shared" si="21"/>
        <v>0</v>
      </c>
      <c r="G98" s="7">
        <f t="shared" si="30"/>
        <v>0</v>
      </c>
      <c r="H98" s="31"/>
      <c r="I98" s="7">
        <f t="shared" si="31"/>
        <v>0</v>
      </c>
      <c r="J98" s="7">
        <f t="shared" si="32"/>
        <v>0</v>
      </c>
      <c r="K98" s="31"/>
      <c r="L98" s="45">
        <f t="shared" si="22"/>
        <v>0</v>
      </c>
      <c r="M98" s="62">
        <f t="shared" si="23"/>
        <v>0</v>
      </c>
      <c r="N98" s="66">
        <f t="shared" si="24"/>
        <v>0</v>
      </c>
      <c r="O98" s="7">
        <f t="shared" si="25"/>
        <v>0</v>
      </c>
      <c r="P98" s="31"/>
      <c r="Q98" s="7">
        <f t="shared" si="26"/>
        <v>0</v>
      </c>
      <c r="R98" s="7">
        <f t="shared" si="33"/>
        <v>0</v>
      </c>
      <c r="S98" s="30"/>
      <c r="T98" s="54">
        <f t="shared" si="27"/>
        <v>90263.867522980494</v>
      </c>
      <c r="U98" s="62">
        <f t="shared" si="39"/>
        <v>0</v>
      </c>
      <c r="V98" s="62">
        <f t="shared" si="28"/>
        <v>652925.0210290465</v>
      </c>
      <c r="W98" s="7">
        <f t="shared" si="34"/>
        <v>21010403.18448627</v>
      </c>
      <c r="X98" s="30"/>
      <c r="Y98" s="30"/>
      <c r="Z98" s="30"/>
      <c r="AA98" s="48">
        <f>'Summary CF'!B82*$D$12</f>
        <v>189756.33423656665</v>
      </c>
      <c r="AB98" s="7"/>
      <c r="AC98" s="7">
        <f t="shared" si="35"/>
        <v>0</v>
      </c>
      <c r="AD98" s="7">
        <f t="shared" si="36"/>
        <v>0</v>
      </c>
      <c r="AE98" s="31"/>
      <c r="AF98" s="7">
        <f t="shared" si="37"/>
        <v>189756.33423656665</v>
      </c>
      <c r="AG98" s="7">
        <f t="shared" si="38"/>
        <v>6106148.4254913172</v>
      </c>
    </row>
    <row r="99" spans="1:33" x14ac:dyDescent="0.15">
      <c r="A99" s="48">
        <f>'Summary CF'!B83*$D$5</f>
        <v>634043.21580138954</v>
      </c>
      <c r="B99" s="26">
        <v>81</v>
      </c>
      <c r="C99" s="7">
        <f t="shared" si="20"/>
        <v>0</v>
      </c>
      <c r="D99" s="7">
        <f t="shared" si="29"/>
        <v>0</v>
      </c>
      <c r="E99" s="31"/>
      <c r="F99" s="7">
        <f t="shared" si="21"/>
        <v>0</v>
      </c>
      <c r="G99" s="7">
        <f t="shared" si="30"/>
        <v>0</v>
      </c>
      <c r="H99" s="31"/>
      <c r="I99" s="7">
        <f t="shared" si="31"/>
        <v>0</v>
      </c>
      <c r="J99" s="7">
        <f t="shared" si="32"/>
        <v>0</v>
      </c>
      <c r="K99" s="31"/>
      <c r="L99" s="45">
        <f t="shared" si="22"/>
        <v>0</v>
      </c>
      <c r="M99" s="62">
        <f t="shared" si="23"/>
        <v>0</v>
      </c>
      <c r="N99" s="66">
        <f t="shared" si="24"/>
        <v>0</v>
      </c>
      <c r="O99" s="7">
        <f t="shared" si="25"/>
        <v>0</v>
      </c>
      <c r="P99" s="31"/>
      <c r="Q99" s="7">
        <f t="shared" si="26"/>
        <v>0</v>
      </c>
      <c r="R99" s="7">
        <f t="shared" si="33"/>
        <v>0</v>
      </c>
      <c r="S99" s="30"/>
      <c r="T99" s="54">
        <f t="shared" si="27"/>
        <v>87543.346602026126</v>
      </c>
      <c r="U99" s="62">
        <f t="shared" si="39"/>
        <v>0</v>
      </c>
      <c r="V99" s="62">
        <f t="shared" si="28"/>
        <v>634043.21580138954</v>
      </c>
      <c r="W99" s="7">
        <f t="shared" si="34"/>
        <v>20376359.968684882</v>
      </c>
      <c r="X99" s="30"/>
      <c r="Y99" s="30"/>
      <c r="Z99" s="30"/>
      <c r="AA99" s="48">
        <f>'Summary CF'!B83*$D$12</f>
        <v>184268.80959227885</v>
      </c>
      <c r="AB99" s="7"/>
      <c r="AC99" s="7">
        <f t="shared" si="35"/>
        <v>0</v>
      </c>
      <c r="AD99" s="7">
        <f t="shared" si="36"/>
        <v>0</v>
      </c>
      <c r="AE99" s="31"/>
      <c r="AF99" s="7">
        <f t="shared" si="37"/>
        <v>184268.80959227885</v>
      </c>
      <c r="AG99" s="7">
        <f t="shared" si="38"/>
        <v>5921879.6158990385</v>
      </c>
    </row>
    <row r="100" spans="1:33" x14ac:dyDescent="0.15">
      <c r="A100" s="48">
        <f>'Summary CF'!B84*$D$5</f>
        <v>615692.7367896263</v>
      </c>
      <c r="B100" s="26">
        <v>82</v>
      </c>
      <c r="C100" s="7">
        <f t="shared" si="20"/>
        <v>0</v>
      </c>
      <c r="D100" s="7">
        <f t="shared" si="29"/>
        <v>0</v>
      </c>
      <c r="E100" s="31"/>
      <c r="F100" s="7">
        <f t="shared" si="21"/>
        <v>0</v>
      </c>
      <c r="G100" s="7">
        <f t="shared" si="30"/>
        <v>0</v>
      </c>
      <c r="H100" s="31"/>
      <c r="I100" s="7">
        <f t="shared" si="31"/>
        <v>0</v>
      </c>
      <c r="J100" s="7">
        <f t="shared" si="32"/>
        <v>0</v>
      </c>
      <c r="K100" s="31"/>
      <c r="L100" s="45">
        <f t="shared" si="22"/>
        <v>0</v>
      </c>
      <c r="M100" s="62">
        <f t="shared" si="23"/>
        <v>0</v>
      </c>
      <c r="N100" s="66">
        <f t="shared" si="24"/>
        <v>0</v>
      </c>
      <c r="O100" s="7">
        <f t="shared" si="25"/>
        <v>0</v>
      </c>
      <c r="P100" s="31"/>
      <c r="Q100" s="7">
        <f t="shared" si="26"/>
        <v>0</v>
      </c>
      <c r="R100" s="7">
        <f t="shared" si="33"/>
        <v>0</v>
      </c>
      <c r="S100" s="30"/>
      <c r="T100" s="54">
        <f t="shared" si="27"/>
        <v>84901.499869520339</v>
      </c>
      <c r="U100" s="62">
        <f t="shared" si="39"/>
        <v>0</v>
      </c>
      <c r="V100" s="62">
        <f t="shared" si="28"/>
        <v>615692.7367896263</v>
      </c>
      <c r="W100" s="7">
        <f t="shared" si="34"/>
        <v>19760667.231895257</v>
      </c>
      <c r="X100" s="30"/>
      <c r="Y100" s="30"/>
      <c r="Z100" s="30"/>
      <c r="AA100" s="48">
        <f>'Summary CF'!B84*$D$12</f>
        <v>178935.70162948512</v>
      </c>
      <c r="AB100" s="7"/>
      <c r="AC100" s="7">
        <f t="shared" si="35"/>
        <v>0</v>
      </c>
      <c r="AD100" s="7">
        <f t="shared" si="36"/>
        <v>0</v>
      </c>
      <c r="AE100" s="31"/>
      <c r="AF100" s="7">
        <f t="shared" si="37"/>
        <v>178935.70162948512</v>
      </c>
      <c r="AG100" s="7">
        <f t="shared" si="38"/>
        <v>5742943.9142695535</v>
      </c>
    </row>
    <row r="101" spans="1:33" x14ac:dyDescent="0.15">
      <c r="A101" s="48">
        <f>'Summary CF'!B85*$D$5</f>
        <v>597858.91571898502</v>
      </c>
      <c r="B101" s="26">
        <v>83</v>
      </c>
      <c r="C101" s="7">
        <f t="shared" si="20"/>
        <v>0</v>
      </c>
      <c r="D101" s="7">
        <f t="shared" si="29"/>
        <v>0</v>
      </c>
      <c r="E101" s="31"/>
      <c r="F101" s="7">
        <f t="shared" si="21"/>
        <v>0</v>
      </c>
      <c r="G101" s="7">
        <f t="shared" si="30"/>
        <v>0</v>
      </c>
      <c r="H101" s="31"/>
      <c r="I101" s="7">
        <f t="shared" si="31"/>
        <v>0</v>
      </c>
      <c r="J101" s="7">
        <f t="shared" si="32"/>
        <v>0</v>
      </c>
      <c r="K101" s="31"/>
      <c r="L101" s="45">
        <f t="shared" si="22"/>
        <v>0</v>
      </c>
      <c r="M101" s="62">
        <f t="shared" si="23"/>
        <v>0</v>
      </c>
      <c r="N101" s="66">
        <f t="shared" si="24"/>
        <v>0</v>
      </c>
      <c r="O101" s="7">
        <f t="shared" si="25"/>
        <v>0</v>
      </c>
      <c r="P101" s="31"/>
      <c r="Q101" s="7">
        <f t="shared" si="26"/>
        <v>0</v>
      </c>
      <c r="R101" s="7">
        <f t="shared" si="33"/>
        <v>0</v>
      </c>
      <c r="S101" s="30"/>
      <c r="T101" s="54">
        <f t="shared" si="27"/>
        <v>82336.113466230236</v>
      </c>
      <c r="U101" s="62">
        <f t="shared" si="39"/>
        <v>0</v>
      </c>
      <c r="V101" s="62">
        <f t="shared" si="28"/>
        <v>597858.91571898502</v>
      </c>
      <c r="W101" s="7">
        <f t="shared" si="34"/>
        <v>19162808.316176273</v>
      </c>
      <c r="X101" s="30"/>
      <c r="Y101" s="30"/>
      <c r="Z101" s="30"/>
      <c r="AA101" s="48">
        <f>'Summary CF'!B85*$D$12</f>
        <v>173752.74738083003</v>
      </c>
      <c r="AB101" s="7"/>
      <c r="AC101" s="7">
        <f t="shared" si="35"/>
        <v>0</v>
      </c>
      <c r="AD101" s="7">
        <f t="shared" si="36"/>
        <v>0</v>
      </c>
      <c r="AE101" s="31"/>
      <c r="AF101" s="7">
        <f t="shared" si="37"/>
        <v>173752.74738083003</v>
      </c>
      <c r="AG101" s="7">
        <f t="shared" si="38"/>
        <v>5569191.1668887231</v>
      </c>
    </row>
    <row r="102" spans="1:33" x14ac:dyDescent="0.15">
      <c r="A102" s="48">
        <f>'Summary CF'!B86*$D$5</f>
        <v>580527.48366519634</v>
      </c>
      <c r="B102" s="26">
        <v>84</v>
      </c>
      <c r="C102" s="7">
        <f t="shared" si="20"/>
        <v>0</v>
      </c>
      <c r="D102" s="7">
        <f t="shared" si="29"/>
        <v>0</v>
      </c>
      <c r="E102" s="31"/>
      <c r="F102" s="7">
        <f t="shared" si="21"/>
        <v>0</v>
      </c>
      <c r="G102" s="7">
        <f t="shared" si="30"/>
        <v>0</v>
      </c>
      <c r="H102" s="31"/>
      <c r="I102" s="7">
        <f t="shared" si="31"/>
        <v>0</v>
      </c>
      <c r="J102" s="7">
        <f t="shared" si="32"/>
        <v>0</v>
      </c>
      <c r="K102" s="31"/>
      <c r="L102" s="45">
        <f t="shared" si="22"/>
        <v>0</v>
      </c>
      <c r="M102" s="62">
        <f t="shared" si="23"/>
        <v>0</v>
      </c>
      <c r="N102" s="66">
        <f t="shared" si="24"/>
        <v>0</v>
      </c>
      <c r="O102" s="7">
        <f t="shared" si="25"/>
        <v>0</v>
      </c>
      <c r="P102" s="31"/>
      <c r="Q102" s="7">
        <f t="shared" si="26"/>
        <v>0</v>
      </c>
      <c r="R102" s="7">
        <f t="shared" si="33"/>
        <v>0</v>
      </c>
      <c r="S102" s="30"/>
      <c r="T102" s="54">
        <f t="shared" si="27"/>
        <v>79845.034650734466</v>
      </c>
      <c r="U102" s="62">
        <f t="shared" si="39"/>
        <v>0</v>
      </c>
      <c r="V102" s="62">
        <f t="shared" si="28"/>
        <v>580527.48366519634</v>
      </c>
      <c r="W102" s="7">
        <f t="shared" si="34"/>
        <v>18582280.832511075</v>
      </c>
      <c r="X102" s="30"/>
      <c r="Y102" s="30"/>
      <c r="Z102" s="30"/>
      <c r="AA102" s="48">
        <f>'Summary CF'!B86*$D$12</f>
        <v>168715.7999401977</v>
      </c>
      <c r="AB102" s="7"/>
      <c r="AC102" s="7">
        <f t="shared" si="35"/>
        <v>0</v>
      </c>
      <c r="AD102" s="7">
        <f t="shared" si="36"/>
        <v>0</v>
      </c>
      <c r="AE102" s="31"/>
      <c r="AF102" s="7">
        <f t="shared" si="37"/>
        <v>168715.7999401977</v>
      </c>
      <c r="AG102" s="7">
        <f t="shared" si="38"/>
        <v>5400475.3669485254</v>
      </c>
    </row>
    <row r="103" spans="1:33" x14ac:dyDescent="0.15">
      <c r="A103" s="48">
        <f>'Summary CF'!B87*$D$5</f>
        <v>563684.5602947406</v>
      </c>
      <c r="B103" s="26">
        <v>85</v>
      </c>
      <c r="C103" s="7">
        <f t="shared" si="20"/>
        <v>0</v>
      </c>
      <c r="D103" s="7">
        <f t="shared" si="29"/>
        <v>0</v>
      </c>
      <c r="E103" s="31"/>
      <c r="F103" s="7">
        <f t="shared" si="21"/>
        <v>0</v>
      </c>
      <c r="G103" s="7">
        <f t="shared" si="30"/>
        <v>0</v>
      </c>
      <c r="H103" s="31"/>
      <c r="I103" s="7">
        <f t="shared" si="31"/>
        <v>0</v>
      </c>
      <c r="J103" s="7">
        <f t="shared" si="32"/>
        <v>0</v>
      </c>
      <c r="K103" s="31"/>
      <c r="L103" s="45">
        <f t="shared" si="22"/>
        <v>0</v>
      </c>
      <c r="M103" s="62">
        <f t="shared" si="23"/>
        <v>0</v>
      </c>
      <c r="N103" s="66">
        <f t="shared" si="24"/>
        <v>0</v>
      </c>
      <c r="O103" s="7">
        <f t="shared" si="25"/>
        <v>0</v>
      </c>
      <c r="P103" s="31"/>
      <c r="Q103" s="7">
        <f t="shared" si="26"/>
        <v>0</v>
      </c>
      <c r="R103" s="7">
        <f t="shared" si="33"/>
        <v>0</v>
      </c>
      <c r="S103" s="30"/>
      <c r="T103" s="54">
        <f t="shared" si="27"/>
        <v>77426.170135462817</v>
      </c>
      <c r="U103" s="62">
        <f t="shared" si="39"/>
        <v>0</v>
      </c>
      <c r="V103" s="62">
        <f t="shared" si="28"/>
        <v>563684.5602947406</v>
      </c>
      <c r="W103" s="7">
        <f t="shared" si="34"/>
        <v>18018596.272216335</v>
      </c>
      <c r="X103" s="30"/>
      <c r="Y103" s="30"/>
      <c r="Z103" s="30"/>
      <c r="AA103" s="48">
        <f>'Summary CF'!B87*$D$12</f>
        <v>163820.82533565897</v>
      </c>
      <c r="AB103" s="7"/>
      <c r="AC103" s="7">
        <f t="shared" si="35"/>
        <v>0</v>
      </c>
      <c r="AD103" s="7">
        <f t="shared" si="36"/>
        <v>0</v>
      </c>
      <c r="AE103" s="31"/>
      <c r="AF103" s="7">
        <f t="shared" si="37"/>
        <v>163820.82533565897</v>
      </c>
      <c r="AG103" s="7">
        <f t="shared" si="38"/>
        <v>5236654.5416128663</v>
      </c>
    </row>
    <row r="104" spans="1:33" x14ac:dyDescent="0.15">
      <c r="A104" s="48">
        <f>'Summary CF'!B88*$D$5</f>
        <v>547316.64339269337</v>
      </c>
      <c r="B104" s="26">
        <v>86</v>
      </c>
      <c r="C104" s="7">
        <f t="shared" si="20"/>
        <v>0</v>
      </c>
      <c r="D104" s="7">
        <f t="shared" si="29"/>
        <v>0</v>
      </c>
      <c r="E104" s="31"/>
      <c r="F104" s="7">
        <f t="shared" si="21"/>
        <v>0</v>
      </c>
      <c r="G104" s="7">
        <f t="shared" si="30"/>
        <v>0</v>
      </c>
      <c r="H104" s="31"/>
      <c r="I104" s="7">
        <f t="shared" si="31"/>
        <v>0</v>
      </c>
      <c r="J104" s="7">
        <f t="shared" si="32"/>
        <v>0</v>
      </c>
      <c r="K104" s="31"/>
      <c r="L104" s="45">
        <f t="shared" si="22"/>
        <v>0</v>
      </c>
      <c r="M104" s="62">
        <f t="shared" si="23"/>
        <v>0</v>
      </c>
      <c r="N104" s="66">
        <f t="shared" si="24"/>
        <v>0</v>
      </c>
      <c r="O104" s="7">
        <f t="shared" si="25"/>
        <v>0</v>
      </c>
      <c r="P104" s="31"/>
      <c r="Q104" s="7">
        <f t="shared" si="26"/>
        <v>0</v>
      </c>
      <c r="R104" s="7">
        <f t="shared" si="33"/>
        <v>0</v>
      </c>
      <c r="S104" s="30"/>
      <c r="T104" s="54">
        <f t="shared" si="27"/>
        <v>75077.484467568065</v>
      </c>
      <c r="U104" s="62">
        <f t="shared" si="39"/>
        <v>0</v>
      </c>
      <c r="V104" s="62">
        <f t="shared" si="28"/>
        <v>547316.64339269337</v>
      </c>
      <c r="W104" s="7">
        <f t="shared" si="34"/>
        <v>17471279.628823642</v>
      </c>
      <c r="X104" s="30"/>
      <c r="Y104" s="30"/>
      <c r="Z104" s="30"/>
      <c r="AA104" s="48">
        <f>'Summary CF'!B88*$D$12</f>
        <v>159063.89948600152</v>
      </c>
      <c r="AB104" s="7"/>
      <c r="AC104" s="7">
        <f t="shared" si="35"/>
        <v>0</v>
      </c>
      <c r="AD104" s="7">
        <f t="shared" si="36"/>
        <v>0</v>
      </c>
      <c r="AE104" s="31"/>
      <c r="AF104" s="7">
        <f t="shared" si="37"/>
        <v>159063.89948600152</v>
      </c>
      <c r="AG104" s="7">
        <f t="shared" si="38"/>
        <v>5077590.6421268648</v>
      </c>
    </row>
    <row r="105" spans="1:33" x14ac:dyDescent="0.15">
      <c r="A105" s="48">
        <f>'Summary CF'!B89*$D$5</f>
        <v>531410.5986705299</v>
      </c>
      <c r="B105" s="26">
        <v>87</v>
      </c>
      <c r="C105" s="7">
        <f t="shared" si="20"/>
        <v>0</v>
      </c>
      <c r="D105" s="7">
        <f t="shared" si="29"/>
        <v>0</v>
      </c>
      <c r="E105" s="31"/>
      <c r="F105" s="7">
        <f t="shared" si="21"/>
        <v>0</v>
      </c>
      <c r="G105" s="7">
        <f t="shared" si="30"/>
        <v>0</v>
      </c>
      <c r="H105" s="31"/>
      <c r="I105" s="7">
        <f t="shared" si="31"/>
        <v>0</v>
      </c>
      <c r="J105" s="7">
        <f t="shared" si="32"/>
        <v>0</v>
      </c>
      <c r="K105" s="31"/>
      <c r="L105" s="45">
        <f t="shared" si="22"/>
        <v>0</v>
      </c>
      <c r="M105" s="62">
        <f t="shared" si="23"/>
        <v>0</v>
      </c>
      <c r="N105" s="66">
        <f t="shared" si="24"/>
        <v>0</v>
      </c>
      <c r="O105" s="7">
        <f t="shared" si="25"/>
        <v>0</v>
      </c>
      <c r="P105" s="31"/>
      <c r="Q105" s="7">
        <f t="shared" si="26"/>
        <v>0</v>
      </c>
      <c r="R105" s="7">
        <f t="shared" si="33"/>
        <v>0</v>
      </c>
      <c r="S105" s="30"/>
      <c r="T105" s="54">
        <f t="shared" si="27"/>
        <v>72796.998453431836</v>
      </c>
      <c r="U105" s="62">
        <f t="shared" si="39"/>
        <v>0</v>
      </c>
      <c r="V105" s="62">
        <f t="shared" si="28"/>
        <v>531410.5986705299</v>
      </c>
      <c r="W105" s="7">
        <f t="shared" si="34"/>
        <v>16939869.030153111</v>
      </c>
      <c r="X105" s="30"/>
      <c r="Y105" s="30"/>
      <c r="Z105" s="30"/>
      <c r="AA105" s="48">
        <f>'Summary CF'!B89*$D$12</f>
        <v>154441.20523862273</v>
      </c>
      <c r="AB105" s="7"/>
      <c r="AC105" s="7">
        <f t="shared" si="35"/>
        <v>0</v>
      </c>
      <c r="AD105" s="7">
        <f t="shared" si="36"/>
        <v>0</v>
      </c>
      <c r="AE105" s="31"/>
      <c r="AF105" s="7">
        <f t="shared" si="37"/>
        <v>154441.20523862273</v>
      </c>
      <c r="AG105" s="7">
        <f t="shared" si="38"/>
        <v>4923149.4368882421</v>
      </c>
    </row>
    <row r="106" spans="1:33" x14ac:dyDescent="0.15">
      <c r="A106" s="48">
        <f>'Summary CF'!B90*$D$5</f>
        <v>515953.64984644722</v>
      </c>
      <c r="B106" s="26">
        <v>88</v>
      </c>
      <c r="C106" s="7">
        <f t="shared" si="20"/>
        <v>0</v>
      </c>
      <c r="D106" s="7">
        <f t="shared" si="29"/>
        <v>0</v>
      </c>
      <c r="E106" s="31"/>
      <c r="F106" s="7">
        <f t="shared" si="21"/>
        <v>0</v>
      </c>
      <c r="G106" s="7">
        <f t="shared" si="30"/>
        <v>0</v>
      </c>
      <c r="H106" s="31"/>
      <c r="I106" s="7">
        <f t="shared" si="31"/>
        <v>0</v>
      </c>
      <c r="J106" s="7">
        <f t="shared" si="32"/>
        <v>0</v>
      </c>
      <c r="K106" s="31"/>
      <c r="L106" s="45">
        <f t="shared" si="22"/>
        <v>0</v>
      </c>
      <c r="M106" s="62">
        <f t="shared" si="23"/>
        <v>0</v>
      </c>
      <c r="N106" s="66">
        <f t="shared" si="24"/>
        <v>0</v>
      </c>
      <c r="O106" s="7">
        <f t="shared" si="25"/>
        <v>0</v>
      </c>
      <c r="P106" s="31"/>
      <c r="Q106" s="7">
        <f t="shared" si="26"/>
        <v>0</v>
      </c>
      <c r="R106" s="7">
        <f t="shared" si="33"/>
        <v>0</v>
      </c>
      <c r="S106" s="30"/>
      <c r="T106" s="54">
        <f t="shared" si="27"/>
        <v>70582.787625637953</v>
      </c>
      <c r="U106" s="62">
        <f t="shared" si="39"/>
        <v>0</v>
      </c>
      <c r="V106" s="62">
        <f t="shared" si="28"/>
        <v>515953.64984644722</v>
      </c>
      <c r="W106" s="7">
        <f t="shared" si="34"/>
        <v>16423915.380306663</v>
      </c>
      <c r="X106" s="30"/>
      <c r="Y106" s="30"/>
      <c r="Z106" s="30"/>
      <c r="AA106" s="48">
        <f>'Summary CF'!B90*$D$12</f>
        <v>149949.02948662374</v>
      </c>
      <c r="AB106" s="7"/>
      <c r="AC106" s="7">
        <f t="shared" si="35"/>
        <v>0</v>
      </c>
      <c r="AD106" s="7">
        <f t="shared" si="36"/>
        <v>0</v>
      </c>
      <c r="AE106" s="31"/>
      <c r="AF106" s="7">
        <f t="shared" si="37"/>
        <v>149949.02948662374</v>
      </c>
      <c r="AG106" s="7">
        <f t="shared" si="38"/>
        <v>4773200.4074016185</v>
      </c>
    </row>
    <row r="107" spans="1:33" x14ac:dyDescent="0.15">
      <c r="A107" s="48">
        <f>'Summary CF'!B91*$D$5</f>
        <v>500933.36899096845</v>
      </c>
      <c r="B107" s="26">
        <v>89</v>
      </c>
      <c r="C107" s="7">
        <f t="shared" si="20"/>
        <v>0</v>
      </c>
      <c r="D107" s="7">
        <f t="shared" si="29"/>
        <v>0</v>
      </c>
      <c r="E107" s="31"/>
      <c r="F107" s="7">
        <f t="shared" si="21"/>
        <v>0</v>
      </c>
      <c r="G107" s="7">
        <f t="shared" si="30"/>
        <v>0</v>
      </c>
      <c r="H107" s="31"/>
      <c r="I107" s="7">
        <f t="shared" si="31"/>
        <v>0</v>
      </c>
      <c r="J107" s="7">
        <f t="shared" si="32"/>
        <v>0</v>
      </c>
      <c r="K107" s="31"/>
      <c r="L107" s="45">
        <f t="shared" si="22"/>
        <v>0</v>
      </c>
      <c r="M107" s="62">
        <f t="shared" si="23"/>
        <v>0</v>
      </c>
      <c r="N107" s="66">
        <f t="shared" si="24"/>
        <v>0</v>
      </c>
      <c r="O107" s="7">
        <f t="shared" si="25"/>
        <v>0</v>
      </c>
      <c r="P107" s="31"/>
      <c r="Q107" s="7">
        <f t="shared" si="26"/>
        <v>0</v>
      </c>
      <c r="R107" s="7">
        <f t="shared" si="33"/>
        <v>0</v>
      </c>
      <c r="S107" s="30"/>
      <c r="T107" s="54">
        <f t="shared" si="27"/>
        <v>68432.980751277762</v>
      </c>
      <c r="U107" s="62">
        <f t="shared" si="39"/>
        <v>0</v>
      </c>
      <c r="V107" s="62">
        <f t="shared" si="28"/>
        <v>500933.36899096845</v>
      </c>
      <c r="W107" s="7">
        <f t="shared" si="34"/>
        <v>15922982.011315694</v>
      </c>
      <c r="X107" s="30"/>
      <c r="Y107" s="30"/>
      <c r="Z107" s="30"/>
      <c r="AA107" s="48">
        <f>'Summary CF'!B91*$D$12</f>
        <v>145583.76036300021</v>
      </c>
      <c r="AB107" s="7"/>
      <c r="AC107" s="7">
        <f t="shared" si="35"/>
        <v>0</v>
      </c>
      <c r="AD107" s="7">
        <f t="shared" si="36"/>
        <v>0</v>
      </c>
      <c r="AE107" s="31"/>
      <c r="AF107" s="7">
        <f t="shared" si="37"/>
        <v>145583.76036300021</v>
      </c>
      <c r="AG107" s="7">
        <f t="shared" si="38"/>
        <v>4627616.6470386181</v>
      </c>
    </row>
    <row r="108" spans="1:33" x14ac:dyDescent="0.15">
      <c r="A108" s="48">
        <f>'Summary CF'!B92*$D$5</f>
        <v>486337.66713077441</v>
      </c>
      <c r="B108" s="26">
        <v>90</v>
      </c>
      <c r="C108" s="7">
        <f t="shared" si="20"/>
        <v>0</v>
      </c>
      <c r="D108" s="7">
        <f t="shared" si="29"/>
        <v>0</v>
      </c>
      <c r="E108" s="31"/>
      <c r="F108" s="7">
        <f t="shared" si="21"/>
        <v>0</v>
      </c>
      <c r="G108" s="7">
        <f t="shared" si="30"/>
        <v>0</v>
      </c>
      <c r="H108" s="31"/>
      <c r="I108" s="7">
        <f t="shared" si="31"/>
        <v>0</v>
      </c>
      <c r="J108" s="7">
        <f t="shared" si="32"/>
        <v>0</v>
      </c>
      <c r="K108" s="31"/>
      <c r="L108" s="45">
        <f t="shared" si="22"/>
        <v>0</v>
      </c>
      <c r="M108" s="62">
        <f t="shared" si="23"/>
        <v>0</v>
      </c>
      <c r="N108" s="66">
        <f t="shared" si="24"/>
        <v>0</v>
      </c>
      <c r="O108" s="7">
        <f t="shared" si="25"/>
        <v>0</v>
      </c>
      <c r="P108" s="31"/>
      <c r="Q108" s="7">
        <f t="shared" si="26"/>
        <v>0</v>
      </c>
      <c r="R108" s="7">
        <f t="shared" si="33"/>
        <v>0</v>
      </c>
      <c r="S108" s="30"/>
      <c r="T108" s="54">
        <f t="shared" si="27"/>
        <v>66345.758380482061</v>
      </c>
      <c r="U108" s="62">
        <f t="shared" si="39"/>
        <v>0</v>
      </c>
      <c r="V108" s="62">
        <f t="shared" si="28"/>
        <v>486337.66713077441</v>
      </c>
      <c r="W108" s="7">
        <f t="shared" si="34"/>
        <v>15436644.34418492</v>
      </c>
      <c r="X108" s="30"/>
      <c r="Y108" s="30"/>
      <c r="Z108" s="30"/>
      <c r="AA108" s="48">
        <f>'Summary CF'!B92*$D$12</f>
        <v>141341.88450988132</v>
      </c>
      <c r="AB108" s="7"/>
      <c r="AC108" s="7">
        <f t="shared" si="35"/>
        <v>0</v>
      </c>
      <c r="AD108" s="7">
        <f t="shared" si="36"/>
        <v>0</v>
      </c>
      <c r="AE108" s="31"/>
      <c r="AF108" s="7">
        <f t="shared" si="37"/>
        <v>141341.88450988132</v>
      </c>
      <c r="AG108" s="7">
        <f t="shared" si="38"/>
        <v>4486274.7625287371</v>
      </c>
    </row>
    <row r="109" spans="1:33" x14ac:dyDescent="0.15">
      <c r="A109" s="48">
        <f>'Summary CF'!B93*$D$5</f>
        <v>472154.78510390327</v>
      </c>
      <c r="B109" s="26">
        <v>91</v>
      </c>
      <c r="C109" s="7">
        <f t="shared" si="20"/>
        <v>0</v>
      </c>
      <c r="D109" s="7">
        <f t="shared" si="29"/>
        <v>0</v>
      </c>
      <c r="E109" s="31"/>
      <c r="F109" s="7">
        <f t="shared" si="21"/>
        <v>0</v>
      </c>
      <c r="G109" s="7">
        <f t="shared" si="30"/>
        <v>0</v>
      </c>
      <c r="H109" s="31"/>
      <c r="I109" s="7">
        <f t="shared" si="31"/>
        <v>0</v>
      </c>
      <c r="J109" s="7">
        <f t="shared" si="32"/>
        <v>0</v>
      </c>
      <c r="K109" s="31"/>
      <c r="L109" s="45">
        <f t="shared" si="22"/>
        <v>0</v>
      </c>
      <c r="M109" s="62">
        <f t="shared" si="23"/>
        <v>0</v>
      </c>
      <c r="N109" s="66">
        <f t="shared" si="24"/>
        <v>0</v>
      </c>
      <c r="O109" s="7">
        <f t="shared" si="25"/>
        <v>0</v>
      </c>
      <c r="P109" s="31"/>
      <c r="Q109" s="7">
        <f t="shared" si="26"/>
        <v>0</v>
      </c>
      <c r="R109" s="7">
        <f t="shared" si="33"/>
        <v>0</v>
      </c>
      <c r="S109" s="30"/>
      <c r="T109" s="54">
        <f t="shared" si="27"/>
        <v>64319.351434103832</v>
      </c>
      <c r="U109" s="62">
        <f t="shared" si="39"/>
        <v>0</v>
      </c>
      <c r="V109" s="62">
        <f t="shared" si="28"/>
        <v>472154.78510390327</v>
      </c>
      <c r="W109" s="7">
        <f t="shared" si="34"/>
        <v>14964489.559081016</v>
      </c>
      <c r="X109" s="30"/>
      <c r="Y109" s="30"/>
      <c r="Z109" s="30"/>
      <c r="AA109" s="48">
        <f>'Summary CF'!B93*$D$12</f>
        <v>137219.98442082189</v>
      </c>
      <c r="AB109" s="7"/>
      <c r="AC109" s="7">
        <f t="shared" si="35"/>
        <v>0</v>
      </c>
      <c r="AD109" s="7">
        <f t="shared" si="36"/>
        <v>0</v>
      </c>
      <c r="AE109" s="31"/>
      <c r="AF109" s="7">
        <f t="shared" si="37"/>
        <v>137219.98442082189</v>
      </c>
      <c r="AG109" s="7">
        <f t="shared" si="38"/>
        <v>4349054.7781079151</v>
      </c>
    </row>
    <row r="110" spans="1:33" x14ac:dyDescent="0.15">
      <c r="A110" s="48">
        <f>'Summary CF'!B94*$D$5</f>
        <v>458373.28465963347</v>
      </c>
      <c r="B110" s="26">
        <v>92</v>
      </c>
      <c r="C110" s="7">
        <f t="shared" si="20"/>
        <v>0</v>
      </c>
      <c r="D110" s="7">
        <f t="shared" si="29"/>
        <v>0</v>
      </c>
      <c r="E110" s="31"/>
      <c r="F110" s="7">
        <f t="shared" si="21"/>
        <v>0</v>
      </c>
      <c r="G110" s="7">
        <f t="shared" si="30"/>
        <v>0</v>
      </c>
      <c r="H110" s="31"/>
      <c r="I110" s="7">
        <f t="shared" si="31"/>
        <v>0</v>
      </c>
      <c r="J110" s="7">
        <f t="shared" si="32"/>
        <v>0</v>
      </c>
      <c r="K110" s="31"/>
      <c r="L110" s="45">
        <f t="shared" si="22"/>
        <v>0</v>
      </c>
      <c r="M110" s="62">
        <f t="shared" si="23"/>
        <v>0</v>
      </c>
      <c r="N110" s="66">
        <f t="shared" si="24"/>
        <v>0</v>
      </c>
      <c r="O110" s="7">
        <f t="shared" si="25"/>
        <v>0</v>
      </c>
      <c r="P110" s="31"/>
      <c r="Q110" s="7">
        <f t="shared" si="26"/>
        <v>0</v>
      </c>
      <c r="R110" s="7">
        <f t="shared" si="33"/>
        <v>0</v>
      </c>
      <c r="S110" s="30"/>
      <c r="T110" s="54">
        <f t="shared" si="27"/>
        <v>62352.039829504232</v>
      </c>
      <c r="U110" s="62">
        <f t="shared" si="39"/>
        <v>0</v>
      </c>
      <c r="V110" s="62">
        <f t="shared" si="28"/>
        <v>458373.28465963347</v>
      </c>
      <c r="W110" s="7">
        <f t="shared" si="34"/>
        <v>14506116.274421383</v>
      </c>
      <c r="X110" s="30"/>
      <c r="Y110" s="30"/>
      <c r="Z110" s="30"/>
      <c r="AA110" s="48">
        <f>'Summary CF'!B94*$D$12</f>
        <v>133214.73585420597</v>
      </c>
      <c r="AB110" s="7"/>
      <c r="AC110" s="7">
        <f t="shared" si="35"/>
        <v>0</v>
      </c>
      <c r="AD110" s="7">
        <f t="shared" si="36"/>
        <v>0</v>
      </c>
      <c r="AE110" s="31"/>
      <c r="AF110" s="7">
        <f t="shared" si="37"/>
        <v>133214.73585420597</v>
      </c>
      <c r="AG110" s="7">
        <f t="shared" si="38"/>
        <v>4215840.0422537094</v>
      </c>
    </row>
    <row r="111" spans="1:33" x14ac:dyDescent="0.15">
      <c r="A111" s="48">
        <f>'Summary CF'!B95*$D$5</f>
        <v>444982.03979654744</v>
      </c>
      <c r="B111" s="26">
        <v>93</v>
      </c>
      <c r="C111" s="7">
        <f t="shared" si="20"/>
        <v>0</v>
      </c>
      <c r="D111" s="7">
        <f t="shared" si="29"/>
        <v>0</v>
      </c>
      <c r="E111" s="31"/>
      <c r="F111" s="7">
        <f t="shared" si="21"/>
        <v>0</v>
      </c>
      <c r="G111" s="7">
        <f t="shared" si="30"/>
        <v>0</v>
      </c>
      <c r="H111" s="31"/>
      <c r="I111" s="7">
        <f t="shared" si="31"/>
        <v>0</v>
      </c>
      <c r="J111" s="7">
        <f t="shared" si="32"/>
        <v>0</v>
      </c>
      <c r="K111" s="31"/>
      <c r="L111" s="45">
        <f t="shared" si="22"/>
        <v>0</v>
      </c>
      <c r="M111" s="62">
        <f t="shared" si="23"/>
        <v>0</v>
      </c>
      <c r="N111" s="66">
        <f t="shared" si="24"/>
        <v>0</v>
      </c>
      <c r="O111" s="7">
        <f t="shared" si="25"/>
        <v>0</v>
      </c>
      <c r="P111" s="31"/>
      <c r="Q111" s="7">
        <f t="shared" si="26"/>
        <v>0</v>
      </c>
      <c r="R111" s="7">
        <f t="shared" si="33"/>
        <v>0</v>
      </c>
      <c r="S111" s="30"/>
      <c r="T111" s="54">
        <f t="shared" si="27"/>
        <v>60442.15114342243</v>
      </c>
      <c r="U111" s="62">
        <f t="shared" si="39"/>
        <v>0</v>
      </c>
      <c r="V111" s="62">
        <f t="shared" si="28"/>
        <v>444982.03979654744</v>
      </c>
      <c r="W111" s="7">
        <f t="shared" si="34"/>
        <v>14061134.234624835</v>
      </c>
      <c r="X111" s="30"/>
      <c r="Y111" s="30"/>
      <c r="Z111" s="30"/>
      <c r="AA111" s="48">
        <f>'Summary CF'!B95*$D$12</f>
        <v>129322.9053158716</v>
      </c>
      <c r="AB111" s="7"/>
      <c r="AC111" s="7">
        <f t="shared" si="35"/>
        <v>0</v>
      </c>
      <c r="AD111" s="7">
        <f t="shared" si="36"/>
        <v>0</v>
      </c>
      <c r="AE111" s="31"/>
      <c r="AF111" s="7">
        <f t="shared" si="37"/>
        <v>129322.9053158716</v>
      </c>
      <c r="AG111" s="7">
        <f t="shared" si="38"/>
        <v>4086517.1369378376</v>
      </c>
    </row>
    <row r="112" spans="1:33" x14ac:dyDescent="0.15">
      <c r="A112" s="48">
        <f>'Summary CF'!B96*$D$5</f>
        <v>431970.228332442</v>
      </c>
      <c r="B112" s="26">
        <v>94</v>
      </c>
      <c r="C112" s="7">
        <f t="shared" si="20"/>
        <v>0</v>
      </c>
      <c r="D112" s="7">
        <f t="shared" si="29"/>
        <v>0</v>
      </c>
      <c r="E112" s="31"/>
      <c r="F112" s="7">
        <f t="shared" si="21"/>
        <v>0</v>
      </c>
      <c r="G112" s="7">
        <f t="shared" si="30"/>
        <v>0</v>
      </c>
      <c r="H112" s="31"/>
      <c r="I112" s="7">
        <f t="shared" si="31"/>
        <v>0</v>
      </c>
      <c r="J112" s="7">
        <f t="shared" si="32"/>
        <v>0</v>
      </c>
      <c r="K112" s="31"/>
      <c r="L112" s="45">
        <f t="shared" si="22"/>
        <v>0</v>
      </c>
      <c r="M112" s="62">
        <f t="shared" si="23"/>
        <v>0</v>
      </c>
      <c r="N112" s="66">
        <f t="shared" si="24"/>
        <v>0</v>
      </c>
      <c r="O112" s="7">
        <f t="shared" si="25"/>
        <v>0</v>
      </c>
      <c r="P112" s="31"/>
      <c r="Q112" s="7">
        <f t="shared" si="26"/>
        <v>0</v>
      </c>
      <c r="R112" s="7">
        <f t="shared" si="33"/>
        <v>0</v>
      </c>
      <c r="S112" s="30"/>
      <c r="T112" s="54">
        <f t="shared" si="27"/>
        <v>58588.059310936813</v>
      </c>
      <c r="U112" s="62">
        <f t="shared" si="39"/>
        <v>0</v>
      </c>
      <c r="V112" s="62">
        <f t="shared" si="28"/>
        <v>431970.228332442</v>
      </c>
      <c r="W112" s="7">
        <f t="shared" si="34"/>
        <v>13629164.006292393</v>
      </c>
      <c r="X112" s="30"/>
      <c r="Y112" s="30"/>
      <c r="Z112" s="30"/>
      <c r="AA112" s="48">
        <f>'Summary CF'!B96*$D$12</f>
        <v>125541.34760911595</v>
      </c>
      <c r="AB112" s="7"/>
      <c r="AC112" s="7">
        <f t="shared" si="35"/>
        <v>0</v>
      </c>
      <c r="AD112" s="7">
        <f t="shared" si="36"/>
        <v>0</v>
      </c>
      <c r="AE112" s="31"/>
      <c r="AF112" s="7">
        <f t="shared" si="37"/>
        <v>125541.34760911595</v>
      </c>
      <c r="AG112" s="7">
        <f t="shared" si="38"/>
        <v>3960975.7893287218</v>
      </c>
    </row>
    <row r="113" spans="1:33" x14ac:dyDescent="0.15">
      <c r="A113" s="48">
        <f>'Summary CF'!B97*$D$5</f>
        <v>419327.32369991962</v>
      </c>
      <c r="B113" s="26">
        <v>95</v>
      </c>
      <c r="C113" s="7">
        <f t="shared" si="20"/>
        <v>0</v>
      </c>
      <c r="D113" s="7">
        <f t="shared" si="29"/>
        <v>0</v>
      </c>
      <c r="E113" s="31"/>
      <c r="F113" s="7">
        <f t="shared" si="21"/>
        <v>0</v>
      </c>
      <c r="G113" s="7">
        <f t="shared" si="30"/>
        <v>0</v>
      </c>
      <c r="H113" s="31"/>
      <c r="I113" s="7">
        <f t="shared" si="31"/>
        <v>0</v>
      </c>
      <c r="J113" s="7">
        <f t="shared" si="32"/>
        <v>0</v>
      </c>
      <c r="K113" s="31"/>
      <c r="L113" s="45">
        <f t="shared" si="22"/>
        <v>0</v>
      </c>
      <c r="M113" s="62">
        <f t="shared" si="23"/>
        <v>0</v>
      </c>
      <c r="N113" s="66">
        <f t="shared" si="24"/>
        <v>0</v>
      </c>
      <c r="O113" s="7">
        <f t="shared" si="25"/>
        <v>0</v>
      </c>
      <c r="P113" s="31"/>
      <c r="Q113" s="7">
        <f t="shared" si="26"/>
        <v>0</v>
      </c>
      <c r="R113" s="7">
        <f t="shared" si="33"/>
        <v>0</v>
      </c>
      <c r="S113" s="30"/>
      <c r="T113" s="54">
        <f t="shared" si="27"/>
        <v>56788.183359551636</v>
      </c>
      <c r="U113" s="62">
        <f t="shared" si="39"/>
        <v>0</v>
      </c>
      <c r="V113" s="62">
        <f t="shared" si="28"/>
        <v>419327.32369991962</v>
      </c>
      <c r="W113" s="7">
        <f t="shared" si="34"/>
        <v>13209836.682592474</v>
      </c>
      <c r="X113" s="30"/>
      <c r="Y113" s="30"/>
      <c r="Z113" s="30"/>
      <c r="AA113" s="48">
        <f>'Summary CF'!B97*$D$12</f>
        <v>121867.00345028914</v>
      </c>
      <c r="AB113" s="7"/>
      <c r="AC113" s="7">
        <f t="shared" si="35"/>
        <v>0</v>
      </c>
      <c r="AD113" s="7">
        <f t="shared" si="36"/>
        <v>0</v>
      </c>
      <c r="AE113" s="31"/>
      <c r="AF113" s="7">
        <f t="shared" si="37"/>
        <v>121867.00345028914</v>
      </c>
      <c r="AG113" s="7">
        <f t="shared" si="38"/>
        <v>3839108.7858784329</v>
      </c>
    </row>
    <row r="114" spans="1:33" x14ac:dyDescent="0.15">
      <c r="A114" s="48">
        <f>'Summary CF'!B98*$D$5</f>
        <v>407043.08696165896</v>
      </c>
      <c r="B114" s="26">
        <v>96</v>
      </c>
      <c r="C114" s="7">
        <f t="shared" si="20"/>
        <v>0</v>
      </c>
      <c r="D114" s="7">
        <f t="shared" si="29"/>
        <v>0</v>
      </c>
      <c r="E114" s="31"/>
      <c r="F114" s="7">
        <f t="shared" si="21"/>
        <v>0</v>
      </c>
      <c r="G114" s="7">
        <f t="shared" si="30"/>
        <v>0</v>
      </c>
      <c r="H114" s="31"/>
      <c r="I114" s="7">
        <f t="shared" si="31"/>
        <v>0</v>
      </c>
      <c r="J114" s="7">
        <f t="shared" si="32"/>
        <v>0</v>
      </c>
      <c r="K114" s="31"/>
      <c r="L114" s="45">
        <f t="shared" si="22"/>
        <v>0</v>
      </c>
      <c r="M114" s="62">
        <f t="shared" si="23"/>
        <v>0</v>
      </c>
      <c r="N114" s="66">
        <f t="shared" si="24"/>
        <v>0</v>
      </c>
      <c r="O114" s="7">
        <f t="shared" si="25"/>
        <v>0</v>
      </c>
      <c r="P114" s="31"/>
      <c r="Q114" s="7">
        <f t="shared" si="26"/>
        <v>0</v>
      </c>
      <c r="R114" s="7">
        <f t="shared" si="33"/>
        <v>0</v>
      </c>
      <c r="S114" s="30"/>
      <c r="T114" s="54">
        <f t="shared" si="27"/>
        <v>55040.986177468643</v>
      </c>
      <c r="U114" s="62">
        <f t="shared" si="39"/>
        <v>0</v>
      </c>
      <c r="V114" s="62">
        <f t="shared" si="28"/>
        <v>407043.08696165896</v>
      </c>
      <c r="W114" s="7">
        <f t="shared" si="34"/>
        <v>12802793.595630815</v>
      </c>
      <c r="X114" s="30"/>
      <c r="Y114" s="30"/>
      <c r="Z114" s="30"/>
      <c r="AA114" s="48">
        <f>'Summary CF'!B98*$D$12</f>
        <v>118296.89714823214</v>
      </c>
      <c r="AB114" s="7"/>
      <c r="AC114" s="7">
        <f t="shared" si="35"/>
        <v>0</v>
      </c>
      <c r="AD114" s="7">
        <f t="shared" si="36"/>
        <v>0</v>
      </c>
      <c r="AE114" s="31"/>
      <c r="AF114" s="7">
        <f t="shared" si="37"/>
        <v>118296.89714823214</v>
      </c>
      <c r="AG114" s="7">
        <f t="shared" si="38"/>
        <v>3720811.8887302009</v>
      </c>
    </row>
    <row r="115" spans="1:33" x14ac:dyDescent="0.15">
      <c r="A115" s="48">
        <f>'Summary CF'!B99*$D$5</f>
        <v>395107.5590395219</v>
      </c>
      <c r="B115" s="26">
        <v>97</v>
      </c>
      <c r="C115" s="7">
        <f t="shared" si="20"/>
        <v>0</v>
      </c>
      <c r="D115" s="7">
        <f t="shared" si="29"/>
        <v>0</v>
      </c>
      <c r="E115" s="31"/>
      <c r="F115" s="7">
        <f t="shared" si="21"/>
        <v>0</v>
      </c>
      <c r="G115" s="7">
        <f t="shared" si="30"/>
        <v>0</v>
      </c>
      <c r="H115" s="31"/>
      <c r="I115" s="7">
        <f t="shared" si="31"/>
        <v>0</v>
      </c>
      <c r="J115" s="7">
        <f t="shared" si="32"/>
        <v>0</v>
      </c>
      <c r="K115" s="31"/>
      <c r="L115" s="45">
        <f t="shared" si="22"/>
        <v>0</v>
      </c>
      <c r="M115" s="62">
        <f t="shared" si="23"/>
        <v>0</v>
      </c>
      <c r="N115" s="66">
        <f t="shared" si="24"/>
        <v>0</v>
      </c>
      <c r="O115" s="7">
        <f t="shared" si="25"/>
        <v>0</v>
      </c>
      <c r="P115" s="31"/>
      <c r="Q115" s="7">
        <f t="shared" si="26"/>
        <v>0</v>
      </c>
      <c r="R115" s="7">
        <f t="shared" si="33"/>
        <v>0</v>
      </c>
      <c r="S115" s="30"/>
      <c r="T115" s="54">
        <f t="shared" si="27"/>
        <v>53344.973315128394</v>
      </c>
      <c r="U115" s="62">
        <f t="shared" si="39"/>
        <v>0</v>
      </c>
      <c r="V115" s="62">
        <f t="shared" si="28"/>
        <v>395107.5590395219</v>
      </c>
      <c r="W115" s="7">
        <f t="shared" si="34"/>
        <v>12407686.036591293</v>
      </c>
      <c r="X115" s="30"/>
      <c r="Y115" s="30"/>
      <c r="Z115" s="30"/>
      <c r="AA115" s="48">
        <f>'Summary CF'!B99*$D$12</f>
        <v>114828.13434586106</v>
      </c>
      <c r="AB115" s="7"/>
      <c r="AC115" s="7">
        <f t="shared" si="35"/>
        <v>0</v>
      </c>
      <c r="AD115" s="7">
        <f t="shared" si="36"/>
        <v>0</v>
      </c>
      <c r="AE115" s="31"/>
      <c r="AF115" s="7">
        <f t="shared" si="37"/>
        <v>114828.13434586106</v>
      </c>
      <c r="AG115" s="7">
        <f t="shared" si="38"/>
        <v>3605983.7543843398</v>
      </c>
    </row>
    <row r="116" spans="1:33" x14ac:dyDescent="0.15">
      <c r="A116" s="48">
        <f>'Summary CF'!B100*$D$5</f>
        <v>383511.05315180623</v>
      </c>
      <c r="B116" s="26">
        <v>98</v>
      </c>
      <c r="C116" s="7">
        <f t="shared" si="20"/>
        <v>0</v>
      </c>
      <c r="D116" s="7">
        <f t="shared" si="29"/>
        <v>0</v>
      </c>
      <c r="E116" s="31"/>
      <c r="F116" s="7">
        <f t="shared" si="21"/>
        <v>0</v>
      </c>
      <c r="G116" s="7">
        <f t="shared" si="30"/>
        <v>0</v>
      </c>
      <c r="H116" s="31"/>
      <c r="I116" s="7">
        <f t="shared" si="31"/>
        <v>0</v>
      </c>
      <c r="J116" s="7">
        <f t="shared" si="32"/>
        <v>0</v>
      </c>
      <c r="K116" s="31"/>
      <c r="L116" s="45">
        <f t="shared" si="22"/>
        <v>0</v>
      </c>
      <c r="M116" s="62">
        <f t="shared" si="23"/>
        <v>0</v>
      </c>
      <c r="N116" s="66">
        <f t="shared" si="24"/>
        <v>0</v>
      </c>
      <c r="O116" s="7">
        <f t="shared" si="25"/>
        <v>0</v>
      </c>
      <c r="P116" s="31"/>
      <c r="Q116" s="7">
        <f t="shared" si="26"/>
        <v>0</v>
      </c>
      <c r="R116" s="7">
        <f t="shared" si="33"/>
        <v>0</v>
      </c>
      <c r="S116" s="30"/>
      <c r="T116" s="54">
        <f t="shared" si="27"/>
        <v>51698.691819130385</v>
      </c>
      <c r="U116" s="62">
        <f t="shared" si="39"/>
        <v>0</v>
      </c>
      <c r="V116" s="62">
        <f t="shared" si="28"/>
        <v>383511.05315180623</v>
      </c>
      <c r="W116" s="7">
        <f t="shared" si="34"/>
        <v>12024174.983439486</v>
      </c>
      <c r="X116" s="30"/>
      <c r="Y116" s="30"/>
      <c r="Z116" s="30"/>
      <c r="AA116" s="48">
        <f>'Summary CF'!B100*$D$12</f>
        <v>111457.89982224369</v>
      </c>
      <c r="AB116" s="7"/>
      <c r="AC116" s="7">
        <f t="shared" si="35"/>
        <v>0</v>
      </c>
      <c r="AD116" s="7">
        <f t="shared" si="36"/>
        <v>0</v>
      </c>
      <c r="AE116" s="31"/>
      <c r="AF116" s="7">
        <f t="shared" si="37"/>
        <v>111457.89982224369</v>
      </c>
      <c r="AG116" s="7">
        <f t="shared" si="38"/>
        <v>3494525.8545620963</v>
      </c>
    </row>
    <row r="117" spans="1:33" x14ac:dyDescent="0.15">
      <c r="A117" s="48">
        <f>'Summary CF'!B101*$D$5</f>
        <v>372244.14745310805</v>
      </c>
      <c r="B117" s="26">
        <v>99</v>
      </c>
      <c r="C117" s="7">
        <f t="shared" si="20"/>
        <v>0</v>
      </c>
      <c r="D117" s="7">
        <f t="shared" si="29"/>
        <v>0</v>
      </c>
      <c r="E117" s="31"/>
      <c r="F117" s="7">
        <f t="shared" si="21"/>
        <v>0</v>
      </c>
      <c r="G117" s="7">
        <f t="shared" si="30"/>
        <v>0</v>
      </c>
      <c r="H117" s="31"/>
      <c r="I117" s="7">
        <f t="shared" si="31"/>
        <v>0</v>
      </c>
      <c r="J117" s="7">
        <f t="shared" si="32"/>
        <v>0</v>
      </c>
      <c r="K117" s="31"/>
      <c r="L117" s="45">
        <f t="shared" si="22"/>
        <v>0</v>
      </c>
      <c r="M117" s="62">
        <f t="shared" si="23"/>
        <v>0</v>
      </c>
      <c r="N117" s="66">
        <f t="shared" si="24"/>
        <v>0</v>
      </c>
      <c r="O117" s="7">
        <f t="shared" si="25"/>
        <v>0</v>
      </c>
      <c r="P117" s="31"/>
      <c r="Q117" s="7">
        <f t="shared" si="26"/>
        <v>0</v>
      </c>
      <c r="R117" s="7">
        <f t="shared" si="33"/>
        <v>0</v>
      </c>
      <c r="S117" s="30"/>
      <c r="T117" s="54">
        <f t="shared" si="27"/>
        <v>50100.729097664524</v>
      </c>
      <c r="U117" s="62">
        <f t="shared" si="39"/>
        <v>0</v>
      </c>
      <c r="V117" s="62">
        <f t="shared" si="28"/>
        <v>372244.14745310805</v>
      </c>
      <c r="W117" s="7">
        <f t="shared" si="34"/>
        <v>11651930.835986378</v>
      </c>
      <c r="X117" s="30"/>
      <c r="Y117" s="30"/>
      <c r="Z117" s="30"/>
      <c r="AA117" s="48">
        <f>'Summary CF'!B101*$D$12</f>
        <v>108183.45535355952</v>
      </c>
      <c r="AB117" s="7"/>
      <c r="AC117" s="7">
        <f t="shared" si="35"/>
        <v>0</v>
      </c>
      <c r="AD117" s="7">
        <f t="shared" si="36"/>
        <v>0</v>
      </c>
      <c r="AE117" s="31"/>
      <c r="AF117" s="7">
        <f t="shared" si="37"/>
        <v>108183.45535355952</v>
      </c>
      <c r="AG117" s="7">
        <f t="shared" si="38"/>
        <v>3386342.3992085368</v>
      </c>
    </row>
    <row r="118" spans="1:33" x14ac:dyDescent="0.15">
      <c r="A118" s="48">
        <f>'Summary CF'!B102*$D$5</f>
        <v>361297.6778714002</v>
      </c>
      <c r="B118" s="26">
        <v>100</v>
      </c>
      <c r="C118" s="7">
        <f t="shared" si="20"/>
        <v>0</v>
      </c>
      <c r="D118" s="7">
        <f t="shared" si="29"/>
        <v>0</v>
      </c>
      <c r="E118" s="31"/>
      <c r="F118" s="7">
        <f t="shared" si="21"/>
        <v>0</v>
      </c>
      <c r="G118" s="7">
        <f t="shared" si="30"/>
        <v>0</v>
      </c>
      <c r="H118" s="31"/>
      <c r="I118" s="7">
        <f t="shared" si="31"/>
        <v>0</v>
      </c>
      <c r="J118" s="7">
        <f t="shared" si="32"/>
        <v>0</v>
      </c>
      <c r="K118" s="31"/>
      <c r="L118" s="45">
        <f t="shared" si="22"/>
        <v>0</v>
      </c>
      <c r="M118" s="62">
        <f t="shared" si="23"/>
        <v>0</v>
      </c>
      <c r="N118" s="66">
        <f t="shared" si="24"/>
        <v>0</v>
      </c>
      <c r="O118" s="7">
        <f t="shared" si="25"/>
        <v>0</v>
      </c>
      <c r="P118" s="31"/>
      <c r="Q118" s="7">
        <f t="shared" si="26"/>
        <v>0</v>
      </c>
      <c r="R118" s="7">
        <f t="shared" si="33"/>
        <v>0</v>
      </c>
      <c r="S118" s="30"/>
      <c r="T118" s="54">
        <f t="shared" si="27"/>
        <v>48549.71181660991</v>
      </c>
      <c r="U118" s="62">
        <f t="shared" si="39"/>
        <v>0</v>
      </c>
      <c r="V118" s="62">
        <f t="shared" si="28"/>
        <v>361297.6778714002</v>
      </c>
      <c r="W118" s="7">
        <f t="shared" si="34"/>
        <v>11290633.158114977</v>
      </c>
      <c r="X118" s="30"/>
      <c r="Y118" s="30"/>
      <c r="Z118" s="30"/>
      <c r="AA118" s="48">
        <f>'Summary CF'!B102*$D$12</f>
        <v>105002.13763137568</v>
      </c>
      <c r="AB118" s="7"/>
      <c r="AC118" s="7">
        <f t="shared" si="35"/>
        <v>0</v>
      </c>
      <c r="AD118" s="7">
        <f t="shared" si="36"/>
        <v>0</v>
      </c>
      <c r="AE118" s="31"/>
      <c r="AF118" s="7">
        <f t="shared" si="37"/>
        <v>105002.13763137568</v>
      </c>
      <c r="AG118" s="7">
        <f t="shared" si="38"/>
        <v>3281340.261577161</v>
      </c>
    </row>
    <row r="119" spans="1:33" x14ac:dyDescent="0.15">
      <c r="A119" s="48">
        <f>'Summary CF'!B103*$D$5</f>
        <v>350662.73113707936</v>
      </c>
      <c r="B119" s="26">
        <v>101</v>
      </c>
      <c r="C119" s="7">
        <f t="shared" si="20"/>
        <v>0</v>
      </c>
      <c r="D119" s="7">
        <f t="shared" si="29"/>
        <v>0</v>
      </c>
      <c r="E119" s="31"/>
      <c r="F119" s="7">
        <f t="shared" si="21"/>
        <v>0</v>
      </c>
      <c r="G119" s="7">
        <f t="shared" si="30"/>
        <v>0</v>
      </c>
      <c r="H119" s="31"/>
      <c r="I119" s="7">
        <f t="shared" si="31"/>
        <v>0</v>
      </c>
      <c r="J119" s="7">
        <f t="shared" si="32"/>
        <v>0</v>
      </c>
      <c r="K119" s="31"/>
      <c r="L119" s="45">
        <f t="shared" si="22"/>
        <v>0</v>
      </c>
      <c r="M119" s="62">
        <f t="shared" si="23"/>
        <v>0</v>
      </c>
      <c r="N119" s="66">
        <f t="shared" si="24"/>
        <v>0</v>
      </c>
      <c r="O119" s="7">
        <f t="shared" si="25"/>
        <v>0</v>
      </c>
      <c r="P119" s="31"/>
      <c r="Q119" s="7">
        <f t="shared" si="26"/>
        <v>0</v>
      </c>
      <c r="R119" s="7">
        <f t="shared" si="33"/>
        <v>0</v>
      </c>
      <c r="S119" s="30"/>
      <c r="T119" s="54">
        <f t="shared" si="27"/>
        <v>47044.30482547907</v>
      </c>
      <c r="U119" s="62">
        <f t="shared" si="39"/>
        <v>0</v>
      </c>
      <c r="V119" s="62">
        <f t="shared" si="28"/>
        <v>350662.73113707936</v>
      </c>
      <c r="W119" s="7">
        <f t="shared" si="34"/>
        <v>10939970.426977897</v>
      </c>
      <c r="X119" s="30"/>
      <c r="Y119" s="30"/>
      <c r="Z119" s="30"/>
      <c r="AA119" s="48">
        <f>'Summary CF'!B103*$D$12</f>
        <v>101911.35623671369</v>
      </c>
      <c r="AB119" s="7"/>
      <c r="AC119" s="7">
        <f t="shared" si="35"/>
        <v>0</v>
      </c>
      <c r="AD119" s="7">
        <f t="shared" si="36"/>
        <v>0</v>
      </c>
      <c r="AE119" s="31"/>
      <c r="AF119" s="7">
        <f t="shared" si="37"/>
        <v>101911.35623671369</v>
      </c>
      <c r="AG119" s="7">
        <f t="shared" si="38"/>
        <v>3179428.9053404476</v>
      </c>
    </row>
    <row r="120" spans="1:33" x14ac:dyDescent="0.15">
      <c r="A120" s="48">
        <f>'Summary CF'!B104*$D$5</f>
        <v>340330.63799887092</v>
      </c>
      <c r="B120" s="26">
        <v>102</v>
      </c>
      <c r="C120" s="7">
        <f t="shared" si="20"/>
        <v>0</v>
      </c>
      <c r="D120" s="7">
        <f t="shared" si="29"/>
        <v>0</v>
      </c>
      <c r="E120" s="31"/>
      <c r="F120" s="7">
        <f t="shared" si="21"/>
        <v>0</v>
      </c>
      <c r="G120" s="7">
        <f t="shared" si="30"/>
        <v>0</v>
      </c>
      <c r="H120" s="31"/>
      <c r="I120" s="7">
        <f t="shared" si="31"/>
        <v>0</v>
      </c>
      <c r="J120" s="7">
        <f t="shared" si="32"/>
        <v>0</v>
      </c>
      <c r="K120" s="31"/>
      <c r="L120" s="45">
        <f t="shared" si="22"/>
        <v>0</v>
      </c>
      <c r="M120" s="62">
        <f t="shared" si="23"/>
        <v>0</v>
      </c>
      <c r="N120" s="66">
        <f t="shared" si="24"/>
        <v>0</v>
      </c>
      <c r="O120" s="7">
        <f t="shared" si="25"/>
        <v>0</v>
      </c>
      <c r="P120" s="31"/>
      <c r="Q120" s="7">
        <f t="shared" si="26"/>
        <v>0</v>
      </c>
      <c r="R120" s="7">
        <f t="shared" si="33"/>
        <v>0</v>
      </c>
      <c r="S120" s="30"/>
      <c r="T120" s="54">
        <f t="shared" si="27"/>
        <v>45583.210112407905</v>
      </c>
      <c r="U120" s="62">
        <f t="shared" si="39"/>
        <v>0</v>
      </c>
      <c r="V120" s="62">
        <f t="shared" si="28"/>
        <v>340330.63799887092</v>
      </c>
      <c r="W120" s="7">
        <f t="shared" si="34"/>
        <v>10599639.788979026</v>
      </c>
      <c r="X120" s="30"/>
      <c r="Y120" s="30"/>
      <c r="Z120" s="30"/>
      <c r="AA120" s="48">
        <f>'Summary CF'!B104*$D$12</f>
        <v>98908.591668421854</v>
      </c>
      <c r="AB120" s="7"/>
      <c r="AC120" s="7">
        <f t="shared" si="35"/>
        <v>0</v>
      </c>
      <c r="AD120" s="7">
        <f t="shared" si="36"/>
        <v>0</v>
      </c>
      <c r="AE120" s="31"/>
      <c r="AF120" s="7">
        <f t="shared" si="37"/>
        <v>98908.591668421854</v>
      </c>
      <c r="AG120" s="7">
        <f t="shared" si="38"/>
        <v>3080520.3136720257</v>
      </c>
    </row>
    <row r="121" spans="1:33" x14ac:dyDescent="0.15">
      <c r="A121" s="48">
        <f>'Summary CF'!B105*$D$5</f>
        <v>330292.96662161715</v>
      </c>
      <c r="B121" s="26">
        <v>103</v>
      </c>
      <c r="C121" s="7">
        <f t="shared" si="20"/>
        <v>0</v>
      </c>
      <c r="D121" s="7">
        <f t="shared" si="29"/>
        <v>0</v>
      </c>
      <c r="E121" s="31"/>
      <c r="F121" s="7">
        <f t="shared" si="21"/>
        <v>0</v>
      </c>
      <c r="G121" s="7">
        <f t="shared" si="30"/>
        <v>0</v>
      </c>
      <c r="H121" s="31"/>
      <c r="I121" s="7">
        <f t="shared" si="31"/>
        <v>0</v>
      </c>
      <c r="J121" s="7">
        <f t="shared" si="32"/>
        <v>0</v>
      </c>
      <c r="K121" s="31"/>
      <c r="L121" s="45">
        <f t="shared" si="22"/>
        <v>0</v>
      </c>
      <c r="M121" s="62">
        <f t="shared" si="23"/>
        <v>0</v>
      </c>
      <c r="N121" s="66">
        <f t="shared" si="24"/>
        <v>0</v>
      </c>
      <c r="O121" s="7">
        <f t="shared" si="25"/>
        <v>0</v>
      </c>
      <c r="P121" s="31"/>
      <c r="Q121" s="7">
        <f t="shared" si="26"/>
        <v>0</v>
      </c>
      <c r="R121" s="7">
        <f t="shared" si="33"/>
        <v>0</v>
      </c>
      <c r="S121" s="30"/>
      <c r="T121" s="54">
        <f t="shared" si="27"/>
        <v>44165.165787412603</v>
      </c>
      <c r="U121" s="62">
        <f t="shared" si="39"/>
        <v>0</v>
      </c>
      <c r="V121" s="62">
        <f t="shared" si="28"/>
        <v>330292.96662161715</v>
      </c>
      <c r="W121" s="7">
        <f t="shared" si="34"/>
        <v>10269346.822357409</v>
      </c>
      <c r="X121" s="30"/>
      <c r="Y121" s="30"/>
      <c r="Z121" s="30"/>
      <c r="AA121" s="48">
        <f>'Summary CF'!B105*$D$12</f>
        <v>95991.393424407492</v>
      </c>
      <c r="AB121" s="7"/>
      <c r="AC121" s="7">
        <f t="shared" si="35"/>
        <v>0</v>
      </c>
      <c r="AD121" s="7">
        <f t="shared" si="36"/>
        <v>0</v>
      </c>
      <c r="AE121" s="31"/>
      <c r="AF121" s="7">
        <f t="shared" si="37"/>
        <v>95991.393424407492</v>
      </c>
      <c r="AG121" s="7">
        <f t="shared" si="38"/>
        <v>2984528.9202476181</v>
      </c>
    </row>
    <row r="122" spans="1:33" x14ac:dyDescent="0.15">
      <c r="A122" s="48">
        <f>'Summary CF'!B106*$D$5</f>
        <v>320541.5161611056</v>
      </c>
      <c r="B122" s="26">
        <v>104</v>
      </c>
      <c r="C122" s="7">
        <f t="shared" si="20"/>
        <v>0</v>
      </c>
      <c r="D122" s="7">
        <f t="shared" si="29"/>
        <v>0</v>
      </c>
      <c r="E122" s="31"/>
      <c r="F122" s="7">
        <f t="shared" si="21"/>
        <v>0</v>
      </c>
      <c r="G122" s="7">
        <f t="shared" si="30"/>
        <v>0</v>
      </c>
      <c r="H122" s="31"/>
      <c r="I122" s="7">
        <f t="shared" si="31"/>
        <v>0</v>
      </c>
      <c r="J122" s="7">
        <f t="shared" si="32"/>
        <v>0</v>
      </c>
      <c r="K122" s="31"/>
      <c r="L122" s="45">
        <f t="shared" si="22"/>
        <v>0</v>
      </c>
      <c r="M122" s="62">
        <f t="shared" si="23"/>
        <v>0</v>
      </c>
      <c r="N122" s="66">
        <f t="shared" si="24"/>
        <v>0</v>
      </c>
      <c r="O122" s="7">
        <f t="shared" si="25"/>
        <v>0</v>
      </c>
      <c r="P122" s="31"/>
      <c r="Q122" s="7">
        <f t="shared" si="26"/>
        <v>0</v>
      </c>
      <c r="R122" s="7">
        <f t="shared" si="33"/>
        <v>0</v>
      </c>
      <c r="S122" s="30"/>
      <c r="T122" s="54">
        <f t="shared" si="27"/>
        <v>42788.945093155868</v>
      </c>
      <c r="U122" s="62">
        <f t="shared" si="39"/>
        <v>0</v>
      </c>
      <c r="V122" s="62">
        <f t="shared" si="28"/>
        <v>320541.5161611056</v>
      </c>
      <c r="W122" s="7">
        <f t="shared" si="34"/>
        <v>9948805.3061963022</v>
      </c>
      <c r="X122" s="30"/>
      <c r="Y122" s="30"/>
      <c r="Z122" s="30"/>
      <c r="AA122" s="48">
        <f>'Summary CF'!B106*$D$12</f>
        <v>93157.378134321305</v>
      </c>
      <c r="AB122" s="7"/>
      <c r="AC122" s="7">
        <f t="shared" si="35"/>
        <v>0</v>
      </c>
      <c r="AD122" s="7">
        <f t="shared" si="36"/>
        <v>0</v>
      </c>
      <c r="AE122" s="31"/>
      <c r="AF122" s="7">
        <f t="shared" si="37"/>
        <v>93157.378134321305</v>
      </c>
      <c r="AG122" s="7">
        <f t="shared" si="38"/>
        <v>2891371.5421132967</v>
      </c>
    </row>
    <row r="123" spans="1:33" x14ac:dyDescent="0.15">
      <c r="A123" s="48">
        <f>'Summary CF'!B107*$D$5</f>
        <v>311068.31051122345</v>
      </c>
      <c r="B123" s="26">
        <v>105</v>
      </c>
      <c r="C123" s="7">
        <f t="shared" si="20"/>
        <v>0</v>
      </c>
      <c r="D123" s="7">
        <f t="shared" si="29"/>
        <v>0</v>
      </c>
      <c r="E123" s="31"/>
      <c r="F123" s="7">
        <f t="shared" si="21"/>
        <v>0</v>
      </c>
      <c r="G123" s="7">
        <f t="shared" si="30"/>
        <v>0</v>
      </c>
      <c r="H123" s="31"/>
      <c r="I123" s="7">
        <f t="shared" si="31"/>
        <v>0</v>
      </c>
      <c r="J123" s="7">
        <f t="shared" si="32"/>
        <v>0</v>
      </c>
      <c r="K123" s="31"/>
      <c r="L123" s="45">
        <f t="shared" si="22"/>
        <v>0</v>
      </c>
      <c r="M123" s="62">
        <f t="shared" si="23"/>
        <v>0</v>
      </c>
      <c r="N123" s="66">
        <f t="shared" si="24"/>
        <v>0</v>
      </c>
      <c r="O123" s="7">
        <f t="shared" si="25"/>
        <v>0</v>
      </c>
      <c r="P123" s="31"/>
      <c r="Q123" s="7">
        <f t="shared" si="26"/>
        <v>0</v>
      </c>
      <c r="R123" s="7">
        <f t="shared" si="33"/>
        <v>0</v>
      </c>
      <c r="S123" s="30"/>
      <c r="T123" s="54">
        <f t="shared" si="27"/>
        <v>41453.355442484593</v>
      </c>
      <c r="U123" s="62">
        <f t="shared" si="39"/>
        <v>0</v>
      </c>
      <c r="V123" s="62">
        <f t="shared" si="28"/>
        <v>311068.31051122345</v>
      </c>
      <c r="W123" s="7">
        <f t="shared" si="34"/>
        <v>9637736.9956850782</v>
      </c>
      <c r="X123" s="30"/>
      <c r="Y123" s="30"/>
      <c r="Z123" s="30"/>
      <c r="AA123" s="48">
        <f>'Summary CF'!B107*$D$12</f>
        <v>90404.227742324307</v>
      </c>
      <c r="AB123" s="7"/>
      <c r="AC123" s="7">
        <f t="shared" si="35"/>
        <v>0</v>
      </c>
      <c r="AD123" s="7">
        <f t="shared" si="36"/>
        <v>0</v>
      </c>
      <c r="AE123" s="31"/>
      <c r="AF123" s="7">
        <f t="shared" si="37"/>
        <v>90404.227742324307</v>
      </c>
      <c r="AG123" s="7">
        <f t="shared" si="38"/>
        <v>2800967.3143709726</v>
      </c>
    </row>
    <row r="124" spans="1:33" x14ac:dyDescent="0.15">
      <c r="A124" s="48">
        <f>'Summary CF'!B108*$D$5</f>
        <v>301865.59221884771</v>
      </c>
      <c r="B124" s="26">
        <v>106</v>
      </c>
      <c r="C124" s="7">
        <f t="shared" si="20"/>
        <v>0</v>
      </c>
      <c r="D124" s="7">
        <f t="shared" si="29"/>
        <v>0</v>
      </c>
      <c r="E124" s="31"/>
      <c r="F124" s="7">
        <f t="shared" si="21"/>
        <v>0</v>
      </c>
      <c r="G124" s="7">
        <f t="shared" si="30"/>
        <v>0</v>
      </c>
      <c r="H124" s="31"/>
      <c r="I124" s="7">
        <f t="shared" si="31"/>
        <v>0</v>
      </c>
      <c r="J124" s="7">
        <f t="shared" si="32"/>
        <v>0</v>
      </c>
      <c r="K124" s="31"/>
      <c r="L124" s="45">
        <f t="shared" si="22"/>
        <v>0</v>
      </c>
      <c r="M124" s="62">
        <f t="shared" si="23"/>
        <v>0</v>
      </c>
      <c r="N124" s="66">
        <f t="shared" si="24"/>
        <v>0</v>
      </c>
      <c r="O124" s="7">
        <f t="shared" si="25"/>
        <v>0</v>
      </c>
      <c r="P124" s="31"/>
      <c r="Q124" s="7">
        <f t="shared" si="26"/>
        <v>0</v>
      </c>
      <c r="R124" s="7">
        <f t="shared" si="33"/>
        <v>0</v>
      </c>
      <c r="S124" s="30"/>
      <c r="T124" s="54">
        <f t="shared" si="27"/>
        <v>40157.237482021155</v>
      </c>
      <c r="U124" s="62">
        <f t="shared" si="39"/>
        <v>0</v>
      </c>
      <c r="V124" s="62">
        <f t="shared" si="28"/>
        <v>301865.59221884771</v>
      </c>
      <c r="W124" s="7">
        <f t="shared" si="34"/>
        <v>9335871.4034662303</v>
      </c>
      <c r="X124" s="30"/>
      <c r="Y124" s="30"/>
      <c r="Z124" s="30"/>
      <c r="AA124" s="48">
        <f>'Summary CF'!B108*$D$12</f>
        <v>87729.687738602617</v>
      </c>
      <c r="AB124" s="7"/>
      <c r="AC124" s="7">
        <f t="shared" si="35"/>
        <v>0</v>
      </c>
      <c r="AD124" s="7">
        <f t="shared" si="36"/>
        <v>0</v>
      </c>
      <c r="AE124" s="31"/>
      <c r="AF124" s="7">
        <f t="shared" si="37"/>
        <v>87729.687738602617</v>
      </c>
      <c r="AG124" s="7">
        <f t="shared" si="38"/>
        <v>2713237.6266323701</v>
      </c>
    </row>
    <row r="125" spans="1:33" x14ac:dyDescent="0.15">
      <c r="A125" s="48">
        <f>'Summary CF'!B109*$D$5</f>
        <v>292925.81656200311</v>
      </c>
      <c r="B125" s="26">
        <v>107</v>
      </c>
      <c r="C125" s="7">
        <f t="shared" si="20"/>
        <v>0</v>
      </c>
      <c r="D125" s="7">
        <f t="shared" si="29"/>
        <v>0</v>
      </c>
      <c r="E125" s="31"/>
      <c r="F125" s="7">
        <f t="shared" si="21"/>
        <v>0</v>
      </c>
      <c r="G125" s="7">
        <f t="shared" si="30"/>
        <v>0</v>
      </c>
      <c r="H125" s="31"/>
      <c r="I125" s="7">
        <f t="shared" si="31"/>
        <v>0</v>
      </c>
      <c r="J125" s="7">
        <f t="shared" si="32"/>
        <v>0</v>
      </c>
      <c r="K125" s="31"/>
      <c r="L125" s="45">
        <f t="shared" si="22"/>
        <v>0</v>
      </c>
      <c r="M125" s="62">
        <f t="shared" si="23"/>
        <v>0</v>
      </c>
      <c r="N125" s="66">
        <f t="shared" si="24"/>
        <v>0</v>
      </c>
      <c r="O125" s="7">
        <f t="shared" si="25"/>
        <v>0</v>
      </c>
      <c r="P125" s="31"/>
      <c r="Q125" s="7">
        <f t="shared" si="26"/>
        <v>0</v>
      </c>
      <c r="R125" s="7">
        <f t="shared" si="33"/>
        <v>0</v>
      </c>
      <c r="S125" s="30"/>
      <c r="T125" s="54">
        <f t="shared" si="27"/>
        <v>38899.464181109295</v>
      </c>
      <c r="U125" s="62">
        <f t="shared" si="39"/>
        <v>0</v>
      </c>
      <c r="V125" s="62">
        <f t="shared" si="28"/>
        <v>292925.81656200311</v>
      </c>
      <c r="W125" s="7">
        <f t="shared" si="34"/>
        <v>9042945.5869042277</v>
      </c>
      <c r="X125" s="30"/>
      <c r="Y125" s="30"/>
      <c r="Z125" s="30"/>
      <c r="AA125" s="48">
        <f>'Summary CF'!B109*$D$12</f>
        <v>85131.565438332153</v>
      </c>
      <c r="AB125" s="7"/>
      <c r="AC125" s="7">
        <f t="shared" si="35"/>
        <v>0</v>
      </c>
      <c r="AD125" s="7">
        <f t="shared" si="36"/>
        <v>0</v>
      </c>
      <c r="AE125" s="31"/>
      <c r="AF125" s="7">
        <f t="shared" si="37"/>
        <v>85131.565438332153</v>
      </c>
      <c r="AG125" s="7">
        <f t="shared" si="38"/>
        <v>2628106.061194038</v>
      </c>
    </row>
    <row r="126" spans="1:33" x14ac:dyDescent="0.15">
      <c r="A126" s="48">
        <f>'Summary CF'!B110*$D$5</f>
        <v>284241.64578693709</v>
      </c>
      <c r="B126" s="26">
        <v>108</v>
      </c>
      <c r="C126" s="7">
        <f t="shared" si="20"/>
        <v>0</v>
      </c>
      <c r="D126" s="7">
        <f t="shared" si="29"/>
        <v>0</v>
      </c>
      <c r="E126" s="31"/>
      <c r="F126" s="7">
        <f t="shared" si="21"/>
        <v>0</v>
      </c>
      <c r="G126" s="7">
        <f t="shared" si="30"/>
        <v>0</v>
      </c>
      <c r="H126" s="31"/>
      <c r="I126" s="7">
        <f t="shared" si="31"/>
        <v>0</v>
      </c>
      <c r="J126" s="7">
        <f t="shared" si="32"/>
        <v>0</v>
      </c>
      <c r="K126" s="31"/>
      <c r="L126" s="45">
        <f t="shared" si="22"/>
        <v>0</v>
      </c>
      <c r="M126" s="62">
        <f t="shared" si="23"/>
        <v>0</v>
      </c>
      <c r="N126" s="66">
        <f t="shared" si="24"/>
        <v>0</v>
      </c>
      <c r="O126" s="7">
        <f t="shared" si="25"/>
        <v>0</v>
      </c>
      <c r="P126" s="31"/>
      <c r="Q126" s="7">
        <f t="shared" si="26"/>
        <v>0</v>
      </c>
      <c r="R126" s="7">
        <f t="shared" si="33"/>
        <v>0</v>
      </c>
      <c r="S126" s="30"/>
      <c r="T126" s="54">
        <f t="shared" si="27"/>
        <v>37678.939945434278</v>
      </c>
      <c r="U126" s="62">
        <f t="shared" si="39"/>
        <v>0</v>
      </c>
      <c r="V126" s="62">
        <f t="shared" si="28"/>
        <v>284241.64578693709</v>
      </c>
      <c r="W126" s="7">
        <f t="shared" si="34"/>
        <v>8758703.9411172904</v>
      </c>
      <c r="X126" s="30"/>
      <c r="Y126" s="30"/>
      <c r="Z126" s="30"/>
      <c r="AA126" s="48">
        <f>'Summary CF'!B110*$D$12</f>
        <v>82607.728306828591</v>
      </c>
      <c r="AB126" s="7"/>
      <c r="AC126" s="7">
        <f t="shared" si="35"/>
        <v>0</v>
      </c>
      <c r="AD126" s="7">
        <f t="shared" si="36"/>
        <v>0</v>
      </c>
      <c r="AE126" s="31"/>
      <c r="AF126" s="7">
        <f t="shared" si="37"/>
        <v>82607.728306828591</v>
      </c>
      <c r="AG126" s="7">
        <f t="shared" si="38"/>
        <v>2545498.3328872095</v>
      </c>
    </row>
    <row r="127" spans="1:33" x14ac:dyDescent="0.15">
      <c r="A127" s="48">
        <f>'Summary CF'!B111*$D$5</f>
        <v>275805.94349987933</v>
      </c>
      <c r="B127" s="26">
        <v>109</v>
      </c>
      <c r="C127" s="7">
        <f t="shared" si="20"/>
        <v>0</v>
      </c>
      <c r="D127" s="7">
        <f t="shared" si="29"/>
        <v>0</v>
      </c>
      <c r="E127" s="31"/>
      <c r="F127" s="7">
        <f t="shared" si="21"/>
        <v>0</v>
      </c>
      <c r="G127" s="7">
        <f t="shared" si="30"/>
        <v>0</v>
      </c>
      <c r="H127" s="31"/>
      <c r="I127" s="7">
        <f t="shared" si="31"/>
        <v>0</v>
      </c>
      <c r="J127" s="7">
        <f t="shared" si="32"/>
        <v>0</v>
      </c>
      <c r="K127" s="31"/>
      <c r="L127" s="45">
        <f t="shared" si="22"/>
        <v>0</v>
      </c>
      <c r="M127" s="62">
        <f t="shared" si="23"/>
        <v>0</v>
      </c>
      <c r="N127" s="66">
        <f t="shared" si="24"/>
        <v>0</v>
      </c>
      <c r="O127" s="7">
        <f t="shared" si="25"/>
        <v>0</v>
      </c>
      <c r="P127" s="31"/>
      <c r="Q127" s="7">
        <f t="shared" si="26"/>
        <v>0</v>
      </c>
      <c r="R127" s="7">
        <f t="shared" si="33"/>
        <v>0</v>
      </c>
      <c r="S127" s="30"/>
      <c r="T127" s="54">
        <f t="shared" si="27"/>
        <v>36494.599754655377</v>
      </c>
      <c r="U127" s="62">
        <f t="shared" si="39"/>
        <v>0</v>
      </c>
      <c r="V127" s="62">
        <f t="shared" si="28"/>
        <v>275805.94349987933</v>
      </c>
      <c r="W127" s="7">
        <f t="shared" si="34"/>
        <v>8482897.9976174105</v>
      </c>
      <c r="X127" s="30"/>
      <c r="Y127" s="30"/>
      <c r="Z127" s="30"/>
      <c r="AA127" s="48">
        <f>'Summary CF'!B111*$D$12</f>
        <v>80156.102329652422</v>
      </c>
      <c r="AB127" s="7"/>
      <c r="AC127" s="7">
        <f t="shared" si="35"/>
        <v>0</v>
      </c>
      <c r="AD127" s="7">
        <f t="shared" si="36"/>
        <v>0</v>
      </c>
      <c r="AE127" s="31"/>
      <c r="AF127" s="7">
        <f t="shared" si="37"/>
        <v>80156.102329652422</v>
      </c>
      <c r="AG127" s="7">
        <f t="shared" si="38"/>
        <v>2465342.2305575572</v>
      </c>
    </row>
    <row r="128" spans="1:33" x14ac:dyDescent="0.15">
      <c r="A128" s="48">
        <f>'Summary CF'!B112*$D$5</f>
        <v>267611.76920936035</v>
      </c>
      <c r="B128" s="26">
        <v>110</v>
      </c>
      <c r="C128" s="7">
        <f t="shared" si="20"/>
        <v>0</v>
      </c>
      <c r="D128" s="7">
        <f t="shared" si="29"/>
        <v>0</v>
      </c>
      <c r="E128" s="31"/>
      <c r="F128" s="7">
        <f t="shared" si="21"/>
        <v>0</v>
      </c>
      <c r="G128" s="7">
        <f t="shared" si="30"/>
        <v>0</v>
      </c>
      <c r="H128" s="31"/>
      <c r="I128" s="7">
        <f t="shared" si="31"/>
        <v>0</v>
      </c>
      <c r="J128" s="7">
        <f t="shared" si="32"/>
        <v>0</v>
      </c>
      <c r="K128" s="31"/>
      <c r="L128" s="45">
        <f t="shared" si="22"/>
        <v>0</v>
      </c>
      <c r="M128" s="62">
        <f t="shared" si="23"/>
        <v>0</v>
      </c>
      <c r="N128" s="66">
        <f t="shared" si="24"/>
        <v>0</v>
      </c>
      <c r="O128" s="7">
        <f t="shared" si="25"/>
        <v>0</v>
      </c>
      <c r="P128" s="31"/>
      <c r="Q128" s="7">
        <f t="shared" si="26"/>
        <v>0</v>
      </c>
      <c r="R128" s="7">
        <f t="shared" si="33"/>
        <v>0</v>
      </c>
      <c r="S128" s="30"/>
      <c r="T128" s="54">
        <f t="shared" si="27"/>
        <v>35345.408323405878</v>
      </c>
      <c r="U128" s="62">
        <f t="shared" si="39"/>
        <v>0</v>
      </c>
      <c r="V128" s="62">
        <f t="shared" si="28"/>
        <v>267611.76920936035</v>
      </c>
      <c r="W128" s="7">
        <f t="shared" si="34"/>
        <v>8215286.2284080498</v>
      </c>
      <c r="X128" s="30"/>
      <c r="Y128" s="30"/>
      <c r="Z128" s="30"/>
      <c r="AA128" s="48">
        <f>'Summary CF'!B112*$D$12</f>
        <v>77774.670426470344</v>
      </c>
      <c r="AB128" s="7"/>
      <c r="AC128" s="7">
        <f t="shared" si="35"/>
        <v>0</v>
      </c>
      <c r="AD128" s="7">
        <f t="shared" si="36"/>
        <v>0</v>
      </c>
      <c r="AE128" s="31"/>
      <c r="AF128" s="7">
        <f t="shared" si="37"/>
        <v>77774.670426470344</v>
      </c>
      <c r="AG128" s="7">
        <f t="shared" si="38"/>
        <v>2387567.560131087</v>
      </c>
    </row>
    <row r="129" spans="1:33" x14ac:dyDescent="0.15">
      <c r="A129" s="48">
        <f>'Summary CF'!B113*$D$5</f>
        <v>259652.37301507968</v>
      </c>
      <c r="B129" s="26">
        <v>111</v>
      </c>
      <c r="C129" s="7">
        <f t="shared" si="20"/>
        <v>0</v>
      </c>
      <c r="D129" s="7">
        <f t="shared" si="29"/>
        <v>0</v>
      </c>
      <c r="E129" s="31"/>
      <c r="F129" s="7">
        <f t="shared" si="21"/>
        <v>0</v>
      </c>
      <c r="G129" s="7">
        <f t="shared" si="30"/>
        <v>0</v>
      </c>
      <c r="H129" s="31"/>
      <c r="I129" s="7">
        <f t="shared" si="31"/>
        <v>0</v>
      </c>
      <c r="J129" s="7">
        <f t="shared" si="32"/>
        <v>0</v>
      </c>
      <c r="K129" s="31"/>
      <c r="L129" s="45">
        <f t="shared" si="22"/>
        <v>0</v>
      </c>
      <c r="M129" s="62">
        <f t="shared" si="23"/>
        <v>0</v>
      </c>
      <c r="N129" s="66">
        <f t="shared" si="24"/>
        <v>0</v>
      </c>
      <c r="O129" s="7">
        <f t="shared" si="25"/>
        <v>0</v>
      </c>
      <c r="P129" s="31"/>
      <c r="Q129" s="7">
        <f t="shared" si="26"/>
        <v>0</v>
      </c>
      <c r="R129" s="7">
        <f t="shared" si="33"/>
        <v>0</v>
      </c>
      <c r="S129" s="30"/>
      <c r="T129" s="54">
        <f t="shared" si="27"/>
        <v>34230.359285033541</v>
      </c>
      <c r="U129" s="62">
        <f t="shared" si="39"/>
        <v>0</v>
      </c>
      <c r="V129" s="62">
        <f t="shared" si="28"/>
        <v>259652.37301507968</v>
      </c>
      <c r="W129" s="7">
        <f t="shared" si="34"/>
        <v>7955633.8553929701</v>
      </c>
      <c r="X129" s="30"/>
      <c r="Y129" s="30"/>
      <c r="Z129" s="30"/>
      <c r="AA129" s="48">
        <f>'Summary CF'!B113*$D$12</f>
        <v>75461.470907507537</v>
      </c>
      <c r="AB129" s="7"/>
      <c r="AC129" s="7">
        <f t="shared" si="35"/>
        <v>0</v>
      </c>
      <c r="AD129" s="7">
        <f t="shared" si="36"/>
        <v>0</v>
      </c>
      <c r="AE129" s="31"/>
      <c r="AF129" s="7">
        <f t="shared" si="37"/>
        <v>75461.470907507537</v>
      </c>
      <c r="AG129" s="7">
        <f t="shared" si="38"/>
        <v>2312106.0892235795</v>
      </c>
    </row>
    <row r="130" spans="1:33" x14ac:dyDescent="0.15">
      <c r="A130" s="48">
        <f>'Summary CF'!B114*$D$5</f>
        <v>251921.19043941304</v>
      </c>
      <c r="B130" s="26">
        <v>112</v>
      </c>
      <c r="C130" s="7">
        <f t="shared" si="20"/>
        <v>0</v>
      </c>
      <c r="D130" s="7">
        <f t="shared" si="29"/>
        <v>0</v>
      </c>
      <c r="E130" s="31"/>
      <c r="F130" s="7">
        <f t="shared" si="21"/>
        <v>0</v>
      </c>
      <c r="G130" s="7">
        <f t="shared" si="30"/>
        <v>0</v>
      </c>
      <c r="H130" s="31"/>
      <c r="I130" s="7">
        <f t="shared" si="31"/>
        <v>0</v>
      </c>
      <c r="J130" s="7">
        <f t="shared" si="32"/>
        <v>0</v>
      </c>
      <c r="K130" s="31"/>
      <c r="L130" s="45">
        <f t="shared" si="22"/>
        <v>0</v>
      </c>
      <c r="M130" s="62">
        <f t="shared" si="23"/>
        <v>0</v>
      </c>
      <c r="N130" s="66">
        <f t="shared" si="24"/>
        <v>0</v>
      </c>
      <c r="O130" s="7">
        <f t="shared" si="25"/>
        <v>0</v>
      </c>
      <c r="P130" s="31"/>
      <c r="Q130" s="7">
        <f t="shared" si="26"/>
        <v>0</v>
      </c>
      <c r="R130" s="7">
        <f t="shared" si="33"/>
        <v>0</v>
      </c>
      <c r="S130" s="30"/>
      <c r="T130" s="54">
        <f t="shared" si="27"/>
        <v>33148.474397470709</v>
      </c>
      <c r="U130" s="62">
        <f t="shared" si="39"/>
        <v>0</v>
      </c>
      <c r="V130" s="62">
        <f t="shared" si="28"/>
        <v>251921.19043941304</v>
      </c>
      <c r="W130" s="7">
        <f t="shared" si="34"/>
        <v>7703712.6649535568</v>
      </c>
      <c r="X130" s="30"/>
      <c r="Y130" s="30"/>
      <c r="Z130" s="30"/>
      <c r="AA130" s="48">
        <f>'Summary CF'!B114*$D$12</f>
        <v>73214.595971454415</v>
      </c>
      <c r="AB130" s="7"/>
      <c r="AC130" s="7">
        <f t="shared" si="35"/>
        <v>0</v>
      </c>
      <c r="AD130" s="7">
        <f t="shared" si="36"/>
        <v>0</v>
      </c>
      <c r="AE130" s="31"/>
      <c r="AF130" s="7">
        <f t="shared" si="37"/>
        <v>73214.595971454415</v>
      </c>
      <c r="AG130" s="7">
        <f t="shared" si="38"/>
        <v>2238891.4932521251</v>
      </c>
    </row>
    <row r="131" spans="1:33" x14ac:dyDescent="0.15">
      <c r="A131" s="48">
        <f>'Summary CF'!B115*$D$5</f>
        <v>244411.83739775876</v>
      </c>
      <c r="B131" s="26">
        <v>113</v>
      </c>
      <c r="C131" s="7">
        <f t="shared" si="20"/>
        <v>0</v>
      </c>
      <c r="D131" s="7">
        <f t="shared" si="29"/>
        <v>0</v>
      </c>
      <c r="E131" s="31"/>
      <c r="F131" s="7">
        <f t="shared" si="21"/>
        <v>0</v>
      </c>
      <c r="G131" s="7">
        <f t="shared" si="30"/>
        <v>0</v>
      </c>
      <c r="H131" s="31"/>
      <c r="I131" s="7">
        <f t="shared" si="31"/>
        <v>0</v>
      </c>
      <c r="J131" s="7">
        <f t="shared" si="32"/>
        <v>0</v>
      </c>
      <c r="K131" s="31"/>
      <c r="L131" s="45">
        <f t="shared" si="22"/>
        <v>0</v>
      </c>
      <c r="M131" s="62">
        <f t="shared" si="23"/>
        <v>0</v>
      </c>
      <c r="N131" s="66">
        <f t="shared" si="24"/>
        <v>0</v>
      </c>
      <c r="O131" s="7">
        <f t="shared" si="25"/>
        <v>0</v>
      </c>
      <c r="P131" s="31"/>
      <c r="Q131" s="7">
        <f t="shared" si="26"/>
        <v>0</v>
      </c>
      <c r="R131" s="7">
        <f t="shared" si="33"/>
        <v>0</v>
      </c>
      <c r="S131" s="30"/>
      <c r="T131" s="54">
        <f t="shared" si="27"/>
        <v>32098.802770639821</v>
      </c>
      <c r="U131" s="62">
        <f t="shared" si="39"/>
        <v>0</v>
      </c>
      <c r="V131" s="62">
        <f t="shared" si="28"/>
        <v>244411.83739775876</v>
      </c>
      <c r="W131" s="7">
        <f t="shared" si="34"/>
        <v>7459300.827555798</v>
      </c>
      <c r="X131" s="30"/>
      <c r="Y131" s="30"/>
      <c r="Z131" s="30"/>
      <c r="AA131" s="48">
        <f>'Summary CF'!B115*$D$12</f>
        <v>71032.190243723642</v>
      </c>
      <c r="AB131" s="7"/>
      <c r="AC131" s="7">
        <f t="shared" si="35"/>
        <v>0</v>
      </c>
      <c r="AD131" s="7">
        <f t="shared" si="36"/>
        <v>0</v>
      </c>
      <c r="AE131" s="31"/>
      <c r="AF131" s="7">
        <f t="shared" si="37"/>
        <v>71032.190243723642</v>
      </c>
      <c r="AG131" s="7">
        <f t="shared" si="38"/>
        <v>2167859.3030084013</v>
      </c>
    </row>
    <row r="132" spans="1:33" x14ac:dyDescent="0.15">
      <c r="A132" s="48">
        <f>'Summary CF'!B116*$D$5</f>
        <v>237118.10530401857</v>
      </c>
      <c r="B132" s="26">
        <v>114</v>
      </c>
      <c r="C132" s="7">
        <f t="shared" si="20"/>
        <v>0</v>
      </c>
      <c r="D132" s="7">
        <f t="shared" si="29"/>
        <v>0</v>
      </c>
      <c r="E132" s="31"/>
      <c r="F132" s="7">
        <f t="shared" si="21"/>
        <v>0</v>
      </c>
      <c r="G132" s="7">
        <f t="shared" si="30"/>
        <v>0</v>
      </c>
      <c r="H132" s="31"/>
      <c r="I132" s="7">
        <f t="shared" si="31"/>
        <v>0</v>
      </c>
      <c r="J132" s="7">
        <f t="shared" si="32"/>
        <v>0</v>
      </c>
      <c r="K132" s="31"/>
      <c r="L132" s="45">
        <f t="shared" si="22"/>
        <v>0</v>
      </c>
      <c r="M132" s="62">
        <f t="shared" si="23"/>
        <v>0</v>
      </c>
      <c r="N132" s="66">
        <f t="shared" si="24"/>
        <v>0</v>
      </c>
      <c r="O132" s="7">
        <f t="shared" si="25"/>
        <v>0</v>
      </c>
      <c r="P132" s="31"/>
      <c r="Q132" s="7">
        <f t="shared" si="26"/>
        <v>0</v>
      </c>
      <c r="R132" s="7">
        <f t="shared" si="33"/>
        <v>0</v>
      </c>
      <c r="S132" s="30"/>
      <c r="T132" s="54">
        <f t="shared" si="27"/>
        <v>31080.420114815824</v>
      </c>
      <c r="U132" s="62">
        <f t="shared" si="39"/>
        <v>0</v>
      </c>
      <c r="V132" s="62">
        <f t="shared" si="28"/>
        <v>237118.10530401857</v>
      </c>
      <c r="W132" s="7">
        <f t="shared" si="34"/>
        <v>7222182.7222517794</v>
      </c>
      <c r="X132" s="30"/>
      <c r="Y132" s="30"/>
      <c r="Z132" s="30"/>
      <c r="AA132" s="48">
        <f>'Summary CF'!B116*$D$12</f>
        <v>68912.449353980395</v>
      </c>
      <c r="AB132" s="7"/>
      <c r="AC132" s="7">
        <f t="shared" si="35"/>
        <v>0</v>
      </c>
      <c r="AD132" s="7">
        <f t="shared" si="36"/>
        <v>0</v>
      </c>
      <c r="AE132" s="31"/>
      <c r="AF132" s="7">
        <f t="shared" si="37"/>
        <v>68912.449353980395</v>
      </c>
      <c r="AG132" s="7">
        <f t="shared" si="38"/>
        <v>2098946.8536544209</v>
      </c>
    </row>
    <row r="133" spans="1:33" x14ac:dyDescent="0.15">
      <c r="A133" s="48">
        <f>'Summary CF'!B117*$D$5</f>
        <v>230033.95630760989</v>
      </c>
      <c r="B133" s="26">
        <v>115</v>
      </c>
      <c r="C133" s="7">
        <f t="shared" si="20"/>
        <v>0</v>
      </c>
      <c r="D133" s="7">
        <f t="shared" si="29"/>
        <v>0</v>
      </c>
      <c r="E133" s="31"/>
      <c r="F133" s="7">
        <f t="shared" si="21"/>
        <v>0</v>
      </c>
      <c r="G133" s="7">
        <f t="shared" si="30"/>
        <v>0</v>
      </c>
      <c r="H133" s="31"/>
      <c r="I133" s="7">
        <f t="shared" si="31"/>
        <v>0</v>
      </c>
      <c r="J133" s="7">
        <f t="shared" si="32"/>
        <v>0</v>
      </c>
      <c r="K133" s="31"/>
      <c r="L133" s="45">
        <f t="shared" si="22"/>
        <v>0</v>
      </c>
      <c r="M133" s="62">
        <f t="shared" si="23"/>
        <v>0</v>
      </c>
      <c r="N133" s="66">
        <f t="shared" si="24"/>
        <v>0</v>
      </c>
      <c r="O133" s="7">
        <f t="shared" si="25"/>
        <v>0</v>
      </c>
      <c r="P133" s="31"/>
      <c r="Q133" s="7">
        <f t="shared" si="26"/>
        <v>0</v>
      </c>
      <c r="R133" s="7">
        <f t="shared" si="33"/>
        <v>0</v>
      </c>
      <c r="S133" s="30"/>
      <c r="T133" s="54">
        <f t="shared" si="27"/>
        <v>30092.428009382413</v>
      </c>
      <c r="U133" s="62">
        <f t="shared" si="39"/>
        <v>0</v>
      </c>
      <c r="V133" s="62">
        <f t="shared" si="28"/>
        <v>230033.95630760989</v>
      </c>
      <c r="W133" s="7">
        <f t="shared" si="34"/>
        <v>6992148.7659441698</v>
      </c>
      <c r="X133" s="30"/>
      <c r="Y133" s="30"/>
      <c r="Z133" s="30"/>
      <c r="AA133" s="48">
        <f>'Summary CF'!B117*$D$12</f>
        <v>66853.618551899126</v>
      </c>
      <c r="AB133" s="7"/>
      <c r="AC133" s="7">
        <f t="shared" si="35"/>
        <v>0</v>
      </c>
      <c r="AD133" s="7">
        <f t="shared" si="36"/>
        <v>0</v>
      </c>
      <c r="AE133" s="31"/>
      <c r="AF133" s="7">
        <f t="shared" si="37"/>
        <v>66853.618551899126</v>
      </c>
      <c r="AG133" s="7">
        <f t="shared" si="38"/>
        <v>2032093.2351025217</v>
      </c>
    </row>
    <row r="134" spans="1:33" x14ac:dyDescent="0.15">
      <c r="A134" s="48">
        <f>'Summary CF'!B118*$D$5</f>
        <v>223153.51865850031</v>
      </c>
      <c r="B134" s="26">
        <v>116</v>
      </c>
      <c r="C134" s="7">
        <f t="shared" si="20"/>
        <v>0</v>
      </c>
      <c r="D134" s="7">
        <f t="shared" si="29"/>
        <v>0</v>
      </c>
      <c r="E134" s="31"/>
      <c r="F134" s="7">
        <f t="shared" si="21"/>
        <v>0</v>
      </c>
      <c r="G134" s="7">
        <f t="shared" si="30"/>
        <v>0</v>
      </c>
      <c r="H134" s="31"/>
      <c r="I134" s="7">
        <f t="shared" si="31"/>
        <v>0</v>
      </c>
      <c r="J134" s="7">
        <f t="shared" si="32"/>
        <v>0</v>
      </c>
      <c r="K134" s="31"/>
      <c r="L134" s="45">
        <f t="shared" si="22"/>
        <v>0</v>
      </c>
      <c r="M134" s="62">
        <f t="shared" si="23"/>
        <v>0</v>
      </c>
      <c r="N134" s="66">
        <f t="shared" si="24"/>
        <v>0</v>
      </c>
      <c r="O134" s="7">
        <f t="shared" si="25"/>
        <v>0</v>
      </c>
      <c r="P134" s="31"/>
      <c r="Q134" s="7">
        <f t="shared" si="26"/>
        <v>0</v>
      </c>
      <c r="R134" s="7">
        <f t="shared" si="33"/>
        <v>0</v>
      </c>
      <c r="S134" s="30"/>
      <c r="T134" s="54">
        <f t="shared" si="27"/>
        <v>29133.95319143404</v>
      </c>
      <c r="U134" s="62">
        <f t="shared" si="39"/>
        <v>0</v>
      </c>
      <c r="V134" s="62">
        <f t="shared" si="28"/>
        <v>223153.51865850031</v>
      </c>
      <c r="W134" s="7">
        <f t="shared" si="34"/>
        <v>6768995.2472856697</v>
      </c>
      <c r="X134" s="30"/>
      <c r="Y134" s="30"/>
      <c r="Z134" s="30"/>
      <c r="AA134" s="48">
        <f>'Summary CF'!B118*$D$12</f>
        <v>64853.991360126653</v>
      </c>
      <c r="AB134" s="7"/>
      <c r="AC134" s="7">
        <f t="shared" si="35"/>
        <v>0</v>
      </c>
      <c r="AD134" s="7">
        <f t="shared" si="36"/>
        <v>0</v>
      </c>
      <c r="AE134" s="31"/>
      <c r="AF134" s="7">
        <f t="shared" si="37"/>
        <v>64853.991360126653</v>
      </c>
      <c r="AG134" s="7">
        <f t="shared" si="38"/>
        <v>1967239.243742395</v>
      </c>
    </row>
    <row r="135" spans="1:33" x14ac:dyDescent="0.15">
      <c r="A135" s="48">
        <f>'Summary CF'!B119*$D$5</f>
        <v>216471.08219684966</v>
      </c>
      <c r="B135" s="26">
        <v>117</v>
      </c>
      <c r="C135" s="7">
        <f t="shared" si="20"/>
        <v>0</v>
      </c>
      <c r="D135" s="7">
        <f t="shared" si="29"/>
        <v>0</v>
      </c>
      <c r="E135" s="31"/>
      <c r="F135" s="7">
        <f t="shared" si="21"/>
        <v>0</v>
      </c>
      <c r="G135" s="7">
        <f t="shared" si="30"/>
        <v>0</v>
      </c>
      <c r="H135" s="31"/>
      <c r="I135" s="7">
        <f t="shared" si="31"/>
        <v>0</v>
      </c>
      <c r="J135" s="7">
        <f t="shared" si="32"/>
        <v>0</v>
      </c>
      <c r="K135" s="31"/>
      <c r="L135" s="45">
        <f t="shared" si="22"/>
        <v>0</v>
      </c>
      <c r="M135" s="62">
        <f t="shared" si="23"/>
        <v>0</v>
      </c>
      <c r="N135" s="66">
        <f t="shared" si="24"/>
        <v>0</v>
      </c>
      <c r="O135" s="7">
        <f t="shared" si="25"/>
        <v>0</v>
      </c>
      <c r="P135" s="31"/>
      <c r="Q135" s="7">
        <f t="shared" si="26"/>
        <v>0</v>
      </c>
      <c r="R135" s="7">
        <f t="shared" si="33"/>
        <v>0</v>
      </c>
      <c r="S135" s="30"/>
      <c r="T135" s="54">
        <f t="shared" si="27"/>
        <v>28204.14686369029</v>
      </c>
      <c r="U135" s="62">
        <f t="shared" si="39"/>
        <v>0</v>
      </c>
      <c r="V135" s="62">
        <f t="shared" si="28"/>
        <v>216471.08219684966</v>
      </c>
      <c r="W135" s="7">
        <f t="shared" si="34"/>
        <v>6552524.1650888203</v>
      </c>
      <c r="X135" s="30"/>
      <c r="Y135" s="30"/>
      <c r="Z135" s="30"/>
      <c r="AA135" s="48">
        <f>'Summary CF'!B119*$D$12</f>
        <v>62911.908263459431</v>
      </c>
      <c r="AB135" s="7"/>
      <c r="AC135" s="7">
        <f t="shared" si="35"/>
        <v>0</v>
      </c>
      <c r="AD135" s="7">
        <f t="shared" si="36"/>
        <v>0</v>
      </c>
      <c r="AE135" s="31"/>
      <c r="AF135" s="7">
        <f t="shared" si="37"/>
        <v>62911.908263459431</v>
      </c>
      <c r="AG135" s="7">
        <f t="shared" si="38"/>
        <v>1904327.3354789356</v>
      </c>
    </row>
    <row r="136" spans="1:33" x14ac:dyDescent="0.15">
      <c r="A136" s="48">
        <f>'Summary CF'!B120*$D$5</f>
        <v>209981.09396393318</v>
      </c>
      <c r="B136" s="26">
        <v>118</v>
      </c>
      <c r="C136" s="7">
        <f t="shared" si="20"/>
        <v>0</v>
      </c>
      <c r="D136" s="7">
        <f t="shared" si="29"/>
        <v>0</v>
      </c>
      <c r="E136" s="31"/>
      <c r="F136" s="7">
        <f t="shared" si="21"/>
        <v>0</v>
      </c>
      <c r="G136" s="7">
        <f t="shared" si="30"/>
        <v>0</v>
      </c>
      <c r="H136" s="31"/>
      <c r="I136" s="7">
        <f t="shared" si="31"/>
        <v>0</v>
      </c>
      <c r="J136" s="7">
        <f t="shared" si="32"/>
        <v>0</v>
      </c>
      <c r="K136" s="31"/>
      <c r="L136" s="45">
        <f t="shared" si="22"/>
        <v>0</v>
      </c>
      <c r="M136" s="62">
        <f t="shared" si="23"/>
        <v>0</v>
      </c>
      <c r="N136" s="66">
        <f t="shared" si="24"/>
        <v>0</v>
      </c>
      <c r="O136" s="7">
        <f t="shared" si="25"/>
        <v>0</v>
      </c>
      <c r="P136" s="31"/>
      <c r="Q136" s="7">
        <f t="shared" si="26"/>
        <v>0</v>
      </c>
      <c r="R136" s="7">
        <f t="shared" si="33"/>
        <v>0</v>
      </c>
      <c r="S136" s="30"/>
      <c r="T136" s="54">
        <f t="shared" si="27"/>
        <v>27302.184021203419</v>
      </c>
      <c r="U136" s="62">
        <f t="shared" si="39"/>
        <v>0</v>
      </c>
      <c r="V136" s="62">
        <f t="shared" si="28"/>
        <v>209981.09396393318</v>
      </c>
      <c r="W136" s="7">
        <f t="shared" si="34"/>
        <v>6342543.0711248871</v>
      </c>
      <c r="X136" s="30"/>
      <c r="Y136" s="30"/>
      <c r="Z136" s="30"/>
      <c r="AA136" s="48">
        <f>'Summary CF'!B120*$D$12</f>
        <v>61025.755433268081</v>
      </c>
      <c r="AB136" s="7"/>
      <c r="AC136" s="7">
        <f t="shared" si="35"/>
        <v>0</v>
      </c>
      <c r="AD136" s="7">
        <f t="shared" si="36"/>
        <v>0</v>
      </c>
      <c r="AE136" s="31"/>
      <c r="AF136" s="7">
        <f t="shared" si="37"/>
        <v>61025.755433268081</v>
      </c>
      <c r="AG136" s="7">
        <f t="shared" si="38"/>
        <v>1843301.5800456675</v>
      </c>
    </row>
    <row r="137" spans="1:33" x14ac:dyDescent="0.15">
      <c r="A137" s="48">
        <f>'Summary CF'!B121*$D$5</f>
        <v>203678.15393111052</v>
      </c>
      <c r="B137" s="26">
        <v>119</v>
      </c>
      <c r="C137" s="7">
        <f t="shared" si="20"/>
        <v>0</v>
      </c>
      <c r="D137" s="7">
        <f t="shared" si="29"/>
        <v>0</v>
      </c>
      <c r="E137" s="31"/>
      <c r="F137" s="7">
        <f t="shared" si="21"/>
        <v>0</v>
      </c>
      <c r="G137" s="7">
        <f t="shared" si="30"/>
        <v>0</v>
      </c>
      <c r="H137" s="31"/>
      <c r="I137" s="7">
        <f t="shared" si="31"/>
        <v>0</v>
      </c>
      <c r="J137" s="7">
        <f t="shared" si="32"/>
        <v>0</v>
      </c>
      <c r="K137" s="31"/>
      <c r="L137" s="45">
        <f t="shared" si="22"/>
        <v>0</v>
      </c>
      <c r="M137" s="62">
        <f t="shared" si="23"/>
        <v>0</v>
      </c>
      <c r="N137" s="66">
        <f t="shared" si="24"/>
        <v>0</v>
      </c>
      <c r="O137" s="7">
        <f t="shared" si="25"/>
        <v>0</v>
      </c>
      <c r="P137" s="31"/>
      <c r="Q137" s="7">
        <f t="shared" si="26"/>
        <v>0</v>
      </c>
      <c r="R137" s="7">
        <f t="shared" si="33"/>
        <v>0</v>
      </c>
      <c r="S137" s="30"/>
      <c r="T137" s="54">
        <f t="shared" si="27"/>
        <v>26427.262796353694</v>
      </c>
      <c r="U137" s="62">
        <f t="shared" si="39"/>
        <v>0</v>
      </c>
      <c r="V137" s="62">
        <f t="shared" si="28"/>
        <v>203678.15393111052</v>
      </c>
      <c r="W137" s="7">
        <f t="shared" si="34"/>
        <v>6138864.9171937769</v>
      </c>
      <c r="X137" s="30"/>
      <c r="Y137" s="30"/>
      <c r="Z137" s="30"/>
      <c r="AA137" s="48">
        <f>'Summary CF'!B121*$D$12</f>
        <v>59193.963486228997</v>
      </c>
      <c r="AB137" s="7"/>
      <c r="AC137" s="7">
        <f t="shared" si="35"/>
        <v>0</v>
      </c>
      <c r="AD137" s="7">
        <f t="shared" si="36"/>
        <v>0</v>
      </c>
      <c r="AE137" s="31"/>
      <c r="AF137" s="7">
        <f t="shared" si="37"/>
        <v>59193.963486228997</v>
      </c>
      <c r="AG137" s="7">
        <f t="shared" si="38"/>
        <v>1784107.6165594384</v>
      </c>
    </row>
    <row r="138" spans="1:33" x14ac:dyDescent="0.15">
      <c r="A138" s="48">
        <f>'Summary CF'!B122*$D$5</f>
        <v>197557.01084368859</v>
      </c>
      <c r="B138" s="26">
        <v>120</v>
      </c>
      <c r="C138" s="7">
        <f t="shared" si="20"/>
        <v>0</v>
      </c>
      <c r="D138" s="7">
        <f t="shared" si="29"/>
        <v>0</v>
      </c>
      <c r="E138" s="31"/>
      <c r="F138" s="7">
        <f t="shared" si="21"/>
        <v>0</v>
      </c>
      <c r="G138" s="7">
        <f t="shared" si="30"/>
        <v>0</v>
      </c>
      <c r="H138" s="31"/>
      <c r="I138" s="7">
        <f t="shared" si="31"/>
        <v>0</v>
      </c>
      <c r="J138" s="7">
        <f t="shared" si="32"/>
        <v>0</v>
      </c>
      <c r="K138" s="31"/>
      <c r="L138" s="45">
        <f t="shared" si="22"/>
        <v>0</v>
      </c>
      <c r="M138" s="62">
        <f t="shared" si="23"/>
        <v>0</v>
      </c>
      <c r="N138" s="66">
        <f t="shared" si="24"/>
        <v>0</v>
      </c>
      <c r="O138" s="7">
        <f t="shared" si="25"/>
        <v>0</v>
      </c>
      <c r="P138" s="31"/>
      <c r="Q138" s="7">
        <f t="shared" si="26"/>
        <v>0</v>
      </c>
      <c r="R138" s="7">
        <f t="shared" si="33"/>
        <v>0</v>
      </c>
      <c r="S138" s="30"/>
      <c r="T138" s="54">
        <f t="shared" si="27"/>
        <v>25578.603821640736</v>
      </c>
      <c r="U138" s="62">
        <f t="shared" si="39"/>
        <v>0</v>
      </c>
      <c r="V138" s="62">
        <f t="shared" si="28"/>
        <v>197557.01084368859</v>
      </c>
      <c r="W138" s="7">
        <f t="shared" si="34"/>
        <v>5941307.9063500883</v>
      </c>
      <c r="X138" s="30"/>
      <c r="Y138" s="30"/>
      <c r="Z138" s="30"/>
      <c r="AA138" s="48">
        <f>'Summary CF'!B122*$D$12</f>
        <v>57415.006276446999</v>
      </c>
      <c r="AB138" s="7"/>
      <c r="AC138" s="7">
        <f t="shared" si="35"/>
        <v>0</v>
      </c>
      <c r="AD138" s="7">
        <f t="shared" si="36"/>
        <v>0</v>
      </c>
      <c r="AE138" s="31"/>
      <c r="AF138" s="7">
        <f t="shared" si="37"/>
        <v>57415.006276446999</v>
      </c>
      <c r="AG138" s="7">
        <f t="shared" si="38"/>
        <v>1726692.6102829913</v>
      </c>
    </row>
    <row r="139" spans="1:33" x14ac:dyDescent="0.15">
      <c r="A139" s="48">
        <f>'Summary CF'!B123*$D$5</f>
        <v>191612.55817661187</v>
      </c>
      <c r="B139" s="26">
        <v>121</v>
      </c>
      <c r="C139" s="7">
        <f t="shared" si="20"/>
        <v>0</v>
      </c>
      <c r="D139" s="7">
        <f t="shared" si="29"/>
        <v>0</v>
      </c>
      <c r="E139" s="31"/>
      <c r="F139" s="7">
        <f t="shared" si="21"/>
        <v>0</v>
      </c>
      <c r="G139" s="7">
        <f t="shared" si="30"/>
        <v>0</v>
      </c>
      <c r="H139" s="31"/>
      <c r="I139" s="7">
        <f t="shared" si="31"/>
        <v>0</v>
      </c>
      <c r="J139" s="7">
        <f t="shared" si="32"/>
        <v>0</v>
      </c>
      <c r="K139" s="31"/>
      <c r="L139" s="45">
        <f t="shared" si="22"/>
        <v>0</v>
      </c>
      <c r="M139" s="62">
        <f t="shared" si="23"/>
        <v>0</v>
      </c>
      <c r="N139" s="66">
        <f t="shared" si="24"/>
        <v>0</v>
      </c>
      <c r="O139" s="7">
        <f t="shared" si="25"/>
        <v>0</v>
      </c>
      <c r="P139" s="31"/>
      <c r="Q139" s="7">
        <f t="shared" si="26"/>
        <v>0</v>
      </c>
      <c r="R139" s="7">
        <f t="shared" si="33"/>
        <v>0</v>
      </c>
      <c r="S139" s="30"/>
      <c r="T139" s="54">
        <f t="shared" si="27"/>
        <v>24755.449609792035</v>
      </c>
      <c r="U139" s="62">
        <f t="shared" si="39"/>
        <v>0</v>
      </c>
      <c r="V139" s="62">
        <f t="shared" si="28"/>
        <v>191612.55817661187</v>
      </c>
      <c r="W139" s="7">
        <f t="shared" si="34"/>
        <v>5749695.3481734768</v>
      </c>
      <c r="X139" s="30"/>
      <c r="Y139" s="30"/>
      <c r="Z139" s="30"/>
      <c r="AA139" s="48">
        <f>'Summary CF'!B123*$D$12</f>
        <v>55687.399720077825</v>
      </c>
      <c r="AB139" s="7"/>
      <c r="AC139" s="7">
        <f t="shared" si="35"/>
        <v>0</v>
      </c>
      <c r="AD139" s="7">
        <f t="shared" si="36"/>
        <v>0</v>
      </c>
      <c r="AE139" s="31"/>
      <c r="AF139" s="7">
        <f t="shared" si="37"/>
        <v>55687.399720077825</v>
      </c>
      <c r="AG139" s="7">
        <f t="shared" si="38"/>
        <v>1671005.2105629134</v>
      </c>
    </row>
    <row r="140" spans="1:33" x14ac:dyDescent="0.15">
      <c r="A140" s="48">
        <f>'Summary CF'!B124*$D$5</f>
        <v>185839.83019899338</v>
      </c>
      <c r="B140" s="26">
        <v>122</v>
      </c>
      <c r="C140" s="7">
        <f t="shared" si="20"/>
        <v>0</v>
      </c>
      <c r="D140" s="7">
        <f t="shared" si="29"/>
        <v>0</v>
      </c>
      <c r="E140" s="31"/>
      <c r="F140" s="7">
        <f t="shared" si="21"/>
        <v>0</v>
      </c>
      <c r="G140" s="7">
        <f t="shared" si="30"/>
        <v>0</v>
      </c>
      <c r="H140" s="31"/>
      <c r="I140" s="7">
        <f t="shared" si="31"/>
        <v>0</v>
      </c>
      <c r="J140" s="7">
        <f t="shared" si="32"/>
        <v>0</v>
      </c>
      <c r="K140" s="31"/>
      <c r="L140" s="45">
        <f t="shared" si="22"/>
        <v>0</v>
      </c>
      <c r="M140" s="62">
        <f t="shared" si="23"/>
        <v>0</v>
      </c>
      <c r="N140" s="66">
        <f t="shared" si="24"/>
        <v>0</v>
      </c>
      <c r="O140" s="7">
        <f t="shared" si="25"/>
        <v>0</v>
      </c>
      <c r="P140" s="31"/>
      <c r="Q140" s="7">
        <f t="shared" si="26"/>
        <v>0</v>
      </c>
      <c r="R140" s="7">
        <f t="shared" si="33"/>
        <v>0</v>
      </c>
      <c r="S140" s="30"/>
      <c r="T140" s="54">
        <f t="shared" si="27"/>
        <v>23957.063950722819</v>
      </c>
      <c r="U140" s="62">
        <f t="shared" si="39"/>
        <v>0</v>
      </c>
      <c r="V140" s="62">
        <f t="shared" si="28"/>
        <v>185839.83019899338</v>
      </c>
      <c r="W140" s="7">
        <f t="shared" si="34"/>
        <v>5563855.5179744838</v>
      </c>
      <c r="X140" s="30"/>
      <c r="Y140" s="30"/>
      <c r="Z140" s="30"/>
      <c r="AA140" s="48">
        <f>'Summary CF'!B124*$D$12</f>
        <v>54009.700651582454</v>
      </c>
      <c r="AB140" s="7"/>
      <c r="AC140" s="7">
        <f t="shared" si="35"/>
        <v>0</v>
      </c>
      <c r="AD140" s="7">
        <f t="shared" si="36"/>
        <v>0</v>
      </c>
      <c r="AE140" s="31"/>
      <c r="AF140" s="7">
        <f t="shared" si="37"/>
        <v>54009.700651582454</v>
      </c>
      <c r="AG140" s="7">
        <f t="shared" si="38"/>
        <v>1616995.5099113309</v>
      </c>
    </row>
    <row r="141" spans="1:33" x14ac:dyDescent="0.15">
      <c r="A141" s="48">
        <f>'Summary CF'!B125*$D$5</f>
        <v>180233.99814458052</v>
      </c>
      <c r="B141" s="26">
        <v>123</v>
      </c>
      <c r="C141" s="7">
        <f t="shared" si="20"/>
        <v>0</v>
      </c>
      <c r="D141" s="7">
        <f t="shared" si="29"/>
        <v>0</v>
      </c>
      <c r="E141" s="31"/>
      <c r="F141" s="7">
        <f t="shared" si="21"/>
        <v>0</v>
      </c>
      <c r="G141" s="7">
        <f t="shared" si="30"/>
        <v>0</v>
      </c>
      <c r="H141" s="31"/>
      <c r="I141" s="7">
        <f t="shared" si="31"/>
        <v>0</v>
      </c>
      <c r="J141" s="7">
        <f t="shared" si="32"/>
        <v>0</v>
      </c>
      <c r="K141" s="31"/>
      <c r="L141" s="45">
        <f t="shared" si="22"/>
        <v>0</v>
      </c>
      <c r="M141" s="62">
        <f t="shared" si="23"/>
        <v>0</v>
      </c>
      <c r="N141" s="66">
        <f t="shared" si="24"/>
        <v>0</v>
      </c>
      <c r="O141" s="7">
        <f t="shared" si="25"/>
        <v>0</v>
      </c>
      <c r="P141" s="31"/>
      <c r="Q141" s="7">
        <f t="shared" si="26"/>
        <v>0</v>
      </c>
      <c r="R141" s="7">
        <f t="shared" si="33"/>
        <v>0</v>
      </c>
      <c r="S141" s="30"/>
      <c r="T141" s="54">
        <f t="shared" si="27"/>
        <v>23182.731324893681</v>
      </c>
      <c r="U141" s="62">
        <f t="shared" si="39"/>
        <v>0</v>
      </c>
      <c r="V141" s="62">
        <f t="shared" si="28"/>
        <v>180233.99814458052</v>
      </c>
      <c r="W141" s="7">
        <f t="shared" si="34"/>
        <v>5383621.5198299028</v>
      </c>
      <c r="X141" s="30"/>
      <c r="Y141" s="30"/>
      <c r="Z141" s="30"/>
      <c r="AA141" s="48">
        <f>'Summary CF'!B125*$D$12</f>
        <v>52380.50571076871</v>
      </c>
      <c r="AB141" s="7"/>
      <c r="AC141" s="7">
        <f t="shared" si="35"/>
        <v>0</v>
      </c>
      <c r="AD141" s="7">
        <f t="shared" si="36"/>
        <v>0</v>
      </c>
      <c r="AE141" s="31"/>
      <c r="AF141" s="7">
        <f t="shared" si="37"/>
        <v>52380.50571076871</v>
      </c>
      <c r="AG141" s="7">
        <f t="shared" si="38"/>
        <v>1564615.0042005621</v>
      </c>
    </row>
    <row r="142" spans="1:33" x14ac:dyDescent="0.15">
      <c r="A142" s="48">
        <f>'Summary CF'!B126*$D$5</f>
        <v>174790.36648532568</v>
      </c>
      <c r="B142" s="26">
        <v>124</v>
      </c>
      <c r="C142" s="7">
        <f t="shared" si="20"/>
        <v>0</v>
      </c>
      <c r="D142" s="7">
        <f t="shared" si="29"/>
        <v>0</v>
      </c>
      <c r="E142" s="31"/>
      <c r="F142" s="7">
        <f t="shared" si="21"/>
        <v>0</v>
      </c>
      <c r="G142" s="7">
        <f t="shared" si="30"/>
        <v>0</v>
      </c>
      <c r="H142" s="31"/>
      <c r="I142" s="7">
        <f t="shared" si="31"/>
        <v>0</v>
      </c>
      <c r="J142" s="7">
        <f t="shared" si="32"/>
        <v>0</v>
      </c>
      <c r="K142" s="31"/>
      <c r="L142" s="45">
        <f t="shared" si="22"/>
        <v>0</v>
      </c>
      <c r="M142" s="62">
        <f t="shared" si="23"/>
        <v>0</v>
      </c>
      <c r="N142" s="66">
        <f t="shared" si="24"/>
        <v>0</v>
      </c>
      <c r="O142" s="7">
        <f t="shared" si="25"/>
        <v>0</v>
      </c>
      <c r="P142" s="31"/>
      <c r="Q142" s="7">
        <f t="shared" si="26"/>
        <v>0</v>
      </c>
      <c r="R142" s="7">
        <f t="shared" si="33"/>
        <v>0</v>
      </c>
      <c r="S142" s="30"/>
      <c r="T142" s="54">
        <f t="shared" si="27"/>
        <v>22431.756332624595</v>
      </c>
      <c r="U142" s="62">
        <f t="shared" si="39"/>
        <v>0</v>
      </c>
      <c r="V142" s="62">
        <f t="shared" si="28"/>
        <v>174790.36648532568</v>
      </c>
      <c r="W142" s="7">
        <f t="shared" si="34"/>
        <v>5208831.1533445772</v>
      </c>
      <c r="X142" s="30"/>
      <c r="Y142" s="30"/>
      <c r="Z142" s="30"/>
      <c r="AA142" s="48">
        <f>'Summary CF'!B126*$D$12</f>
        <v>50798.450259797777</v>
      </c>
      <c r="AB142" s="7"/>
      <c r="AC142" s="7">
        <f t="shared" si="35"/>
        <v>0</v>
      </c>
      <c r="AD142" s="7">
        <f t="shared" si="36"/>
        <v>0</v>
      </c>
      <c r="AE142" s="31"/>
      <c r="AF142" s="7">
        <f t="shared" si="37"/>
        <v>50798.450259797777</v>
      </c>
      <c r="AG142" s="7">
        <f t="shared" si="38"/>
        <v>1513816.5539407644</v>
      </c>
    </row>
    <row r="143" spans="1:33" x14ac:dyDescent="0.15">
      <c r="A143" s="48">
        <f>'Summary CF'!B127*$D$5</f>
        <v>169504.36930530783</v>
      </c>
      <c r="B143" s="26">
        <v>125</v>
      </c>
      <c r="C143" s="7">
        <f t="shared" si="20"/>
        <v>0</v>
      </c>
      <c r="D143" s="7">
        <f t="shared" si="29"/>
        <v>0</v>
      </c>
      <c r="E143" s="31"/>
      <c r="F143" s="7">
        <f t="shared" si="21"/>
        <v>0</v>
      </c>
      <c r="G143" s="7">
        <f t="shared" si="30"/>
        <v>0</v>
      </c>
      <c r="H143" s="31"/>
      <c r="I143" s="7">
        <f t="shared" si="31"/>
        <v>0</v>
      </c>
      <c r="J143" s="7">
        <f t="shared" si="32"/>
        <v>0</v>
      </c>
      <c r="K143" s="31"/>
      <c r="L143" s="45">
        <f t="shared" si="22"/>
        <v>0</v>
      </c>
      <c r="M143" s="62">
        <f t="shared" si="23"/>
        <v>0</v>
      </c>
      <c r="N143" s="66">
        <f t="shared" si="24"/>
        <v>0</v>
      </c>
      <c r="O143" s="7">
        <f t="shared" si="25"/>
        <v>0</v>
      </c>
      <c r="P143" s="31"/>
      <c r="Q143" s="7">
        <f t="shared" si="26"/>
        <v>0</v>
      </c>
      <c r="R143" s="7">
        <f t="shared" si="33"/>
        <v>0</v>
      </c>
      <c r="S143" s="30"/>
      <c r="T143" s="54">
        <f t="shared" si="27"/>
        <v>21703.463138935738</v>
      </c>
      <c r="U143" s="62">
        <f t="shared" si="39"/>
        <v>0</v>
      </c>
      <c r="V143" s="62">
        <f t="shared" si="28"/>
        <v>169504.36930530783</v>
      </c>
      <c r="W143" s="7">
        <f t="shared" si="34"/>
        <v>5039326.7840392692</v>
      </c>
      <c r="X143" s="30"/>
      <c r="Y143" s="30"/>
      <c r="Z143" s="30"/>
      <c r="AA143" s="48">
        <f>'Summary CF'!B127*$D$12</f>
        <v>49262.207329355086</v>
      </c>
      <c r="AB143" s="7"/>
      <c r="AC143" s="7">
        <f t="shared" si="35"/>
        <v>0</v>
      </c>
      <c r="AD143" s="7">
        <f t="shared" si="36"/>
        <v>0</v>
      </c>
      <c r="AE143" s="31"/>
      <c r="AF143" s="7">
        <f t="shared" si="37"/>
        <v>49262.207329355086</v>
      </c>
      <c r="AG143" s="7">
        <f t="shared" si="38"/>
        <v>1464554.3466114092</v>
      </c>
    </row>
    <row r="144" spans="1:33" x14ac:dyDescent="0.15">
      <c r="A144" s="48">
        <f>'Summary CF'!B128*$D$5</f>
        <v>164371.56677232307</v>
      </c>
      <c r="B144" s="26">
        <v>126</v>
      </c>
      <c r="C144" s="7">
        <f t="shared" si="20"/>
        <v>0</v>
      </c>
      <c r="D144" s="7">
        <f t="shared" si="29"/>
        <v>0</v>
      </c>
      <c r="E144" s="31"/>
      <c r="F144" s="7">
        <f t="shared" si="21"/>
        <v>0</v>
      </c>
      <c r="G144" s="7">
        <f t="shared" si="30"/>
        <v>0</v>
      </c>
      <c r="H144" s="31"/>
      <c r="I144" s="7">
        <f t="shared" si="31"/>
        <v>0</v>
      </c>
      <c r="J144" s="7">
        <f t="shared" si="32"/>
        <v>0</v>
      </c>
      <c r="K144" s="31"/>
      <c r="L144" s="45">
        <f t="shared" si="22"/>
        <v>0</v>
      </c>
      <c r="M144" s="62">
        <f t="shared" si="23"/>
        <v>0</v>
      </c>
      <c r="N144" s="66">
        <f t="shared" si="24"/>
        <v>0</v>
      </c>
      <c r="O144" s="7">
        <f t="shared" si="25"/>
        <v>0</v>
      </c>
      <c r="P144" s="31"/>
      <c r="Q144" s="7">
        <f t="shared" si="26"/>
        <v>0</v>
      </c>
      <c r="R144" s="7">
        <f t="shared" si="33"/>
        <v>0</v>
      </c>
      <c r="S144" s="30"/>
      <c r="T144" s="54">
        <f t="shared" si="27"/>
        <v>20997.194933496954</v>
      </c>
      <c r="U144" s="62">
        <f t="shared" si="39"/>
        <v>0</v>
      </c>
      <c r="V144" s="62">
        <f t="shared" si="28"/>
        <v>164371.56677232307</v>
      </c>
      <c r="W144" s="7">
        <f t="shared" si="34"/>
        <v>4874955.2172669461</v>
      </c>
      <c r="X144" s="30"/>
      <c r="Y144" s="30"/>
      <c r="Z144" s="30"/>
      <c r="AA144" s="48">
        <f>'Summary CF'!B128*$D$12</f>
        <v>47770.486593206391</v>
      </c>
      <c r="AB144" s="7"/>
      <c r="AC144" s="7">
        <f t="shared" si="35"/>
        <v>0</v>
      </c>
      <c r="AD144" s="7">
        <f t="shared" si="36"/>
        <v>0</v>
      </c>
      <c r="AE144" s="31"/>
      <c r="AF144" s="7">
        <f t="shared" si="37"/>
        <v>47770.486593206391</v>
      </c>
      <c r="AG144" s="7">
        <f t="shared" si="38"/>
        <v>1416783.8600182028</v>
      </c>
    </row>
    <row r="145" spans="1:33" x14ac:dyDescent="0.15">
      <c r="A145" s="48">
        <f>'Summary CF'!B129*$D$5</f>
        <v>159387.64170453505</v>
      </c>
      <c r="B145" s="26">
        <v>127</v>
      </c>
      <c r="C145" s="7">
        <f t="shared" si="20"/>
        <v>0</v>
      </c>
      <c r="D145" s="7">
        <f t="shared" si="29"/>
        <v>0</v>
      </c>
      <c r="E145" s="31"/>
      <c r="F145" s="7">
        <f t="shared" si="21"/>
        <v>0</v>
      </c>
      <c r="G145" s="7">
        <f t="shared" si="30"/>
        <v>0</v>
      </c>
      <c r="H145" s="31"/>
      <c r="I145" s="7">
        <f t="shared" si="31"/>
        <v>0</v>
      </c>
      <c r="J145" s="7">
        <f t="shared" si="32"/>
        <v>0</v>
      </c>
      <c r="K145" s="31"/>
      <c r="L145" s="45">
        <f t="shared" si="22"/>
        <v>0</v>
      </c>
      <c r="M145" s="62">
        <f t="shared" si="23"/>
        <v>0</v>
      </c>
      <c r="N145" s="66">
        <f t="shared" si="24"/>
        <v>0</v>
      </c>
      <c r="O145" s="7">
        <f t="shared" si="25"/>
        <v>0</v>
      </c>
      <c r="P145" s="31"/>
      <c r="Q145" s="7">
        <f t="shared" si="26"/>
        <v>0</v>
      </c>
      <c r="R145" s="7">
        <f t="shared" si="33"/>
        <v>0</v>
      </c>
      <c r="S145" s="30"/>
      <c r="T145" s="54">
        <f t="shared" si="27"/>
        <v>20312.313405278943</v>
      </c>
      <c r="U145" s="62">
        <f t="shared" si="39"/>
        <v>0</v>
      </c>
      <c r="V145" s="62">
        <f t="shared" si="28"/>
        <v>159387.64170453505</v>
      </c>
      <c r="W145" s="7">
        <f t="shared" si="34"/>
        <v>4715567.575562411</v>
      </c>
      <c r="X145" s="30"/>
      <c r="Y145" s="30"/>
      <c r="Z145" s="30"/>
      <c r="AA145" s="48">
        <f>'Summary CF'!B129*$D$12</f>
        <v>46322.033370380501</v>
      </c>
      <c r="AB145" s="7"/>
      <c r="AC145" s="7">
        <f t="shared" si="35"/>
        <v>0</v>
      </c>
      <c r="AD145" s="7">
        <f t="shared" si="36"/>
        <v>0</v>
      </c>
      <c r="AE145" s="31"/>
      <c r="AF145" s="7">
        <f t="shared" si="37"/>
        <v>46322.033370380501</v>
      </c>
      <c r="AG145" s="7">
        <f t="shared" si="38"/>
        <v>1370461.8266478223</v>
      </c>
    </row>
    <row r="146" spans="1:33" x14ac:dyDescent="0.15">
      <c r="A146" s="48">
        <f>'Summary CF'!B130*$D$5</f>
        <v>154548.39622964419</v>
      </c>
      <c r="B146" s="26">
        <v>128</v>
      </c>
      <c r="C146" s="7">
        <f t="shared" si="20"/>
        <v>0</v>
      </c>
      <c r="D146" s="7">
        <f t="shared" si="29"/>
        <v>0</v>
      </c>
      <c r="E146" s="31"/>
      <c r="F146" s="7">
        <f t="shared" si="21"/>
        <v>0</v>
      </c>
      <c r="G146" s="7">
        <f t="shared" si="30"/>
        <v>0</v>
      </c>
      <c r="H146" s="31"/>
      <c r="I146" s="7">
        <f t="shared" si="31"/>
        <v>0</v>
      </c>
      <c r="J146" s="7">
        <f t="shared" si="32"/>
        <v>0</v>
      </c>
      <c r="K146" s="31"/>
      <c r="L146" s="45">
        <f t="shared" si="22"/>
        <v>0</v>
      </c>
      <c r="M146" s="62">
        <f t="shared" si="23"/>
        <v>0</v>
      </c>
      <c r="N146" s="66">
        <f t="shared" si="24"/>
        <v>0</v>
      </c>
      <c r="O146" s="7">
        <f t="shared" si="25"/>
        <v>0</v>
      </c>
      <c r="P146" s="31"/>
      <c r="Q146" s="7">
        <f t="shared" si="26"/>
        <v>0</v>
      </c>
      <c r="R146" s="7">
        <f t="shared" si="33"/>
        <v>0</v>
      </c>
      <c r="S146" s="30"/>
      <c r="T146" s="54">
        <f t="shared" si="27"/>
        <v>19648.198231510047</v>
      </c>
      <c r="U146" s="62">
        <f t="shared" si="39"/>
        <v>0</v>
      </c>
      <c r="V146" s="62">
        <f t="shared" si="28"/>
        <v>154548.39622964419</v>
      </c>
      <c r="W146" s="7">
        <f t="shared" si="34"/>
        <v>4561019.1793327667</v>
      </c>
      <c r="X146" s="30"/>
      <c r="Y146" s="30"/>
      <c r="Z146" s="30"/>
      <c r="AA146" s="48">
        <f>'Summary CF'!B130*$D$12</f>
        <v>44915.627654240343</v>
      </c>
      <c r="AB146" s="7"/>
      <c r="AC146" s="7">
        <f t="shared" si="35"/>
        <v>0</v>
      </c>
      <c r="AD146" s="7">
        <f t="shared" si="36"/>
        <v>0</v>
      </c>
      <c r="AE146" s="31"/>
      <c r="AF146" s="7">
        <f t="shared" si="37"/>
        <v>44915.627654240343</v>
      </c>
      <c r="AG146" s="7">
        <f t="shared" si="38"/>
        <v>1325546.198993582</v>
      </c>
    </row>
    <row r="147" spans="1:33" x14ac:dyDescent="0.15">
      <c r="A147" s="48">
        <f>'Summary CF'!B131*$D$5</f>
        <v>149849.74853410167</v>
      </c>
      <c r="B147" s="26">
        <v>129</v>
      </c>
      <c r="C147" s="7">
        <f t="shared" ref="C147:C210" si="40">MAX(0, MIN($A147+$T147,D146))</f>
        <v>0</v>
      </c>
      <c r="D147" s="7">
        <f t="shared" si="29"/>
        <v>0</v>
      </c>
      <c r="E147" s="31"/>
      <c r="F147" s="7">
        <f t="shared" ref="F147:F210" si="41">MAX(0, MIN($A147+$L147+$T147-$C147,G146))</f>
        <v>0</v>
      </c>
      <c r="G147" s="7">
        <f t="shared" si="30"/>
        <v>0</v>
      </c>
      <c r="H147" s="31"/>
      <c r="I147" s="7">
        <f t="shared" si="31"/>
        <v>0</v>
      </c>
      <c r="J147" s="7">
        <f t="shared" si="32"/>
        <v>0</v>
      </c>
      <c r="K147" s="31"/>
      <c r="L147" s="45">
        <f t="shared" ref="L147:L210" si="42">$C$2*O146</f>
        <v>0</v>
      </c>
      <c r="M147" s="62">
        <f t="shared" ref="M147:M210" si="43">IF(J147&gt;0,L147,MIN(I147,L147))</f>
        <v>0</v>
      </c>
      <c r="N147" s="66">
        <f t="shared" ref="N147:N210" si="44">MAX(0, MIN($A147+$M147+$T147-$F147-$C147-$I147,O146))</f>
        <v>0</v>
      </c>
      <c r="O147" s="7">
        <f t="shared" ref="O147:O210" si="45">MAX(O146+M147-N147,0)</f>
        <v>0</v>
      </c>
      <c r="P147" s="31"/>
      <c r="Q147" s="7">
        <f t="shared" ref="Q147:Q210" si="46">IF(O147&gt;0,0,MIN(A147+T147-N147,R146))</f>
        <v>0</v>
      </c>
      <c r="R147" s="7">
        <f t="shared" si="33"/>
        <v>0</v>
      </c>
      <c r="S147" s="30"/>
      <c r="T147" s="54">
        <f t="shared" ref="T147:T210" si="47">W146*$C$2</f>
        <v>19004.246580553194</v>
      </c>
      <c r="U147" s="62">
        <f t="shared" si="39"/>
        <v>0</v>
      </c>
      <c r="V147" s="62">
        <f t="shared" ref="V147:V210" si="48">MAX(0, MIN($A147+$U147-$F147-$C147-$I147-N147-Q147,W146))</f>
        <v>149849.74853410167</v>
      </c>
      <c r="W147" s="7">
        <f t="shared" si="34"/>
        <v>4411169.4307986647</v>
      </c>
      <c r="X147" s="30"/>
      <c r="Y147" s="30"/>
      <c r="Z147" s="30"/>
      <c r="AA147" s="48">
        <f>'Summary CF'!B131*$D$12</f>
        <v>43550.0831677233</v>
      </c>
      <c r="AB147" s="7"/>
      <c r="AC147" s="7">
        <f t="shared" si="35"/>
        <v>0</v>
      </c>
      <c r="AD147" s="7">
        <f t="shared" si="36"/>
        <v>0</v>
      </c>
      <c r="AE147" s="31"/>
      <c r="AF147" s="7">
        <f t="shared" si="37"/>
        <v>43550.0831677233</v>
      </c>
      <c r="AG147" s="7">
        <f t="shared" si="38"/>
        <v>1281996.1158258587</v>
      </c>
    </row>
    <row r="148" spans="1:33" x14ac:dyDescent="0.15">
      <c r="A148" s="48">
        <f>'Summary CF'!B132*$D$5</f>
        <v>145287.72969996251</v>
      </c>
      <c r="B148" s="26">
        <v>130</v>
      </c>
      <c r="C148" s="7">
        <f t="shared" si="40"/>
        <v>0</v>
      </c>
      <c r="D148" s="7">
        <f t="shared" ref="D148:D211" si="49">D147-C148</f>
        <v>0</v>
      </c>
      <c r="E148" s="31"/>
      <c r="F148" s="7">
        <f t="shared" si="41"/>
        <v>0</v>
      </c>
      <c r="G148" s="7">
        <f t="shared" ref="G148:G211" si="50">G147-F148</f>
        <v>0</v>
      </c>
      <c r="H148" s="31"/>
      <c r="I148" s="7">
        <f t="shared" ref="I148:I211" si="51">MAX(0, MIN($A148+L148+T148-F148-C148,J147))</f>
        <v>0</v>
      </c>
      <c r="J148" s="7">
        <f t="shared" ref="J148:J211" si="52">MAX(0,J147-I148)</f>
        <v>0</v>
      </c>
      <c r="K148" s="31"/>
      <c r="L148" s="45">
        <f t="shared" si="42"/>
        <v>0</v>
      </c>
      <c r="M148" s="62">
        <f t="shared" si="43"/>
        <v>0</v>
      </c>
      <c r="N148" s="66">
        <f t="shared" si="44"/>
        <v>0</v>
      </c>
      <c r="O148" s="7">
        <f t="shared" si="45"/>
        <v>0</v>
      </c>
      <c r="P148" s="31"/>
      <c r="Q148" s="7">
        <f t="shared" si="46"/>
        <v>0</v>
      </c>
      <c r="R148" s="7">
        <f t="shared" ref="R148:R211" si="53">MAX(0,R147-Q148)</f>
        <v>0</v>
      </c>
      <c r="S148" s="30"/>
      <c r="T148" s="54">
        <f t="shared" si="47"/>
        <v>18379.872628327768</v>
      </c>
      <c r="U148" s="62">
        <f t="shared" si="39"/>
        <v>0</v>
      </c>
      <c r="V148" s="62">
        <f t="shared" si="48"/>
        <v>145287.72969996251</v>
      </c>
      <c r="W148" s="7">
        <f t="shared" ref="W148:W211" si="54">MAX(0,W147+U148-V148)</f>
        <v>4265881.7010987019</v>
      </c>
      <c r="X148" s="30"/>
      <c r="Y148" s="30"/>
      <c r="Z148" s="30"/>
      <c r="AA148" s="48">
        <f>'Summary CF'!B132*$D$12</f>
        <v>42224.246444051598</v>
      </c>
      <c r="AB148" s="7"/>
      <c r="AC148" s="7">
        <f t="shared" ref="AC148:AC211" si="55">MIN(AA148,AD147)</f>
        <v>0</v>
      </c>
      <c r="AD148" s="7">
        <f t="shared" ref="AD148:AD211" si="56">AD147-AC148</f>
        <v>0</v>
      </c>
      <c r="AE148" s="31"/>
      <c r="AF148" s="7">
        <f t="shared" ref="AF148:AF211" si="57">MIN(AA148-AC148,AG147)</f>
        <v>42224.246444051598</v>
      </c>
      <c r="AG148" s="7">
        <f t="shared" ref="AG148:AG211" si="58">AG147-AF148</f>
        <v>1239771.869381807</v>
      </c>
    </row>
    <row r="149" spans="1:33" x14ac:dyDescent="0.15">
      <c r="A149" s="48">
        <f>'Summary CF'!B133*$D$5</f>
        <v>140858.48062703206</v>
      </c>
      <c r="B149" s="26">
        <v>131</v>
      </c>
      <c r="C149" s="7">
        <f t="shared" si="40"/>
        <v>0</v>
      </c>
      <c r="D149" s="7">
        <f t="shared" si="49"/>
        <v>0</v>
      </c>
      <c r="E149" s="31"/>
      <c r="F149" s="7">
        <f t="shared" si="41"/>
        <v>0</v>
      </c>
      <c r="G149" s="7">
        <f t="shared" si="50"/>
        <v>0</v>
      </c>
      <c r="H149" s="31"/>
      <c r="I149" s="7">
        <f t="shared" si="51"/>
        <v>0</v>
      </c>
      <c r="J149" s="7">
        <f t="shared" si="52"/>
        <v>0</v>
      </c>
      <c r="K149" s="31"/>
      <c r="L149" s="45">
        <f t="shared" si="42"/>
        <v>0</v>
      </c>
      <c r="M149" s="62">
        <f t="shared" si="43"/>
        <v>0</v>
      </c>
      <c r="N149" s="66">
        <f t="shared" si="44"/>
        <v>0</v>
      </c>
      <c r="O149" s="7">
        <f t="shared" si="45"/>
        <v>0</v>
      </c>
      <c r="P149" s="31"/>
      <c r="Q149" s="7">
        <f t="shared" si="46"/>
        <v>0</v>
      </c>
      <c r="R149" s="7">
        <f t="shared" si="53"/>
        <v>0</v>
      </c>
      <c r="S149" s="30"/>
      <c r="T149" s="54">
        <f t="shared" si="47"/>
        <v>17774.507087911257</v>
      </c>
      <c r="U149" s="62">
        <f t="shared" ref="U149:U212" si="59">IF(R149&gt;0,T149,MIN(Q149,T149))</f>
        <v>0</v>
      </c>
      <c r="V149" s="62">
        <f t="shared" si="48"/>
        <v>140858.48062703206</v>
      </c>
      <c r="W149" s="7">
        <f t="shared" si="54"/>
        <v>4125023.2204716699</v>
      </c>
      <c r="X149" s="30"/>
      <c r="Y149" s="30"/>
      <c r="Z149" s="30"/>
      <c r="AA149" s="48">
        <f>'Summary CF'!B133*$D$12</f>
        <v>40936.995932231192</v>
      </c>
      <c r="AB149" s="7"/>
      <c r="AC149" s="7">
        <f t="shared" si="55"/>
        <v>0</v>
      </c>
      <c r="AD149" s="7">
        <f t="shared" si="56"/>
        <v>0</v>
      </c>
      <c r="AE149" s="31"/>
      <c r="AF149" s="7">
        <f t="shared" si="57"/>
        <v>40936.995932231192</v>
      </c>
      <c r="AG149" s="7">
        <f t="shared" si="58"/>
        <v>1198834.8734495759</v>
      </c>
    </row>
    <row r="150" spans="1:33" x14ac:dyDescent="0.15">
      <c r="A150" s="48">
        <f>'Summary CF'!B134*$D$5</f>
        <v>136558.24903802652</v>
      </c>
      <c r="B150" s="26">
        <v>132</v>
      </c>
      <c r="C150" s="7">
        <f t="shared" si="40"/>
        <v>0</v>
      </c>
      <c r="D150" s="7">
        <f t="shared" si="49"/>
        <v>0</v>
      </c>
      <c r="E150" s="31"/>
      <c r="F150" s="7">
        <f t="shared" si="41"/>
        <v>0</v>
      </c>
      <c r="G150" s="7">
        <f t="shared" si="50"/>
        <v>0</v>
      </c>
      <c r="H150" s="31"/>
      <c r="I150" s="7">
        <f t="shared" si="51"/>
        <v>0</v>
      </c>
      <c r="J150" s="7">
        <f t="shared" si="52"/>
        <v>0</v>
      </c>
      <c r="K150" s="31"/>
      <c r="L150" s="45">
        <f t="shared" si="42"/>
        <v>0</v>
      </c>
      <c r="M150" s="62">
        <f t="shared" si="43"/>
        <v>0</v>
      </c>
      <c r="N150" s="66">
        <f t="shared" si="44"/>
        <v>0</v>
      </c>
      <c r="O150" s="7">
        <f t="shared" si="45"/>
        <v>0</v>
      </c>
      <c r="P150" s="31"/>
      <c r="Q150" s="7">
        <f t="shared" si="46"/>
        <v>0</v>
      </c>
      <c r="R150" s="7">
        <f t="shared" si="53"/>
        <v>0</v>
      </c>
      <c r="S150" s="30"/>
      <c r="T150" s="54">
        <f t="shared" si="47"/>
        <v>17187.596751965291</v>
      </c>
      <c r="U150" s="62">
        <f t="shared" si="59"/>
        <v>0</v>
      </c>
      <c r="V150" s="62">
        <f t="shared" si="48"/>
        <v>136558.24903802652</v>
      </c>
      <c r="W150" s="7">
        <f t="shared" si="54"/>
        <v>3988464.9714336433</v>
      </c>
      <c r="X150" s="30"/>
      <c r="Y150" s="30"/>
      <c r="Z150" s="30"/>
      <c r="AA150" s="48">
        <f>'Summary CF'!B134*$D$12</f>
        <v>39687.241126676461</v>
      </c>
      <c r="AB150" s="7"/>
      <c r="AC150" s="7">
        <f t="shared" si="55"/>
        <v>0</v>
      </c>
      <c r="AD150" s="7">
        <f t="shared" si="56"/>
        <v>0</v>
      </c>
      <c r="AE150" s="31"/>
      <c r="AF150" s="7">
        <f t="shared" si="57"/>
        <v>39687.241126676461</v>
      </c>
      <c r="AG150" s="7">
        <f t="shared" si="58"/>
        <v>1159147.6323228993</v>
      </c>
    </row>
    <row r="151" spans="1:33" x14ac:dyDescent="0.15">
      <c r="A151" s="48">
        <f>'Summary CF'!B135*$D$5</f>
        <v>132383.3865645254</v>
      </c>
      <c r="B151" s="26">
        <v>133</v>
      </c>
      <c r="C151" s="7">
        <f t="shared" si="40"/>
        <v>0</v>
      </c>
      <c r="D151" s="7">
        <f t="shared" si="49"/>
        <v>0</v>
      </c>
      <c r="E151" s="31"/>
      <c r="F151" s="7">
        <f t="shared" si="41"/>
        <v>0</v>
      </c>
      <c r="G151" s="7">
        <f t="shared" si="50"/>
        <v>0</v>
      </c>
      <c r="H151" s="31"/>
      <c r="I151" s="7">
        <f t="shared" si="51"/>
        <v>0</v>
      </c>
      <c r="J151" s="7">
        <f t="shared" si="52"/>
        <v>0</v>
      </c>
      <c r="K151" s="31"/>
      <c r="L151" s="45">
        <f t="shared" si="42"/>
        <v>0</v>
      </c>
      <c r="M151" s="62">
        <f t="shared" si="43"/>
        <v>0</v>
      </c>
      <c r="N151" s="66">
        <f t="shared" si="44"/>
        <v>0</v>
      </c>
      <c r="O151" s="7">
        <f t="shared" si="45"/>
        <v>0</v>
      </c>
      <c r="P151" s="31"/>
      <c r="Q151" s="7">
        <f t="shared" si="46"/>
        <v>0</v>
      </c>
      <c r="R151" s="7">
        <f t="shared" si="53"/>
        <v>0</v>
      </c>
      <c r="S151" s="30"/>
      <c r="T151" s="54">
        <f t="shared" si="47"/>
        <v>16618.604047640179</v>
      </c>
      <c r="U151" s="62">
        <f t="shared" si="59"/>
        <v>0</v>
      </c>
      <c r="V151" s="62">
        <f t="shared" si="48"/>
        <v>132383.3865645254</v>
      </c>
      <c r="W151" s="7">
        <f t="shared" si="54"/>
        <v>3856081.5848691179</v>
      </c>
      <c r="X151" s="30"/>
      <c r="Y151" s="30"/>
      <c r="Z151" s="30"/>
      <c r="AA151" s="48">
        <f>'Summary CF'!B135*$D$12</f>
        <v>38473.921720315193</v>
      </c>
      <c r="AB151" s="7"/>
      <c r="AC151" s="7">
        <f t="shared" si="55"/>
        <v>0</v>
      </c>
      <c r="AD151" s="7">
        <f t="shared" si="56"/>
        <v>0</v>
      </c>
      <c r="AE151" s="31"/>
      <c r="AF151" s="7">
        <f t="shared" si="57"/>
        <v>38473.921720315193</v>
      </c>
      <c r="AG151" s="7">
        <f t="shared" si="58"/>
        <v>1120673.7106025841</v>
      </c>
    </row>
    <row r="152" spans="1:33" x14ac:dyDescent="0.15">
      <c r="A152" s="48">
        <f>'Summary CF'!B136*$D$5</f>
        <v>128330.34591155537</v>
      </c>
      <c r="B152" s="26">
        <v>134</v>
      </c>
      <c r="C152" s="7">
        <f t="shared" si="40"/>
        <v>0</v>
      </c>
      <c r="D152" s="7">
        <f t="shared" si="49"/>
        <v>0</v>
      </c>
      <c r="E152" s="31"/>
      <c r="F152" s="7">
        <f t="shared" si="41"/>
        <v>0</v>
      </c>
      <c r="G152" s="7">
        <f t="shared" si="50"/>
        <v>0</v>
      </c>
      <c r="H152" s="31"/>
      <c r="I152" s="7">
        <f t="shared" si="51"/>
        <v>0</v>
      </c>
      <c r="J152" s="7">
        <f t="shared" si="52"/>
        <v>0</v>
      </c>
      <c r="K152" s="31"/>
      <c r="L152" s="45">
        <f t="shared" si="42"/>
        <v>0</v>
      </c>
      <c r="M152" s="62">
        <f t="shared" si="43"/>
        <v>0</v>
      </c>
      <c r="N152" s="66">
        <f t="shared" si="44"/>
        <v>0</v>
      </c>
      <c r="O152" s="7">
        <f t="shared" si="45"/>
        <v>0</v>
      </c>
      <c r="P152" s="31"/>
      <c r="Q152" s="7">
        <f t="shared" si="46"/>
        <v>0</v>
      </c>
      <c r="R152" s="7">
        <f t="shared" si="53"/>
        <v>0</v>
      </c>
      <c r="S152" s="30"/>
      <c r="T152" s="54">
        <f t="shared" si="47"/>
        <v>16067.006603621325</v>
      </c>
      <c r="U152" s="62">
        <f t="shared" si="59"/>
        <v>0</v>
      </c>
      <c r="V152" s="62">
        <f t="shared" si="48"/>
        <v>128330.34591155537</v>
      </c>
      <c r="W152" s="7">
        <f t="shared" si="54"/>
        <v>3727751.2389575625</v>
      </c>
      <c r="X152" s="30"/>
      <c r="Y152" s="30"/>
      <c r="Z152" s="30"/>
      <c r="AA152" s="48">
        <f>'Summary CF'!B136*$D$12</f>
        <v>37296.00678054578</v>
      </c>
      <c r="AB152" s="7"/>
      <c r="AC152" s="7">
        <f t="shared" si="55"/>
        <v>0</v>
      </c>
      <c r="AD152" s="7">
        <f t="shared" si="56"/>
        <v>0</v>
      </c>
      <c r="AE152" s="31"/>
      <c r="AF152" s="7">
        <f t="shared" si="57"/>
        <v>37296.00678054578</v>
      </c>
      <c r="AG152" s="7">
        <f t="shared" si="58"/>
        <v>1083377.7038220384</v>
      </c>
    </row>
    <row r="153" spans="1:33" x14ac:dyDescent="0.15">
      <c r="A153" s="48">
        <f>'Summary CF'!B137*$D$5</f>
        <v>124395.67809870042</v>
      </c>
      <c r="B153" s="26">
        <v>135</v>
      </c>
      <c r="C153" s="7">
        <f t="shared" si="40"/>
        <v>0</v>
      </c>
      <c r="D153" s="7">
        <f t="shared" si="49"/>
        <v>0</v>
      </c>
      <c r="E153" s="31"/>
      <c r="F153" s="7">
        <f t="shared" si="41"/>
        <v>0</v>
      </c>
      <c r="G153" s="7">
        <f t="shared" si="50"/>
        <v>0</v>
      </c>
      <c r="H153" s="31"/>
      <c r="I153" s="7">
        <f t="shared" si="51"/>
        <v>0</v>
      </c>
      <c r="J153" s="7">
        <f t="shared" si="52"/>
        <v>0</v>
      </c>
      <c r="K153" s="31"/>
      <c r="L153" s="45">
        <f t="shared" si="42"/>
        <v>0</v>
      </c>
      <c r="M153" s="62">
        <f t="shared" si="43"/>
        <v>0</v>
      </c>
      <c r="N153" s="66">
        <f t="shared" si="44"/>
        <v>0</v>
      </c>
      <c r="O153" s="7">
        <f t="shared" si="45"/>
        <v>0</v>
      </c>
      <c r="P153" s="31"/>
      <c r="Q153" s="7">
        <f t="shared" si="46"/>
        <v>0</v>
      </c>
      <c r="R153" s="7">
        <f t="shared" si="53"/>
        <v>0</v>
      </c>
      <c r="S153" s="30"/>
      <c r="T153" s="54">
        <f t="shared" si="47"/>
        <v>15532.296828989844</v>
      </c>
      <c r="U153" s="62">
        <f t="shared" si="59"/>
        <v>0</v>
      </c>
      <c r="V153" s="62">
        <f t="shared" si="48"/>
        <v>124395.67809870042</v>
      </c>
      <c r="W153" s="7">
        <f t="shared" si="54"/>
        <v>3603355.560858862</v>
      </c>
      <c r="X153" s="30"/>
      <c r="Y153" s="30"/>
      <c r="Z153" s="30"/>
      <c r="AA153" s="48">
        <f>'Summary CF'!B137*$D$12</f>
        <v>36152.493947434807</v>
      </c>
      <c r="AB153" s="7"/>
      <c r="AC153" s="7">
        <f t="shared" si="55"/>
        <v>0</v>
      </c>
      <c r="AD153" s="7">
        <f t="shared" si="56"/>
        <v>0</v>
      </c>
      <c r="AE153" s="31"/>
      <c r="AF153" s="7">
        <f t="shared" si="57"/>
        <v>36152.493947434807</v>
      </c>
      <c r="AG153" s="7">
        <f t="shared" si="58"/>
        <v>1047225.2098746035</v>
      </c>
    </row>
    <row r="154" spans="1:33" x14ac:dyDescent="0.15">
      <c r="A154" s="48">
        <f>'Summary CF'!B138*$D$5</f>
        <v>120576.02977569113</v>
      </c>
      <c r="B154" s="26">
        <v>136</v>
      </c>
      <c r="C154" s="7">
        <f t="shared" si="40"/>
        <v>0</v>
      </c>
      <c r="D154" s="7">
        <f t="shared" si="49"/>
        <v>0</v>
      </c>
      <c r="E154" s="31"/>
      <c r="F154" s="7">
        <f t="shared" si="41"/>
        <v>0</v>
      </c>
      <c r="G154" s="7">
        <f t="shared" si="50"/>
        <v>0</v>
      </c>
      <c r="H154" s="31"/>
      <c r="I154" s="7">
        <f t="shared" si="51"/>
        <v>0</v>
      </c>
      <c r="J154" s="7">
        <f t="shared" si="52"/>
        <v>0</v>
      </c>
      <c r="K154" s="31"/>
      <c r="L154" s="45">
        <f t="shared" si="42"/>
        <v>0</v>
      </c>
      <c r="M154" s="62">
        <f t="shared" si="43"/>
        <v>0</v>
      </c>
      <c r="N154" s="66">
        <f t="shared" si="44"/>
        <v>0</v>
      </c>
      <c r="O154" s="7">
        <f t="shared" si="45"/>
        <v>0</v>
      </c>
      <c r="P154" s="31"/>
      <c r="Q154" s="7">
        <f t="shared" si="46"/>
        <v>0</v>
      </c>
      <c r="R154" s="7">
        <f t="shared" si="53"/>
        <v>0</v>
      </c>
      <c r="S154" s="30"/>
      <c r="T154" s="54">
        <f t="shared" si="47"/>
        <v>15013.981503578592</v>
      </c>
      <c r="U154" s="62">
        <f t="shared" si="59"/>
        <v>0</v>
      </c>
      <c r="V154" s="62">
        <f t="shared" si="48"/>
        <v>120576.02977569113</v>
      </c>
      <c r="W154" s="7">
        <f t="shared" si="54"/>
        <v>3482779.5310831708</v>
      </c>
      <c r="X154" s="30"/>
      <c r="Y154" s="30"/>
      <c r="Z154" s="30"/>
      <c r="AA154" s="48">
        <f>'Summary CF'!B138*$D$12</f>
        <v>35042.408653560233</v>
      </c>
      <c r="AB154" s="7"/>
      <c r="AC154" s="7">
        <f t="shared" si="55"/>
        <v>0</v>
      </c>
      <c r="AD154" s="7">
        <f t="shared" si="56"/>
        <v>0</v>
      </c>
      <c r="AE154" s="31"/>
      <c r="AF154" s="7">
        <f t="shared" si="57"/>
        <v>35042.408653560233</v>
      </c>
      <c r="AG154" s="7">
        <f t="shared" si="58"/>
        <v>1012182.8012210433</v>
      </c>
    </row>
    <row r="155" spans="1:33" x14ac:dyDescent="0.15">
      <c r="A155" s="48">
        <f>'Summary CF'!B139*$D$5</f>
        <v>116868.14061047822</v>
      </c>
      <c r="B155" s="26">
        <v>137</v>
      </c>
      <c r="C155" s="7">
        <f t="shared" si="40"/>
        <v>0</v>
      </c>
      <c r="D155" s="7">
        <f t="shared" si="49"/>
        <v>0</v>
      </c>
      <c r="E155" s="31"/>
      <c r="F155" s="7">
        <f t="shared" si="41"/>
        <v>0</v>
      </c>
      <c r="G155" s="7">
        <f t="shared" si="50"/>
        <v>0</v>
      </c>
      <c r="H155" s="31"/>
      <c r="I155" s="7">
        <f t="shared" si="51"/>
        <v>0</v>
      </c>
      <c r="J155" s="7">
        <f t="shared" si="52"/>
        <v>0</v>
      </c>
      <c r="K155" s="31"/>
      <c r="L155" s="45">
        <f t="shared" si="42"/>
        <v>0</v>
      </c>
      <c r="M155" s="62">
        <f t="shared" si="43"/>
        <v>0</v>
      </c>
      <c r="N155" s="66">
        <f t="shared" si="44"/>
        <v>0</v>
      </c>
      <c r="O155" s="7">
        <f t="shared" si="45"/>
        <v>0</v>
      </c>
      <c r="P155" s="31"/>
      <c r="Q155" s="7">
        <f t="shared" si="46"/>
        <v>0</v>
      </c>
      <c r="R155" s="7">
        <f t="shared" si="53"/>
        <v>0</v>
      </c>
      <c r="S155" s="30"/>
      <c r="T155" s="54">
        <f t="shared" si="47"/>
        <v>14511.581379513211</v>
      </c>
      <c r="U155" s="62">
        <f t="shared" si="59"/>
        <v>0</v>
      </c>
      <c r="V155" s="62">
        <f t="shared" si="48"/>
        <v>116868.14061047822</v>
      </c>
      <c r="W155" s="7">
        <f t="shared" si="54"/>
        <v>3365911.3904726924</v>
      </c>
      <c r="X155" s="30"/>
      <c r="Y155" s="30"/>
      <c r="Z155" s="30"/>
      <c r="AA155" s="48">
        <f>'Summary CF'!B139*$D$12</f>
        <v>33964.803364920233</v>
      </c>
      <c r="AB155" s="7"/>
      <c r="AC155" s="7">
        <f t="shared" si="55"/>
        <v>0</v>
      </c>
      <c r="AD155" s="7">
        <f t="shared" si="56"/>
        <v>0</v>
      </c>
      <c r="AE155" s="31"/>
      <c r="AF155" s="7">
        <f t="shared" si="57"/>
        <v>33964.803364920233</v>
      </c>
      <c r="AG155" s="7">
        <f t="shared" si="58"/>
        <v>978217.99785612314</v>
      </c>
    </row>
    <row r="156" spans="1:33" x14ac:dyDescent="0.15">
      <c r="A156" s="48">
        <f>'Summary CF'!B140*$D$5</f>
        <v>113268.84074785077</v>
      </c>
      <c r="B156" s="26">
        <v>138</v>
      </c>
      <c r="C156" s="7">
        <f t="shared" si="40"/>
        <v>0</v>
      </c>
      <c r="D156" s="7">
        <f t="shared" si="49"/>
        <v>0</v>
      </c>
      <c r="E156" s="31"/>
      <c r="F156" s="7">
        <f t="shared" si="41"/>
        <v>0</v>
      </c>
      <c r="G156" s="7">
        <f t="shared" si="50"/>
        <v>0</v>
      </c>
      <c r="H156" s="31"/>
      <c r="I156" s="7">
        <f t="shared" si="51"/>
        <v>0</v>
      </c>
      <c r="J156" s="7">
        <f t="shared" si="52"/>
        <v>0</v>
      </c>
      <c r="K156" s="31"/>
      <c r="L156" s="45">
        <f t="shared" si="42"/>
        <v>0</v>
      </c>
      <c r="M156" s="62">
        <f t="shared" si="43"/>
        <v>0</v>
      </c>
      <c r="N156" s="66">
        <f t="shared" si="44"/>
        <v>0</v>
      </c>
      <c r="O156" s="7">
        <f t="shared" si="45"/>
        <v>0</v>
      </c>
      <c r="P156" s="31"/>
      <c r="Q156" s="7">
        <f t="shared" si="46"/>
        <v>0</v>
      </c>
      <c r="R156" s="7">
        <f t="shared" si="53"/>
        <v>0</v>
      </c>
      <c r="S156" s="30"/>
      <c r="T156" s="54">
        <f t="shared" si="47"/>
        <v>14024.630793636219</v>
      </c>
      <c r="U156" s="62">
        <f t="shared" si="59"/>
        <v>0</v>
      </c>
      <c r="V156" s="62">
        <f t="shared" si="48"/>
        <v>113268.84074785077</v>
      </c>
      <c r="W156" s="7">
        <f t="shared" si="54"/>
        <v>3252642.5497248415</v>
      </c>
      <c r="X156" s="30"/>
      <c r="Y156" s="30"/>
      <c r="Z156" s="30"/>
      <c r="AA156" s="48">
        <f>'Summary CF'!B140*$D$12</f>
        <v>32918.756842344126</v>
      </c>
      <c r="AB156" s="7"/>
      <c r="AC156" s="7">
        <f t="shared" si="55"/>
        <v>0</v>
      </c>
      <c r="AD156" s="7">
        <f t="shared" si="56"/>
        <v>0</v>
      </c>
      <c r="AE156" s="31"/>
      <c r="AF156" s="7">
        <f t="shared" si="57"/>
        <v>32918.756842344126</v>
      </c>
      <c r="AG156" s="7">
        <f t="shared" si="58"/>
        <v>945299.24101377907</v>
      </c>
    </row>
    <row r="157" spans="1:33" x14ac:dyDescent="0.15">
      <c r="A157" s="48">
        <f>'Summary CF'!B141*$D$5</f>
        <v>109775.04833670892</v>
      </c>
      <c r="B157" s="26">
        <v>139</v>
      </c>
      <c r="C157" s="7">
        <f t="shared" si="40"/>
        <v>0</v>
      </c>
      <c r="D157" s="7">
        <f t="shared" si="49"/>
        <v>0</v>
      </c>
      <c r="E157" s="31"/>
      <c r="F157" s="7">
        <f t="shared" si="41"/>
        <v>0</v>
      </c>
      <c r="G157" s="7">
        <f t="shared" si="50"/>
        <v>0</v>
      </c>
      <c r="H157" s="31"/>
      <c r="I157" s="7">
        <f t="shared" si="51"/>
        <v>0</v>
      </c>
      <c r="J157" s="7">
        <f t="shared" si="52"/>
        <v>0</v>
      </c>
      <c r="K157" s="31"/>
      <c r="L157" s="45">
        <f t="shared" si="42"/>
        <v>0</v>
      </c>
      <c r="M157" s="62">
        <f t="shared" si="43"/>
        <v>0</v>
      </c>
      <c r="N157" s="66">
        <f t="shared" si="44"/>
        <v>0</v>
      </c>
      <c r="O157" s="7">
        <f t="shared" si="45"/>
        <v>0</v>
      </c>
      <c r="P157" s="31"/>
      <c r="Q157" s="7">
        <f t="shared" si="46"/>
        <v>0</v>
      </c>
      <c r="R157" s="7">
        <f t="shared" si="53"/>
        <v>0</v>
      </c>
      <c r="S157" s="30"/>
      <c r="T157" s="54">
        <f t="shared" si="47"/>
        <v>13552.677290520172</v>
      </c>
      <c r="U157" s="62">
        <f t="shared" si="59"/>
        <v>0</v>
      </c>
      <c r="V157" s="62">
        <f t="shared" si="48"/>
        <v>109775.04833670892</v>
      </c>
      <c r="W157" s="7">
        <f t="shared" si="54"/>
        <v>3142867.5013881326</v>
      </c>
      <c r="X157" s="30"/>
      <c r="Y157" s="30"/>
      <c r="Z157" s="30"/>
      <c r="AA157" s="48">
        <f>'Summary CF'!B141*$D$12</f>
        <v>31903.373422856028</v>
      </c>
      <c r="AB157" s="7"/>
      <c r="AC157" s="7">
        <f t="shared" si="55"/>
        <v>0</v>
      </c>
      <c r="AD157" s="7">
        <f t="shared" si="56"/>
        <v>0</v>
      </c>
      <c r="AE157" s="31"/>
      <c r="AF157" s="7">
        <f t="shared" si="57"/>
        <v>31903.373422856028</v>
      </c>
      <c r="AG157" s="7">
        <f t="shared" si="58"/>
        <v>913395.8675909231</v>
      </c>
    </row>
    <row r="158" spans="1:33" x14ac:dyDescent="0.15">
      <c r="A158" s="48">
        <f>'Summary CF'!B142*$D$5</f>
        <v>106383.76712415322</v>
      </c>
      <c r="B158" s="26">
        <v>140</v>
      </c>
      <c r="C158" s="7">
        <f t="shared" si="40"/>
        <v>0</v>
      </c>
      <c r="D158" s="7">
        <f t="shared" si="49"/>
        <v>0</v>
      </c>
      <c r="E158" s="31"/>
      <c r="F158" s="7">
        <f t="shared" si="41"/>
        <v>0</v>
      </c>
      <c r="G158" s="7">
        <f t="shared" si="50"/>
        <v>0</v>
      </c>
      <c r="H158" s="31"/>
      <c r="I158" s="7">
        <f t="shared" si="51"/>
        <v>0</v>
      </c>
      <c r="J158" s="7">
        <f t="shared" si="52"/>
        <v>0</v>
      </c>
      <c r="K158" s="31"/>
      <c r="L158" s="45">
        <f t="shared" si="42"/>
        <v>0</v>
      </c>
      <c r="M158" s="62">
        <f t="shared" si="43"/>
        <v>0</v>
      </c>
      <c r="N158" s="66">
        <f t="shared" si="44"/>
        <v>0</v>
      </c>
      <c r="O158" s="7">
        <f t="shared" si="45"/>
        <v>0</v>
      </c>
      <c r="P158" s="31"/>
      <c r="Q158" s="7">
        <f t="shared" si="46"/>
        <v>0</v>
      </c>
      <c r="R158" s="7">
        <f t="shared" si="53"/>
        <v>0</v>
      </c>
      <c r="S158" s="30"/>
      <c r="T158" s="54">
        <f t="shared" si="47"/>
        <v>13095.281255783886</v>
      </c>
      <c r="U158" s="62">
        <f t="shared" si="59"/>
        <v>0</v>
      </c>
      <c r="V158" s="62">
        <f t="shared" si="48"/>
        <v>106383.76712415322</v>
      </c>
      <c r="W158" s="7">
        <f t="shared" si="54"/>
        <v>3036483.7342639794</v>
      </c>
      <c r="X158" s="30"/>
      <c r="Y158" s="30"/>
      <c r="Z158" s="30"/>
      <c r="AA158" s="48">
        <f>'Summary CF'!B142*$D$12</f>
        <v>30917.78232045703</v>
      </c>
      <c r="AB158" s="7"/>
      <c r="AC158" s="7">
        <f t="shared" si="55"/>
        <v>0</v>
      </c>
      <c r="AD158" s="7">
        <f t="shared" si="56"/>
        <v>0</v>
      </c>
      <c r="AE158" s="31"/>
      <c r="AF158" s="7">
        <f t="shared" si="57"/>
        <v>30917.78232045703</v>
      </c>
      <c r="AG158" s="7">
        <f t="shared" si="58"/>
        <v>882478.08527046605</v>
      </c>
    </row>
    <row r="159" spans="1:33" x14ac:dyDescent="0.15">
      <c r="A159" s="48">
        <f>'Summary CF'!B143*$D$5</f>
        <v>103092.08411459983</v>
      </c>
      <c r="B159" s="26">
        <v>141</v>
      </c>
      <c r="C159" s="7">
        <f t="shared" si="40"/>
        <v>0</v>
      </c>
      <c r="D159" s="7">
        <f t="shared" si="49"/>
        <v>0</v>
      </c>
      <c r="E159" s="31"/>
      <c r="F159" s="7">
        <f t="shared" si="41"/>
        <v>0</v>
      </c>
      <c r="G159" s="7">
        <f t="shared" si="50"/>
        <v>0</v>
      </c>
      <c r="H159" s="31"/>
      <c r="I159" s="7">
        <f t="shared" si="51"/>
        <v>0</v>
      </c>
      <c r="J159" s="7">
        <f t="shared" si="52"/>
        <v>0</v>
      </c>
      <c r="K159" s="31"/>
      <c r="L159" s="45">
        <f t="shared" si="42"/>
        <v>0</v>
      </c>
      <c r="M159" s="62">
        <f t="shared" si="43"/>
        <v>0</v>
      </c>
      <c r="N159" s="66">
        <f t="shared" si="44"/>
        <v>0</v>
      </c>
      <c r="O159" s="7">
        <f t="shared" si="45"/>
        <v>0</v>
      </c>
      <c r="P159" s="31"/>
      <c r="Q159" s="7">
        <f t="shared" si="46"/>
        <v>0</v>
      </c>
      <c r="R159" s="7">
        <f t="shared" si="53"/>
        <v>0</v>
      </c>
      <c r="S159" s="30"/>
      <c r="T159" s="54">
        <f t="shared" si="47"/>
        <v>12652.015559433246</v>
      </c>
      <c r="U159" s="62">
        <f t="shared" si="59"/>
        <v>0</v>
      </c>
      <c r="V159" s="62">
        <f t="shared" si="48"/>
        <v>103092.08411459983</v>
      </c>
      <c r="W159" s="7">
        <f t="shared" si="54"/>
        <v>2933391.6501493794</v>
      </c>
      <c r="X159" s="30"/>
      <c r="Y159" s="30"/>
      <c r="Z159" s="30"/>
      <c r="AA159" s="48">
        <f>'Summary CF'!B143*$D$12</f>
        <v>29961.136945805574</v>
      </c>
      <c r="AB159" s="7"/>
      <c r="AC159" s="7">
        <f t="shared" si="55"/>
        <v>0</v>
      </c>
      <c r="AD159" s="7">
        <f t="shared" si="56"/>
        <v>0</v>
      </c>
      <c r="AE159" s="31"/>
      <c r="AF159" s="7">
        <f t="shared" si="57"/>
        <v>29961.136945805574</v>
      </c>
      <c r="AG159" s="7">
        <f t="shared" si="58"/>
        <v>852516.94832466042</v>
      </c>
    </row>
    <row r="160" spans="1:33" x14ac:dyDescent="0.15">
      <c r="A160" s="48">
        <f>'Summary CF'!B144*$D$5</f>
        <v>99897.167292179933</v>
      </c>
      <c r="B160" s="26">
        <v>142</v>
      </c>
      <c r="C160" s="7">
        <f t="shared" si="40"/>
        <v>0</v>
      </c>
      <c r="D160" s="7">
        <f t="shared" si="49"/>
        <v>0</v>
      </c>
      <c r="E160" s="31"/>
      <c r="F160" s="7">
        <f t="shared" si="41"/>
        <v>0</v>
      </c>
      <c r="G160" s="7">
        <f t="shared" si="50"/>
        <v>0</v>
      </c>
      <c r="H160" s="31"/>
      <c r="I160" s="7">
        <f t="shared" si="51"/>
        <v>0</v>
      </c>
      <c r="J160" s="7">
        <f t="shared" si="52"/>
        <v>0</v>
      </c>
      <c r="K160" s="31"/>
      <c r="L160" s="45">
        <f t="shared" si="42"/>
        <v>0</v>
      </c>
      <c r="M160" s="62">
        <f t="shared" si="43"/>
        <v>0</v>
      </c>
      <c r="N160" s="66">
        <f t="shared" si="44"/>
        <v>0</v>
      </c>
      <c r="O160" s="7">
        <f t="shared" si="45"/>
        <v>0</v>
      </c>
      <c r="P160" s="31"/>
      <c r="Q160" s="7">
        <f t="shared" si="46"/>
        <v>0</v>
      </c>
      <c r="R160" s="7">
        <f t="shared" si="53"/>
        <v>0</v>
      </c>
      <c r="S160" s="30"/>
      <c r="T160" s="54">
        <f t="shared" si="47"/>
        <v>12222.465208955748</v>
      </c>
      <c r="U160" s="62">
        <f t="shared" si="59"/>
        <v>0</v>
      </c>
      <c r="V160" s="62">
        <f t="shared" si="48"/>
        <v>99897.167292179933</v>
      </c>
      <c r="W160" s="7">
        <f t="shared" si="54"/>
        <v>2833494.4828571994</v>
      </c>
      <c r="X160" s="30"/>
      <c r="Y160" s="30"/>
      <c r="Z160" s="30"/>
      <c r="AA160" s="48">
        <f>'Summary CF'!B144*$D$12</f>
        <v>29032.614244289794</v>
      </c>
      <c r="AB160" s="7"/>
      <c r="AC160" s="7">
        <f t="shared" si="55"/>
        <v>0</v>
      </c>
      <c r="AD160" s="7">
        <f t="shared" si="56"/>
        <v>0</v>
      </c>
      <c r="AE160" s="31"/>
      <c r="AF160" s="7">
        <f t="shared" si="57"/>
        <v>29032.614244289794</v>
      </c>
      <c r="AG160" s="7">
        <f t="shared" si="58"/>
        <v>823484.33408037061</v>
      </c>
    </row>
    <row r="161" spans="1:33" x14ac:dyDescent="0.15">
      <c r="A161" s="48">
        <f>'Summary CF'!B145*$D$5</f>
        <v>96796.263404727142</v>
      </c>
      <c r="B161" s="26">
        <v>143</v>
      </c>
      <c r="C161" s="7">
        <f t="shared" si="40"/>
        <v>0</v>
      </c>
      <c r="D161" s="7">
        <f t="shared" si="49"/>
        <v>0</v>
      </c>
      <c r="E161" s="31"/>
      <c r="F161" s="7">
        <f t="shared" si="41"/>
        <v>0</v>
      </c>
      <c r="G161" s="7">
        <f t="shared" si="50"/>
        <v>0</v>
      </c>
      <c r="H161" s="31"/>
      <c r="I161" s="7">
        <f t="shared" si="51"/>
        <v>0</v>
      </c>
      <c r="J161" s="7">
        <f t="shared" si="52"/>
        <v>0</v>
      </c>
      <c r="K161" s="31"/>
      <c r="L161" s="45">
        <f t="shared" si="42"/>
        <v>0</v>
      </c>
      <c r="M161" s="62">
        <f t="shared" si="43"/>
        <v>0</v>
      </c>
      <c r="N161" s="66">
        <f t="shared" si="44"/>
        <v>0</v>
      </c>
      <c r="O161" s="7">
        <f t="shared" si="45"/>
        <v>0</v>
      </c>
      <c r="P161" s="31"/>
      <c r="Q161" s="7">
        <f t="shared" si="46"/>
        <v>0</v>
      </c>
      <c r="R161" s="7">
        <f t="shared" si="53"/>
        <v>0</v>
      </c>
      <c r="S161" s="30"/>
      <c r="T161" s="54">
        <f t="shared" si="47"/>
        <v>11806.227011904997</v>
      </c>
      <c r="U161" s="62">
        <f t="shared" si="59"/>
        <v>0</v>
      </c>
      <c r="V161" s="62">
        <f t="shared" si="48"/>
        <v>96796.263404727142</v>
      </c>
      <c r="W161" s="7">
        <f t="shared" si="54"/>
        <v>2736698.2194524724</v>
      </c>
      <c r="X161" s="30"/>
      <c r="Y161" s="30"/>
      <c r="Z161" s="30"/>
      <c r="AA161" s="48">
        <f>'Summary CF'!B145*$D$12</f>
        <v>28131.414051998825</v>
      </c>
      <c r="AB161" s="7"/>
      <c r="AC161" s="7">
        <f t="shared" si="55"/>
        <v>0</v>
      </c>
      <c r="AD161" s="7">
        <f t="shared" si="56"/>
        <v>0</v>
      </c>
      <c r="AE161" s="31"/>
      <c r="AF161" s="7">
        <f t="shared" si="57"/>
        <v>28131.414051998825</v>
      </c>
      <c r="AG161" s="7">
        <f t="shared" si="58"/>
        <v>795352.92002837174</v>
      </c>
    </row>
    <row r="162" spans="1:33" x14ac:dyDescent="0.15">
      <c r="A162" s="48">
        <f>'Summary CF'!B146*$D$5</f>
        <v>93786.695807702141</v>
      </c>
      <c r="B162" s="26">
        <v>144</v>
      </c>
      <c r="C162" s="7">
        <f t="shared" si="40"/>
        <v>0</v>
      </c>
      <c r="D162" s="7">
        <f t="shared" si="49"/>
        <v>0</v>
      </c>
      <c r="E162" s="31"/>
      <c r="F162" s="7">
        <f t="shared" si="41"/>
        <v>0</v>
      </c>
      <c r="G162" s="7">
        <f t="shared" si="50"/>
        <v>0</v>
      </c>
      <c r="H162" s="31"/>
      <c r="I162" s="7">
        <f t="shared" si="51"/>
        <v>0</v>
      </c>
      <c r="J162" s="7">
        <f t="shared" si="52"/>
        <v>0</v>
      </c>
      <c r="K162" s="31"/>
      <c r="L162" s="45">
        <f t="shared" si="42"/>
        <v>0</v>
      </c>
      <c r="M162" s="62">
        <f t="shared" si="43"/>
        <v>0</v>
      </c>
      <c r="N162" s="66">
        <f t="shared" si="44"/>
        <v>0</v>
      </c>
      <c r="O162" s="7">
        <f t="shared" si="45"/>
        <v>0</v>
      </c>
      <c r="P162" s="31"/>
      <c r="Q162" s="7">
        <f t="shared" si="46"/>
        <v>0</v>
      </c>
      <c r="R162" s="7">
        <f t="shared" si="53"/>
        <v>0</v>
      </c>
      <c r="S162" s="30"/>
      <c r="T162" s="54">
        <f t="shared" si="47"/>
        <v>11402.909247718635</v>
      </c>
      <c r="U162" s="62">
        <f t="shared" si="59"/>
        <v>0</v>
      </c>
      <c r="V162" s="62">
        <f t="shared" si="48"/>
        <v>93786.695807702141</v>
      </c>
      <c r="W162" s="7">
        <f t="shared" si="54"/>
        <v>2642911.5236447705</v>
      </c>
      <c r="X162" s="30"/>
      <c r="Y162" s="30"/>
      <c r="Z162" s="30"/>
      <c r="AA162" s="48">
        <f>'Summary CF'!B146*$D$12</f>
        <v>27256.758469113436</v>
      </c>
      <c r="AB162" s="7"/>
      <c r="AC162" s="7">
        <f t="shared" si="55"/>
        <v>0</v>
      </c>
      <c r="AD162" s="7">
        <f t="shared" si="56"/>
        <v>0</v>
      </c>
      <c r="AE162" s="31"/>
      <c r="AF162" s="7">
        <f t="shared" si="57"/>
        <v>27256.758469113436</v>
      </c>
      <c r="AG162" s="7">
        <f t="shared" si="58"/>
        <v>768096.16155925835</v>
      </c>
    </row>
    <row r="163" spans="1:33" x14ac:dyDescent="0.15">
      <c r="A163" s="48">
        <f>'Summary CF'!B147*$D$5</f>
        <v>90865.862366447735</v>
      </c>
      <c r="B163" s="26">
        <v>145</v>
      </c>
      <c r="C163" s="7">
        <f t="shared" si="40"/>
        <v>0</v>
      </c>
      <c r="D163" s="7">
        <f t="shared" si="49"/>
        <v>0</v>
      </c>
      <c r="E163" s="31"/>
      <c r="F163" s="7">
        <f t="shared" si="41"/>
        <v>0</v>
      </c>
      <c r="G163" s="7">
        <f t="shared" si="50"/>
        <v>0</v>
      </c>
      <c r="H163" s="31"/>
      <c r="I163" s="7">
        <f t="shared" si="51"/>
        <v>0</v>
      </c>
      <c r="J163" s="7">
        <f t="shared" si="52"/>
        <v>0</v>
      </c>
      <c r="K163" s="31"/>
      <c r="L163" s="45">
        <f t="shared" si="42"/>
        <v>0</v>
      </c>
      <c r="M163" s="62">
        <f t="shared" si="43"/>
        <v>0</v>
      </c>
      <c r="N163" s="66">
        <f t="shared" si="44"/>
        <v>0</v>
      </c>
      <c r="O163" s="7">
        <f t="shared" si="45"/>
        <v>0</v>
      </c>
      <c r="P163" s="31"/>
      <c r="Q163" s="7">
        <f t="shared" si="46"/>
        <v>0</v>
      </c>
      <c r="R163" s="7">
        <f t="shared" si="53"/>
        <v>0</v>
      </c>
      <c r="S163" s="30"/>
      <c r="T163" s="54">
        <f t="shared" si="47"/>
        <v>11012.131348519877</v>
      </c>
      <c r="U163" s="62">
        <f t="shared" si="59"/>
        <v>0</v>
      </c>
      <c r="V163" s="62">
        <f t="shared" si="48"/>
        <v>90865.862366447735</v>
      </c>
      <c r="W163" s="7">
        <f t="shared" si="54"/>
        <v>2552045.6612783228</v>
      </c>
      <c r="X163" s="30"/>
      <c r="Y163" s="30"/>
      <c r="Z163" s="30"/>
      <c r="AA163" s="48">
        <f>'Summary CF'!B147*$D$12</f>
        <v>26407.891250248871</v>
      </c>
      <c r="AB163" s="7"/>
      <c r="AC163" s="7">
        <f t="shared" si="55"/>
        <v>0</v>
      </c>
      <c r="AD163" s="7">
        <f t="shared" si="56"/>
        <v>0</v>
      </c>
      <c r="AE163" s="31"/>
      <c r="AF163" s="7">
        <f t="shared" si="57"/>
        <v>26407.891250248871</v>
      </c>
      <c r="AG163" s="7">
        <f t="shared" si="58"/>
        <v>741688.27030900947</v>
      </c>
    </row>
    <row r="164" spans="1:33" x14ac:dyDescent="0.15">
      <c r="A164" s="48">
        <f>'Summary CF'!B148*$D$5</f>
        <v>88031.233415210358</v>
      </c>
      <c r="B164" s="26">
        <v>146</v>
      </c>
      <c r="C164" s="7">
        <f t="shared" si="40"/>
        <v>0</v>
      </c>
      <c r="D164" s="7">
        <f t="shared" si="49"/>
        <v>0</v>
      </c>
      <c r="E164" s="31"/>
      <c r="F164" s="7">
        <f t="shared" si="41"/>
        <v>0</v>
      </c>
      <c r="G164" s="7">
        <f t="shared" si="50"/>
        <v>0</v>
      </c>
      <c r="H164" s="31"/>
      <c r="I164" s="7">
        <f t="shared" si="51"/>
        <v>0</v>
      </c>
      <c r="J164" s="7">
        <f t="shared" si="52"/>
        <v>0</v>
      </c>
      <c r="K164" s="31"/>
      <c r="L164" s="45">
        <f t="shared" si="42"/>
        <v>0</v>
      </c>
      <c r="M164" s="62">
        <f t="shared" si="43"/>
        <v>0</v>
      </c>
      <c r="N164" s="66">
        <f t="shared" si="44"/>
        <v>0</v>
      </c>
      <c r="O164" s="7">
        <f t="shared" si="45"/>
        <v>0</v>
      </c>
      <c r="P164" s="31"/>
      <c r="Q164" s="7">
        <f t="shared" si="46"/>
        <v>0</v>
      </c>
      <c r="R164" s="7">
        <f t="shared" si="53"/>
        <v>0</v>
      </c>
      <c r="S164" s="30"/>
      <c r="T164" s="54">
        <f t="shared" si="47"/>
        <v>10633.523588659678</v>
      </c>
      <c r="U164" s="62">
        <f t="shared" si="59"/>
        <v>0</v>
      </c>
      <c r="V164" s="62">
        <f t="shared" si="48"/>
        <v>88031.233415210358</v>
      </c>
      <c r="W164" s="7">
        <f t="shared" si="54"/>
        <v>2464014.4278631127</v>
      </c>
      <c r="X164" s="30"/>
      <c r="Y164" s="30"/>
      <c r="Z164" s="30"/>
      <c r="AA164" s="48">
        <f>'Summary CF'!B148*$D$12</f>
        <v>25584.077211295509</v>
      </c>
      <c r="AB164" s="7"/>
      <c r="AC164" s="7">
        <f t="shared" si="55"/>
        <v>0</v>
      </c>
      <c r="AD164" s="7">
        <f t="shared" si="56"/>
        <v>0</v>
      </c>
      <c r="AE164" s="31"/>
      <c r="AF164" s="7">
        <f t="shared" si="57"/>
        <v>25584.077211295509</v>
      </c>
      <c r="AG164" s="7">
        <f t="shared" si="58"/>
        <v>716104.19309771399</v>
      </c>
    </row>
    <row r="165" spans="1:33" x14ac:dyDescent="0.15">
      <c r="A165" s="48">
        <f>'Summary CF'!B149*$D$5</f>
        <v>85280.349771405483</v>
      </c>
      <c r="B165" s="26">
        <v>147</v>
      </c>
      <c r="C165" s="7">
        <f t="shared" si="40"/>
        <v>0</v>
      </c>
      <c r="D165" s="7">
        <f t="shared" si="49"/>
        <v>0</v>
      </c>
      <c r="E165" s="31"/>
      <c r="F165" s="7">
        <f t="shared" si="41"/>
        <v>0</v>
      </c>
      <c r="G165" s="7">
        <f t="shared" si="50"/>
        <v>0</v>
      </c>
      <c r="H165" s="31"/>
      <c r="I165" s="7">
        <f t="shared" si="51"/>
        <v>0</v>
      </c>
      <c r="J165" s="7">
        <f t="shared" si="52"/>
        <v>0</v>
      </c>
      <c r="K165" s="31"/>
      <c r="L165" s="45">
        <f t="shared" si="42"/>
        <v>0</v>
      </c>
      <c r="M165" s="62">
        <f t="shared" si="43"/>
        <v>0</v>
      </c>
      <c r="N165" s="66">
        <f t="shared" si="44"/>
        <v>0</v>
      </c>
      <c r="O165" s="7">
        <f t="shared" si="45"/>
        <v>0</v>
      </c>
      <c r="P165" s="31"/>
      <c r="Q165" s="7">
        <f t="shared" si="46"/>
        <v>0</v>
      </c>
      <c r="R165" s="7">
        <f t="shared" si="53"/>
        <v>0</v>
      </c>
      <c r="S165" s="30"/>
      <c r="T165" s="54">
        <f t="shared" si="47"/>
        <v>10266.726782762969</v>
      </c>
      <c r="U165" s="62">
        <f t="shared" si="59"/>
        <v>0</v>
      </c>
      <c r="V165" s="62">
        <f t="shared" si="48"/>
        <v>85280.349771405483</v>
      </c>
      <c r="W165" s="7">
        <f t="shared" si="54"/>
        <v>2378734.0780917071</v>
      </c>
      <c r="X165" s="30"/>
      <c r="Y165" s="30"/>
      <c r="Z165" s="30"/>
      <c r="AA165" s="48">
        <f>'Summary CF'!B149*$D$12</f>
        <v>24784.601652314719</v>
      </c>
      <c r="AB165" s="7"/>
      <c r="AC165" s="7">
        <f t="shared" si="55"/>
        <v>0</v>
      </c>
      <c r="AD165" s="7">
        <f t="shared" si="56"/>
        <v>0</v>
      </c>
      <c r="AE165" s="31"/>
      <c r="AF165" s="7">
        <f t="shared" si="57"/>
        <v>24784.601652314719</v>
      </c>
      <c r="AG165" s="7">
        <f t="shared" si="58"/>
        <v>691319.59144539922</v>
      </c>
    </row>
    <row r="166" spans="1:33" x14ac:dyDescent="0.15">
      <c r="A166" s="48">
        <f>'Summary CF'!B150*$D$5</f>
        <v>82610.820803645198</v>
      </c>
      <c r="B166" s="26">
        <v>148</v>
      </c>
      <c r="C166" s="7">
        <f t="shared" si="40"/>
        <v>0</v>
      </c>
      <c r="D166" s="7">
        <f t="shared" si="49"/>
        <v>0</v>
      </c>
      <c r="E166" s="31"/>
      <c r="F166" s="7">
        <f t="shared" si="41"/>
        <v>0</v>
      </c>
      <c r="G166" s="7">
        <f t="shared" si="50"/>
        <v>0</v>
      </c>
      <c r="H166" s="31"/>
      <c r="I166" s="7">
        <f t="shared" si="51"/>
        <v>0</v>
      </c>
      <c r="J166" s="7">
        <f t="shared" si="52"/>
        <v>0</v>
      </c>
      <c r="K166" s="31"/>
      <c r="L166" s="45">
        <f t="shared" si="42"/>
        <v>0</v>
      </c>
      <c r="M166" s="62">
        <f t="shared" si="43"/>
        <v>0</v>
      </c>
      <c r="N166" s="66">
        <f t="shared" si="44"/>
        <v>0</v>
      </c>
      <c r="O166" s="7">
        <f t="shared" si="45"/>
        <v>0</v>
      </c>
      <c r="P166" s="31"/>
      <c r="Q166" s="7">
        <f t="shared" si="46"/>
        <v>0</v>
      </c>
      <c r="R166" s="7">
        <f t="shared" si="53"/>
        <v>0</v>
      </c>
      <c r="S166" s="30"/>
      <c r="T166" s="54">
        <f t="shared" si="47"/>
        <v>9911.3919920487788</v>
      </c>
      <c r="U166" s="62">
        <f t="shared" si="59"/>
        <v>0</v>
      </c>
      <c r="V166" s="62">
        <f t="shared" si="48"/>
        <v>82610.820803645198</v>
      </c>
      <c r="W166" s="7">
        <f t="shared" si="54"/>
        <v>2296123.257288062</v>
      </c>
      <c r="X166" s="30"/>
      <c r="Y166" s="30"/>
      <c r="Z166" s="30"/>
      <c r="AA166" s="48">
        <f>'Summary CF'!B150*$D$12</f>
        <v>24008.769796059383</v>
      </c>
      <c r="AB166" s="7"/>
      <c r="AC166" s="7">
        <f t="shared" si="55"/>
        <v>0</v>
      </c>
      <c r="AD166" s="7">
        <f t="shared" si="56"/>
        <v>0</v>
      </c>
      <c r="AE166" s="31"/>
      <c r="AF166" s="7">
        <f t="shared" si="57"/>
        <v>24008.769796059383</v>
      </c>
      <c r="AG166" s="7">
        <f t="shared" si="58"/>
        <v>667310.82164933986</v>
      </c>
    </row>
    <row r="167" spans="1:33" x14ac:dyDescent="0.15">
      <c r="A167" s="48">
        <f>'Summary CF'!B151*$D$5</f>
        <v>80020.322552085534</v>
      </c>
      <c r="B167" s="26">
        <v>149</v>
      </c>
      <c r="C167" s="7">
        <f t="shared" si="40"/>
        <v>0</v>
      </c>
      <c r="D167" s="7">
        <f t="shared" si="49"/>
        <v>0</v>
      </c>
      <c r="E167" s="31"/>
      <c r="F167" s="7">
        <f t="shared" si="41"/>
        <v>0</v>
      </c>
      <c r="G167" s="7">
        <f t="shared" si="50"/>
        <v>0</v>
      </c>
      <c r="H167" s="31"/>
      <c r="I167" s="7">
        <f t="shared" si="51"/>
        <v>0</v>
      </c>
      <c r="J167" s="7">
        <f t="shared" si="52"/>
        <v>0</v>
      </c>
      <c r="K167" s="31"/>
      <c r="L167" s="45">
        <f t="shared" si="42"/>
        <v>0</v>
      </c>
      <c r="M167" s="62">
        <f t="shared" si="43"/>
        <v>0</v>
      </c>
      <c r="N167" s="66">
        <f t="shared" si="44"/>
        <v>0</v>
      </c>
      <c r="O167" s="7">
        <f t="shared" si="45"/>
        <v>0</v>
      </c>
      <c r="P167" s="31"/>
      <c r="Q167" s="7">
        <f t="shared" si="46"/>
        <v>0</v>
      </c>
      <c r="R167" s="7">
        <f t="shared" si="53"/>
        <v>0</v>
      </c>
      <c r="S167" s="30"/>
      <c r="T167" s="54">
        <f t="shared" si="47"/>
        <v>9567.180238700259</v>
      </c>
      <c r="U167" s="62">
        <f t="shared" si="59"/>
        <v>0</v>
      </c>
      <c r="V167" s="62">
        <f t="shared" si="48"/>
        <v>80020.322552085534</v>
      </c>
      <c r="W167" s="7">
        <f t="shared" si="54"/>
        <v>2216102.9347359766</v>
      </c>
      <c r="X167" s="30"/>
      <c r="Y167" s="30"/>
      <c r="Z167" s="30"/>
      <c r="AA167" s="48">
        <f>'Summary CF'!B151*$D$12</f>
        <v>23255.90624169986</v>
      </c>
      <c r="AB167" s="7"/>
      <c r="AC167" s="7">
        <f t="shared" si="55"/>
        <v>0</v>
      </c>
      <c r="AD167" s="7">
        <f t="shared" si="56"/>
        <v>0</v>
      </c>
      <c r="AE167" s="31"/>
      <c r="AF167" s="7">
        <f t="shared" si="57"/>
        <v>23255.90624169986</v>
      </c>
      <c r="AG167" s="7">
        <f t="shared" si="58"/>
        <v>644054.91540764004</v>
      </c>
    </row>
    <row r="168" spans="1:33" x14ac:dyDescent="0.15">
      <c r="A168" s="48">
        <f>'Summary CF'!B152*$D$5</f>
        <v>77506.595899689637</v>
      </c>
      <c r="B168" s="26">
        <v>150</v>
      </c>
      <c r="C168" s="7">
        <f t="shared" si="40"/>
        <v>0</v>
      </c>
      <c r="D168" s="7">
        <f t="shared" si="49"/>
        <v>0</v>
      </c>
      <c r="E168" s="31"/>
      <c r="F168" s="7">
        <f t="shared" si="41"/>
        <v>0</v>
      </c>
      <c r="G168" s="7">
        <f t="shared" si="50"/>
        <v>0</v>
      </c>
      <c r="H168" s="31"/>
      <c r="I168" s="7">
        <f t="shared" si="51"/>
        <v>0</v>
      </c>
      <c r="J168" s="7">
        <f t="shared" si="52"/>
        <v>0</v>
      </c>
      <c r="K168" s="31"/>
      <c r="L168" s="45">
        <f t="shared" si="42"/>
        <v>0</v>
      </c>
      <c r="M168" s="62">
        <f t="shared" si="43"/>
        <v>0</v>
      </c>
      <c r="N168" s="66">
        <f t="shared" si="44"/>
        <v>0</v>
      </c>
      <c r="O168" s="7">
        <f t="shared" si="45"/>
        <v>0</v>
      </c>
      <c r="P168" s="31"/>
      <c r="Q168" s="7">
        <f t="shared" si="46"/>
        <v>0</v>
      </c>
      <c r="R168" s="7">
        <f t="shared" si="53"/>
        <v>0</v>
      </c>
      <c r="S168" s="30"/>
      <c r="T168" s="54">
        <f t="shared" si="47"/>
        <v>9233.7622280665692</v>
      </c>
      <c r="U168" s="62">
        <f t="shared" si="59"/>
        <v>0</v>
      </c>
      <c r="V168" s="62">
        <f t="shared" si="48"/>
        <v>77506.595899689637</v>
      </c>
      <c r="W168" s="7">
        <f t="shared" si="54"/>
        <v>2138596.3388362871</v>
      </c>
      <c r="X168" s="30"/>
      <c r="Y168" s="30"/>
      <c r="Z168" s="30"/>
      <c r="AA168" s="48">
        <f>'Summary CF'!B152*$D$12</f>
        <v>22525.3544333473</v>
      </c>
      <c r="AB168" s="7"/>
      <c r="AC168" s="7">
        <f t="shared" si="55"/>
        <v>0</v>
      </c>
      <c r="AD168" s="7">
        <f t="shared" si="56"/>
        <v>0</v>
      </c>
      <c r="AE168" s="31"/>
      <c r="AF168" s="7">
        <f t="shared" si="57"/>
        <v>22525.3544333473</v>
      </c>
      <c r="AG168" s="7">
        <f t="shared" si="58"/>
        <v>621529.56097429269</v>
      </c>
    </row>
    <row r="169" spans="1:33" x14ac:dyDescent="0.15">
      <c r="A169" s="48">
        <f>'Summary CF'!B153*$D$5</f>
        <v>75067.444793039947</v>
      </c>
      <c r="B169" s="26">
        <v>151</v>
      </c>
      <c r="C169" s="7">
        <f t="shared" si="40"/>
        <v>0</v>
      </c>
      <c r="D169" s="7">
        <f t="shared" si="49"/>
        <v>0</v>
      </c>
      <c r="E169" s="31"/>
      <c r="F169" s="7">
        <f t="shared" si="41"/>
        <v>0</v>
      </c>
      <c r="G169" s="7">
        <f t="shared" si="50"/>
        <v>0</v>
      </c>
      <c r="H169" s="31"/>
      <c r="I169" s="7">
        <f t="shared" si="51"/>
        <v>0</v>
      </c>
      <c r="J169" s="7">
        <f t="shared" si="52"/>
        <v>0</v>
      </c>
      <c r="K169" s="31"/>
      <c r="L169" s="45">
        <f t="shared" si="42"/>
        <v>0</v>
      </c>
      <c r="M169" s="62">
        <f t="shared" si="43"/>
        <v>0</v>
      </c>
      <c r="N169" s="66">
        <f t="shared" si="44"/>
        <v>0</v>
      </c>
      <c r="O169" s="7">
        <f t="shared" si="45"/>
        <v>0</v>
      </c>
      <c r="P169" s="31"/>
      <c r="Q169" s="7">
        <f t="shared" si="46"/>
        <v>0</v>
      </c>
      <c r="R169" s="7">
        <f t="shared" si="53"/>
        <v>0</v>
      </c>
      <c r="S169" s="30"/>
      <c r="T169" s="54">
        <f t="shared" si="47"/>
        <v>8910.8180784845299</v>
      </c>
      <c r="U169" s="62">
        <f t="shared" si="59"/>
        <v>0</v>
      </c>
      <c r="V169" s="62">
        <f t="shared" si="48"/>
        <v>75067.444793039947</v>
      </c>
      <c r="W169" s="7">
        <f t="shared" si="54"/>
        <v>2063528.8940432472</v>
      </c>
      <c r="X169" s="30"/>
      <c r="Y169" s="30"/>
      <c r="Z169" s="30"/>
      <c r="AA169" s="48">
        <f>'Summary CF'!B153*$D$12</f>
        <v>21816.476142977233</v>
      </c>
      <c r="AB169" s="7"/>
      <c r="AC169" s="7">
        <f t="shared" si="55"/>
        <v>0</v>
      </c>
      <c r="AD169" s="7">
        <f t="shared" si="56"/>
        <v>0</v>
      </c>
      <c r="AE169" s="31"/>
      <c r="AF169" s="7">
        <f t="shared" si="57"/>
        <v>21816.476142977233</v>
      </c>
      <c r="AG169" s="7">
        <f t="shared" si="58"/>
        <v>599713.08483131544</v>
      </c>
    </row>
    <row r="170" spans="1:33" x14ac:dyDescent="0.15">
      <c r="A170" s="48">
        <f>'Summary CF'!B154*$D$5</f>
        <v>72700.734511369868</v>
      </c>
      <c r="B170" s="26">
        <v>152</v>
      </c>
      <c r="C170" s="7">
        <f t="shared" si="40"/>
        <v>0</v>
      </c>
      <c r="D170" s="7">
        <f t="shared" si="49"/>
        <v>0</v>
      </c>
      <c r="E170" s="31"/>
      <c r="F170" s="7">
        <f t="shared" si="41"/>
        <v>0</v>
      </c>
      <c r="G170" s="7">
        <f t="shared" si="50"/>
        <v>0</v>
      </c>
      <c r="H170" s="31"/>
      <c r="I170" s="7">
        <f t="shared" si="51"/>
        <v>0</v>
      </c>
      <c r="J170" s="7">
        <f t="shared" si="52"/>
        <v>0</v>
      </c>
      <c r="K170" s="31"/>
      <c r="L170" s="45">
        <f t="shared" si="42"/>
        <v>0</v>
      </c>
      <c r="M170" s="62">
        <f t="shared" si="43"/>
        <v>0</v>
      </c>
      <c r="N170" s="66">
        <f t="shared" si="44"/>
        <v>0</v>
      </c>
      <c r="O170" s="7">
        <f t="shared" si="45"/>
        <v>0</v>
      </c>
      <c r="P170" s="31"/>
      <c r="Q170" s="7">
        <f t="shared" si="46"/>
        <v>0</v>
      </c>
      <c r="R170" s="7">
        <f t="shared" si="53"/>
        <v>0</v>
      </c>
      <c r="S170" s="30"/>
      <c r="T170" s="54">
        <f t="shared" si="47"/>
        <v>8598.0370585135297</v>
      </c>
      <c r="U170" s="62">
        <f t="shared" si="59"/>
        <v>0</v>
      </c>
      <c r="V170" s="62">
        <f t="shared" si="48"/>
        <v>72700.734511369868</v>
      </c>
      <c r="W170" s="7">
        <f t="shared" si="54"/>
        <v>1990828.1595318774</v>
      </c>
      <c r="X170" s="30"/>
      <c r="Y170" s="30"/>
      <c r="Z170" s="30"/>
      <c r="AA170" s="48">
        <f>'Summary CF'!B154*$D$12</f>
        <v>21128.65096736687</v>
      </c>
      <c r="AB170" s="7"/>
      <c r="AC170" s="7">
        <f t="shared" si="55"/>
        <v>0</v>
      </c>
      <c r="AD170" s="7">
        <f t="shared" si="56"/>
        <v>0</v>
      </c>
      <c r="AE170" s="31"/>
      <c r="AF170" s="7">
        <f t="shared" si="57"/>
        <v>21128.65096736687</v>
      </c>
      <c r="AG170" s="7">
        <f t="shared" si="58"/>
        <v>578584.43386394856</v>
      </c>
    </row>
    <row r="171" spans="1:33" x14ac:dyDescent="0.15">
      <c r="A171" s="48">
        <f>'Summary CF'!B155*$D$5</f>
        <v>70404.389982519555</v>
      </c>
      <c r="B171" s="26">
        <v>153</v>
      </c>
      <c r="C171" s="7">
        <f t="shared" si="40"/>
        <v>0</v>
      </c>
      <c r="D171" s="7">
        <f t="shared" si="49"/>
        <v>0</v>
      </c>
      <c r="E171" s="31"/>
      <c r="F171" s="7">
        <f t="shared" si="41"/>
        <v>0</v>
      </c>
      <c r="G171" s="7">
        <f t="shared" si="50"/>
        <v>0</v>
      </c>
      <c r="H171" s="31"/>
      <c r="I171" s="7">
        <f t="shared" si="51"/>
        <v>0</v>
      </c>
      <c r="J171" s="7">
        <f t="shared" si="52"/>
        <v>0</v>
      </c>
      <c r="K171" s="31"/>
      <c r="L171" s="45">
        <f t="shared" si="42"/>
        <v>0</v>
      </c>
      <c r="M171" s="62">
        <f t="shared" si="43"/>
        <v>0</v>
      </c>
      <c r="N171" s="66">
        <f t="shared" si="44"/>
        <v>0</v>
      </c>
      <c r="O171" s="7">
        <f t="shared" si="45"/>
        <v>0</v>
      </c>
      <c r="P171" s="31"/>
      <c r="Q171" s="7">
        <f t="shared" si="46"/>
        <v>0</v>
      </c>
      <c r="R171" s="7">
        <f t="shared" si="53"/>
        <v>0</v>
      </c>
      <c r="S171" s="30"/>
      <c r="T171" s="54">
        <f t="shared" si="47"/>
        <v>8295.1173313828222</v>
      </c>
      <c r="U171" s="62">
        <f t="shared" si="59"/>
        <v>0</v>
      </c>
      <c r="V171" s="62">
        <f t="shared" si="48"/>
        <v>70404.389982519555</v>
      </c>
      <c r="W171" s="7">
        <f t="shared" si="54"/>
        <v>1920423.7695493577</v>
      </c>
      <c r="X171" s="30"/>
      <c r="Y171" s="30"/>
      <c r="Z171" s="30"/>
      <c r="AA171" s="48">
        <f>'Summary CF'!B155*$D$12</f>
        <v>20461.275838669742</v>
      </c>
      <c r="AB171" s="7"/>
      <c r="AC171" s="7">
        <f t="shared" si="55"/>
        <v>0</v>
      </c>
      <c r="AD171" s="7">
        <f t="shared" si="56"/>
        <v>0</v>
      </c>
      <c r="AE171" s="31"/>
      <c r="AF171" s="7">
        <f t="shared" si="57"/>
        <v>20461.275838669742</v>
      </c>
      <c r="AG171" s="7">
        <f t="shared" si="58"/>
        <v>558123.15802527883</v>
      </c>
    </row>
    <row r="172" spans="1:33" x14ac:dyDescent="0.15">
      <c r="A172" s="48">
        <f>'Summary CF'!B156*$D$5</f>
        <v>68176.394144556078</v>
      </c>
      <c r="B172" s="26">
        <v>154</v>
      </c>
      <c r="C172" s="7">
        <f t="shared" si="40"/>
        <v>0</v>
      </c>
      <c r="D172" s="7">
        <f t="shared" si="49"/>
        <v>0</v>
      </c>
      <c r="E172" s="31"/>
      <c r="F172" s="7">
        <f t="shared" si="41"/>
        <v>0</v>
      </c>
      <c r="G172" s="7">
        <f t="shared" si="50"/>
        <v>0</v>
      </c>
      <c r="H172" s="31"/>
      <c r="I172" s="7">
        <f t="shared" si="51"/>
        <v>0</v>
      </c>
      <c r="J172" s="7">
        <f t="shared" si="52"/>
        <v>0</v>
      </c>
      <c r="K172" s="31"/>
      <c r="L172" s="45">
        <f t="shared" si="42"/>
        <v>0</v>
      </c>
      <c r="M172" s="62">
        <f t="shared" si="43"/>
        <v>0</v>
      </c>
      <c r="N172" s="66">
        <f t="shared" si="44"/>
        <v>0</v>
      </c>
      <c r="O172" s="7">
        <f t="shared" si="45"/>
        <v>0</v>
      </c>
      <c r="P172" s="31"/>
      <c r="Q172" s="7">
        <f t="shared" si="46"/>
        <v>0</v>
      </c>
      <c r="R172" s="7">
        <f t="shared" si="53"/>
        <v>0</v>
      </c>
      <c r="S172" s="30"/>
      <c r="T172" s="54">
        <f t="shared" si="47"/>
        <v>8001.765706455657</v>
      </c>
      <c r="U172" s="62">
        <f t="shared" si="59"/>
        <v>0</v>
      </c>
      <c r="V172" s="62">
        <f t="shared" si="48"/>
        <v>68176.394144556078</v>
      </c>
      <c r="W172" s="7">
        <f t="shared" si="54"/>
        <v>1852247.3754048017</v>
      </c>
      <c r="X172" s="30"/>
      <c r="Y172" s="30"/>
      <c r="Z172" s="30"/>
      <c r="AA172" s="48">
        <f>'Summary CF'!B156*$D$12</f>
        <v>19813.76454826161</v>
      </c>
      <c r="AB172" s="7"/>
      <c r="AC172" s="7">
        <f t="shared" si="55"/>
        <v>0</v>
      </c>
      <c r="AD172" s="7">
        <f t="shared" si="56"/>
        <v>0</v>
      </c>
      <c r="AE172" s="31"/>
      <c r="AF172" s="7">
        <f t="shared" si="57"/>
        <v>19813.76454826161</v>
      </c>
      <c r="AG172" s="7">
        <f t="shared" si="58"/>
        <v>538309.39347701718</v>
      </c>
    </row>
    <row r="173" spans="1:33" x14ac:dyDescent="0.15">
      <c r="A173" s="48">
        <f>'Summary CF'!B157*$D$5</f>
        <v>66014.786351831412</v>
      </c>
      <c r="B173" s="26">
        <v>155</v>
      </c>
      <c r="C173" s="7">
        <f t="shared" si="40"/>
        <v>0</v>
      </c>
      <c r="D173" s="7">
        <f t="shared" si="49"/>
        <v>0</v>
      </c>
      <c r="E173" s="31"/>
      <c r="F173" s="7">
        <f t="shared" si="41"/>
        <v>0</v>
      </c>
      <c r="G173" s="7">
        <f t="shared" si="50"/>
        <v>0</v>
      </c>
      <c r="H173" s="31"/>
      <c r="I173" s="7">
        <f t="shared" si="51"/>
        <v>0</v>
      </c>
      <c r="J173" s="7">
        <f t="shared" si="52"/>
        <v>0</v>
      </c>
      <c r="K173" s="31"/>
      <c r="L173" s="45">
        <f t="shared" si="42"/>
        <v>0</v>
      </c>
      <c r="M173" s="62">
        <f t="shared" si="43"/>
        <v>0</v>
      </c>
      <c r="N173" s="66">
        <f t="shared" si="44"/>
        <v>0</v>
      </c>
      <c r="O173" s="7">
        <f t="shared" si="45"/>
        <v>0</v>
      </c>
      <c r="P173" s="31"/>
      <c r="Q173" s="7">
        <f t="shared" si="46"/>
        <v>0</v>
      </c>
      <c r="R173" s="7">
        <f t="shared" si="53"/>
        <v>0</v>
      </c>
      <c r="S173" s="30"/>
      <c r="T173" s="54">
        <f t="shared" si="47"/>
        <v>7717.6973975200071</v>
      </c>
      <c r="U173" s="62">
        <f t="shared" si="59"/>
        <v>0</v>
      </c>
      <c r="V173" s="62">
        <f t="shared" si="48"/>
        <v>66014.786351831412</v>
      </c>
      <c r="W173" s="7">
        <f t="shared" si="54"/>
        <v>1786232.5890529703</v>
      </c>
      <c r="X173" s="30"/>
      <c r="Y173" s="30"/>
      <c r="Z173" s="30"/>
      <c r="AA173" s="48">
        <f>'Summary CF'!B157*$D$12</f>
        <v>19185.547283501004</v>
      </c>
      <c r="AB173" s="7"/>
      <c r="AC173" s="7">
        <f t="shared" si="55"/>
        <v>0</v>
      </c>
      <c r="AD173" s="7">
        <f t="shared" si="56"/>
        <v>0</v>
      </c>
      <c r="AE173" s="31"/>
      <c r="AF173" s="7">
        <f t="shared" si="57"/>
        <v>19185.547283501004</v>
      </c>
      <c r="AG173" s="7">
        <f t="shared" si="58"/>
        <v>519123.84619351616</v>
      </c>
    </row>
    <row r="174" spans="1:33" x14ac:dyDescent="0.15">
      <c r="A174" s="48">
        <f>'Summary CF'!B158*$D$5</f>
        <v>63917.660824284067</v>
      </c>
      <c r="B174" s="26">
        <v>156</v>
      </c>
      <c r="C174" s="7">
        <f t="shared" si="40"/>
        <v>0</v>
      </c>
      <c r="D174" s="7">
        <f t="shared" si="49"/>
        <v>0</v>
      </c>
      <c r="E174" s="31"/>
      <c r="F174" s="7">
        <f t="shared" si="41"/>
        <v>0</v>
      </c>
      <c r="G174" s="7">
        <f t="shared" si="50"/>
        <v>0</v>
      </c>
      <c r="H174" s="31"/>
      <c r="I174" s="7">
        <f t="shared" si="51"/>
        <v>0</v>
      </c>
      <c r="J174" s="7">
        <f t="shared" si="52"/>
        <v>0</v>
      </c>
      <c r="K174" s="31"/>
      <c r="L174" s="45">
        <f t="shared" si="42"/>
        <v>0</v>
      </c>
      <c r="M174" s="62">
        <f t="shared" si="43"/>
        <v>0</v>
      </c>
      <c r="N174" s="66">
        <f t="shared" si="44"/>
        <v>0</v>
      </c>
      <c r="O174" s="7">
        <f t="shared" si="45"/>
        <v>0</v>
      </c>
      <c r="P174" s="31"/>
      <c r="Q174" s="7">
        <f t="shared" si="46"/>
        <v>0</v>
      </c>
      <c r="R174" s="7">
        <f t="shared" si="53"/>
        <v>0</v>
      </c>
      <c r="S174" s="30"/>
      <c r="T174" s="54">
        <f t="shared" si="47"/>
        <v>7442.6357877207092</v>
      </c>
      <c r="U174" s="62">
        <f t="shared" si="59"/>
        <v>0</v>
      </c>
      <c r="V174" s="62">
        <f t="shared" si="48"/>
        <v>63917.660824284067</v>
      </c>
      <c r="W174" s="7">
        <f t="shared" si="54"/>
        <v>1722314.9282286863</v>
      </c>
      <c r="X174" s="30"/>
      <c r="Y174" s="30"/>
      <c r="Z174" s="30"/>
      <c r="AA174" s="48">
        <f>'Summary CF'!B158*$D$12</f>
        <v>18576.070177057558</v>
      </c>
      <c r="AB174" s="7"/>
      <c r="AC174" s="7">
        <f t="shared" si="55"/>
        <v>0</v>
      </c>
      <c r="AD174" s="7">
        <f t="shared" si="56"/>
        <v>0</v>
      </c>
      <c r="AE174" s="31"/>
      <c r="AF174" s="7">
        <f t="shared" si="57"/>
        <v>18576.070177057558</v>
      </c>
      <c r="AG174" s="7">
        <f t="shared" si="58"/>
        <v>500547.77601645858</v>
      </c>
    </row>
    <row r="175" spans="1:33" x14ac:dyDescent="0.15">
      <c r="A175" s="48">
        <f>'Summary CF'!B159*$D$5</f>
        <v>61883.165138822733</v>
      </c>
      <c r="B175" s="26">
        <v>157</v>
      </c>
      <c r="C175" s="7">
        <f t="shared" si="40"/>
        <v>0</v>
      </c>
      <c r="D175" s="7">
        <f t="shared" si="49"/>
        <v>0</v>
      </c>
      <c r="E175" s="31"/>
      <c r="F175" s="7">
        <f t="shared" si="41"/>
        <v>0</v>
      </c>
      <c r="G175" s="7">
        <f t="shared" si="50"/>
        <v>0</v>
      </c>
      <c r="H175" s="31"/>
      <c r="I175" s="7">
        <f t="shared" si="51"/>
        <v>0</v>
      </c>
      <c r="J175" s="7">
        <f t="shared" si="52"/>
        <v>0</v>
      </c>
      <c r="K175" s="31"/>
      <c r="L175" s="45">
        <f t="shared" si="42"/>
        <v>0</v>
      </c>
      <c r="M175" s="62">
        <f t="shared" si="43"/>
        <v>0</v>
      </c>
      <c r="N175" s="66">
        <f t="shared" si="44"/>
        <v>0</v>
      </c>
      <c r="O175" s="7">
        <f t="shared" si="45"/>
        <v>0</v>
      </c>
      <c r="P175" s="31"/>
      <c r="Q175" s="7">
        <f t="shared" si="46"/>
        <v>0</v>
      </c>
      <c r="R175" s="7">
        <f t="shared" si="53"/>
        <v>0</v>
      </c>
      <c r="S175" s="30"/>
      <c r="T175" s="54">
        <f t="shared" si="47"/>
        <v>7176.3122009528597</v>
      </c>
      <c r="U175" s="62">
        <f t="shared" si="59"/>
        <v>0</v>
      </c>
      <c r="V175" s="62">
        <f t="shared" si="48"/>
        <v>61883.165138822733</v>
      </c>
      <c r="W175" s="7">
        <f t="shared" si="54"/>
        <v>1660431.7630898636</v>
      </c>
      <c r="X175" s="30"/>
      <c r="Y175" s="30"/>
      <c r="Z175" s="30"/>
      <c r="AA175" s="48">
        <f>'Summary CF'!B159*$D$12</f>
        <v>17984.794868470355</v>
      </c>
      <c r="AB175" s="7"/>
      <c r="AC175" s="7">
        <f t="shared" si="55"/>
        <v>0</v>
      </c>
      <c r="AD175" s="7">
        <f t="shared" si="56"/>
        <v>0</v>
      </c>
      <c r="AE175" s="31"/>
      <c r="AF175" s="7">
        <f t="shared" si="57"/>
        <v>17984.794868470355</v>
      </c>
      <c r="AG175" s="7">
        <f t="shared" si="58"/>
        <v>482562.98114798823</v>
      </c>
    </row>
    <row r="176" spans="1:33" x14ac:dyDescent="0.15">
      <c r="A176" s="48">
        <f>'Summary CF'!B160*$D$5</f>
        <v>59909.498761660594</v>
      </c>
      <c r="B176" s="26">
        <v>158</v>
      </c>
      <c r="C176" s="7">
        <f t="shared" si="40"/>
        <v>0</v>
      </c>
      <c r="D176" s="7">
        <f t="shared" si="49"/>
        <v>0</v>
      </c>
      <c r="E176" s="31"/>
      <c r="F176" s="7">
        <f t="shared" si="41"/>
        <v>0</v>
      </c>
      <c r="G176" s="7">
        <f t="shared" si="50"/>
        <v>0</v>
      </c>
      <c r="H176" s="31"/>
      <c r="I176" s="7">
        <f t="shared" si="51"/>
        <v>0</v>
      </c>
      <c r="J176" s="7">
        <f t="shared" si="52"/>
        <v>0</v>
      </c>
      <c r="K176" s="31"/>
      <c r="L176" s="45">
        <f t="shared" si="42"/>
        <v>0</v>
      </c>
      <c r="M176" s="62">
        <f t="shared" si="43"/>
        <v>0</v>
      </c>
      <c r="N176" s="66">
        <f t="shared" si="44"/>
        <v>0</v>
      </c>
      <c r="O176" s="7">
        <f t="shared" si="45"/>
        <v>0</v>
      </c>
      <c r="P176" s="31"/>
      <c r="Q176" s="7">
        <f t="shared" si="46"/>
        <v>0</v>
      </c>
      <c r="R176" s="7">
        <f t="shared" si="53"/>
        <v>0</v>
      </c>
      <c r="S176" s="30"/>
      <c r="T176" s="54">
        <f t="shared" si="47"/>
        <v>6918.4656795410983</v>
      </c>
      <c r="U176" s="62">
        <f t="shared" si="59"/>
        <v>0</v>
      </c>
      <c r="V176" s="62">
        <f t="shared" si="48"/>
        <v>59909.498761660594</v>
      </c>
      <c r="W176" s="7">
        <f t="shared" si="54"/>
        <v>1600522.2643282029</v>
      </c>
      <c r="X176" s="30"/>
      <c r="Y176" s="30"/>
      <c r="Z176" s="30"/>
      <c r="AA176" s="48">
        <f>'Summary CF'!B160*$D$12</f>
        <v>17411.198077607609</v>
      </c>
      <c r="AB176" s="7"/>
      <c r="AC176" s="7">
        <f t="shared" si="55"/>
        <v>0</v>
      </c>
      <c r="AD176" s="7">
        <f t="shared" si="56"/>
        <v>0</v>
      </c>
      <c r="AE176" s="31"/>
      <c r="AF176" s="7">
        <f t="shared" si="57"/>
        <v>17411.198077607609</v>
      </c>
      <c r="AG176" s="7">
        <f t="shared" si="58"/>
        <v>465151.78307038062</v>
      </c>
    </row>
    <row r="177" spans="1:33" x14ac:dyDescent="0.15">
      <c r="A177" s="48">
        <f>'Summary CF'!B161*$D$5</f>
        <v>57994.911620499639</v>
      </c>
      <c r="B177" s="26">
        <v>159</v>
      </c>
      <c r="C177" s="7">
        <f t="shared" si="40"/>
        <v>0</v>
      </c>
      <c r="D177" s="7">
        <f t="shared" si="49"/>
        <v>0</v>
      </c>
      <c r="E177" s="31"/>
      <c r="F177" s="7">
        <f t="shared" si="41"/>
        <v>0</v>
      </c>
      <c r="G177" s="7">
        <f t="shared" si="50"/>
        <v>0</v>
      </c>
      <c r="H177" s="31"/>
      <c r="I177" s="7">
        <f t="shared" si="51"/>
        <v>0</v>
      </c>
      <c r="J177" s="7">
        <f t="shared" si="52"/>
        <v>0</v>
      </c>
      <c r="K177" s="31"/>
      <c r="L177" s="45">
        <f t="shared" si="42"/>
        <v>0</v>
      </c>
      <c r="M177" s="62">
        <f t="shared" si="43"/>
        <v>0</v>
      </c>
      <c r="N177" s="66">
        <f t="shared" si="44"/>
        <v>0</v>
      </c>
      <c r="O177" s="7">
        <f t="shared" si="45"/>
        <v>0</v>
      </c>
      <c r="P177" s="31"/>
      <c r="Q177" s="7">
        <f t="shared" si="46"/>
        <v>0</v>
      </c>
      <c r="R177" s="7">
        <f t="shared" si="53"/>
        <v>0</v>
      </c>
      <c r="S177" s="30"/>
      <c r="T177" s="54">
        <f t="shared" si="47"/>
        <v>6668.8427680341783</v>
      </c>
      <c r="U177" s="62">
        <f t="shared" si="59"/>
        <v>0</v>
      </c>
      <c r="V177" s="62">
        <f t="shared" si="48"/>
        <v>57994.911620499639</v>
      </c>
      <c r="W177" s="7">
        <f t="shared" si="54"/>
        <v>1542527.3527077034</v>
      </c>
      <c r="X177" s="30"/>
      <c r="Y177" s="30"/>
      <c r="Z177" s="30"/>
      <c r="AA177" s="48">
        <f>'Summary CF'!B161*$D$12</f>
        <v>16854.771189707706</v>
      </c>
      <c r="AB177" s="7"/>
      <c r="AC177" s="7">
        <f t="shared" si="55"/>
        <v>0</v>
      </c>
      <c r="AD177" s="7">
        <f t="shared" si="56"/>
        <v>0</v>
      </c>
      <c r="AE177" s="31"/>
      <c r="AF177" s="7">
        <f t="shared" si="57"/>
        <v>16854.771189707706</v>
      </c>
      <c r="AG177" s="7">
        <f t="shared" si="58"/>
        <v>448297.01188067294</v>
      </c>
    </row>
    <row r="178" spans="1:33" x14ac:dyDescent="0.15">
      <c r="A178" s="48">
        <f>'Summary CF'!B162*$D$5</f>
        <v>56137.702715493528</v>
      </c>
      <c r="B178" s="26">
        <v>160</v>
      </c>
      <c r="C178" s="7">
        <f t="shared" si="40"/>
        <v>0</v>
      </c>
      <c r="D178" s="7">
        <f t="shared" si="49"/>
        <v>0</v>
      </c>
      <c r="E178" s="31"/>
      <c r="F178" s="7">
        <f t="shared" si="41"/>
        <v>0</v>
      </c>
      <c r="G178" s="7">
        <f t="shared" si="50"/>
        <v>0</v>
      </c>
      <c r="H178" s="31"/>
      <c r="I178" s="7">
        <f t="shared" si="51"/>
        <v>0</v>
      </c>
      <c r="J178" s="7">
        <f t="shared" si="52"/>
        <v>0</v>
      </c>
      <c r="K178" s="31"/>
      <c r="L178" s="45">
        <f t="shared" si="42"/>
        <v>0</v>
      </c>
      <c r="M178" s="62">
        <f t="shared" si="43"/>
        <v>0</v>
      </c>
      <c r="N178" s="66">
        <f t="shared" si="44"/>
        <v>0</v>
      </c>
      <c r="O178" s="7">
        <f t="shared" si="45"/>
        <v>0</v>
      </c>
      <c r="P178" s="31"/>
      <c r="Q178" s="7">
        <f t="shared" si="46"/>
        <v>0</v>
      </c>
      <c r="R178" s="7">
        <f t="shared" si="53"/>
        <v>0</v>
      </c>
      <c r="S178" s="30"/>
      <c r="T178" s="54">
        <f t="shared" si="47"/>
        <v>6427.1973029487635</v>
      </c>
      <c r="U178" s="62">
        <f t="shared" si="59"/>
        <v>0</v>
      </c>
      <c r="V178" s="62">
        <f t="shared" si="48"/>
        <v>56137.702715493528</v>
      </c>
      <c r="W178" s="7">
        <f t="shared" si="54"/>
        <v>1486389.6499922099</v>
      </c>
      <c r="X178" s="30"/>
      <c r="Y178" s="30"/>
      <c r="Z178" s="30"/>
      <c r="AA178" s="48">
        <f>'Summary CF'!B162*$D$12</f>
        <v>16315.019851690307</v>
      </c>
      <c r="AB178" s="7"/>
      <c r="AC178" s="7">
        <f t="shared" si="55"/>
        <v>0</v>
      </c>
      <c r="AD178" s="7">
        <f t="shared" si="56"/>
        <v>0</v>
      </c>
      <c r="AE178" s="31"/>
      <c r="AF178" s="7">
        <f t="shared" si="57"/>
        <v>16315.019851690307</v>
      </c>
      <c r="AG178" s="7">
        <f t="shared" si="58"/>
        <v>431981.99202898261</v>
      </c>
    </row>
    <row r="179" spans="1:33" x14ac:dyDescent="0.15">
      <c r="A179" s="48">
        <f>'Summary CF'!B163*$D$5</f>
        <v>54336.218767945924</v>
      </c>
      <c r="B179" s="26">
        <v>161</v>
      </c>
      <c r="C179" s="7">
        <f t="shared" si="40"/>
        <v>0</v>
      </c>
      <c r="D179" s="7">
        <f t="shared" si="49"/>
        <v>0</v>
      </c>
      <c r="E179" s="31"/>
      <c r="F179" s="7">
        <f t="shared" si="41"/>
        <v>0</v>
      </c>
      <c r="G179" s="7">
        <f t="shared" si="50"/>
        <v>0</v>
      </c>
      <c r="H179" s="31"/>
      <c r="I179" s="7">
        <f t="shared" si="51"/>
        <v>0</v>
      </c>
      <c r="J179" s="7">
        <f t="shared" si="52"/>
        <v>0</v>
      </c>
      <c r="K179" s="31"/>
      <c r="L179" s="45">
        <f t="shared" si="42"/>
        <v>0</v>
      </c>
      <c r="M179" s="62">
        <f t="shared" si="43"/>
        <v>0</v>
      </c>
      <c r="N179" s="66">
        <f t="shared" si="44"/>
        <v>0</v>
      </c>
      <c r="O179" s="7">
        <f t="shared" si="45"/>
        <v>0</v>
      </c>
      <c r="P179" s="31"/>
      <c r="Q179" s="7">
        <f t="shared" si="46"/>
        <v>0</v>
      </c>
      <c r="R179" s="7">
        <f t="shared" si="53"/>
        <v>0</v>
      </c>
      <c r="S179" s="30"/>
      <c r="T179" s="54">
        <f t="shared" si="47"/>
        <v>6193.2902083008739</v>
      </c>
      <c r="U179" s="62">
        <f t="shared" si="59"/>
        <v>0</v>
      </c>
      <c r="V179" s="62">
        <f t="shared" si="48"/>
        <v>54336.218767945924</v>
      </c>
      <c r="W179" s="7">
        <f t="shared" si="54"/>
        <v>1432053.431224264</v>
      </c>
      <c r="X179" s="30"/>
      <c r="Y179" s="30"/>
      <c r="Z179" s="30"/>
      <c r="AA179" s="48">
        <f>'Summary CF'!B163*$D$12</f>
        <v>15791.463579434283</v>
      </c>
      <c r="AB179" s="7"/>
      <c r="AC179" s="7">
        <f t="shared" si="55"/>
        <v>0</v>
      </c>
      <c r="AD179" s="7">
        <f t="shared" si="56"/>
        <v>0</v>
      </c>
      <c r="AE179" s="31"/>
      <c r="AF179" s="7">
        <f t="shared" si="57"/>
        <v>15791.463579434283</v>
      </c>
      <c r="AG179" s="7">
        <f t="shared" si="58"/>
        <v>416190.52844954835</v>
      </c>
    </row>
    <row r="180" spans="1:33" x14ac:dyDescent="0.15">
      <c r="A180" s="48">
        <f>'Summary CF'!B164*$D$5</f>
        <v>52588.852905729407</v>
      </c>
      <c r="B180" s="26">
        <v>162</v>
      </c>
      <c r="C180" s="7">
        <f t="shared" si="40"/>
        <v>0</v>
      </c>
      <c r="D180" s="7">
        <f t="shared" si="49"/>
        <v>0</v>
      </c>
      <c r="E180" s="31"/>
      <c r="F180" s="7">
        <f t="shared" si="41"/>
        <v>0</v>
      </c>
      <c r="G180" s="7">
        <f t="shared" si="50"/>
        <v>0</v>
      </c>
      <c r="H180" s="31"/>
      <c r="I180" s="7">
        <f t="shared" si="51"/>
        <v>0</v>
      </c>
      <c r="J180" s="7">
        <f t="shared" si="52"/>
        <v>0</v>
      </c>
      <c r="K180" s="31"/>
      <c r="L180" s="45">
        <f t="shared" si="42"/>
        <v>0</v>
      </c>
      <c r="M180" s="62">
        <f t="shared" si="43"/>
        <v>0</v>
      </c>
      <c r="N180" s="66">
        <f t="shared" si="44"/>
        <v>0</v>
      </c>
      <c r="O180" s="7">
        <f t="shared" si="45"/>
        <v>0</v>
      </c>
      <c r="P180" s="31"/>
      <c r="Q180" s="7">
        <f t="shared" si="46"/>
        <v>0</v>
      </c>
      <c r="R180" s="7">
        <f t="shared" si="53"/>
        <v>0</v>
      </c>
      <c r="S180" s="30"/>
      <c r="T180" s="54">
        <f t="shared" si="47"/>
        <v>5966.8892967677666</v>
      </c>
      <c r="U180" s="62">
        <f t="shared" si="59"/>
        <v>0</v>
      </c>
      <c r="V180" s="62">
        <f t="shared" si="48"/>
        <v>52588.852905729407</v>
      </c>
      <c r="W180" s="7">
        <f t="shared" si="54"/>
        <v>1379464.5783185347</v>
      </c>
      <c r="X180" s="30"/>
      <c r="Y180" s="30"/>
      <c r="Z180" s="30"/>
      <c r="AA180" s="48">
        <f>'Summary CF'!B164*$D$12</f>
        <v>15283.635375727608</v>
      </c>
      <c r="AB180" s="7"/>
      <c r="AC180" s="7">
        <f t="shared" si="55"/>
        <v>0</v>
      </c>
      <c r="AD180" s="7">
        <f t="shared" si="56"/>
        <v>0</v>
      </c>
      <c r="AE180" s="31"/>
      <c r="AF180" s="7">
        <f t="shared" si="57"/>
        <v>15283.635375727608</v>
      </c>
      <c r="AG180" s="7">
        <f t="shared" si="58"/>
        <v>400906.89307382074</v>
      </c>
    </row>
    <row r="181" spans="1:33" x14ac:dyDescent="0.15">
      <c r="A181" s="48">
        <f>'Summary CF'!B165*$D$5</f>
        <v>50894.043384437115</v>
      </c>
      <c r="B181" s="26">
        <v>163</v>
      </c>
      <c r="C181" s="7">
        <f t="shared" si="40"/>
        <v>0</v>
      </c>
      <c r="D181" s="7">
        <f t="shared" si="49"/>
        <v>0</v>
      </c>
      <c r="E181" s="31"/>
      <c r="F181" s="7">
        <f t="shared" si="41"/>
        <v>0</v>
      </c>
      <c r="G181" s="7">
        <f t="shared" si="50"/>
        <v>0</v>
      </c>
      <c r="H181" s="31"/>
      <c r="I181" s="7">
        <f t="shared" si="51"/>
        <v>0</v>
      </c>
      <c r="J181" s="7">
        <f t="shared" si="52"/>
        <v>0</v>
      </c>
      <c r="K181" s="31"/>
      <c r="L181" s="45">
        <f t="shared" si="42"/>
        <v>0</v>
      </c>
      <c r="M181" s="62">
        <f t="shared" si="43"/>
        <v>0</v>
      </c>
      <c r="N181" s="66">
        <f t="shared" si="44"/>
        <v>0</v>
      </c>
      <c r="O181" s="7">
        <f t="shared" si="45"/>
        <v>0</v>
      </c>
      <c r="P181" s="31"/>
      <c r="Q181" s="7">
        <f t="shared" si="46"/>
        <v>0</v>
      </c>
      <c r="R181" s="7">
        <f t="shared" si="53"/>
        <v>0</v>
      </c>
      <c r="S181" s="30"/>
      <c r="T181" s="54">
        <f t="shared" si="47"/>
        <v>5747.7690763272276</v>
      </c>
      <c r="U181" s="62">
        <f t="shared" si="59"/>
        <v>0</v>
      </c>
      <c r="V181" s="62">
        <f t="shared" si="48"/>
        <v>50894.043384437115</v>
      </c>
      <c r="W181" s="7">
        <f t="shared" si="54"/>
        <v>1328570.5349340974</v>
      </c>
      <c r="X181" s="30"/>
      <c r="Y181" s="30"/>
      <c r="Z181" s="30"/>
      <c r="AA181" s="48">
        <f>'Summary CF'!B165*$D$12</f>
        <v>14791.081358602036</v>
      </c>
      <c r="AB181" s="7"/>
      <c r="AC181" s="7">
        <f t="shared" si="55"/>
        <v>0</v>
      </c>
      <c r="AD181" s="7">
        <f t="shared" si="56"/>
        <v>0</v>
      </c>
      <c r="AE181" s="31"/>
      <c r="AF181" s="7">
        <f t="shared" si="57"/>
        <v>14791.081358602036</v>
      </c>
      <c r="AG181" s="7">
        <f t="shared" si="58"/>
        <v>386115.8117152187</v>
      </c>
    </row>
    <row r="182" spans="1:33" x14ac:dyDescent="0.15">
      <c r="A182" s="48">
        <f>'Summary CF'!B166*$D$5</f>
        <v>49250.272343305143</v>
      </c>
      <c r="B182" s="26">
        <v>164</v>
      </c>
      <c r="C182" s="7">
        <f t="shared" si="40"/>
        <v>0</v>
      </c>
      <c r="D182" s="7">
        <f t="shared" si="49"/>
        <v>0</v>
      </c>
      <c r="E182" s="31"/>
      <c r="F182" s="7">
        <f t="shared" si="41"/>
        <v>0</v>
      </c>
      <c r="G182" s="7">
        <f t="shared" si="50"/>
        <v>0</v>
      </c>
      <c r="H182" s="31"/>
      <c r="I182" s="7">
        <f t="shared" si="51"/>
        <v>0</v>
      </c>
      <c r="J182" s="7">
        <f t="shared" si="52"/>
        <v>0</v>
      </c>
      <c r="K182" s="31"/>
      <c r="L182" s="45">
        <f t="shared" si="42"/>
        <v>0</v>
      </c>
      <c r="M182" s="62">
        <f t="shared" si="43"/>
        <v>0</v>
      </c>
      <c r="N182" s="66">
        <f t="shared" si="44"/>
        <v>0</v>
      </c>
      <c r="O182" s="7">
        <f t="shared" si="45"/>
        <v>0</v>
      </c>
      <c r="P182" s="31"/>
      <c r="Q182" s="7">
        <f t="shared" si="46"/>
        <v>0</v>
      </c>
      <c r="R182" s="7">
        <f t="shared" si="53"/>
        <v>0</v>
      </c>
      <c r="S182" s="30"/>
      <c r="T182" s="54">
        <f t="shared" si="47"/>
        <v>5535.7105622254057</v>
      </c>
      <c r="U182" s="62">
        <f t="shared" si="59"/>
        <v>0</v>
      </c>
      <c r="V182" s="62">
        <f t="shared" si="48"/>
        <v>49250.272343305143</v>
      </c>
      <c r="W182" s="7">
        <f t="shared" si="54"/>
        <v>1279320.2625907923</v>
      </c>
      <c r="X182" s="30"/>
      <c r="Y182" s="30"/>
      <c r="Z182" s="30"/>
      <c r="AA182" s="48">
        <f>'Summary CF'!B166*$D$12</f>
        <v>14313.360399773057</v>
      </c>
      <c r="AB182" s="7"/>
      <c r="AC182" s="7">
        <f t="shared" si="55"/>
        <v>0</v>
      </c>
      <c r="AD182" s="7">
        <f t="shared" si="56"/>
        <v>0</v>
      </c>
      <c r="AE182" s="31"/>
      <c r="AF182" s="7">
        <f t="shared" si="57"/>
        <v>14313.360399773057</v>
      </c>
      <c r="AG182" s="7">
        <f t="shared" si="58"/>
        <v>371802.45131544565</v>
      </c>
    </row>
    <row r="183" spans="1:33" x14ac:dyDescent="0.15">
      <c r="A183" s="48">
        <f>'Summary CF'!B167*$D$5</f>
        <v>47656.064594970332</v>
      </c>
      <c r="B183" s="26">
        <v>165</v>
      </c>
      <c r="C183" s="7">
        <f t="shared" si="40"/>
        <v>0</v>
      </c>
      <c r="D183" s="7">
        <f t="shared" si="49"/>
        <v>0</v>
      </c>
      <c r="E183" s="31"/>
      <c r="F183" s="7">
        <f t="shared" si="41"/>
        <v>0</v>
      </c>
      <c r="G183" s="7">
        <f t="shared" si="50"/>
        <v>0</v>
      </c>
      <c r="H183" s="31"/>
      <c r="I183" s="7">
        <f t="shared" si="51"/>
        <v>0</v>
      </c>
      <c r="J183" s="7">
        <f t="shared" si="52"/>
        <v>0</v>
      </c>
      <c r="K183" s="31"/>
      <c r="L183" s="45">
        <f t="shared" si="42"/>
        <v>0</v>
      </c>
      <c r="M183" s="62">
        <f t="shared" si="43"/>
        <v>0</v>
      </c>
      <c r="N183" s="66">
        <f t="shared" si="44"/>
        <v>0</v>
      </c>
      <c r="O183" s="7">
        <f t="shared" si="45"/>
        <v>0</v>
      </c>
      <c r="P183" s="31"/>
      <c r="Q183" s="7">
        <f t="shared" si="46"/>
        <v>0</v>
      </c>
      <c r="R183" s="7">
        <f t="shared" si="53"/>
        <v>0</v>
      </c>
      <c r="S183" s="30"/>
      <c r="T183" s="54">
        <f t="shared" si="47"/>
        <v>5330.5010941283008</v>
      </c>
      <c r="U183" s="62">
        <f t="shared" si="59"/>
        <v>0</v>
      </c>
      <c r="V183" s="62">
        <f t="shared" si="48"/>
        <v>47656.064594970332</v>
      </c>
      <c r="W183" s="7">
        <f t="shared" si="54"/>
        <v>1231664.1979958219</v>
      </c>
      <c r="X183" s="30"/>
      <c r="Y183" s="30"/>
      <c r="Z183" s="30"/>
      <c r="AA183" s="48">
        <f>'Summary CF'!B167*$D$12</f>
        <v>13850.043772913252</v>
      </c>
      <c r="AB183" s="7"/>
      <c r="AC183" s="7">
        <f t="shared" si="55"/>
        <v>0</v>
      </c>
      <c r="AD183" s="7">
        <f t="shared" si="56"/>
        <v>0</v>
      </c>
      <c r="AE183" s="31"/>
      <c r="AF183" s="7">
        <f t="shared" si="57"/>
        <v>13850.043772913252</v>
      </c>
      <c r="AG183" s="7">
        <f t="shared" si="58"/>
        <v>357952.40754253243</v>
      </c>
    </row>
    <row r="184" spans="1:33" x14ac:dyDescent="0.15">
      <c r="A184" s="48">
        <f>'Summary CF'!B168*$D$5</f>
        <v>46109.986448152107</v>
      </c>
      <c r="B184" s="26">
        <v>166</v>
      </c>
      <c r="C184" s="7">
        <f t="shared" si="40"/>
        <v>0</v>
      </c>
      <c r="D184" s="7">
        <f t="shared" si="49"/>
        <v>0</v>
      </c>
      <c r="E184" s="31"/>
      <c r="F184" s="7">
        <f t="shared" si="41"/>
        <v>0</v>
      </c>
      <c r="G184" s="7">
        <f t="shared" si="50"/>
        <v>0</v>
      </c>
      <c r="H184" s="31"/>
      <c r="I184" s="7">
        <f t="shared" si="51"/>
        <v>0</v>
      </c>
      <c r="J184" s="7">
        <f t="shared" si="52"/>
        <v>0</v>
      </c>
      <c r="K184" s="31"/>
      <c r="L184" s="45">
        <f t="shared" si="42"/>
        <v>0</v>
      </c>
      <c r="M184" s="62">
        <f t="shared" si="43"/>
        <v>0</v>
      </c>
      <c r="N184" s="66">
        <f t="shared" si="44"/>
        <v>0</v>
      </c>
      <c r="O184" s="7">
        <f t="shared" si="45"/>
        <v>0</v>
      </c>
      <c r="P184" s="31"/>
      <c r="Q184" s="7">
        <f t="shared" si="46"/>
        <v>0</v>
      </c>
      <c r="R184" s="7">
        <f t="shared" si="53"/>
        <v>0</v>
      </c>
      <c r="S184" s="30"/>
      <c r="T184" s="54">
        <f t="shared" si="47"/>
        <v>5131.9341583159248</v>
      </c>
      <c r="U184" s="62">
        <f t="shared" si="59"/>
        <v>0</v>
      </c>
      <c r="V184" s="62">
        <f t="shared" si="48"/>
        <v>46109.986448152107</v>
      </c>
      <c r="W184" s="7">
        <f t="shared" si="54"/>
        <v>1185554.21154767</v>
      </c>
      <c r="X184" s="30"/>
      <c r="Y184" s="30"/>
      <c r="Z184" s="30"/>
      <c r="AA184" s="48">
        <f>'Summary CF'!B168*$D$12</f>
        <v>13400.714811494207</v>
      </c>
      <c r="AB184" s="7"/>
      <c r="AC184" s="7">
        <f t="shared" si="55"/>
        <v>0</v>
      </c>
      <c r="AD184" s="7">
        <f t="shared" si="56"/>
        <v>0</v>
      </c>
      <c r="AE184" s="31"/>
      <c r="AF184" s="7">
        <f t="shared" si="57"/>
        <v>13400.714811494207</v>
      </c>
      <c r="AG184" s="7">
        <f t="shared" si="58"/>
        <v>344551.6927310382</v>
      </c>
    </row>
    <row r="185" spans="1:33" x14ac:dyDescent="0.15">
      <c r="A185" s="48">
        <f>'Summary CF'!B169*$D$5</f>
        <v>44610.644562372079</v>
      </c>
      <c r="B185" s="26">
        <v>167</v>
      </c>
      <c r="C185" s="7">
        <f t="shared" si="40"/>
        <v>0</v>
      </c>
      <c r="D185" s="7">
        <f t="shared" si="49"/>
        <v>0</v>
      </c>
      <c r="E185" s="31"/>
      <c r="F185" s="7">
        <f t="shared" si="41"/>
        <v>0</v>
      </c>
      <c r="G185" s="7">
        <f t="shared" si="50"/>
        <v>0</v>
      </c>
      <c r="H185" s="31"/>
      <c r="I185" s="7">
        <f t="shared" si="51"/>
        <v>0</v>
      </c>
      <c r="J185" s="7">
        <f t="shared" si="52"/>
        <v>0</v>
      </c>
      <c r="K185" s="31"/>
      <c r="L185" s="45">
        <f t="shared" si="42"/>
        <v>0</v>
      </c>
      <c r="M185" s="62">
        <f t="shared" si="43"/>
        <v>0</v>
      </c>
      <c r="N185" s="66">
        <f t="shared" si="44"/>
        <v>0</v>
      </c>
      <c r="O185" s="7">
        <f t="shared" si="45"/>
        <v>0</v>
      </c>
      <c r="P185" s="31"/>
      <c r="Q185" s="7">
        <f t="shared" si="46"/>
        <v>0</v>
      </c>
      <c r="R185" s="7">
        <f t="shared" si="53"/>
        <v>0</v>
      </c>
      <c r="S185" s="30"/>
      <c r="T185" s="54">
        <f t="shared" si="47"/>
        <v>4939.809214781958</v>
      </c>
      <c r="U185" s="62">
        <f t="shared" si="59"/>
        <v>0</v>
      </c>
      <c r="V185" s="62">
        <f t="shared" si="48"/>
        <v>44610.644562372079</v>
      </c>
      <c r="W185" s="7">
        <f t="shared" si="54"/>
        <v>1140943.5669852979</v>
      </c>
      <c r="X185" s="30"/>
      <c r="Y185" s="30"/>
      <c r="Z185" s="30"/>
      <c r="AA185" s="48">
        <f>'Summary CF'!B169*$D$12</f>
        <v>12964.968575939387</v>
      </c>
      <c r="AB185" s="7"/>
      <c r="AC185" s="7">
        <f t="shared" si="55"/>
        <v>0</v>
      </c>
      <c r="AD185" s="7">
        <f t="shared" si="56"/>
        <v>0</v>
      </c>
      <c r="AE185" s="31"/>
      <c r="AF185" s="7">
        <f t="shared" si="57"/>
        <v>12964.968575939387</v>
      </c>
      <c r="AG185" s="7">
        <f t="shared" si="58"/>
        <v>331586.72415509884</v>
      </c>
    </row>
    <row r="186" spans="1:33" x14ac:dyDescent="0.15">
      <c r="A186" s="48">
        <f>'Summary CF'!B170*$D$5</f>
        <v>43156.684833848332</v>
      </c>
      <c r="B186" s="26">
        <v>168</v>
      </c>
      <c r="C186" s="7">
        <f t="shared" si="40"/>
        <v>0</v>
      </c>
      <c r="D186" s="7">
        <f t="shared" si="49"/>
        <v>0</v>
      </c>
      <c r="E186" s="31"/>
      <c r="F186" s="7">
        <f t="shared" si="41"/>
        <v>0</v>
      </c>
      <c r="G186" s="7">
        <f t="shared" si="50"/>
        <v>0</v>
      </c>
      <c r="H186" s="31"/>
      <c r="I186" s="7">
        <f t="shared" si="51"/>
        <v>0</v>
      </c>
      <c r="J186" s="7">
        <f t="shared" si="52"/>
        <v>0</v>
      </c>
      <c r="K186" s="31"/>
      <c r="L186" s="45">
        <f t="shared" si="42"/>
        <v>0</v>
      </c>
      <c r="M186" s="62">
        <f t="shared" si="43"/>
        <v>0</v>
      </c>
      <c r="N186" s="66">
        <f t="shared" si="44"/>
        <v>0</v>
      </c>
      <c r="O186" s="7">
        <f t="shared" si="45"/>
        <v>0</v>
      </c>
      <c r="P186" s="31"/>
      <c r="Q186" s="7">
        <f t="shared" si="46"/>
        <v>0</v>
      </c>
      <c r="R186" s="7">
        <f t="shared" si="53"/>
        <v>0</v>
      </c>
      <c r="S186" s="30"/>
      <c r="T186" s="54">
        <f t="shared" si="47"/>
        <v>4753.9315291054081</v>
      </c>
      <c r="U186" s="62">
        <f t="shared" si="59"/>
        <v>0</v>
      </c>
      <c r="V186" s="62">
        <f t="shared" si="48"/>
        <v>43156.684833848332</v>
      </c>
      <c r="W186" s="7">
        <f t="shared" si="54"/>
        <v>1097786.8821514496</v>
      </c>
      <c r="X186" s="30"/>
      <c r="Y186" s="30"/>
      <c r="Z186" s="30"/>
      <c r="AA186" s="48">
        <f>'Summary CF'!B170*$D$12</f>
        <v>12542.411529837171</v>
      </c>
      <c r="AB186" s="7"/>
      <c r="AC186" s="7">
        <f t="shared" si="55"/>
        <v>0</v>
      </c>
      <c r="AD186" s="7">
        <f t="shared" si="56"/>
        <v>0</v>
      </c>
      <c r="AE186" s="31"/>
      <c r="AF186" s="7">
        <f t="shared" si="57"/>
        <v>12542.411529837171</v>
      </c>
      <c r="AG186" s="7">
        <f t="shared" si="58"/>
        <v>319044.31262526166</v>
      </c>
    </row>
    <row r="187" spans="1:33" x14ac:dyDescent="0.15">
      <c r="A187" s="48">
        <f>'Summary CF'!B171*$D$5</f>
        <v>41746.791311724708</v>
      </c>
      <c r="B187" s="26">
        <v>169</v>
      </c>
      <c r="C187" s="7">
        <f t="shared" si="40"/>
        <v>0</v>
      </c>
      <c r="D187" s="7">
        <f t="shared" si="49"/>
        <v>0</v>
      </c>
      <c r="E187" s="31"/>
      <c r="F187" s="7">
        <f t="shared" si="41"/>
        <v>0</v>
      </c>
      <c r="G187" s="7">
        <f t="shared" si="50"/>
        <v>0</v>
      </c>
      <c r="H187" s="31"/>
      <c r="I187" s="7">
        <f t="shared" si="51"/>
        <v>0</v>
      </c>
      <c r="J187" s="7">
        <f t="shared" si="52"/>
        <v>0</v>
      </c>
      <c r="K187" s="31"/>
      <c r="L187" s="45">
        <f t="shared" si="42"/>
        <v>0</v>
      </c>
      <c r="M187" s="62">
        <f t="shared" si="43"/>
        <v>0</v>
      </c>
      <c r="N187" s="66">
        <f t="shared" si="44"/>
        <v>0</v>
      </c>
      <c r="O187" s="7">
        <f t="shared" si="45"/>
        <v>0</v>
      </c>
      <c r="P187" s="31"/>
      <c r="Q187" s="7">
        <f t="shared" si="46"/>
        <v>0</v>
      </c>
      <c r="R187" s="7">
        <f t="shared" si="53"/>
        <v>0</v>
      </c>
      <c r="S187" s="30"/>
      <c r="T187" s="54">
        <f t="shared" si="47"/>
        <v>4574.1120089643728</v>
      </c>
      <c r="U187" s="62">
        <f t="shared" si="59"/>
        <v>0</v>
      </c>
      <c r="V187" s="62">
        <f t="shared" si="48"/>
        <v>41746.791311724708</v>
      </c>
      <c r="W187" s="7">
        <f t="shared" si="54"/>
        <v>1056040.0908397248</v>
      </c>
      <c r="X187" s="30"/>
      <c r="Y187" s="30"/>
      <c r="Z187" s="30"/>
      <c r="AA187" s="48">
        <f>'Summary CF'!B171*$D$12</f>
        <v>12132.661224969994</v>
      </c>
      <c r="AB187" s="7"/>
      <c r="AC187" s="7">
        <f t="shared" si="55"/>
        <v>0</v>
      </c>
      <c r="AD187" s="7">
        <f t="shared" si="56"/>
        <v>0</v>
      </c>
      <c r="AE187" s="31"/>
      <c r="AF187" s="7">
        <f t="shared" si="57"/>
        <v>12132.661224969994</v>
      </c>
      <c r="AG187" s="7">
        <f t="shared" si="58"/>
        <v>306911.65140029165</v>
      </c>
    </row>
    <row r="188" spans="1:33" x14ac:dyDescent="0.15">
      <c r="A188" s="48">
        <f>'Summary CF'!B172*$D$5</f>
        <v>40379.685143817725</v>
      </c>
      <c r="B188" s="26">
        <v>170</v>
      </c>
      <c r="C188" s="7">
        <f t="shared" si="40"/>
        <v>0</v>
      </c>
      <c r="D188" s="7">
        <f t="shared" si="49"/>
        <v>0</v>
      </c>
      <c r="E188" s="31"/>
      <c r="F188" s="7">
        <f t="shared" si="41"/>
        <v>0</v>
      </c>
      <c r="G188" s="7">
        <f t="shared" si="50"/>
        <v>0</v>
      </c>
      <c r="H188" s="31"/>
      <c r="I188" s="7">
        <f t="shared" si="51"/>
        <v>0</v>
      </c>
      <c r="J188" s="7">
        <f t="shared" si="52"/>
        <v>0</v>
      </c>
      <c r="K188" s="31"/>
      <c r="L188" s="45">
        <f t="shared" si="42"/>
        <v>0</v>
      </c>
      <c r="M188" s="62">
        <f t="shared" si="43"/>
        <v>0</v>
      </c>
      <c r="N188" s="66">
        <f t="shared" si="44"/>
        <v>0</v>
      </c>
      <c r="O188" s="7">
        <f t="shared" si="45"/>
        <v>0</v>
      </c>
      <c r="P188" s="31"/>
      <c r="Q188" s="7">
        <f t="shared" si="46"/>
        <v>0</v>
      </c>
      <c r="R188" s="7">
        <f t="shared" si="53"/>
        <v>0</v>
      </c>
      <c r="S188" s="30"/>
      <c r="T188" s="54">
        <f t="shared" si="47"/>
        <v>4400.16704516552</v>
      </c>
      <c r="U188" s="62">
        <f t="shared" si="59"/>
        <v>0</v>
      </c>
      <c r="V188" s="62">
        <f t="shared" si="48"/>
        <v>40379.685143817725</v>
      </c>
      <c r="W188" s="7">
        <f t="shared" si="54"/>
        <v>1015660.4056959071</v>
      </c>
      <c r="X188" s="30"/>
      <c r="Y188" s="30"/>
      <c r="Z188" s="30"/>
      <c r="AA188" s="48">
        <f>'Summary CF'!B172*$D$12</f>
        <v>11735.345994922027</v>
      </c>
      <c r="AB188" s="7"/>
      <c r="AC188" s="7">
        <f t="shared" si="55"/>
        <v>0</v>
      </c>
      <c r="AD188" s="7">
        <f t="shared" si="56"/>
        <v>0</v>
      </c>
      <c r="AE188" s="31"/>
      <c r="AF188" s="7">
        <f t="shared" si="57"/>
        <v>11735.345994922027</v>
      </c>
      <c r="AG188" s="7">
        <f t="shared" si="58"/>
        <v>295176.30540536961</v>
      </c>
    </row>
    <row r="189" spans="1:33" x14ac:dyDescent="0.15">
      <c r="A189" s="48">
        <f>'Summary CF'!B173*$D$5</f>
        <v>39054.123551085424</v>
      </c>
      <c r="B189" s="26">
        <v>171</v>
      </c>
      <c r="C189" s="7">
        <f t="shared" si="40"/>
        <v>0</v>
      </c>
      <c r="D189" s="7">
        <f t="shared" si="49"/>
        <v>0</v>
      </c>
      <c r="E189" s="31"/>
      <c r="F189" s="7">
        <f t="shared" si="41"/>
        <v>0</v>
      </c>
      <c r="G189" s="7">
        <f t="shared" si="50"/>
        <v>0</v>
      </c>
      <c r="H189" s="31"/>
      <c r="I189" s="7">
        <f t="shared" si="51"/>
        <v>0</v>
      </c>
      <c r="J189" s="7">
        <f t="shared" si="52"/>
        <v>0</v>
      </c>
      <c r="K189" s="31"/>
      <c r="L189" s="45">
        <f t="shared" si="42"/>
        <v>0</v>
      </c>
      <c r="M189" s="62">
        <f t="shared" si="43"/>
        <v>0</v>
      </c>
      <c r="N189" s="66">
        <f t="shared" si="44"/>
        <v>0</v>
      </c>
      <c r="O189" s="7">
        <f t="shared" si="45"/>
        <v>0</v>
      </c>
      <c r="P189" s="31"/>
      <c r="Q189" s="7">
        <f t="shared" si="46"/>
        <v>0</v>
      </c>
      <c r="R189" s="7">
        <f t="shared" si="53"/>
        <v>0</v>
      </c>
      <c r="S189" s="30"/>
      <c r="T189" s="54">
        <f t="shared" si="47"/>
        <v>4231.918357066279</v>
      </c>
      <c r="U189" s="62">
        <f t="shared" si="59"/>
        <v>0</v>
      </c>
      <c r="V189" s="62">
        <f t="shared" si="48"/>
        <v>39054.123551085424</v>
      </c>
      <c r="W189" s="7">
        <f t="shared" si="54"/>
        <v>976606.2821448216</v>
      </c>
      <c r="X189" s="30"/>
      <c r="Y189" s="30"/>
      <c r="Z189" s="30"/>
      <c r="AA189" s="48">
        <f>'Summary CF'!B173*$D$12</f>
        <v>11350.1046570342</v>
      </c>
      <c r="AB189" s="7"/>
      <c r="AC189" s="7">
        <f t="shared" si="55"/>
        <v>0</v>
      </c>
      <c r="AD189" s="7">
        <f t="shared" si="56"/>
        <v>0</v>
      </c>
      <c r="AE189" s="31"/>
      <c r="AF189" s="7">
        <f t="shared" si="57"/>
        <v>11350.1046570342</v>
      </c>
      <c r="AG189" s="7">
        <f t="shared" si="58"/>
        <v>283826.2007483354</v>
      </c>
    </row>
    <row r="190" spans="1:33" x14ac:dyDescent="0.15">
      <c r="A190" s="48">
        <f>'Summary CF'!B174*$D$5</f>
        <v>37768.898830044098</v>
      </c>
      <c r="B190" s="26">
        <v>172</v>
      </c>
      <c r="C190" s="7">
        <f t="shared" si="40"/>
        <v>0</v>
      </c>
      <c r="D190" s="7">
        <f t="shared" si="49"/>
        <v>0</v>
      </c>
      <c r="E190" s="31"/>
      <c r="F190" s="7">
        <f t="shared" si="41"/>
        <v>0</v>
      </c>
      <c r="G190" s="7">
        <f t="shared" si="50"/>
        <v>0</v>
      </c>
      <c r="H190" s="31"/>
      <c r="I190" s="7">
        <f t="shared" si="51"/>
        <v>0</v>
      </c>
      <c r="J190" s="7">
        <f t="shared" si="52"/>
        <v>0</v>
      </c>
      <c r="K190" s="31"/>
      <c r="L190" s="45">
        <f t="shared" si="42"/>
        <v>0</v>
      </c>
      <c r="M190" s="62">
        <f t="shared" si="43"/>
        <v>0</v>
      </c>
      <c r="N190" s="66">
        <f t="shared" si="44"/>
        <v>0</v>
      </c>
      <c r="O190" s="7">
        <f t="shared" si="45"/>
        <v>0</v>
      </c>
      <c r="P190" s="31"/>
      <c r="Q190" s="7">
        <f t="shared" si="46"/>
        <v>0</v>
      </c>
      <c r="R190" s="7">
        <f t="shared" si="53"/>
        <v>0</v>
      </c>
      <c r="S190" s="30"/>
      <c r="T190" s="54">
        <f t="shared" si="47"/>
        <v>4069.1928422700898</v>
      </c>
      <c r="U190" s="62">
        <f t="shared" si="59"/>
        <v>0</v>
      </c>
      <c r="V190" s="62">
        <f t="shared" si="48"/>
        <v>37768.898830044098</v>
      </c>
      <c r="W190" s="7">
        <f t="shared" si="54"/>
        <v>938837.38331477751</v>
      </c>
      <c r="X190" s="30"/>
      <c r="Y190" s="30"/>
      <c r="Z190" s="30"/>
      <c r="AA190" s="48">
        <f>'Summary CF'!B174*$D$12</f>
        <v>10976.586222481565</v>
      </c>
      <c r="AB190" s="7"/>
      <c r="AC190" s="7">
        <f t="shared" si="55"/>
        <v>0</v>
      </c>
      <c r="AD190" s="7">
        <f t="shared" si="56"/>
        <v>0</v>
      </c>
      <c r="AE190" s="31"/>
      <c r="AF190" s="7">
        <f t="shared" si="57"/>
        <v>10976.586222481565</v>
      </c>
      <c r="AG190" s="7">
        <f t="shared" si="58"/>
        <v>272849.61452585383</v>
      </c>
    </row>
    <row r="191" spans="1:33" x14ac:dyDescent="0.15">
      <c r="A191" s="48">
        <f>'Summary CF'!B175*$D$5</f>
        <v>36522.837382379206</v>
      </c>
      <c r="B191" s="26">
        <v>173</v>
      </c>
      <c r="C191" s="7">
        <f t="shared" si="40"/>
        <v>0</v>
      </c>
      <c r="D191" s="7">
        <f t="shared" si="49"/>
        <v>0</v>
      </c>
      <c r="E191" s="31"/>
      <c r="F191" s="7">
        <f t="shared" si="41"/>
        <v>0</v>
      </c>
      <c r="G191" s="7">
        <f t="shared" si="50"/>
        <v>0</v>
      </c>
      <c r="H191" s="31"/>
      <c r="I191" s="7">
        <f t="shared" si="51"/>
        <v>0</v>
      </c>
      <c r="J191" s="7">
        <f t="shared" si="52"/>
        <v>0</v>
      </c>
      <c r="K191" s="31"/>
      <c r="L191" s="45">
        <f t="shared" si="42"/>
        <v>0</v>
      </c>
      <c r="M191" s="62">
        <f t="shared" si="43"/>
        <v>0</v>
      </c>
      <c r="N191" s="66">
        <f t="shared" si="44"/>
        <v>0</v>
      </c>
      <c r="O191" s="7">
        <f t="shared" si="45"/>
        <v>0</v>
      </c>
      <c r="P191" s="31"/>
      <c r="Q191" s="7">
        <f t="shared" si="46"/>
        <v>0</v>
      </c>
      <c r="R191" s="7">
        <f t="shared" si="53"/>
        <v>0</v>
      </c>
      <c r="S191" s="30"/>
      <c r="T191" s="54">
        <f t="shared" si="47"/>
        <v>3911.8224304782398</v>
      </c>
      <c r="U191" s="62">
        <f t="shared" si="59"/>
        <v>0</v>
      </c>
      <c r="V191" s="62">
        <f t="shared" si="48"/>
        <v>36522.837382379206</v>
      </c>
      <c r="W191" s="7">
        <f t="shared" si="54"/>
        <v>902314.54593239829</v>
      </c>
      <c r="X191" s="30"/>
      <c r="Y191" s="30"/>
      <c r="Z191" s="30"/>
      <c r="AA191" s="48">
        <f>'Summary CF'!B175*$D$12</f>
        <v>10614.449614253957</v>
      </c>
      <c r="AB191" s="7"/>
      <c r="AC191" s="7">
        <f t="shared" si="55"/>
        <v>0</v>
      </c>
      <c r="AD191" s="7">
        <f t="shared" si="56"/>
        <v>0</v>
      </c>
      <c r="AE191" s="31"/>
      <c r="AF191" s="7">
        <f t="shared" si="57"/>
        <v>10614.449614253957</v>
      </c>
      <c r="AG191" s="7">
        <f t="shared" si="58"/>
        <v>262235.16491159989</v>
      </c>
    </row>
    <row r="192" spans="1:33" x14ac:dyDescent="0.15">
      <c r="A192" s="48">
        <f>'Summary CF'!B176*$D$5</f>
        <v>35314.798771017129</v>
      </c>
      <c r="B192" s="26">
        <v>174</v>
      </c>
      <c r="C192" s="7">
        <f t="shared" si="40"/>
        <v>0</v>
      </c>
      <c r="D192" s="7">
        <f t="shared" si="49"/>
        <v>0</v>
      </c>
      <c r="E192" s="31"/>
      <c r="F192" s="7">
        <f t="shared" si="41"/>
        <v>0</v>
      </c>
      <c r="G192" s="7">
        <f t="shared" si="50"/>
        <v>0</v>
      </c>
      <c r="H192" s="31"/>
      <c r="I192" s="7">
        <f t="shared" si="51"/>
        <v>0</v>
      </c>
      <c r="J192" s="7">
        <f t="shared" si="52"/>
        <v>0</v>
      </c>
      <c r="K192" s="31"/>
      <c r="L192" s="45">
        <f t="shared" si="42"/>
        <v>0</v>
      </c>
      <c r="M192" s="62">
        <f t="shared" si="43"/>
        <v>0</v>
      </c>
      <c r="N192" s="66">
        <f t="shared" si="44"/>
        <v>0</v>
      </c>
      <c r="O192" s="7">
        <f t="shared" si="45"/>
        <v>0</v>
      </c>
      <c r="P192" s="31"/>
      <c r="Q192" s="7">
        <f t="shared" si="46"/>
        <v>0</v>
      </c>
      <c r="R192" s="7">
        <f t="shared" si="53"/>
        <v>0</v>
      </c>
      <c r="S192" s="30"/>
      <c r="T192" s="54">
        <f t="shared" si="47"/>
        <v>3759.643941384993</v>
      </c>
      <c r="U192" s="62">
        <f t="shared" si="59"/>
        <v>0</v>
      </c>
      <c r="V192" s="62">
        <f t="shared" si="48"/>
        <v>35314.798771017129</v>
      </c>
      <c r="W192" s="7">
        <f t="shared" si="54"/>
        <v>866999.74716138118</v>
      </c>
      <c r="X192" s="30"/>
      <c r="Y192" s="30"/>
      <c r="Z192" s="30"/>
      <c r="AA192" s="48">
        <f>'Summary CF'!B176*$D$12</f>
        <v>10263.363392826854</v>
      </c>
      <c r="AB192" s="7"/>
      <c r="AC192" s="7">
        <f t="shared" si="55"/>
        <v>0</v>
      </c>
      <c r="AD192" s="7">
        <f t="shared" si="56"/>
        <v>0</v>
      </c>
      <c r="AE192" s="31"/>
      <c r="AF192" s="7">
        <f t="shared" si="57"/>
        <v>10263.363392826854</v>
      </c>
      <c r="AG192" s="7">
        <f t="shared" si="58"/>
        <v>251971.80151877302</v>
      </c>
    </row>
    <row r="193" spans="1:33" x14ac:dyDescent="0.15">
      <c r="A193" s="48">
        <f>'Summary CF'!B177*$D$5</f>
        <v>34143.674801943896</v>
      </c>
      <c r="B193" s="26">
        <v>175</v>
      </c>
      <c r="C193" s="7">
        <f t="shared" si="40"/>
        <v>0</v>
      </c>
      <c r="D193" s="7">
        <f t="shared" si="49"/>
        <v>0</v>
      </c>
      <c r="E193" s="31"/>
      <c r="F193" s="7">
        <f t="shared" si="41"/>
        <v>0</v>
      </c>
      <c r="G193" s="7">
        <f t="shared" si="50"/>
        <v>0</v>
      </c>
      <c r="H193" s="31"/>
      <c r="I193" s="7">
        <f t="shared" si="51"/>
        <v>0</v>
      </c>
      <c r="J193" s="7">
        <f t="shared" si="52"/>
        <v>0</v>
      </c>
      <c r="K193" s="31"/>
      <c r="L193" s="45">
        <f t="shared" si="42"/>
        <v>0</v>
      </c>
      <c r="M193" s="62">
        <f t="shared" si="43"/>
        <v>0</v>
      </c>
      <c r="N193" s="66">
        <f t="shared" si="44"/>
        <v>0</v>
      </c>
      <c r="O193" s="7">
        <f t="shared" si="45"/>
        <v>0</v>
      </c>
      <c r="P193" s="31"/>
      <c r="Q193" s="7">
        <f t="shared" si="46"/>
        <v>0</v>
      </c>
      <c r="R193" s="7">
        <f t="shared" si="53"/>
        <v>0</v>
      </c>
      <c r="S193" s="30"/>
      <c r="T193" s="54">
        <f t="shared" si="47"/>
        <v>3612.4989465057547</v>
      </c>
      <c r="U193" s="62">
        <f t="shared" si="59"/>
        <v>0</v>
      </c>
      <c r="V193" s="62">
        <f t="shared" si="48"/>
        <v>34143.674801943896</v>
      </c>
      <c r="W193" s="7">
        <f t="shared" si="54"/>
        <v>832856.07235943724</v>
      </c>
      <c r="X193" s="30"/>
      <c r="Y193" s="30"/>
      <c r="Z193" s="30"/>
      <c r="AA193" s="48">
        <f>'Summary CF'!B177*$D$12</f>
        <v>9923.0054893149463</v>
      </c>
      <c r="AB193" s="7"/>
      <c r="AC193" s="7">
        <f t="shared" si="55"/>
        <v>0</v>
      </c>
      <c r="AD193" s="7">
        <f t="shared" si="56"/>
        <v>0</v>
      </c>
      <c r="AE193" s="31"/>
      <c r="AF193" s="7">
        <f t="shared" si="57"/>
        <v>9923.0054893149463</v>
      </c>
      <c r="AG193" s="7">
        <f t="shared" si="58"/>
        <v>242048.79602945808</v>
      </c>
    </row>
    <row r="194" spans="1:33" x14ac:dyDescent="0.15">
      <c r="A194" s="48">
        <f>'Summary CF'!B178*$D$5</f>
        <v>33008.388631076428</v>
      </c>
      <c r="B194" s="26">
        <v>176</v>
      </c>
      <c r="C194" s="7">
        <f t="shared" si="40"/>
        <v>0</v>
      </c>
      <c r="D194" s="7">
        <f t="shared" si="49"/>
        <v>0</v>
      </c>
      <c r="E194" s="31"/>
      <c r="F194" s="7">
        <f t="shared" si="41"/>
        <v>0</v>
      </c>
      <c r="G194" s="7">
        <f t="shared" si="50"/>
        <v>0</v>
      </c>
      <c r="H194" s="31"/>
      <c r="I194" s="7">
        <f t="shared" si="51"/>
        <v>0</v>
      </c>
      <c r="J194" s="7">
        <f t="shared" si="52"/>
        <v>0</v>
      </c>
      <c r="K194" s="31"/>
      <c r="L194" s="45">
        <f t="shared" si="42"/>
        <v>0</v>
      </c>
      <c r="M194" s="62">
        <f t="shared" si="43"/>
        <v>0</v>
      </c>
      <c r="N194" s="66">
        <f t="shared" si="44"/>
        <v>0</v>
      </c>
      <c r="O194" s="7">
        <f t="shared" si="45"/>
        <v>0</v>
      </c>
      <c r="P194" s="31"/>
      <c r="Q194" s="7">
        <f t="shared" si="46"/>
        <v>0</v>
      </c>
      <c r="R194" s="7">
        <f t="shared" si="53"/>
        <v>0</v>
      </c>
      <c r="S194" s="30"/>
      <c r="T194" s="54">
        <f t="shared" si="47"/>
        <v>3470.2336348309886</v>
      </c>
      <c r="U194" s="62">
        <f t="shared" si="59"/>
        <v>0</v>
      </c>
      <c r="V194" s="62">
        <f t="shared" si="48"/>
        <v>33008.388631076428</v>
      </c>
      <c r="W194" s="7">
        <f t="shared" si="54"/>
        <v>799847.6837283608</v>
      </c>
      <c r="X194" s="30"/>
      <c r="Y194" s="30"/>
      <c r="Z194" s="30"/>
      <c r="AA194" s="48">
        <f>'Summary CF'!B178*$D$12</f>
        <v>9593.0629459065876</v>
      </c>
      <c r="AB194" s="7"/>
      <c r="AC194" s="7">
        <f t="shared" si="55"/>
        <v>0</v>
      </c>
      <c r="AD194" s="7">
        <f t="shared" si="56"/>
        <v>0</v>
      </c>
      <c r="AE194" s="31"/>
      <c r="AF194" s="7">
        <f t="shared" si="57"/>
        <v>9593.0629459065876</v>
      </c>
      <c r="AG194" s="7">
        <f t="shared" si="58"/>
        <v>232455.73308355149</v>
      </c>
    </row>
    <row r="195" spans="1:33" x14ac:dyDescent="0.15">
      <c r="A195" s="48">
        <f>'Summary CF'!B179*$D$5</f>
        <v>31907.893895509806</v>
      </c>
      <c r="B195" s="26">
        <v>177</v>
      </c>
      <c r="C195" s="7">
        <f t="shared" si="40"/>
        <v>0</v>
      </c>
      <c r="D195" s="7">
        <f t="shared" si="49"/>
        <v>0</v>
      </c>
      <c r="E195" s="31"/>
      <c r="F195" s="7">
        <f t="shared" si="41"/>
        <v>0</v>
      </c>
      <c r="G195" s="7">
        <f t="shared" si="50"/>
        <v>0</v>
      </c>
      <c r="H195" s="31"/>
      <c r="I195" s="7">
        <f t="shared" si="51"/>
        <v>0</v>
      </c>
      <c r="J195" s="7">
        <f t="shared" si="52"/>
        <v>0</v>
      </c>
      <c r="K195" s="31"/>
      <c r="L195" s="45">
        <f t="shared" si="42"/>
        <v>0</v>
      </c>
      <c r="M195" s="62">
        <f t="shared" si="43"/>
        <v>0</v>
      </c>
      <c r="N195" s="66">
        <f t="shared" si="44"/>
        <v>0</v>
      </c>
      <c r="O195" s="7">
        <f t="shared" si="45"/>
        <v>0</v>
      </c>
      <c r="P195" s="31"/>
      <c r="Q195" s="7">
        <f t="shared" si="46"/>
        <v>0</v>
      </c>
      <c r="R195" s="7">
        <f t="shared" si="53"/>
        <v>0</v>
      </c>
      <c r="S195" s="30"/>
      <c r="T195" s="54">
        <f t="shared" si="47"/>
        <v>3332.6986822015033</v>
      </c>
      <c r="U195" s="62">
        <f t="shared" si="59"/>
        <v>0</v>
      </c>
      <c r="V195" s="62">
        <f t="shared" si="48"/>
        <v>31907.893895509806</v>
      </c>
      <c r="W195" s="7">
        <f t="shared" si="54"/>
        <v>767939.78983285103</v>
      </c>
      <c r="X195" s="30"/>
      <c r="Y195" s="30"/>
      <c r="Z195" s="30"/>
      <c r="AA195" s="48">
        <f>'Summary CF'!B179*$D$12</f>
        <v>9273.2316633825376</v>
      </c>
      <c r="AB195" s="7"/>
      <c r="AC195" s="7">
        <f t="shared" si="55"/>
        <v>0</v>
      </c>
      <c r="AD195" s="7">
        <f t="shared" si="56"/>
        <v>0</v>
      </c>
      <c r="AE195" s="31"/>
      <c r="AF195" s="7">
        <f t="shared" si="57"/>
        <v>9273.2316633825376</v>
      </c>
      <c r="AG195" s="7">
        <f t="shared" si="58"/>
        <v>223182.50142016896</v>
      </c>
    </row>
    <row r="196" spans="1:33" x14ac:dyDescent="0.15">
      <c r="A196" s="48">
        <f>'Summary CF'!B180*$D$5</f>
        <v>30841.173868482958</v>
      </c>
      <c r="B196" s="26">
        <v>178</v>
      </c>
      <c r="C196" s="7">
        <f t="shared" si="40"/>
        <v>0</v>
      </c>
      <c r="D196" s="7">
        <f t="shared" si="49"/>
        <v>0</v>
      </c>
      <c r="E196" s="31"/>
      <c r="F196" s="7">
        <f t="shared" si="41"/>
        <v>0</v>
      </c>
      <c r="G196" s="7">
        <f t="shared" si="50"/>
        <v>0</v>
      </c>
      <c r="H196" s="31"/>
      <c r="I196" s="7">
        <f t="shared" si="51"/>
        <v>0</v>
      </c>
      <c r="J196" s="7">
        <f t="shared" si="52"/>
        <v>0</v>
      </c>
      <c r="K196" s="31"/>
      <c r="L196" s="45">
        <f t="shared" si="42"/>
        <v>0</v>
      </c>
      <c r="M196" s="62">
        <f t="shared" si="43"/>
        <v>0</v>
      </c>
      <c r="N196" s="66">
        <f t="shared" si="44"/>
        <v>0</v>
      </c>
      <c r="O196" s="7">
        <f t="shared" si="45"/>
        <v>0</v>
      </c>
      <c r="P196" s="31"/>
      <c r="Q196" s="7">
        <f t="shared" si="46"/>
        <v>0</v>
      </c>
      <c r="R196" s="7">
        <f t="shared" si="53"/>
        <v>0</v>
      </c>
      <c r="S196" s="30"/>
      <c r="T196" s="54">
        <f t="shared" si="47"/>
        <v>3199.7491243035461</v>
      </c>
      <c r="U196" s="62">
        <f t="shared" si="59"/>
        <v>0</v>
      </c>
      <c r="V196" s="62">
        <f t="shared" si="48"/>
        <v>30841.173868482958</v>
      </c>
      <c r="W196" s="7">
        <f t="shared" si="54"/>
        <v>737098.6159643681</v>
      </c>
      <c r="X196" s="30"/>
      <c r="Y196" s="30"/>
      <c r="Z196" s="30"/>
      <c r="AA196" s="48">
        <f>'Summary CF'!B180*$D$12</f>
        <v>8963.2161555278599</v>
      </c>
      <c r="AB196" s="7"/>
      <c r="AC196" s="7">
        <f t="shared" si="55"/>
        <v>0</v>
      </c>
      <c r="AD196" s="7">
        <f t="shared" si="56"/>
        <v>0</v>
      </c>
      <c r="AE196" s="31"/>
      <c r="AF196" s="7">
        <f t="shared" si="57"/>
        <v>8963.2161555278599</v>
      </c>
      <c r="AG196" s="7">
        <f t="shared" si="58"/>
        <v>214219.2852646411</v>
      </c>
    </row>
    <row r="197" spans="1:33" x14ac:dyDescent="0.15">
      <c r="A197" s="48">
        <f>'Summary CF'!B181*$D$5</f>
        <v>29807.240637422114</v>
      </c>
      <c r="B197" s="26">
        <v>179</v>
      </c>
      <c r="C197" s="7">
        <f t="shared" si="40"/>
        <v>0</v>
      </c>
      <c r="D197" s="7">
        <f t="shared" si="49"/>
        <v>0</v>
      </c>
      <c r="E197" s="31"/>
      <c r="F197" s="7">
        <f t="shared" si="41"/>
        <v>0</v>
      </c>
      <c r="G197" s="7">
        <f t="shared" si="50"/>
        <v>0</v>
      </c>
      <c r="H197" s="31"/>
      <c r="I197" s="7">
        <f t="shared" si="51"/>
        <v>0</v>
      </c>
      <c r="J197" s="7">
        <f t="shared" si="52"/>
        <v>0</v>
      </c>
      <c r="K197" s="31"/>
      <c r="L197" s="45">
        <f t="shared" si="42"/>
        <v>0</v>
      </c>
      <c r="M197" s="62">
        <f t="shared" si="43"/>
        <v>0</v>
      </c>
      <c r="N197" s="66">
        <f t="shared" si="44"/>
        <v>0</v>
      </c>
      <c r="O197" s="7">
        <f t="shared" si="45"/>
        <v>0</v>
      </c>
      <c r="P197" s="31"/>
      <c r="Q197" s="7">
        <f t="shared" si="46"/>
        <v>0</v>
      </c>
      <c r="R197" s="7">
        <f t="shared" si="53"/>
        <v>0</v>
      </c>
      <c r="S197" s="30"/>
      <c r="T197" s="54">
        <f t="shared" si="47"/>
        <v>3071.244233184867</v>
      </c>
      <c r="U197" s="62">
        <f t="shared" si="59"/>
        <v>0</v>
      </c>
      <c r="V197" s="62">
        <f t="shared" si="48"/>
        <v>29807.240637422114</v>
      </c>
      <c r="W197" s="7">
        <f t="shared" si="54"/>
        <v>707291.37532694603</v>
      </c>
      <c r="X197" s="30"/>
      <c r="Y197" s="30"/>
      <c r="Z197" s="30"/>
      <c r="AA197" s="48">
        <f>'Summary CF'!B181*$D$12</f>
        <v>8662.7293102508011</v>
      </c>
      <c r="AB197" s="7"/>
      <c r="AC197" s="7">
        <f t="shared" si="55"/>
        <v>0</v>
      </c>
      <c r="AD197" s="7">
        <f t="shared" si="56"/>
        <v>0</v>
      </c>
      <c r="AE197" s="31"/>
      <c r="AF197" s="7">
        <f t="shared" si="57"/>
        <v>8662.7293102508011</v>
      </c>
      <c r="AG197" s="7">
        <f t="shared" si="58"/>
        <v>205556.55595439029</v>
      </c>
    </row>
    <row r="198" spans="1:33" x14ac:dyDescent="0.15">
      <c r="A198" s="48">
        <f>'Summary CF'!B182*$D$5</f>
        <v>28805.134304438856</v>
      </c>
      <c r="B198" s="26">
        <v>180</v>
      </c>
      <c r="C198" s="7">
        <f t="shared" si="40"/>
        <v>0</v>
      </c>
      <c r="D198" s="7">
        <f t="shared" si="49"/>
        <v>0</v>
      </c>
      <c r="E198" s="31"/>
      <c r="F198" s="7">
        <f t="shared" si="41"/>
        <v>0</v>
      </c>
      <c r="G198" s="7">
        <f t="shared" si="50"/>
        <v>0</v>
      </c>
      <c r="H198" s="31"/>
      <c r="I198" s="7">
        <f t="shared" si="51"/>
        <v>0</v>
      </c>
      <c r="J198" s="7">
        <f t="shared" si="52"/>
        <v>0</v>
      </c>
      <c r="K198" s="31"/>
      <c r="L198" s="45">
        <f t="shared" si="42"/>
        <v>0</v>
      </c>
      <c r="M198" s="62">
        <f t="shared" si="43"/>
        <v>0</v>
      </c>
      <c r="N198" s="66">
        <f t="shared" si="44"/>
        <v>0</v>
      </c>
      <c r="O198" s="7">
        <f t="shared" si="45"/>
        <v>0</v>
      </c>
      <c r="P198" s="31"/>
      <c r="Q198" s="7">
        <f t="shared" si="46"/>
        <v>0</v>
      </c>
      <c r="R198" s="7">
        <f t="shared" si="53"/>
        <v>0</v>
      </c>
      <c r="S198" s="30"/>
      <c r="T198" s="54">
        <f t="shared" si="47"/>
        <v>2947.0473971956085</v>
      </c>
      <c r="U198" s="62">
        <f t="shared" si="59"/>
        <v>0</v>
      </c>
      <c r="V198" s="62">
        <f t="shared" si="48"/>
        <v>28805.134304438856</v>
      </c>
      <c r="W198" s="7">
        <f t="shared" si="54"/>
        <v>678486.24102250719</v>
      </c>
      <c r="X198" s="30"/>
      <c r="Y198" s="30"/>
      <c r="Z198" s="30"/>
      <c r="AA198" s="48">
        <f>'Summary CF'!B182*$D$12</f>
        <v>8371.4921572275416</v>
      </c>
      <c r="AB198" s="7"/>
      <c r="AC198" s="7">
        <f t="shared" si="55"/>
        <v>0</v>
      </c>
      <c r="AD198" s="7">
        <f t="shared" si="56"/>
        <v>0</v>
      </c>
      <c r="AE198" s="31"/>
      <c r="AF198" s="7">
        <f t="shared" si="57"/>
        <v>8371.4921572275416</v>
      </c>
      <c r="AG198" s="7">
        <f t="shared" si="58"/>
        <v>197185.06379716276</v>
      </c>
    </row>
    <row r="199" spans="1:33" x14ac:dyDescent="0.15">
      <c r="A199" s="48">
        <f>'Summary CF'!B183*$D$5</f>
        <v>27833.922208676264</v>
      </c>
      <c r="B199" s="26">
        <v>181</v>
      </c>
      <c r="C199" s="7">
        <f t="shared" si="40"/>
        <v>0</v>
      </c>
      <c r="D199" s="7">
        <f t="shared" si="49"/>
        <v>0</v>
      </c>
      <c r="E199" s="31"/>
      <c r="F199" s="7">
        <f t="shared" si="41"/>
        <v>0</v>
      </c>
      <c r="G199" s="7">
        <f t="shared" si="50"/>
        <v>0</v>
      </c>
      <c r="H199" s="31"/>
      <c r="I199" s="7">
        <f t="shared" si="51"/>
        <v>0</v>
      </c>
      <c r="J199" s="7">
        <f t="shared" si="52"/>
        <v>0</v>
      </c>
      <c r="K199" s="31"/>
      <c r="L199" s="45">
        <f t="shared" si="42"/>
        <v>0</v>
      </c>
      <c r="M199" s="62">
        <f t="shared" si="43"/>
        <v>0</v>
      </c>
      <c r="N199" s="66">
        <f t="shared" si="44"/>
        <v>0</v>
      </c>
      <c r="O199" s="7">
        <f t="shared" si="45"/>
        <v>0</v>
      </c>
      <c r="P199" s="31"/>
      <c r="Q199" s="7">
        <f t="shared" si="46"/>
        <v>0</v>
      </c>
      <c r="R199" s="7">
        <f t="shared" si="53"/>
        <v>0</v>
      </c>
      <c r="S199" s="30"/>
      <c r="T199" s="54">
        <f t="shared" si="47"/>
        <v>2827.0260042604468</v>
      </c>
      <c r="U199" s="62">
        <f t="shared" si="59"/>
        <v>0</v>
      </c>
      <c r="V199" s="62">
        <f t="shared" si="48"/>
        <v>27833.922208676264</v>
      </c>
      <c r="W199" s="7">
        <f t="shared" si="54"/>
        <v>650652.31881383096</v>
      </c>
      <c r="X199" s="30"/>
      <c r="Y199" s="30"/>
      <c r="Z199" s="30"/>
      <c r="AA199" s="48">
        <f>'Summary CF'!B183*$D$12</f>
        <v>8089.2336418965388</v>
      </c>
      <c r="AB199" s="7"/>
      <c r="AC199" s="7">
        <f t="shared" si="55"/>
        <v>0</v>
      </c>
      <c r="AD199" s="7">
        <f t="shared" si="56"/>
        <v>0</v>
      </c>
      <c r="AE199" s="31"/>
      <c r="AF199" s="7">
        <f t="shared" si="57"/>
        <v>8089.2336418965388</v>
      </c>
      <c r="AG199" s="7">
        <f t="shared" si="58"/>
        <v>189095.83015526622</v>
      </c>
    </row>
    <row r="200" spans="1:33" x14ac:dyDescent="0.15">
      <c r="A200" s="48">
        <f>'Summary CF'!B184*$D$5</f>
        <v>26892.698169912703</v>
      </c>
      <c r="B200" s="26">
        <v>182</v>
      </c>
      <c r="C200" s="7">
        <f t="shared" si="40"/>
        <v>0</v>
      </c>
      <c r="D200" s="7">
        <f t="shared" si="49"/>
        <v>0</v>
      </c>
      <c r="E200" s="31"/>
      <c r="F200" s="7">
        <f t="shared" si="41"/>
        <v>0</v>
      </c>
      <c r="G200" s="7">
        <f t="shared" si="50"/>
        <v>0</v>
      </c>
      <c r="H200" s="31"/>
      <c r="I200" s="7">
        <f t="shared" si="51"/>
        <v>0</v>
      </c>
      <c r="J200" s="7">
        <f t="shared" si="52"/>
        <v>0</v>
      </c>
      <c r="K200" s="31"/>
      <c r="L200" s="45">
        <f t="shared" si="42"/>
        <v>0</v>
      </c>
      <c r="M200" s="62">
        <f t="shared" si="43"/>
        <v>0</v>
      </c>
      <c r="N200" s="66">
        <f t="shared" si="44"/>
        <v>0</v>
      </c>
      <c r="O200" s="7">
        <f t="shared" si="45"/>
        <v>0</v>
      </c>
      <c r="P200" s="31"/>
      <c r="Q200" s="7">
        <f t="shared" si="46"/>
        <v>0</v>
      </c>
      <c r="R200" s="7">
        <f t="shared" si="53"/>
        <v>0</v>
      </c>
      <c r="S200" s="30"/>
      <c r="T200" s="54">
        <f t="shared" si="47"/>
        <v>2711.0513283909622</v>
      </c>
      <c r="U200" s="62">
        <f t="shared" si="59"/>
        <v>0</v>
      </c>
      <c r="V200" s="62">
        <f t="shared" si="48"/>
        <v>26892.698169912703</v>
      </c>
      <c r="W200" s="7">
        <f t="shared" si="54"/>
        <v>623759.62064391829</v>
      </c>
      <c r="X200" s="30"/>
      <c r="Y200" s="30"/>
      <c r="Z200" s="30"/>
      <c r="AA200" s="48">
        <f>'Summary CF'!B184*$D$12</f>
        <v>7815.6904056308795</v>
      </c>
      <c r="AB200" s="7"/>
      <c r="AC200" s="7">
        <f t="shared" si="55"/>
        <v>0</v>
      </c>
      <c r="AD200" s="7">
        <f t="shared" si="56"/>
        <v>0</v>
      </c>
      <c r="AE200" s="31"/>
      <c r="AF200" s="7">
        <f t="shared" si="57"/>
        <v>7815.6904056308795</v>
      </c>
      <c r="AG200" s="7">
        <f t="shared" si="58"/>
        <v>181280.13974963533</v>
      </c>
    </row>
    <row r="201" spans="1:33" x14ac:dyDescent="0.15">
      <c r="A201" s="48">
        <f>'Summary CF'!B185*$D$5</f>
        <v>25980.581752848917</v>
      </c>
      <c r="B201" s="26">
        <v>183</v>
      </c>
      <c r="C201" s="7">
        <f t="shared" si="40"/>
        <v>0</v>
      </c>
      <c r="D201" s="7">
        <f t="shared" si="49"/>
        <v>0</v>
      </c>
      <c r="E201" s="31"/>
      <c r="F201" s="7">
        <f t="shared" si="41"/>
        <v>0</v>
      </c>
      <c r="G201" s="7">
        <f t="shared" si="50"/>
        <v>0</v>
      </c>
      <c r="H201" s="31"/>
      <c r="I201" s="7">
        <f t="shared" si="51"/>
        <v>0</v>
      </c>
      <c r="J201" s="7">
        <f t="shared" si="52"/>
        <v>0</v>
      </c>
      <c r="K201" s="31"/>
      <c r="L201" s="45">
        <f t="shared" si="42"/>
        <v>0</v>
      </c>
      <c r="M201" s="62">
        <f t="shared" si="43"/>
        <v>0</v>
      </c>
      <c r="N201" s="66">
        <f t="shared" si="44"/>
        <v>0</v>
      </c>
      <c r="O201" s="7">
        <f t="shared" si="45"/>
        <v>0</v>
      </c>
      <c r="P201" s="31"/>
      <c r="Q201" s="7">
        <f t="shared" si="46"/>
        <v>0</v>
      </c>
      <c r="R201" s="7">
        <f t="shared" si="53"/>
        <v>0</v>
      </c>
      <c r="S201" s="30"/>
      <c r="T201" s="54">
        <f t="shared" si="47"/>
        <v>2598.9984193496593</v>
      </c>
      <c r="U201" s="62">
        <f t="shared" si="59"/>
        <v>0</v>
      </c>
      <c r="V201" s="62">
        <f t="shared" si="48"/>
        <v>25980.581752848917</v>
      </c>
      <c r="W201" s="7">
        <f t="shared" si="54"/>
        <v>597779.03889106936</v>
      </c>
      <c r="X201" s="30"/>
      <c r="Y201" s="30"/>
      <c r="Z201" s="30"/>
      <c r="AA201" s="48">
        <f>'Summary CF'!B185*$D$12</f>
        <v>7550.6065719217167</v>
      </c>
      <c r="AB201" s="7"/>
      <c r="AC201" s="7">
        <f t="shared" si="55"/>
        <v>0</v>
      </c>
      <c r="AD201" s="7">
        <f t="shared" si="56"/>
        <v>0</v>
      </c>
      <c r="AE201" s="31"/>
      <c r="AF201" s="7">
        <f t="shared" si="57"/>
        <v>7550.6065719217167</v>
      </c>
      <c r="AG201" s="7">
        <f t="shared" si="58"/>
        <v>173729.5331777136</v>
      </c>
    </row>
    <row r="202" spans="1:33" x14ac:dyDescent="0.15">
      <c r="A202" s="48">
        <f>'Summary CF'!B186*$D$5</f>
        <v>25096.717551519174</v>
      </c>
      <c r="B202" s="26">
        <v>184</v>
      </c>
      <c r="C202" s="7">
        <f t="shared" si="40"/>
        <v>0</v>
      </c>
      <c r="D202" s="7">
        <f t="shared" si="49"/>
        <v>0</v>
      </c>
      <c r="E202" s="31"/>
      <c r="F202" s="7">
        <f t="shared" si="41"/>
        <v>0</v>
      </c>
      <c r="G202" s="7">
        <f t="shared" si="50"/>
        <v>0</v>
      </c>
      <c r="H202" s="31"/>
      <c r="I202" s="7">
        <f t="shared" si="51"/>
        <v>0</v>
      </c>
      <c r="J202" s="7">
        <f t="shared" si="52"/>
        <v>0</v>
      </c>
      <c r="K202" s="31"/>
      <c r="L202" s="45">
        <f t="shared" si="42"/>
        <v>0</v>
      </c>
      <c r="M202" s="62">
        <f t="shared" si="43"/>
        <v>0</v>
      </c>
      <c r="N202" s="66">
        <f t="shared" si="44"/>
        <v>0</v>
      </c>
      <c r="O202" s="7">
        <f t="shared" si="45"/>
        <v>0</v>
      </c>
      <c r="P202" s="31"/>
      <c r="Q202" s="7">
        <f t="shared" si="46"/>
        <v>0</v>
      </c>
      <c r="R202" s="7">
        <f t="shared" si="53"/>
        <v>0</v>
      </c>
      <c r="S202" s="30"/>
      <c r="T202" s="54">
        <f t="shared" si="47"/>
        <v>2490.7459953794555</v>
      </c>
      <c r="U202" s="62">
        <f t="shared" si="59"/>
        <v>0</v>
      </c>
      <c r="V202" s="62">
        <f t="shared" si="48"/>
        <v>25096.717551519174</v>
      </c>
      <c r="W202" s="7">
        <f>MAX(0,W201+U202-V202)</f>
        <v>572682.3213395502</v>
      </c>
      <c r="X202" s="30"/>
      <c r="Y202" s="30"/>
      <c r="Z202" s="30"/>
      <c r="AA202" s="48">
        <f>'Summary CF'!B186*$D$12</f>
        <v>7293.7335384102598</v>
      </c>
      <c r="AB202" s="7"/>
      <c r="AC202" s="7">
        <f t="shared" si="55"/>
        <v>0</v>
      </c>
      <c r="AD202" s="7">
        <f t="shared" si="56"/>
        <v>0</v>
      </c>
      <c r="AE202" s="31"/>
      <c r="AF202" s="7">
        <f t="shared" si="57"/>
        <v>7293.7335384102598</v>
      </c>
      <c r="AG202" s="7">
        <f t="shared" si="58"/>
        <v>166435.79963930335</v>
      </c>
    </row>
    <row r="203" spans="1:33" x14ac:dyDescent="0.15">
      <c r="A203" s="48">
        <f>'Summary CF'!B187*$D$5</f>
        <v>24240.274493282443</v>
      </c>
      <c r="B203" s="26">
        <v>185</v>
      </c>
      <c r="C203" s="7">
        <f t="shared" si="40"/>
        <v>0</v>
      </c>
      <c r="D203" s="7">
        <f t="shared" si="49"/>
        <v>0</v>
      </c>
      <c r="E203" s="31"/>
      <c r="F203" s="7">
        <f t="shared" si="41"/>
        <v>0</v>
      </c>
      <c r="G203" s="7">
        <f t="shared" si="50"/>
        <v>0</v>
      </c>
      <c r="H203" s="31"/>
      <c r="I203" s="7">
        <f t="shared" si="51"/>
        <v>0</v>
      </c>
      <c r="J203" s="7">
        <f t="shared" si="52"/>
        <v>0</v>
      </c>
      <c r="K203" s="31"/>
      <c r="L203" s="45">
        <f t="shared" si="42"/>
        <v>0</v>
      </c>
      <c r="M203" s="62">
        <f t="shared" si="43"/>
        <v>0</v>
      </c>
      <c r="N203" s="66">
        <f t="shared" si="44"/>
        <v>0</v>
      </c>
      <c r="O203" s="7">
        <f t="shared" si="45"/>
        <v>0</v>
      </c>
      <c r="P203" s="31"/>
      <c r="Q203" s="7">
        <f t="shared" si="46"/>
        <v>0</v>
      </c>
      <c r="R203" s="7">
        <f t="shared" si="53"/>
        <v>0</v>
      </c>
      <c r="S203" s="30"/>
      <c r="T203" s="54">
        <f t="shared" si="47"/>
        <v>2386.1763389147923</v>
      </c>
      <c r="U203" s="62">
        <f t="shared" si="59"/>
        <v>0</v>
      </c>
      <c r="V203" s="62">
        <f t="shared" si="48"/>
        <v>24240.274493282443</v>
      </c>
      <c r="W203" s="7">
        <f t="shared" si="54"/>
        <v>548442.04684626777</v>
      </c>
      <c r="X203" s="30"/>
      <c r="Y203" s="30"/>
      <c r="Z203" s="30"/>
      <c r="AA203" s="48">
        <f>'Summary CF'!B187*$D$12</f>
        <v>7044.8297746102098</v>
      </c>
      <c r="AB203" s="7"/>
      <c r="AC203" s="7">
        <f t="shared" si="55"/>
        <v>0</v>
      </c>
      <c r="AD203" s="7">
        <f t="shared" si="56"/>
        <v>0</v>
      </c>
      <c r="AE203" s="31"/>
      <c r="AF203" s="7">
        <f t="shared" si="57"/>
        <v>7044.8297746102098</v>
      </c>
      <c r="AG203" s="7">
        <f t="shared" si="58"/>
        <v>159390.96986469315</v>
      </c>
    </row>
    <row r="204" spans="1:33" x14ac:dyDescent="0.15">
      <c r="A204" s="48">
        <f>'Summary CF'!B188*$D$5</f>
        <v>23410.445161863969</v>
      </c>
      <c r="B204" s="26">
        <v>186</v>
      </c>
      <c r="C204" s="7">
        <f t="shared" si="40"/>
        <v>0</v>
      </c>
      <c r="D204" s="7">
        <f t="shared" si="49"/>
        <v>0</v>
      </c>
      <c r="E204" s="31"/>
      <c r="F204" s="7">
        <f t="shared" si="41"/>
        <v>0</v>
      </c>
      <c r="G204" s="7">
        <f t="shared" si="50"/>
        <v>0</v>
      </c>
      <c r="H204" s="31"/>
      <c r="I204" s="7">
        <f t="shared" si="51"/>
        <v>0</v>
      </c>
      <c r="J204" s="7">
        <f t="shared" si="52"/>
        <v>0</v>
      </c>
      <c r="K204" s="31"/>
      <c r="L204" s="45">
        <f t="shared" si="42"/>
        <v>0</v>
      </c>
      <c r="M204" s="62">
        <f t="shared" si="43"/>
        <v>0</v>
      </c>
      <c r="N204" s="66">
        <f t="shared" si="44"/>
        <v>0</v>
      </c>
      <c r="O204" s="7">
        <f t="shared" si="45"/>
        <v>0</v>
      </c>
      <c r="P204" s="31"/>
      <c r="Q204" s="7">
        <f t="shared" si="46"/>
        <v>0</v>
      </c>
      <c r="R204" s="7">
        <f t="shared" si="53"/>
        <v>0</v>
      </c>
      <c r="S204" s="30"/>
      <c r="T204" s="54">
        <f t="shared" si="47"/>
        <v>2285.1751951927822</v>
      </c>
      <c r="U204" s="62">
        <f t="shared" si="59"/>
        <v>0</v>
      </c>
      <c r="V204" s="62">
        <f t="shared" si="48"/>
        <v>23410.445161863969</v>
      </c>
      <c r="W204" s="7">
        <f t="shared" si="54"/>
        <v>525031.60168440384</v>
      </c>
      <c r="X204" s="30"/>
      <c r="Y204" s="30"/>
      <c r="Z204" s="30"/>
      <c r="AA204" s="48">
        <f>'Summary CF'!B188*$D$12</f>
        <v>6803.6606251667154</v>
      </c>
      <c r="AB204" s="7"/>
      <c r="AC204" s="7">
        <f t="shared" si="55"/>
        <v>0</v>
      </c>
      <c r="AD204" s="7">
        <f t="shared" si="56"/>
        <v>0</v>
      </c>
      <c r="AE204" s="31"/>
      <c r="AF204" s="7">
        <f t="shared" si="57"/>
        <v>6803.6606251667154</v>
      </c>
      <c r="AG204" s="7">
        <f t="shared" si="58"/>
        <v>152587.30923952642</v>
      </c>
    </row>
    <row r="205" spans="1:33" x14ac:dyDescent="0.15">
      <c r="A205" s="48">
        <f>'Summary CF'!B189*$D$5</f>
        <v>22606.445138932006</v>
      </c>
      <c r="B205" s="26">
        <v>187</v>
      </c>
      <c r="C205" s="7">
        <f t="shared" si="40"/>
        <v>0</v>
      </c>
      <c r="D205" s="7">
        <f t="shared" si="49"/>
        <v>0</v>
      </c>
      <c r="E205" s="31"/>
      <c r="F205" s="7">
        <f t="shared" si="41"/>
        <v>0</v>
      </c>
      <c r="G205" s="7">
        <f t="shared" si="50"/>
        <v>0</v>
      </c>
      <c r="H205" s="31"/>
      <c r="I205" s="7">
        <f t="shared" si="51"/>
        <v>0</v>
      </c>
      <c r="J205" s="7">
        <f t="shared" si="52"/>
        <v>0</v>
      </c>
      <c r="K205" s="31"/>
      <c r="L205" s="45">
        <f t="shared" si="42"/>
        <v>0</v>
      </c>
      <c r="M205" s="62">
        <f t="shared" si="43"/>
        <v>0</v>
      </c>
      <c r="N205" s="66">
        <f t="shared" si="44"/>
        <v>0</v>
      </c>
      <c r="O205" s="7">
        <f t="shared" si="45"/>
        <v>0</v>
      </c>
      <c r="P205" s="31"/>
      <c r="Q205" s="7">
        <f t="shared" si="46"/>
        <v>0</v>
      </c>
      <c r="R205" s="7">
        <f t="shared" si="53"/>
        <v>0</v>
      </c>
      <c r="S205" s="30"/>
      <c r="T205" s="54">
        <f t="shared" si="47"/>
        <v>2187.6316736850158</v>
      </c>
      <c r="U205" s="62">
        <f t="shared" si="59"/>
        <v>0</v>
      </c>
      <c r="V205" s="62">
        <f t="shared" si="48"/>
        <v>22606.445138932006</v>
      </c>
      <c r="W205" s="7">
        <f t="shared" si="54"/>
        <v>502425.15654547181</v>
      </c>
      <c r="X205" s="30"/>
      <c r="Y205" s="30"/>
      <c r="Z205" s="30"/>
      <c r="AA205" s="48">
        <f>'Summary CF'!B189*$D$12</f>
        <v>6569.9981185021134</v>
      </c>
      <c r="AB205" s="7"/>
      <c r="AC205" s="7">
        <f t="shared" si="55"/>
        <v>0</v>
      </c>
      <c r="AD205" s="7">
        <f t="shared" si="56"/>
        <v>0</v>
      </c>
      <c r="AE205" s="31"/>
      <c r="AF205" s="7">
        <f t="shared" si="57"/>
        <v>6569.9981185021134</v>
      </c>
      <c r="AG205" s="7">
        <f t="shared" si="58"/>
        <v>146017.31112102431</v>
      </c>
    </row>
    <row r="206" spans="1:33" x14ac:dyDescent="0.15">
      <c r="A206" s="48">
        <f>'Summary CF'!B190*$D$5</f>
        <v>21827.512363708051</v>
      </c>
      <c r="B206" s="26">
        <v>188</v>
      </c>
      <c r="C206" s="7">
        <f t="shared" si="40"/>
        <v>0</v>
      </c>
      <c r="D206" s="7">
        <f t="shared" si="49"/>
        <v>0</v>
      </c>
      <c r="E206" s="31"/>
      <c r="F206" s="7">
        <f t="shared" si="41"/>
        <v>0</v>
      </c>
      <c r="G206" s="7">
        <f t="shared" si="50"/>
        <v>0</v>
      </c>
      <c r="H206" s="31"/>
      <c r="I206" s="7">
        <f t="shared" si="51"/>
        <v>0</v>
      </c>
      <c r="J206" s="7">
        <f t="shared" si="52"/>
        <v>0</v>
      </c>
      <c r="K206" s="31"/>
      <c r="L206" s="45">
        <f t="shared" si="42"/>
        <v>0</v>
      </c>
      <c r="M206" s="62">
        <f t="shared" si="43"/>
        <v>0</v>
      </c>
      <c r="N206" s="66">
        <f t="shared" si="44"/>
        <v>0</v>
      </c>
      <c r="O206" s="7">
        <f t="shared" si="45"/>
        <v>0</v>
      </c>
      <c r="P206" s="31"/>
      <c r="Q206" s="7">
        <f t="shared" si="46"/>
        <v>0</v>
      </c>
      <c r="R206" s="7">
        <f t="shared" si="53"/>
        <v>0</v>
      </c>
      <c r="S206" s="30"/>
      <c r="T206" s="54">
        <f t="shared" si="47"/>
        <v>2093.438152272799</v>
      </c>
      <c r="U206" s="62">
        <f t="shared" si="59"/>
        <v>0</v>
      </c>
      <c r="V206" s="62">
        <f t="shared" si="48"/>
        <v>21827.512363708051</v>
      </c>
      <c r="W206" s="7">
        <f t="shared" si="54"/>
        <v>480597.64418176375</v>
      </c>
      <c r="X206" s="30"/>
      <c r="Y206" s="30"/>
      <c r="Z206" s="30"/>
      <c r="AA206" s="48">
        <f>'Summary CF'!B190*$D$12</f>
        <v>6343.6207807026522</v>
      </c>
      <c r="AB206" s="7"/>
      <c r="AC206" s="7">
        <f t="shared" si="55"/>
        <v>0</v>
      </c>
      <c r="AD206" s="7">
        <f t="shared" si="56"/>
        <v>0</v>
      </c>
      <c r="AE206" s="31"/>
      <c r="AF206" s="7">
        <f>MIN(AA206-AC206,AG205)</f>
        <v>6343.6207807026522</v>
      </c>
      <c r="AG206" s="7">
        <f t="shared" si="58"/>
        <v>139673.69034032166</v>
      </c>
    </row>
    <row r="207" spans="1:33" x14ac:dyDescent="0.15">
      <c r="A207" s="48">
        <f>'Summary CF'!B191*$D$5</f>
        <v>21072.906510122604</v>
      </c>
      <c r="B207" s="26">
        <v>189</v>
      </c>
      <c r="C207" s="7">
        <f t="shared" si="40"/>
        <v>0</v>
      </c>
      <c r="D207" s="7">
        <f t="shared" si="49"/>
        <v>0</v>
      </c>
      <c r="E207" s="31"/>
      <c r="F207" s="7">
        <f t="shared" si="41"/>
        <v>0</v>
      </c>
      <c r="G207" s="7">
        <f t="shared" si="50"/>
        <v>0</v>
      </c>
      <c r="H207" s="31"/>
      <c r="I207" s="7">
        <f t="shared" si="51"/>
        <v>0</v>
      </c>
      <c r="J207" s="7">
        <f t="shared" si="52"/>
        <v>0</v>
      </c>
      <c r="K207" s="31"/>
      <c r="L207" s="45">
        <f t="shared" si="42"/>
        <v>0</v>
      </c>
      <c r="M207" s="62">
        <f t="shared" si="43"/>
        <v>0</v>
      </c>
      <c r="N207" s="66">
        <f t="shared" si="44"/>
        <v>0</v>
      </c>
      <c r="O207" s="7">
        <f t="shared" si="45"/>
        <v>0</v>
      </c>
      <c r="P207" s="31"/>
      <c r="Q207" s="7">
        <f t="shared" si="46"/>
        <v>0</v>
      </c>
      <c r="R207" s="7">
        <f t="shared" si="53"/>
        <v>0</v>
      </c>
      <c r="S207" s="30"/>
      <c r="T207" s="54">
        <f t="shared" si="47"/>
        <v>2002.4901840906823</v>
      </c>
      <c r="U207" s="62">
        <f t="shared" si="59"/>
        <v>0</v>
      </c>
      <c r="V207" s="62">
        <f t="shared" si="48"/>
        <v>21072.906510122604</v>
      </c>
      <c r="W207" s="7">
        <f t="shared" si="54"/>
        <v>459524.73767164117</v>
      </c>
      <c r="X207" s="30"/>
      <c r="Y207" s="30"/>
      <c r="Z207" s="30"/>
      <c r="AA207" s="48">
        <f>'Summary CF'!B191*$D$12</f>
        <v>6124.3134545043822</v>
      </c>
      <c r="AB207" s="7"/>
      <c r="AC207" s="7">
        <f t="shared" si="55"/>
        <v>0</v>
      </c>
      <c r="AD207" s="7">
        <f t="shared" si="56"/>
        <v>0</v>
      </c>
      <c r="AE207" s="31"/>
      <c r="AF207" s="7">
        <f t="shared" si="57"/>
        <v>6124.3134545043822</v>
      </c>
      <c r="AG207" s="7">
        <f t="shared" si="58"/>
        <v>133549.37688581727</v>
      </c>
    </row>
    <row r="208" spans="1:33" x14ac:dyDescent="0.15">
      <c r="A208" s="48">
        <f>'Summary CF'!B192*$D$5</f>
        <v>20341.908381041383</v>
      </c>
      <c r="B208" s="26">
        <v>190</v>
      </c>
      <c r="C208" s="7">
        <f t="shared" si="40"/>
        <v>0</v>
      </c>
      <c r="D208" s="7">
        <f t="shared" si="49"/>
        <v>0</v>
      </c>
      <c r="E208" s="31"/>
      <c r="F208" s="7">
        <f t="shared" si="41"/>
        <v>0</v>
      </c>
      <c r="G208" s="7">
        <f t="shared" si="50"/>
        <v>0</v>
      </c>
      <c r="H208" s="31"/>
      <c r="I208" s="7">
        <f t="shared" si="51"/>
        <v>0</v>
      </c>
      <c r="J208" s="7">
        <f t="shared" si="52"/>
        <v>0</v>
      </c>
      <c r="K208" s="31"/>
      <c r="L208" s="45">
        <f t="shared" si="42"/>
        <v>0</v>
      </c>
      <c r="M208" s="62">
        <f t="shared" si="43"/>
        <v>0</v>
      </c>
      <c r="N208" s="66">
        <f t="shared" si="44"/>
        <v>0</v>
      </c>
      <c r="O208" s="7">
        <f t="shared" si="45"/>
        <v>0</v>
      </c>
      <c r="P208" s="31"/>
      <c r="Q208" s="7">
        <f t="shared" si="46"/>
        <v>0</v>
      </c>
      <c r="R208" s="7">
        <f t="shared" si="53"/>
        <v>0</v>
      </c>
      <c r="S208" s="30"/>
      <c r="T208" s="54">
        <f t="shared" si="47"/>
        <v>1914.6864069651715</v>
      </c>
      <c r="U208" s="62">
        <f t="shared" si="59"/>
        <v>0</v>
      </c>
      <c r="V208" s="62">
        <f t="shared" si="48"/>
        <v>20341.908381041383</v>
      </c>
      <c r="W208" s="7">
        <f t="shared" si="54"/>
        <v>439182.8292905998</v>
      </c>
      <c r="X208" s="30"/>
      <c r="Y208" s="30"/>
      <c r="Z208" s="30"/>
      <c r="AA208" s="48">
        <f>'Summary CF'!B192*$D$12</f>
        <v>5911.8671232401512</v>
      </c>
      <c r="AB208" s="7"/>
      <c r="AC208" s="7">
        <f t="shared" si="55"/>
        <v>0</v>
      </c>
      <c r="AD208" s="7">
        <f t="shared" si="56"/>
        <v>0</v>
      </c>
      <c r="AE208" s="31"/>
      <c r="AF208" s="7">
        <f t="shared" si="57"/>
        <v>5911.8671232401512</v>
      </c>
      <c r="AG208" s="7">
        <f t="shared" si="58"/>
        <v>127637.50976257712</v>
      </c>
    </row>
    <row r="209" spans="1:33" x14ac:dyDescent="0.15">
      <c r="A209" s="48">
        <f>'Summary CF'!B193*$D$5</f>
        <v>19633.819319099846</v>
      </c>
      <c r="B209" s="26">
        <v>191</v>
      </c>
      <c r="C209" s="7">
        <f t="shared" si="40"/>
        <v>0</v>
      </c>
      <c r="D209" s="7">
        <f t="shared" si="49"/>
        <v>0</v>
      </c>
      <c r="E209" s="31"/>
      <c r="F209" s="7">
        <f t="shared" si="41"/>
        <v>0</v>
      </c>
      <c r="G209" s="7">
        <f t="shared" si="50"/>
        <v>0</v>
      </c>
      <c r="H209" s="31"/>
      <c r="I209" s="7">
        <f t="shared" si="51"/>
        <v>0</v>
      </c>
      <c r="J209" s="7">
        <f t="shared" si="52"/>
        <v>0</v>
      </c>
      <c r="K209" s="31"/>
      <c r="L209" s="45">
        <f t="shared" si="42"/>
        <v>0</v>
      </c>
      <c r="M209" s="62">
        <f t="shared" si="43"/>
        <v>0</v>
      </c>
      <c r="N209" s="66">
        <f t="shared" si="44"/>
        <v>0</v>
      </c>
      <c r="O209" s="7">
        <f t="shared" si="45"/>
        <v>0</v>
      </c>
      <c r="P209" s="31"/>
      <c r="Q209" s="7">
        <f t="shared" si="46"/>
        <v>0</v>
      </c>
      <c r="R209" s="7">
        <f t="shared" si="53"/>
        <v>0</v>
      </c>
      <c r="S209" s="30"/>
      <c r="T209" s="54">
        <f t="shared" si="47"/>
        <v>1829.9284553774992</v>
      </c>
      <c r="U209" s="62">
        <f t="shared" si="59"/>
        <v>0</v>
      </c>
      <c r="V209" s="62">
        <f t="shared" si="48"/>
        <v>19633.819319099846</v>
      </c>
      <c r="W209" s="7">
        <f t="shared" si="54"/>
        <v>419549.00997149997</v>
      </c>
      <c r="X209" s="30"/>
      <c r="Y209" s="30"/>
      <c r="Z209" s="30"/>
      <c r="AA209" s="48">
        <f>'Summary CF'!B193*$D$12</f>
        <v>5706.0787396133928</v>
      </c>
      <c r="AB209" s="7"/>
      <c r="AC209" s="7">
        <f t="shared" si="55"/>
        <v>0</v>
      </c>
      <c r="AD209" s="7">
        <f t="shared" si="56"/>
        <v>0</v>
      </c>
      <c r="AE209" s="31"/>
      <c r="AF209" s="7">
        <f t="shared" si="57"/>
        <v>5706.0787396133928</v>
      </c>
      <c r="AG209" s="7">
        <f t="shared" si="58"/>
        <v>121931.43102296372</v>
      </c>
    </row>
    <row r="210" spans="1:33" x14ac:dyDescent="0.15">
      <c r="A210" s="48">
        <f>'Summary CF'!B194*$D$5</f>
        <v>18947.960633696046</v>
      </c>
      <c r="B210" s="26">
        <v>192</v>
      </c>
      <c r="C210" s="7">
        <f t="shared" si="40"/>
        <v>0</v>
      </c>
      <c r="D210" s="7">
        <f t="shared" si="49"/>
        <v>0</v>
      </c>
      <c r="E210" s="31"/>
      <c r="F210" s="7">
        <f t="shared" si="41"/>
        <v>0</v>
      </c>
      <c r="G210" s="7">
        <f t="shared" si="50"/>
        <v>0</v>
      </c>
      <c r="H210" s="31"/>
      <c r="I210" s="7">
        <f t="shared" si="51"/>
        <v>0</v>
      </c>
      <c r="J210" s="7">
        <f t="shared" si="52"/>
        <v>0</v>
      </c>
      <c r="K210" s="31"/>
      <c r="L210" s="45">
        <f t="shared" si="42"/>
        <v>0</v>
      </c>
      <c r="M210" s="62">
        <f t="shared" si="43"/>
        <v>0</v>
      </c>
      <c r="N210" s="66">
        <f t="shared" si="44"/>
        <v>0</v>
      </c>
      <c r="O210" s="7">
        <f t="shared" si="45"/>
        <v>0</v>
      </c>
      <c r="P210" s="31"/>
      <c r="Q210" s="7">
        <f t="shared" si="46"/>
        <v>0</v>
      </c>
      <c r="R210" s="7">
        <f t="shared" si="53"/>
        <v>0</v>
      </c>
      <c r="S210" s="30"/>
      <c r="T210" s="54">
        <f t="shared" si="47"/>
        <v>1748.1208748812498</v>
      </c>
      <c r="U210" s="62">
        <f t="shared" si="59"/>
        <v>0</v>
      </c>
      <c r="V210" s="62">
        <f t="shared" si="48"/>
        <v>18947.960633696046</v>
      </c>
      <c r="W210" s="7">
        <f t="shared" si="54"/>
        <v>400601.04933780391</v>
      </c>
      <c r="X210" s="30"/>
      <c r="Y210" s="30"/>
      <c r="Z210" s="30"/>
      <c r="AA210" s="48">
        <f>'Summary CF'!B194*$D$12</f>
        <v>5506.7510591679129</v>
      </c>
      <c r="AB210" s="7"/>
      <c r="AC210" s="7">
        <f t="shared" si="55"/>
        <v>0</v>
      </c>
      <c r="AD210" s="7">
        <f t="shared" si="56"/>
        <v>0</v>
      </c>
      <c r="AE210" s="31"/>
      <c r="AF210" s="7">
        <f t="shared" si="57"/>
        <v>5506.7510591679129</v>
      </c>
      <c r="AG210" s="7">
        <f t="shared" si="58"/>
        <v>116424.6799637958</v>
      </c>
    </row>
    <row r="211" spans="1:33" x14ac:dyDescent="0.15">
      <c r="A211" s="48">
        <f>'Summary CF'!B195*$D$5</f>
        <v>18283.673043704184</v>
      </c>
      <c r="B211" s="26">
        <v>193</v>
      </c>
      <c r="C211" s="7">
        <f t="shared" ref="C211:C258" si="60">MAX(0, MIN($A211+$T211,D210))</f>
        <v>0</v>
      </c>
      <c r="D211" s="7">
        <f t="shared" si="49"/>
        <v>0</v>
      </c>
      <c r="E211" s="31"/>
      <c r="F211" s="7">
        <f t="shared" ref="F211:F258" si="61">MAX(0, MIN($A211+$L211+$T211-$C211,G210))</f>
        <v>0</v>
      </c>
      <c r="G211" s="7">
        <f t="shared" si="50"/>
        <v>0</v>
      </c>
      <c r="H211" s="31"/>
      <c r="I211" s="7">
        <f t="shared" si="51"/>
        <v>0</v>
      </c>
      <c r="J211" s="7">
        <f t="shared" si="52"/>
        <v>0</v>
      </c>
      <c r="K211" s="31"/>
      <c r="L211" s="45">
        <f t="shared" ref="L211:L258" si="62">$C$2*O210</f>
        <v>0</v>
      </c>
      <c r="M211" s="62">
        <f t="shared" ref="M211:M258" si="63">IF(J211&gt;0,L211,MIN(I211,L211))</f>
        <v>0</v>
      </c>
      <c r="N211" s="66">
        <f t="shared" ref="N211:N258" si="64">MAX(0, MIN($A211+$M211+$T211-$F211-$C211-$I211,O210))</f>
        <v>0</v>
      </c>
      <c r="O211" s="7">
        <f t="shared" ref="O211:O258" si="65">MAX(O210+M211-N211,0)</f>
        <v>0</v>
      </c>
      <c r="P211" s="31"/>
      <c r="Q211" s="7">
        <f t="shared" ref="Q211:Q258" si="66">IF(O211&gt;0,0,MIN(A211+T211-N211,R210))</f>
        <v>0</v>
      </c>
      <c r="R211" s="7">
        <f t="shared" si="53"/>
        <v>0</v>
      </c>
      <c r="S211" s="30"/>
      <c r="T211" s="54">
        <f t="shared" ref="T211:T258" si="67">W210*$C$2</f>
        <v>1669.1710389075163</v>
      </c>
      <c r="U211" s="62">
        <f t="shared" si="59"/>
        <v>0</v>
      </c>
      <c r="V211" s="62">
        <f t="shared" ref="V211:V257" si="68">MAX(0, MIN($A211+$U211-$F211-$C211-$I211-N211-Q211,W210))</f>
        <v>18283.673043704184</v>
      </c>
      <c r="W211" s="7">
        <f t="shared" si="54"/>
        <v>382317.37629409973</v>
      </c>
      <c r="X211" s="30"/>
      <c r="Y211" s="30"/>
      <c r="Z211" s="30"/>
      <c r="AA211" s="48">
        <f>'Summary CF'!B195*$D$12</f>
        <v>5313.6924783265285</v>
      </c>
      <c r="AB211" s="7"/>
      <c r="AC211" s="7">
        <f t="shared" si="55"/>
        <v>0</v>
      </c>
      <c r="AD211" s="7">
        <f t="shared" si="56"/>
        <v>0</v>
      </c>
      <c r="AE211" s="31"/>
      <c r="AF211" s="7">
        <f t="shared" si="57"/>
        <v>5313.6924783265285</v>
      </c>
      <c r="AG211" s="7">
        <f t="shared" si="58"/>
        <v>111110.98748546928</v>
      </c>
    </row>
    <row r="212" spans="1:33" x14ac:dyDescent="0.15">
      <c r="A212" s="48">
        <f>'Summary CF'!B196*$D$5</f>
        <v>17640.316135482703</v>
      </c>
      <c r="B212" s="26">
        <v>194</v>
      </c>
      <c r="C212" s="7">
        <f t="shared" si="60"/>
        <v>0</v>
      </c>
      <c r="D212" s="7">
        <f t="shared" ref="D212:D258" si="69">D211-C212</f>
        <v>0</v>
      </c>
      <c r="E212" s="31"/>
      <c r="F212" s="7">
        <f t="shared" si="61"/>
        <v>0</v>
      </c>
      <c r="G212" s="7">
        <f t="shared" ref="G212:G258" si="70">G211-F212</f>
        <v>0</v>
      </c>
      <c r="H212" s="31"/>
      <c r="I212" s="7">
        <f t="shared" ref="I212:I258" si="71">MAX(0, MIN($A212+L212+T212-F212-C212,J211))</f>
        <v>0</v>
      </c>
      <c r="J212" s="7">
        <f t="shared" ref="J212:J258" si="72">MAX(0,J211-I212)</f>
        <v>0</v>
      </c>
      <c r="K212" s="31"/>
      <c r="L212" s="45">
        <f t="shared" si="62"/>
        <v>0</v>
      </c>
      <c r="M212" s="62">
        <f t="shared" si="63"/>
        <v>0</v>
      </c>
      <c r="N212" s="66">
        <f t="shared" si="64"/>
        <v>0</v>
      </c>
      <c r="O212" s="7">
        <f t="shared" si="65"/>
        <v>0</v>
      </c>
      <c r="P212" s="31"/>
      <c r="Q212" s="7">
        <f t="shared" si="66"/>
        <v>0</v>
      </c>
      <c r="R212" s="7">
        <f t="shared" ref="R212:R258" si="73">MAX(0,R211-Q212)</f>
        <v>0</v>
      </c>
      <c r="S212" s="30"/>
      <c r="T212" s="54">
        <f t="shared" si="67"/>
        <v>1592.9890678920822</v>
      </c>
      <c r="U212" s="62">
        <f t="shared" si="59"/>
        <v>0</v>
      </c>
      <c r="V212" s="62">
        <f t="shared" si="68"/>
        <v>17640.316135482703</v>
      </c>
      <c r="W212" s="7">
        <f t="shared" ref="W212:W258" si="74">MAX(0,W211+U212-V212)</f>
        <v>364677.06015861704</v>
      </c>
      <c r="X212" s="30"/>
      <c r="Y212" s="30"/>
      <c r="Z212" s="30"/>
      <c r="AA212" s="48">
        <f>'Summary CF'!B196*$D$12</f>
        <v>5126.7168768746606</v>
      </c>
      <c r="AB212" s="7"/>
      <c r="AC212" s="7">
        <f t="shared" ref="AC212:AC258" si="75">MIN(AA212,AD211)</f>
        <v>0</v>
      </c>
      <c r="AD212" s="7">
        <f t="shared" ref="AD212:AD258" si="76">AD211-AC212</f>
        <v>0</v>
      </c>
      <c r="AE212" s="31"/>
      <c r="AF212" s="7">
        <f t="shared" ref="AF212:AF258" si="77">MIN(AA212-AC212,AG211)</f>
        <v>5126.7168768746606</v>
      </c>
      <c r="AG212" s="7">
        <f t="shared" ref="AG212:AG258" si="78">AG211-AF212</f>
        <v>105984.27060859461</v>
      </c>
    </row>
    <row r="213" spans="1:33" x14ac:dyDescent="0.15">
      <c r="A213" s="48">
        <f>'Summary CF'!B197*$D$5</f>
        <v>17017.26783576249</v>
      </c>
      <c r="B213" s="26">
        <v>195</v>
      </c>
      <c r="C213" s="7">
        <f t="shared" si="60"/>
        <v>0</v>
      </c>
      <c r="D213" s="7">
        <f t="shared" si="69"/>
        <v>0</v>
      </c>
      <c r="E213" s="31"/>
      <c r="F213" s="7">
        <f t="shared" si="61"/>
        <v>0</v>
      </c>
      <c r="G213" s="7">
        <f t="shared" si="70"/>
        <v>0</v>
      </c>
      <c r="H213" s="31"/>
      <c r="I213" s="7">
        <f t="shared" si="71"/>
        <v>0</v>
      </c>
      <c r="J213" s="7">
        <f t="shared" si="72"/>
        <v>0</v>
      </c>
      <c r="K213" s="31"/>
      <c r="L213" s="45">
        <f t="shared" si="62"/>
        <v>0</v>
      </c>
      <c r="M213" s="62">
        <f t="shared" si="63"/>
        <v>0</v>
      </c>
      <c r="N213" s="66">
        <f t="shared" si="64"/>
        <v>0</v>
      </c>
      <c r="O213" s="7">
        <f t="shared" si="65"/>
        <v>0</v>
      </c>
      <c r="P213" s="31"/>
      <c r="Q213" s="7">
        <f t="shared" si="66"/>
        <v>0</v>
      </c>
      <c r="R213" s="7">
        <f t="shared" si="73"/>
        <v>0</v>
      </c>
      <c r="S213" s="30"/>
      <c r="T213" s="54">
        <f t="shared" si="67"/>
        <v>1519.4877506609043</v>
      </c>
      <c r="U213" s="62">
        <f t="shared" ref="U213:U258" si="79">IF(R213&gt;0,T213,MIN(Q213,T213))</f>
        <v>0</v>
      </c>
      <c r="V213" s="62">
        <f t="shared" si="68"/>
        <v>17017.26783576249</v>
      </c>
      <c r="W213" s="7">
        <f t="shared" si="74"/>
        <v>347659.79232285457</v>
      </c>
      <c r="X213" s="30"/>
      <c r="Y213" s="30"/>
      <c r="Z213" s="30"/>
      <c r="AA213" s="48">
        <f>'Summary CF'!B197*$D$12</f>
        <v>4945.6434647684737</v>
      </c>
      <c r="AB213" s="7"/>
      <c r="AC213" s="7">
        <f t="shared" si="75"/>
        <v>0</v>
      </c>
      <c r="AD213" s="7">
        <f t="shared" si="76"/>
        <v>0</v>
      </c>
      <c r="AE213" s="31"/>
      <c r="AF213" s="7">
        <f t="shared" si="77"/>
        <v>4945.6434647684737</v>
      </c>
      <c r="AG213" s="7">
        <f t="shared" si="78"/>
        <v>101038.62714382613</v>
      </c>
    </row>
    <row r="214" spans="1:33" x14ac:dyDescent="0.15">
      <c r="A214" s="48">
        <f>'Summary CF'!B198*$D$5</f>
        <v>16413.923899011581</v>
      </c>
      <c r="B214" s="26">
        <v>196</v>
      </c>
      <c r="C214" s="7">
        <f t="shared" si="60"/>
        <v>0</v>
      </c>
      <c r="D214" s="7">
        <f t="shared" si="69"/>
        <v>0</v>
      </c>
      <c r="E214" s="31"/>
      <c r="F214" s="7">
        <f t="shared" si="61"/>
        <v>0</v>
      </c>
      <c r="G214" s="7">
        <f t="shared" si="70"/>
        <v>0</v>
      </c>
      <c r="H214" s="31"/>
      <c r="I214" s="7">
        <f t="shared" si="71"/>
        <v>0</v>
      </c>
      <c r="J214" s="7">
        <f t="shared" si="72"/>
        <v>0</v>
      </c>
      <c r="K214" s="31"/>
      <c r="L214" s="45">
        <f t="shared" si="62"/>
        <v>0</v>
      </c>
      <c r="M214" s="62">
        <f t="shared" si="63"/>
        <v>0</v>
      </c>
      <c r="N214" s="66">
        <f t="shared" si="64"/>
        <v>0</v>
      </c>
      <c r="O214" s="7">
        <f t="shared" si="65"/>
        <v>0</v>
      </c>
      <c r="P214" s="31"/>
      <c r="Q214" s="7">
        <f t="shared" si="66"/>
        <v>0</v>
      </c>
      <c r="R214" s="7">
        <f t="shared" si="73"/>
        <v>0</v>
      </c>
      <c r="S214" s="30"/>
      <c r="T214" s="54">
        <f t="shared" si="67"/>
        <v>1448.582468011894</v>
      </c>
      <c r="U214" s="62">
        <f t="shared" si="79"/>
        <v>0</v>
      </c>
      <c r="V214" s="62">
        <f t="shared" si="68"/>
        <v>16413.923899011581</v>
      </c>
      <c r="W214" s="7">
        <f t="shared" si="74"/>
        <v>331245.868423843</v>
      </c>
      <c r="X214" s="30"/>
      <c r="Y214" s="30"/>
      <c r="Z214" s="30"/>
      <c r="AA214" s="48">
        <f>'Summary CF'!B198*$D$12</f>
        <v>4770.2966331502412</v>
      </c>
      <c r="AB214" s="7"/>
      <c r="AC214" s="7">
        <f t="shared" si="75"/>
        <v>0</v>
      </c>
      <c r="AD214" s="7">
        <f t="shared" si="76"/>
        <v>0</v>
      </c>
      <c r="AE214" s="31"/>
      <c r="AF214" s="7">
        <f t="shared" si="77"/>
        <v>4770.2966331502412</v>
      </c>
      <c r="AG214" s="7">
        <f t="shared" si="78"/>
        <v>96268.330510675893</v>
      </c>
    </row>
    <row r="215" spans="1:33" x14ac:dyDescent="0.15">
      <c r="A215" s="48">
        <f>'Summary CF'!B199*$D$5</f>
        <v>15829.697408883911</v>
      </c>
      <c r="B215" s="26">
        <v>197</v>
      </c>
      <c r="C215" s="7">
        <f t="shared" si="60"/>
        <v>0</v>
      </c>
      <c r="D215" s="7">
        <f t="shared" si="69"/>
        <v>0</v>
      </c>
      <c r="E215" s="31"/>
      <c r="F215" s="7">
        <f t="shared" si="61"/>
        <v>0</v>
      </c>
      <c r="G215" s="7">
        <f t="shared" si="70"/>
        <v>0</v>
      </c>
      <c r="H215" s="31"/>
      <c r="I215" s="7">
        <f t="shared" si="71"/>
        <v>0</v>
      </c>
      <c r="J215" s="7">
        <f t="shared" si="72"/>
        <v>0</v>
      </c>
      <c r="K215" s="31"/>
      <c r="L215" s="45">
        <f t="shared" si="62"/>
        <v>0</v>
      </c>
      <c r="M215" s="62">
        <f t="shared" si="63"/>
        <v>0</v>
      </c>
      <c r="N215" s="66">
        <f t="shared" si="64"/>
        <v>0</v>
      </c>
      <c r="O215" s="7">
        <f t="shared" si="65"/>
        <v>0</v>
      </c>
      <c r="P215" s="31"/>
      <c r="Q215" s="7">
        <f t="shared" si="66"/>
        <v>0</v>
      </c>
      <c r="R215" s="7">
        <f t="shared" si="73"/>
        <v>0</v>
      </c>
      <c r="S215" s="30"/>
      <c r="T215" s="54">
        <f t="shared" si="67"/>
        <v>1380.1911184326791</v>
      </c>
      <c r="U215" s="62">
        <f t="shared" si="79"/>
        <v>0</v>
      </c>
      <c r="V215" s="62">
        <f t="shared" si="68"/>
        <v>15829.697408883911</v>
      </c>
      <c r="W215" s="7">
        <f t="shared" si="74"/>
        <v>315416.17101495911</v>
      </c>
      <c r="X215" s="30"/>
      <c r="Y215" s="30"/>
      <c r="Z215" s="30"/>
      <c r="AA215" s="48">
        <f>'Summary CF'!B199*$D$12</f>
        <v>4600.5058094568867</v>
      </c>
      <c r="AB215" s="7"/>
      <c r="AC215" s="7">
        <f t="shared" si="75"/>
        <v>0</v>
      </c>
      <c r="AD215" s="7">
        <f t="shared" si="76"/>
        <v>0</v>
      </c>
      <c r="AE215" s="31"/>
      <c r="AF215" s="7">
        <f t="shared" si="77"/>
        <v>4600.5058094568867</v>
      </c>
      <c r="AG215" s="7">
        <f t="shared" si="78"/>
        <v>91667.824701219011</v>
      </c>
    </row>
    <row r="216" spans="1:33" x14ac:dyDescent="0.15">
      <c r="A216" s="48">
        <f>'Summary CF'!B200*$D$5</f>
        <v>15264.018293369883</v>
      </c>
      <c r="B216" s="26">
        <v>198</v>
      </c>
      <c r="C216" s="7">
        <f t="shared" si="60"/>
        <v>0</v>
      </c>
      <c r="D216" s="7">
        <f t="shared" si="69"/>
        <v>0</v>
      </c>
      <c r="E216" s="31"/>
      <c r="F216" s="7">
        <f t="shared" si="61"/>
        <v>0</v>
      </c>
      <c r="G216" s="7">
        <f t="shared" si="70"/>
        <v>0</v>
      </c>
      <c r="H216" s="31"/>
      <c r="I216" s="7">
        <f t="shared" si="71"/>
        <v>0</v>
      </c>
      <c r="J216" s="7">
        <f t="shared" si="72"/>
        <v>0</v>
      </c>
      <c r="K216" s="31"/>
      <c r="L216" s="45">
        <f t="shared" si="62"/>
        <v>0</v>
      </c>
      <c r="M216" s="62">
        <f t="shared" si="63"/>
        <v>0</v>
      </c>
      <c r="N216" s="66">
        <f t="shared" si="64"/>
        <v>0</v>
      </c>
      <c r="O216" s="7">
        <f t="shared" si="65"/>
        <v>0</v>
      </c>
      <c r="P216" s="31"/>
      <c r="Q216" s="7">
        <f t="shared" si="66"/>
        <v>0</v>
      </c>
      <c r="R216" s="7">
        <f t="shared" si="73"/>
        <v>0</v>
      </c>
      <c r="S216" s="30"/>
      <c r="T216" s="54">
        <f t="shared" si="67"/>
        <v>1314.234045895663</v>
      </c>
      <c r="U216" s="62">
        <f t="shared" si="79"/>
        <v>0</v>
      </c>
      <c r="V216" s="62">
        <f t="shared" si="68"/>
        <v>15264.018293369883</v>
      </c>
      <c r="W216" s="7">
        <f t="shared" si="74"/>
        <v>300152.1527215892</v>
      </c>
      <c r="X216" s="30"/>
      <c r="Y216" s="30"/>
      <c r="Z216" s="30"/>
      <c r="AA216" s="48">
        <f>'Summary CF'!B200*$D$12</f>
        <v>4436.1053165106223</v>
      </c>
      <c r="AB216" s="7"/>
      <c r="AC216" s="7">
        <f t="shared" si="75"/>
        <v>0</v>
      </c>
      <c r="AD216" s="7">
        <f t="shared" si="76"/>
        <v>0</v>
      </c>
      <c r="AE216" s="31"/>
      <c r="AF216" s="7">
        <f t="shared" si="77"/>
        <v>4436.1053165106223</v>
      </c>
      <c r="AG216" s="7">
        <f t="shared" si="78"/>
        <v>87231.719384708384</v>
      </c>
    </row>
    <row r="217" spans="1:33" x14ac:dyDescent="0.15">
      <c r="A217" s="48">
        <f>'Summary CF'!B201*$D$5</f>
        <v>14716.332853277108</v>
      </c>
      <c r="B217" s="26">
        <v>199</v>
      </c>
      <c r="C217" s="7">
        <f t="shared" si="60"/>
        <v>0</v>
      </c>
      <c r="D217" s="7">
        <f t="shared" si="69"/>
        <v>0</v>
      </c>
      <c r="E217" s="31"/>
      <c r="F217" s="7">
        <f t="shared" si="61"/>
        <v>0</v>
      </c>
      <c r="G217" s="7">
        <f t="shared" si="70"/>
        <v>0</v>
      </c>
      <c r="H217" s="31"/>
      <c r="I217" s="7">
        <f t="shared" si="71"/>
        <v>0</v>
      </c>
      <c r="J217" s="7">
        <f t="shared" si="72"/>
        <v>0</v>
      </c>
      <c r="K217" s="31"/>
      <c r="L217" s="45">
        <f t="shared" si="62"/>
        <v>0</v>
      </c>
      <c r="M217" s="62">
        <f t="shared" si="63"/>
        <v>0</v>
      </c>
      <c r="N217" s="66">
        <f t="shared" si="64"/>
        <v>0</v>
      </c>
      <c r="O217" s="7">
        <f t="shared" si="65"/>
        <v>0</v>
      </c>
      <c r="P217" s="31"/>
      <c r="Q217" s="7">
        <f t="shared" si="66"/>
        <v>0</v>
      </c>
      <c r="R217" s="7">
        <f t="shared" si="73"/>
        <v>0</v>
      </c>
      <c r="S217" s="30"/>
      <c r="T217" s="54">
        <f t="shared" si="67"/>
        <v>1250.6339696732882</v>
      </c>
      <c r="U217" s="62">
        <f t="shared" si="79"/>
        <v>0</v>
      </c>
      <c r="V217" s="62">
        <f t="shared" si="68"/>
        <v>14716.332853277108</v>
      </c>
      <c r="W217" s="7">
        <f t="shared" si="74"/>
        <v>285435.8198683121</v>
      </c>
      <c r="X217" s="30"/>
      <c r="Y217" s="30"/>
      <c r="Z217" s="30"/>
      <c r="AA217" s="48">
        <f>'Summary CF'!B201*$D$12</f>
        <v>4276.934235483659</v>
      </c>
      <c r="AB217" s="7"/>
      <c r="AC217" s="7">
        <f t="shared" si="75"/>
        <v>0</v>
      </c>
      <c r="AD217" s="7">
        <f t="shared" si="76"/>
        <v>0</v>
      </c>
      <c r="AE217" s="31"/>
      <c r="AF217" s="7">
        <f t="shared" si="77"/>
        <v>4276.934235483659</v>
      </c>
      <c r="AG217" s="7">
        <f t="shared" si="78"/>
        <v>82954.785149224728</v>
      </c>
    </row>
    <row r="218" spans="1:33" x14ac:dyDescent="0.15">
      <c r="A218" s="48">
        <f>'Summary CF'!B202*$D$5</f>
        <v>14186.103303679394</v>
      </c>
      <c r="B218" s="26">
        <v>200</v>
      </c>
      <c r="C218" s="7">
        <f t="shared" si="60"/>
        <v>0</v>
      </c>
      <c r="D218" s="7">
        <f t="shared" si="69"/>
        <v>0</v>
      </c>
      <c r="E218" s="31"/>
      <c r="F218" s="7">
        <f t="shared" si="61"/>
        <v>0</v>
      </c>
      <c r="G218" s="7">
        <f t="shared" si="70"/>
        <v>0</v>
      </c>
      <c r="H218" s="31"/>
      <c r="I218" s="7">
        <f t="shared" si="71"/>
        <v>0</v>
      </c>
      <c r="J218" s="7">
        <f t="shared" si="72"/>
        <v>0</v>
      </c>
      <c r="K218" s="31"/>
      <c r="L218" s="45">
        <f t="shared" si="62"/>
        <v>0</v>
      </c>
      <c r="M218" s="62">
        <f t="shared" si="63"/>
        <v>0</v>
      </c>
      <c r="N218" s="66">
        <f t="shared" si="64"/>
        <v>0</v>
      </c>
      <c r="O218" s="7">
        <f t="shared" si="65"/>
        <v>0</v>
      </c>
      <c r="P218" s="31"/>
      <c r="Q218" s="7">
        <f t="shared" si="66"/>
        <v>0</v>
      </c>
      <c r="R218" s="7">
        <f t="shared" si="73"/>
        <v>0</v>
      </c>
      <c r="S218" s="30"/>
      <c r="T218" s="54">
        <f t="shared" si="67"/>
        <v>1189.3159161179672</v>
      </c>
      <c r="U218" s="62">
        <f t="shared" si="79"/>
        <v>0</v>
      </c>
      <c r="V218" s="62">
        <f t="shared" si="68"/>
        <v>14186.103303679394</v>
      </c>
      <c r="W218" s="7">
        <f t="shared" si="74"/>
        <v>271249.71656463272</v>
      </c>
      <c r="X218" s="30"/>
      <c r="Y218" s="30"/>
      <c r="Z218" s="30"/>
      <c r="AA218" s="48">
        <f>'Summary CF'!B202*$D$12</f>
        <v>4122.8362726318237</v>
      </c>
      <c r="AB218" s="7"/>
      <c r="AC218" s="7">
        <f t="shared" si="75"/>
        <v>0</v>
      </c>
      <c r="AD218" s="7">
        <f t="shared" si="76"/>
        <v>0</v>
      </c>
      <c r="AE218" s="31"/>
      <c r="AF218" s="7">
        <f t="shared" si="77"/>
        <v>4122.8362726318237</v>
      </c>
      <c r="AG218" s="7">
        <f t="shared" si="78"/>
        <v>78831.948876592898</v>
      </c>
    </row>
    <row r="219" spans="1:33" x14ac:dyDescent="0.15">
      <c r="A219" s="48">
        <f>'Summary CF'!B203*$D$5</f>
        <v>13672.807327981973</v>
      </c>
      <c r="B219" s="26">
        <v>201</v>
      </c>
      <c r="C219" s="7">
        <f t="shared" si="60"/>
        <v>0</v>
      </c>
      <c r="D219" s="7">
        <f t="shared" si="69"/>
        <v>0</v>
      </c>
      <c r="E219" s="31"/>
      <c r="F219" s="7">
        <f t="shared" si="61"/>
        <v>0</v>
      </c>
      <c r="G219" s="7">
        <f t="shared" si="70"/>
        <v>0</v>
      </c>
      <c r="H219" s="31"/>
      <c r="I219" s="7">
        <f t="shared" si="71"/>
        <v>0</v>
      </c>
      <c r="J219" s="7">
        <f t="shared" si="72"/>
        <v>0</v>
      </c>
      <c r="K219" s="31"/>
      <c r="L219" s="45">
        <f t="shared" si="62"/>
        <v>0</v>
      </c>
      <c r="M219" s="62">
        <f t="shared" si="63"/>
        <v>0</v>
      </c>
      <c r="N219" s="66">
        <f t="shared" si="64"/>
        <v>0</v>
      </c>
      <c r="O219" s="7">
        <f t="shared" si="65"/>
        <v>0</v>
      </c>
      <c r="P219" s="31"/>
      <c r="Q219" s="7">
        <f t="shared" si="66"/>
        <v>0</v>
      </c>
      <c r="R219" s="7">
        <f t="shared" si="73"/>
        <v>0</v>
      </c>
      <c r="S219" s="30"/>
      <c r="T219" s="54">
        <f t="shared" si="67"/>
        <v>1130.2071523526363</v>
      </c>
      <c r="U219" s="62">
        <f t="shared" si="79"/>
        <v>0</v>
      </c>
      <c r="V219" s="62">
        <f t="shared" si="68"/>
        <v>13672.807327981973</v>
      </c>
      <c r="W219" s="7">
        <f t="shared" si="74"/>
        <v>257576.90923665074</v>
      </c>
      <c r="X219" s="30"/>
      <c r="Y219" s="30"/>
      <c r="Z219" s="30"/>
      <c r="AA219" s="48">
        <f>'Summary CF'!B203*$D$12</f>
        <v>3973.6596296947605</v>
      </c>
      <c r="AB219" s="7"/>
      <c r="AC219" s="7">
        <f t="shared" si="75"/>
        <v>0</v>
      </c>
      <c r="AD219" s="7">
        <f t="shared" si="76"/>
        <v>0</v>
      </c>
      <c r="AE219" s="31"/>
      <c r="AF219" s="7">
        <f t="shared" si="77"/>
        <v>3973.6596296947605</v>
      </c>
      <c r="AG219" s="7">
        <f t="shared" si="78"/>
        <v>74858.289246898144</v>
      </c>
    </row>
    <row r="220" spans="1:33" x14ac:dyDescent="0.15">
      <c r="A220" s="48">
        <f>'Summary CF'!B204*$D$5</f>
        <v>13175.937644260297</v>
      </c>
      <c r="B220" s="26">
        <v>202</v>
      </c>
      <c r="C220" s="7">
        <f t="shared" si="60"/>
        <v>0</v>
      </c>
      <c r="D220" s="7">
        <f t="shared" si="69"/>
        <v>0</v>
      </c>
      <c r="E220" s="31"/>
      <c r="F220" s="7">
        <f t="shared" si="61"/>
        <v>0</v>
      </c>
      <c r="G220" s="7">
        <f t="shared" si="70"/>
        <v>0</v>
      </c>
      <c r="H220" s="31"/>
      <c r="I220" s="7">
        <f t="shared" si="71"/>
        <v>0</v>
      </c>
      <c r="J220" s="7">
        <f t="shared" si="72"/>
        <v>0</v>
      </c>
      <c r="K220" s="31"/>
      <c r="L220" s="45">
        <f t="shared" si="62"/>
        <v>0</v>
      </c>
      <c r="M220" s="62">
        <f t="shared" si="63"/>
        <v>0</v>
      </c>
      <c r="N220" s="66">
        <f t="shared" si="64"/>
        <v>0</v>
      </c>
      <c r="O220" s="7">
        <f t="shared" si="65"/>
        <v>0</v>
      </c>
      <c r="P220" s="31"/>
      <c r="Q220" s="7">
        <f t="shared" si="66"/>
        <v>0</v>
      </c>
      <c r="R220" s="7">
        <f t="shared" si="73"/>
        <v>0</v>
      </c>
      <c r="S220" s="30"/>
      <c r="T220" s="54">
        <f t="shared" si="67"/>
        <v>1073.237121819378</v>
      </c>
      <c r="U220" s="62">
        <f t="shared" si="79"/>
        <v>0</v>
      </c>
      <c r="V220" s="62">
        <f t="shared" si="68"/>
        <v>13175.937644260297</v>
      </c>
      <c r="W220" s="7">
        <f t="shared" si="74"/>
        <v>244400.97159239044</v>
      </c>
      <c r="X220" s="30"/>
      <c r="Y220" s="30"/>
      <c r="Z220" s="30"/>
      <c r="AA220" s="48">
        <f>'Summary CF'!B204*$D$12</f>
        <v>3829.2568778631485</v>
      </c>
      <c r="AB220" s="7"/>
      <c r="AC220" s="7">
        <f t="shared" si="75"/>
        <v>0</v>
      </c>
      <c r="AD220" s="7">
        <f t="shared" si="76"/>
        <v>0</v>
      </c>
      <c r="AE220" s="31"/>
      <c r="AF220" s="7">
        <f t="shared" si="77"/>
        <v>3829.2568778631485</v>
      </c>
      <c r="AG220" s="7">
        <f t="shared" si="78"/>
        <v>71029.032369034991</v>
      </c>
    </row>
    <row r="221" spans="1:33" x14ac:dyDescent="0.15">
      <c r="A221" s="48">
        <f>'Summary CF'!B205*$D$5</f>
        <v>12695.001583539048</v>
      </c>
      <c r="B221" s="26">
        <v>203</v>
      </c>
      <c r="C221" s="7">
        <f t="shared" si="60"/>
        <v>0</v>
      </c>
      <c r="D221" s="7">
        <f t="shared" si="69"/>
        <v>0</v>
      </c>
      <c r="E221" s="31"/>
      <c r="F221" s="7">
        <f t="shared" si="61"/>
        <v>0</v>
      </c>
      <c r="G221" s="7">
        <f t="shared" si="70"/>
        <v>0</v>
      </c>
      <c r="H221" s="31"/>
      <c r="I221" s="7">
        <f t="shared" si="71"/>
        <v>0</v>
      </c>
      <c r="J221" s="7">
        <f t="shared" si="72"/>
        <v>0</v>
      </c>
      <c r="K221" s="31"/>
      <c r="L221" s="45">
        <f t="shared" si="62"/>
        <v>0</v>
      </c>
      <c r="M221" s="62">
        <f t="shared" si="63"/>
        <v>0</v>
      </c>
      <c r="N221" s="66">
        <f t="shared" si="64"/>
        <v>0</v>
      </c>
      <c r="O221" s="7">
        <f t="shared" si="65"/>
        <v>0</v>
      </c>
      <c r="P221" s="31"/>
      <c r="Q221" s="7">
        <f t="shared" si="66"/>
        <v>0</v>
      </c>
      <c r="R221" s="7">
        <f t="shared" si="73"/>
        <v>0</v>
      </c>
      <c r="S221" s="30"/>
      <c r="T221" s="54">
        <f t="shared" si="67"/>
        <v>1018.3373816349601</v>
      </c>
      <c r="U221" s="62">
        <f t="shared" si="79"/>
        <v>0</v>
      </c>
      <c r="V221" s="62">
        <f t="shared" si="68"/>
        <v>12695.001583539048</v>
      </c>
      <c r="W221" s="7">
        <f t="shared" si="74"/>
        <v>231705.97000885141</v>
      </c>
      <c r="X221" s="30"/>
      <c r="Y221" s="30"/>
      <c r="Z221" s="30"/>
      <c r="AA221" s="48">
        <f>'Summary CF'!B205*$D$12</f>
        <v>3689.4848352160357</v>
      </c>
      <c r="AB221" s="7"/>
      <c r="AC221" s="7">
        <f t="shared" si="75"/>
        <v>0</v>
      </c>
      <c r="AD221" s="7">
        <f t="shared" si="76"/>
        <v>0</v>
      </c>
      <c r="AE221" s="31"/>
      <c r="AF221" s="7">
        <f t="shared" si="77"/>
        <v>3689.4848352160357</v>
      </c>
      <c r="AG221" s="7">
        <f t="shared" si="78"/>
        <v>67339.547533818957</v>
      </c>
    </row>
    <row r="222" spans="1:33" x14ac:dyDescent="0.15">
      <c r="A222" s="48">
        <f>'Summary CF'!B206*$D$5</f>
        <v>12229.520679686886</v>
      </c>
      <c r="B222" s="26">
        <v>204</v>
      </c>
      <c r="C222" s="7">
        <f t="shared" si="60"/>
        <v>0</v>
      </c>
      <c r="D222" s="7">
        <f t="shared" si="69"/>
        <v>0</v>
      </c>
      <c r="E222" s="31"/>
      <c r="F222" s="7">
        <f t="shared" si="61"/>
        <v>0</v>
      </c>
      <c r="G222" s="7">
        <f t="shared" si="70"/>
        <v>0</v>
      </c>
      <c r="H222" s="31"/>
      <c r="I222" s="7">
        <f t="shared" si="71"/>
        <v>0</v>
      </c>
      <c r="J222" s="7">
        <f t="shared" si="72"/>
        <v>0</v>
      </c>
      <c r="K222" s="31"/>
      <c r="L222" s="45">
        <f t="shared" si="62"/>
        <v>0</v>
      </c>
      <c r="M222" s="62">
        <f t="shared" si="63"/>
        <v>0</v>
      </c>
      <c r="N222" s="66">
        <f t="shared" si="64"/>
        <v>0</v>
      </c>
      <c r="O222" s="7">
        <f t="shared" si="65"/>
        <v>0</v>
      </c>
      <c r="P222" s="31"/>
      <c r="Q222" s="7">
        <f t="shared" si="66"/>
        <v>0</v>
      </c>
      <c r="R222" s="7">
        <f t="shared" si="73"/>
        <v>0</v>
      </c>
      <c r="S222" s="30"/>
      <c r="T222" s="54">
        <f t="shared" si="67"/>
        <v>965.4415417035475</v>
      </c>
      <c r="U222" s="62">
        <f t="shared" si="79"/>
        <v>0</v>
      </c>
      <c r="V222" s="62">
        <f t="shared" si="68"/>
        <v>12229.520679686886</v>
      </c>
      <c r="W222" s="7">
        <f t="shared" si="74"/>
        <v>219476.44932916452</v>
      </c>
      <c r="X222" s="30"/>
      <c r="Y222" s="30"/>
      <c r="Z222" s="30"/>
      <c r="AA222" s="48">
        <f>'Summary CF'!B206*$D$12</f>
        <v>3554.2044475340012</v>
      </c>
      <c r="AB222" s="7"/>
      <c r="AC222" s="7">
        <f t="shared" si="75"/>
        <v>0</v>
      </c>
      <c r="AD222" s="7">
        <f t="shared" si="76"/>
        <v>0</v>
      </c>
      <c r="AE222" s="31"/>
      <c r="AF222" s="7">
        <f t="shared" si="77"/>
        <v>3554.2044475340012</v>
      </c>
      <c r="AG222" s="7">
        <f t="shared" si="78"/>
        <v>63785.343086284956</v>
      </c>
    </row>
    <row r="223" spans="1:33" x14ac:dyDescent="0.15">
      <c r="A223" s="48">
        <f>'Summary CF'!B207*$D$5</f>
        <v>11779.030270611272</v>
      </c>
      <c r="B223" s="26">
        <v>205</v>
      </c>
      <c r="C223" s="7">
        <f t="shared" si="60"/>
        <v>0</v>
      </c>
      <c r="D223" s="7">
        <f t="shared" si="69"/>
        <v>0</v>
      </c>
      <c r="E223" s="31"/>
      <c r="F223" s="7">
        <f t="shared" si="61"/>
        <v>0</v>
      </c>
      <c r="G223" s="7">
        <f t="shared" si="70"/>
        <v>0</v>
      </c>
      <c r="H223" s="31"/>
      <c r="I223" s="7">
        <f t="shared" si="71"/>
        <v>0</v>
      </c>
      <c r="J223" s="7">
        <f t="shared" si="72"/>
        <v>0</v>
      </c>
      <c r="K223" s="31"/>
      <c r="L223" s="45">
        <f t="shared" si="62"/>
        <v>0</v>
      </c>
      <c r="M223" s="62">
        <f t="shared" si="63"/>
        <v>0</v>
      </c>
      <c r="N223" s="66">
        <f t="shared" si="64"/>
        <v>0</v>
      </c>
      <c r="O223" s="7">
        <f t="shared" si="65"/>
        <v>0</v>
      </c>
      <c r="P223" s="31"/>
      <c r="Q223" s="7">
        <f t="shared" si="66"/>
        <v>0</v>
      </c>
      <c r="R223" s="7">
        <f t="shared" si="73"/>
        <v>0</v>
      </c>
      <c r="S223" s="30"/>
      <c r="T223" s="54">
        <f t="shared" si="67"/>
        <v>914.48520553818548</v>
      </c>
      <c r="U223" s="62">
        <f t="shared" si="79"/>
        <v>0</v>
      </c>
      <c r="V223" s="62">
        <f t="shared" si="68"/>
        <v>11779.030270611272</v>
      </c>
      <c r="W223" s="7">
        <f t="shared" si="74"/>
        <v>207697.41905855323</v>
      </c>
      <c r="X223" s="30"/>
      <c r="Y223" s="30"/>
      <c r="Z223" s="30"/>
      <c r="AA223" s="48">
        <f>'Summary CF'!B207*$D$12</f>
        <v>3423.2806723964013</v>
      </c>
      <c r="AB223" s="7"/>
      <c r="AC223" s="7">
        <f t="shared" si="75"/>
        <v>0</v>
      </c>
      <c r="AD223" s="7">
        <f t="shared" si="76"/>
        <v>0</v>
      </c>
      <c r="AE223" s="31"/>
      <c r="AF223" s="7">
        <f t="shared" si="77"/>
        <v>3423.2806723964013</v>
      </c>
      <c r="AG223" s="7">
        <f t="shared" si="78"/>
        <v>60362.062413888554</v>
      </c>
    </row>
    <row r="224" spans="1:33" x14ac:dyDescent="0.15">
      <c r="A224" s="48">
        <f>'Summary CF'!B208*$D$5</f>
        <v>11343.079110446084</v>
      </c>
      <c r="B224" s="26">
        <v>206</v>
      </c>
      <c r="C224" s="7">
        <f t="shared" si="60"/>
        <v>0</v>
      </c>
      <c r="D224" s="7">
        <f t="shared" si="69"/>
        <v>0</v>
      </c>
      <c r="E224" s="31"/>
      <c r="F224" s="7">
        <f t="shared" si="61"/>
        <v>0</v>
      </c>
      <c r="G224" s="7">
        <f t="shared" si="70"/>
        <v>0</v>
      </c>
      <c r="H224" s="31"/>
      <c r="I224" s="7">
        <f t="shared" si="71"/>
        <v>0</v>
      </c>
      <c r="J224" s="7">
        <f t="shared" si="72"/>
        <v>0</v>
      </c>
      <c r="K224" s="31"/>
      <c r="L224" s="45">
        <f t="shared" si="62"/>
        <v>0</v>
      </c>
      <c r="M224" s="62">
        <f t="shared" si="63"/>
        <v>0</v>
      </c>
      <c r="N224" s="66">
        <f t="shared" si="64"/>
        <v>0</v>
      </c>
      <c r="O224" s="7">
        <f t="shared" si="65"/>
        <v>0</v>
      </c>
      <c r="P224" s="31"/>
      <c r="Q224" s="7">
        <f t="shared" si="66"/>
        <v>0</v>
      </c>
      <c r="R224" s="7">
        <f t="shared" si="73"/>
        <v>0</v>
      </c>
      <c r="S224" s="30"/>
      <c r="T224" s="54">
        <f t="shared" si="67"/>
        <v>865.40591274397184</v>
      </c>
      <c r="U224" s="62">
        <f t="shared" si="79"/>
        <v>0</v>
      </c>
      <c r="V224" s="62">
        <f t="shared" si="68"/>
        <v>11343.079110446084</v>
      </c>
      <c r="W224" s="7">
        <f t="shared" si="74"/>
        <v>196354.33994810714</v>
      </c>
      <c r="X224" s="30"/>
      <c r="Y224" s="30"/>
      <c r="Z224" s="30"/>
      <c r="AA224" s="48">
        <f>'Summary CF'!B208*$D$12</f>
        <v>3296.5823664733934</v>
      </c>
      <c r="AB224" s="7"/>
      <c r="AC224" s="7">
        <f t="shared" si="75"/>
        <v>0</v>
      </c>
      <c r="AD224" s="7">
        <f t="shared" si="76"/>
        <v>0</v>
      </c>
      <c r="AE224" s="31"/>
      <c r="AF224" s="7">
        <f t="shared" si="77"/>
        <v>3296.5823664733934</v>
      </c>
      <c r="AG224" s="7">
        <f t="shared" si="78"/>
        <v>57065.480047415163</v>
      </c>
    </row>
    <row r="225" spans="1:33" x14ac:dyDescent="0.15">
      <c r="A225" s="48">
        <f>'Summary CF'!B209*$D$5</f>
        <v>10921.228992433173</v>
      </c>
      <c r="B225" s="26">
        <v>207</v>
      </c>
      <c r="C225" s="7">
        <f t="shared" si="60"/>
        <v>0</v>
      </c>
      <c r="D225" s="7">
        <f t="shared" si="69"/>
        <v>0</v>
      </c>
      <c r="E225" s="31"/>
      <c r="F225" s="7">
        <f t="shared" si="61"/>
        <v>0</v>
      </c>
      <c r="G225" s="7">
        <f t="shared" si="70"/>
        <v>0</v>
      </c>
      <c r="H225" s="31"/>
      <c r="I225" s="7">
        <f t="shared" si="71"/>
        <v>0</v>
      </c>
      <c r="J225" s="7">
        <f t="shared" si="72"/>
        <v>0</v>
      </c>
      <c r="K225" s="31"/>
      <c r="L225" s="45">
        <f t="shared" si="62"/>
        <v>0</v>
      </c>
      <c r="M225" s="62">
        <f t="shared" si="63"/>
        <v>0</v>
      </c>
      <c r="N225" s="66">
        <f t="shared" si="64"/>
        <v>0</v>
      </c>
      <c r="O225" s="7">
        <f t="shared" si="65"/>
        <v>0</v>
      </c>
      <c r="P225" s="31"/>
      <c r="Q225" s="7">
        <f t="shared" si="66"/>
        <v>0</v>
      </c>
      <c r="R225" s="7">
        <f t="shared" si="73"/>
        <v>0</v>
      </c>
      <c r="S225" s="30"/>
      <c r="T225" s="54">
        <f t="shared" si="67"/>
        <v>818.14308311711306</v>
      </c>
      <c r="U225" s="62">
        <f t="shared" si="79"/>
        <v>0</v>
      </c>
      <c r="V225" s="62">
        <f t="shared" si="68"/>
        <v>10921.228992433173</v>
      </c>
      <c r="W225" s="7">
        <f t="shared" si="74"/>
        <v>185433.11095567397</v>
      </c>
      <c r="X225" s="30"/>
      <c r="Y225" s="30"/>
      <c r="Z225" s="30"/>
      <c r="AA225" s="48">
        <f>'Summary CF'!B209*$D$12</f>
        <v>3173.9821759258907</v>
      </c>
      <c r="AB225" s="7"/>
      <c r="AC225" s="7">
        <f t="shared" si="75"/>
        <v>0</v>
      </c>
      <c r="AD225" s="7">
        <f t="shared" si="76"/>
        <v>0</v>
      </c>
      <c r="AE225" s="31"/>
      <c r="AF225" s="7">
        <f t="shared" si="77"/>
        <v>3173.9821759258907</v>
      </c>
      <c r="AG225" s="7">
        <f t="shared" si="78"/>
        <v>53891.497871489271</v>
      </c>
    </row>
    <row r="226" spans="1:33" x14ac:dyDescent="0.15">
      <c r="A226" s="48">
        <f>'Summary CF'!B210*$D$5</f>
        <v>10513.054382206883</v>
      </c>
      <c r="B226" s="26">
        <v>208</v>
      </c>
      <c r="C226" s="7">
        <f t="shared" si="60"/>
        <v>0</v>
      </c>
      <c r="D226" s="7">
        <f t="shared" si="69"/>
        <v>0</v>
      </c>
      <c r="E226" s="31"/>
      <c r="F226" s="7">
        <f t="shared" si="61"/>
        <v>0</v>
      </c>
      <c r="G226" s="7">
        <f t="shared" si="70"/>
        <v>0</v>
      </c>
      <c r="H226" s="31"/>
      <c r="I226" s="7">
        <f t="shared" si="71"/>
        <v>0</v>
      </c>
      <c r="J226" s="7">
        <f t="shared" si="72"/>
        <v>0</v>
      </c>
      <c r="K226" s="31"/>
      <c r="L226" s="45">
        <f t="shared" si="62"/>
        <v>0</v>
      </c>
      <c r="M226" s="62">
        <f t="shared" si="63"/>
        <v>0</v>
      </c>
      <c r="N226" s="66">
        <f t="shared" si="64"/>
        <v>0</v>
      </c>
      <c r="O226" s="7">
        <f t="shared" si="65"/>
        <v>0</v>
      </c>
      <c r="P226" s="31"/>
      <c r="Q226" s="7">
        <f t="shared" si="66"/>
        <v>0</v>
      </c>
      <c r="R226" s="7">
        <f t="shared" si="73"/>
        <v>0</v>
      </c>
      <c r="S226" s="30"/>
      <c r="T226" s="54">
        <f t="shared" si="67"/>
        <v>772.63796231530819</v>
      </c>
      <c r="U226" s="62">
        <f t="shared" si="79"/>
        <v>0</v>
      </c>
      <c r="V226" s="62">
        <f t="shared" si="68"/>
        <v>10513.054382206883</v>
      </c>
      <c r="W226" s="7">
        <f t="shared" si="74"/>
        <v>174920.0565734671</v>
      </c>
      <c r="X226" s="30"/>
      <c r="Y226" s="30"/>
      <c r="Z226" s="30"/>
      <c r="AA226" s="48">
        <f>'Summary CF'!B210*$D$12</f>
        <v>3055.3564298288757</v>
      </c>
      <c r="AB226" s="7"/>
      <c r="AC226" s="7">
        <f t="shared" si="75"/>
        <v>0</v>
      </c>
      <c r="AD226" s="7">
        <f t="shared" si="76"/>
        <v>0</v>
      </c>
      <c r="AE226" s="31"/>
      <c r="AF226" s="7">
        <f t="shared" si="77"/>
        <v>3055.3564298288757</v>
      </c>
      <c r="AG226" s="7">
        <f t="shared" si="78"/>
        <v>50836.141441660395</v>
      </c>
    </row>
    <row r="227" spans="1:33" x14ac:dyDescent="0.15">
      <c r="A227" s="48">
        <f>'Summary CF'!B211*$D$5</f>
        <v>10118.142061198536</v>
      </c>
      <c r="B227" s="26">
        <v>209</v>
      </c>
      <c r="C227" s="7">
        <f t="shared" si="60"/>
        <v>0</v>
      </c>
      <c r="D227" s="7">
        <f t="shared" si="69"/>
        <v>0</v>
      </c>
      <c r="E227" s="31"/>
      <c r="F227" s="7">
        <f t="shared" si="61"/>
        <v>0</v>
      </c>
      <c r="G227" s="7">
        <f t="shared" si="70"/>
        <v>0</v>
      </c>
      <c r="H227" s="31"/>
      <c r="I227" s="7">
        <f t="shared" si="71"/>
        <v>0</v>
      </c>
      <c r="J227" s="7">
        <f t="shared" si="72"/>
        <v>0</v>
      </c>
      <c r="K227" s="31"/>
      <c r="L227" s="45">
        <f t="shared" si="62"/>
        <v>0</v>
      </c>
      <c r="M227" s="62">
        <f t="shared" si="63"/>
        <v>0</v>
      </c>
      <c r="N227" s="66">
        <f t="shared" si="64"/>
        <v>0</v>
      </c>
      <c r="O227" s="7">
        <f t="shared" si="65"/>
        <v>0</v>
      </c>
      <c r="P227" s="31"/>
      <c r="Q227" s="7">
        <f t="shared" si="66"/>
        <v>0</v>
      </c>
      <c r="R227" s="7">
        <f t="shared" si="73"/>
        <v>0</v>
      </c>
      <c r="S227" s="30"/>
      <c r="T227" s="54">
        <f t="shared" si="67"/>
        <v>728.83356905611288</v>
      </c>
      <c r="U227" s="62">
        <f t="shared" si="79"/>
        <v>0</v>
      </c>
      <c r="V227" s="62">
        <f t="shared" si="68"/>
        <v>10118.142061198536</v>
      </c>
      <c r="W227" s="7">
        <f t="shared" si="74"/>
        <v>164801.91451226856</v>
      </c>
      <c r="X227" s="30"/>
      <c r="Y227" s="30"/>
      <c r="Z227" s="30"/>
      <c r="AA227" s="48">
        <f>'Summary CF'!B211*$D$12</f>
        <v>2940.5850365358247</v>
      </c>
      <c r="AB227" s="7"/>
      <c r="AC227" s="7">
        <f t="shared" si="75"/>
        <v>0</v>
      </c>
      <c r="AD227" s="7">
        <f t="shared" si="76"/>
        <v>0</v>
      </c>
      <c r="AE227" s="31"/>
      <c r="AF227" s="7">
        <f t="shared" si="77"/>
        <v>2940.5850365358247</v>
      </c>
      <c r="AG227" s="7">
        <f t="shared" si="78"/>
        <v>47895.556405124567</v>
      </c>
    </row>
    <row r="228" spans="1:33" x14ac:dyDescent="0.15">
      <c r="A228" s="48">
        <f>'Summary CF'!B212*$D$5</f>
        <v>9736.0907798853768</v>
      </c>
      <c r="B228" s="26">
        <v>210</v>
      </c>
      <c r="C228" s="7">
        <f t="shared" si="60"/>
        <v>0</v>
      </c>
      <c r="D228" s="7">
        <f t="shared" si="69"/>
        <v>0</v>
      </c>
      <c r="E228" s="31"/>
      <c r="F228" s="7">
        <f t="shared" si="61"/>
        <v>0</v>
      </c>
      <c r="G228" s="7">
        <f t="shared" si="70"/>
        <v>0</v>
      </c>
      <c r="H228" s="31"/>
      <c r="I228" s="7">
        <f t="shared" si="71"/>
        <v>0</v>
      </c>
      <c r="J228" s="7">
        <f t="shared" si="72"/>
        <v>0</v>
      </c>
      <c r="K228" s="31"/>
      <c r="L228" s="45">
        <f t="shared" si="62"/>
        <v>0</v>
      </c>
      <c r="M228" s="62">
        <f t="shared" si="63"/>
        <v>0</v>
      </c>
      <c r="N228" s="66">
        <f t="shared" si="64"/>
        <v>0</v>
      </c>
      <c r="O228" s="7">
        <f t="shared" si="65"/>
        <v>0</v>
      </c>
      <c r="P228" s="31"/>
      <c r="Q228" s="7">
        <f t="shared" si="66"/>
        <v>0</v>
      </c>
      <c r="R228" s="7">
        <f t="shared" si="73"/>
        <v>0</v>
      </c>
      <c r="S228" s="30"/>
      <c r="T228" s="54">
        <f t="shared" si="67"/>
        <v>686.67464380111903</v>
      </c>
      <c r="U228" s="62">
        <f t="shared" si="79"/>
        <v>0</v>
      </c>
      <c r="V228" s="62">
        <f t="shared" si="68"/>
        <v>9736.0907798853768</v>
      </c>
      <c r="W228" s="7">
        <f t="shared" si="74"/>
        <v>155065.82373238317</v>
      </c>
      <c r="X228" s="30"/>
      <c r="Y228" s="30"/>
      <c r="Z228" s="30"/>
      <c r="AA228" s="48">
        <f>'Summary CF'!B212*$D$12</f>
        <v>2829.5513829041879</v>
      </c>
      <c r="AB228" s="7"/>
      <c r="AC228" s="7">
        <f t="shared" si="75"/>
        <v>0</v>
      </c>
      <c r="AD228" s="7">
        <f t="shared" si="76"/>
        <v>0</v>
      </c>
      <c r="AE228" s="31"/>
      <c r="AF228" s="7">
        <f t="shared" si="77"/>
        <v>2829.5513829041879</v>
      </c>
      <c r="AG228" s="7">
        <f t="shared" si="78"/>
        <v>45066.005022220379</v>
      </c>
    </row>
    <row r="229" spans="1:33" x14ac:dyDescent="0.15">
      <c r="A229" s="48">
        <f>'Summary CF'!B213*$D$5</f>
        <v>9366.5109206160032</v>
      </c>
      <c r="B229" s="26">
        <v>211</v>
      </c>
      <c r="C229" s="7">
        <f t="shared" si="60"/>
        <v>0</v>
      </c>
      <c r="D229" s="7">
        <f t="shared" si="69"/>
        <v>0</v>
      </c>
      <c r="E229" s="31"/>
      <c r="F229" s="7">
        <f t="shared" si="61"/>
        <v>0</v>
      </c>
      <c r="G229" s="7">
        <f t="shared" si="70"/>
        <v>0</v>
      </c>
      <c r="H229" s="31"/>
      <c r="I229" s="7">
        <f t="shared" si="71"/>
        <v>0</v>
      </c>
      <c r="J229" s="7">
        <f t="shared" si="72"/>
        <v>0</v>
      </c>
      <c r="K229" s="31"/>
      <c r="L229" s="45">
        <f t="shared" si="62"/>
        <v>0</v>
      </c>
      <c r="M229" s="62">
        <f t="shared" si="63"/>
        <v>0</v>
      </c>
      <c r="N229" s="66">
        <f t="shared" si="64"/>
        <v>0</v>
      </c>
      <c r="O229" s="7">
        <f t="shared" si="65"/>
        <v>0</v>
      </c>
      <c r="P229" s="31"/>
      <c r="Q229" s="7">
        <f t="shared" si="66"/>
        <v>0</v>
      </c>
      <c r="R229" s="7">
        <f t="shared" si="73"/>
        <v>0</v>
      </c>
      <c r="S229" s="30"/>
      <c r="T229" s="54">
        <f t="shared" si="67"/>
        <v>646.10759888492987</v>
      </c>
      <c r="U229" s="62">
        <f t="shared" si="79"/>
        <v>0</v>
      </c>
      <c r="V229" s="62">
        <f t="shared" si="68"/>
        <v>9366.5109206160032</v>
      </c>
      <c r="W229" s="7">
        <f t="shared" si="74"/>
        <v>145699.31281176716</v>
      </c>
      <c r="X229" s="30"/>
      <c r="Y229" s="30"/>
      <c r="Z229" s="30"/>
      <c r="AA229" s="48">
        <f>'Summary CF'!B213*$D$12</f>
        <v>2722.142236304026</v>
      </c>
      <c r="AB229" s="7"/>
      <c r="AC229" s="7">
        <f t="shared" si="75"/>
        <v>0</v>
      </c>
      <c r="AD229" s="7">
        <f t="shared" si="76"/>
        <v>0</v>
      </c>
      <c r="AE229" s="31"/>
      <c r="AF229" s="7">
        <f t="shared" si="77"/>
        <v>2722.142236304026</v>
      </c>
      <c r="AG229" s="7">
        <f t="shared" si="78"/>
        <v>42343.862785916353</v>
      </c>
    </row>
    <row r="230" spans="1:33" x14ac:dyDescent="0.15">
      <c r="A230" s="48">
        <f>'Summary CF'!B214*$D$5</f>
        <v>9009.0241697514884</v>
      </c>
      <c r="B230" s="26">
        <v>212</v>
      </c>
      <c r="C230" s="7">
        <f t="shared" si="60"/>
        <v>0</v>
      </c>
      <c r="D230" s="7">
        <f t="shared" si="69"/>
        <v>0</v>
      </c>
      <c r="E230" s="31"/>
      <c r="F230" s="7">
        <f t="shared" si="61"/>
        <v>0</v>
      </c>
      <c r="G230" s="7">
        <f t="shared" si="70"/>
        <v>0</v>
      </c>
      <c r="H230" s="31"/>
      <c r="I230" s="7">
        <f t="shared" si="71"/>
        <v>0</v>
      </c>
      <c r="J230" s="7">
        <f t="shared" si="72"/>
        <v>0</v>
      </c>
      <c r="K230" s="31"/>
      <c r="L230" s="45">
        <f t="shared" si="62"/>
        <v>0</v>
      </c>
      <c r="M230" s="62">
        <f t="shared" si="63"/>
        <v>0</v>
      </c>
      <c r="N230" s="66">
        <f t="shared" si="64"/>
        <v>0</v>
      </c>
      <c r="O230" s="7">
        <f t="shared" si="65"/>
        <v>0</v>
      </c>
      <c r="P230" s="31"/>
      <c r="Q230" s="7">
        <f t="shared" si="66"/>
        <v>0</v>
      </c>
      <c r="R230" s="7">
        <f t="shared" si="73"/>
        <v>0</v>
      </c>
      <c r="S230" s="30"/>
      <c r="T230" s="54">
        <f t="shared" si="67"/>
        <v>607.08047004902983</v>
      </c>
      <c r="U230" s="62">
        <f t="shared" si="79"/>
        <v>0</v>
      </c>
      <c r="V230" s="62">
        <f t="shared" si="68"/>
        <v>9009.0241697514884</v>
      </c>
      <c r="W230" s="7">
        <f t="shared" si="74"/>
        <v>136690.28864201566</v>
      </c>
      <c r="X230" s="30"/>
      <c r="Y230" s="30"/>
      <c r="Z230" s="30"/>
      <c r="AA230" s="48">
        <f>'Summary CF'!B214*$D$12</f>
        <v>2618.2476493340259</v>
      </c>
      <c r="AB230" s="7"/>
      <c r="AC230" s="7">
        <f t="shared" si="75"/>
        <v>0</v>
      </c>
      <c r="AD230" s="7">
        <f t="shared" si="76"/>
        <v>0</v>
      </c>
      <c r="AE230" s="31"/>
      <c r="AF230" s="7">
        <f t="shared" si="77"/>
        <v>2618.2476493340259</v>
      </c>
      <c r="AG230" s="7">
        <f t="shared" si="78"/>
        <v>39725.615136582324</v>
      </c>
    </row>
    <row r="231" spans="1:33" x14ac:dyDescent="0.15">
      <c r="A231" s="48">
        <f>'Summary CF'!B215*$D$5</f>
        <v>8663.2631988683661</v>
      </c>
      <c r="B231" s="26">
        <v>213</v>
      </c>
      <c r="C231" s="7">
        <f t="shared" si="60"/>
        <v>0</v>
      </c>
      <c r="D231" s="7">
        <f t="shared" si="69"/>
        <v>0</v>
      </c>
      <c r="E231" s="31"/>
      <c r="F231" s="7">
        <f t="shared" si="61"/>
        <v>0</v>
      </c>
      <c r="G231" s="7">
        <f t="shared" si="70"/>
        <v>0</v>
      </c>
      <c r="H231" s="31"/>
      <c r="I231" s="7">
        <f t="shared" si="71"/>
        <v>0</v>
      </c>
      <c r="J231" s="7">
        <f t="shared" si="72"/>
        <v>0</v>
      </c>
      <c r="K231" s="31"/>
      <c r="L231" s="45">
        <f t="shared" si="62"/>
        <v>0</v>
      </c>
      <c r="M231" s="62">
        <f t="shared" si="63"/>
        <v>0</v>
      </c>
      <c r="N231" s="66">
        <f t="shared" si="64"/>
        <v>0</v>
      </c>
      <c r="O231" s="7">
        <f t="shared" si="65"/>
        <v>0</v>
      </c>
      <c r="P231" s="31"/>
      <c r="Q231" s="7">
        <f t="shared" si="66"/>
        <v>0</v>
      </c>
      <c r="R231" s="7">
        <f t="shared" si="73"/>
        <v>0</v>
      </c>
      <c r="S231" s="30"/>
      <c r="T231" s="54">
        <f t="shared" si="67"/>
        <v>569.54286934173194</v>
      </c>
      <c r="U231" s="62">
        <f t="shared" si="79"/>
        <v>0</v>
      </c>
      <c r="V231" s="62">
        <f t="shared" si="68"/>
        <v>8663.2631988683661</v>
      </c>
      <c r="W231" s="7">
        <f t="shared" si="74"/>
        <v>128027.02544314729</v>
      </c>
      <c r="X231" s="30"/>
      <c r="Y231" s="30"/>
      <c r="Z231" s="30"/>
      <c r="AA231" s="48">
        <f>'Summary CF'!B215*$D$12</f>
        <v>2517.7608671711187</v>
      </c>
      <c r="AB231" s="7"/>
      <c r="AC231" s="7">
        <f t="shared" si="75"/>
        <v>0</v>
      </c>
      <c r="AD231" s="7">
        <f t="shared" si="76"/>
        <v>0</v>
      </c>
      <c r="AE231" s="31"/>
      <c r="AF231" s="7">
        <f t="shared" si="77"/>
        <v>2517.7608671711187</v>
      </c>
      <c r="AG231" s="7">
        <f t="shared" si="78"/>
        <v>37207.854269411204</v>
      </c>
    </row>
    <row r="232" spans="1:33" x14ac:dyDescent="0.15">
      <c r="A232" s="48">
        <f>'Summary CF'!B216*$D$5</f>
        <v>8328.8713547766347</v>
      </c>
      <c r="B232" s="26">
        <v>214</v>
      </c>
      <c r="C232" s="7">
        <f t="shared" si="60"/>
        <v>0</v>
      </c>
      <c r="D232" s="7">
        <f t="shared" si="69"/>
        <v>0</v>
      </c>
      <c r="E232" s="31"/>
      <c r="F232" s="7">
        <f t="shared" si="61"/>
        <v>0</v>
      </c>
      <c r="G232" s="7">
        <f t="shared" si="70"/>
        <v>0</v>
      </c>
      <c r="H232" s="31"/>
      <c r="I232" s="7">
        <f t="shared" si="71"/>
        <v>0</v>
      </c>
      <c r="J232" s="7">
        <f t="shared" si="72"/>
        <v>0</v>
      </c>
      <c r="K232" s="31"/>
      <c r="L232" s="45">
        <f t="shared" si="62"/>
        <v>0</v>
      </c>
      <c r="M232" s="62">
        <f t="shared" si="63"/>
        <v>0</v>
      </c>
      <c r="N232" s="66">
        <f t="shared" si="64"/>
        <v>0</v>
      </c>
      <c r="O232" s="7">
        <f t="shared" si="65"/>
        <v>0</v>
      </c>
      <c r="P232" s="31"/>
      <c r="Q232" s="7">
        <f t="shared" si="66"/>
        <v>0</v>
      </c>
      <c r="R232" s="7">
        <f t="shared" si="73"/>
        <v>0</v>
      </c>
      <c r="S232" s="30"/>
      <c r="T232" s="54">
        <f t="shared" si="67"/>
        <v>533.44593934644706</v>
      </c>
      <c r="U232" s="62">
        <f t="shared" si="79"/>
        <v>0</v>
      </c>
      <c r="V232" s="62">
        <f t="shared" si="68"/>
        <v>8328.8713547766347</v>
      </c>
      <c r="W232" s="7">
        <f t="shared" si="74"/>
        <v>119698.15408837065</v>
      </c>
      <c r="X232" s="30"/>
      <c r="Y232" s="30"/>
      <c r="Z232" s="30"/>
      <c r="AA232" s="48">
        <f>'Summary CF'!B216*$D$12</f>
        <v>2420.5782374819591</v>
      </c>
      <c r="AB232" s="7"/>
      <c r="AC232" s="7">
        <f t="shared" si="75"/>
        <v>0</v>
      </c>
      <c r="AD232" s="7">
        <f t="shared" si="76"/>
        <v>0</v>
      </c>
      <c r="AE232" s="31"/>
      <c r="AF232" s="7">
        <f t="shared" si="77"/>
        <v>2420.5782374819591</v>
      </c>
      <c r="AG232" s="7">
        <f t="shared" si="78"/>
        <v>34787.276031929243</v>
      </c>
    </row>
    <row r="233" spans="1:33" x14ac:dyDescent="0.15">
      <c r="A233" s="48">
        <f>'Summary CF'!B217*$D$5</f>
        <v>8005.5023581124206</v>
      </c>
      <c r="B233" s="26">
        <v>215</v>
      </c>
      <c r="C233" s="7">
        <f t="shared" si="60"/>
        <v>0</v>
      </c>
      <c r="D233" s="7">
        <f t="shared" si="69"/>
        <v>0</v>
      </c>
      <c r="E233" s="31"/>
      <c r="F233" s="7">
        <f t="shared" si="61"/>
        <v>0</v>
      </c>
      <c r="G233" s="7">
        <f t="shared" si="70"/>
        <v>0</v>
      </c>
      <c r="H233" s="31"/>
      <c r="I233" s="7">
        <f t="shared" si="71"/>
        <v>0</v>
      </c>
      <c r="J233" s="7">
        <f t="shared" si="72"/>
        <v>0</v>
      </c>
      <c r="K233" s="31"/>
      <c r="L233" s="45">
        <f t="shared" si="62"/>
        <v>0</v>
      </c>
      <c r="M233" s="62">
        <f t="shared" si="63"/>
        <v>0</v>
      </c>
      <c r="N233" s="66">
        <f t="shared" si="64"/>
        <v>0</v>
      </c>
      <c r="O233" s="7">
        <f t="shared" si="65"/>
        <v>0</v>
      </c>
      <c r="P233" s="31"/>
      <c r="Q233" s="7">
        <f t="shared" si="66"/>
        <v>0</v>
      </c>
      <c r="R233" s="7">
        <f t="shared" si="73"/>
        <v>0</v>
      </c>
      <c r="S233" s="30"/>
      <c r="T233" s="54">
        <f t="shared" si="67"/>
        <v>498.74230870154435</v>
      </c>
      <c r="U233" s="62">
        <f t="shared" si="79"/>
        <v>0</v>
      </c>
      <c r="V233" s="62">
        <f t="shared" si="68"/>
        <v>8005.5023581124206</v>
      </c>
      <c r="W233" s="7">
        <f t="shared" si="74"/>
        <v>111692.65173025822</v>
      </c>
      <c r="X233" s="30"/>
      <c r="Y233" s="30"/>
      <c r="Z233" s="30"/>
      <c r="AA233" s="48">
        <f>'Summary CF'!B217*$D$12</f>
        <v>2326.5991228264224</v>
      </c>
      <c r="AB233" s="7"/>
      <c r="AC233" s="7">
        <f t="shared" si="75"/>
        <v>0</v>
      </c>
      <c r="AD233" s="7">
        <f t="shared" si="76"/>
        <v>0</v>
      </c>
      <c r="AE233" s="31"/>
      <c r="AF233" s="7">
        <f t="shared" si="77"/>
        <v>2326.5991228264224</v>
      </c>
      <c r="AG233" s="7">
        <f t="shared" si="78"/>
        <v>32460.676909102822</v>
      </c>
    </row>
    <row r="234" spans="1:33" x14ac:dyDescent="0.15">
      <c r="A234" s="48">
        <f>'Summary CF'!B218*$D$5</f>
        <v>7692.8200102715682</v>
      </c>
      <c r="B234" s="26">
        <v>216</v>
      </c>
      <c r="C234" s="7">
        <f t="shared" si="60"/>
        <v>0</v>
      </c>
      <c r="D234" s="7">
        <f t="shared" si="69"/>
        <v>0</v>
      </c>
      <c r="E234" s="31"/>
      <c r="F234" s="7">
        <f t="shared" si="61"/>
        <v>0</v>
      </c>
      <c r="G234" s="7">
        <f t="shared" si="70"/>
        <v>0</v>
      </c>
      <c r="H234" s="31"/>
      <c r="I234" s="7">
        <f t="shared" si="71"/>
        <v>0</v>
      </c>
      <c r="J234" s="7">
        <f t="shared" si="72"/>
        <v>0</v>
      </c>
      <c r="K234" s="31"/>
      <c r="L234" s="45">
        <f t="shared" si="62"/>
        <v>0</v>
      </c>
      <c r="M234" s="62">
        <f t="shared" si="63"/>
        <v>0</v>
      </c>
      <c r="N234" s="66">
        <f t="shared" si="64"/>
        <v>0</v>
      </c>
      <c r="O234" s="7">
        <f t="shared" si="65"/>
        <v>0</v>
      </c>
      <c r="P234" s="31"/>
      <c r="Q234" s="7">
        <f t="shared" si="66"/>
        <v>0</v>
      </c>
      <c r="R234" s="7">
        <f t="shared" si="73"/>
        <v>0</v>
      </c>
      <c r="S234" s="30"/>
      <c r="T234" s="54">
        <f t="shared" si="67"/>
        <v>465.3860488760759</v>
      </c>
      <c r="U234" s="62">
        <f t="shared" si="79"/>
        <v>0</v>
      </c>
      <c r="V234" s="62">
        <f t="shared" si="68"/>
        <v>7692.8200102715682</v>
      </c>
      <c r="W234" s="7">
        <f t="shared" si="74"/>
        <v>103999.83171998666</v>
      </c>
      <c r="X234" s="30"/>
      <c r="Y234" s="30"/>
      <c r="Z234" s="30"/>
      <c r="AA234" s="48">
        <f>'Summary CF'!B218*$D$12</f>
        <v>2235.7258154851743</v>
      </c>
      <c r="AB234" s="7"/>
      <c r="AC234" s="7">
        <f t="shared" si="75"/>
        <v>0</v>
      </c>
      <c r="AD234" s="7">
        <f t="shared" si="76"/>
        <v>0</v>
      </c>
      <c r="AE234" s="31"/>
      <c r="AF234" s="7">
        <f t="shared" si="77"/>
        <v>2235.7258154851743</v>
      </c>
      <c r="AG234" s="7">
        <f t="shared" si="78"/>
        <v>30224.951093617648</v>
      </c>
    </row>
    <row r="235" spans="1:33" x14ac:dyDescent="0.15">
      <c r="A235" s="48">
        <f>'Summary CF'!B219*$D$5</f>
        <v>7390.4979084566266</v>
      </c>
      <c r="B235" s="26">
        <v>217</v>
      </c>
      <c r="C235" s="7">
        <f t="shared" si="60"/>
        <v>0</v>
      </c>
      <c r="D235" s="7">
        <f t="shared" si="69"/>
        <v>0</v>
      </c>
      <c r="E235" s="31"/>
      <c r="F235" s="7">
        <f t="shared" si="61"/>
        <v>0</v>
      </c>
      <c r="G235" s="7">
        <f t="shared" si="70"/>
        <v>0</v>
      </c>
      <c r="H235" s="31"/>
      <c r="I235" s="7">
        <f t="shared" si="71"/>
        <v>0</v>
      </c>
      <c r="J235" s="7">
        <f t="shared" si="72"/>
        <v>0</v>
      </c>
      <c r="K235" s="31"/>
      <c r="L235" s="45">
        <f t="shared" si="62"/>
        <v>0</v>
      </c>
      <c r="M235" s="62">
        <f t="shared" si="63"/>
        <v>0</v>
      </c>
      <c r="N235" s="66">
        <f t="shared" si="64"/>
        <v>0</v>
      </c>
      <c r="O235" s="7">
        <f t="shared" si="65"/>
        <v>0</v>
      </c>
      <c r="P235" s="31"/>
      <c r="Q235" s="7">
        <f t="shared" si="66"/>
        <v>0</v>
      </c>
      <c r="R235" s="7">
        <f t="shared" si="73"/>
        <v>0</v>
      </c>
      <c r="S235" s="30"/>
      <c r="T235" s="54">
        <f t="shared" si="67"/>
        <v>433.33263216661106</v>
      </c>
      <c r="U235" s="62">
        <f t="shared" si="79"/>
        <v>0</v>
      </c>
      <c r="V235" s="62">
        <f t="shared" si="68"/>
        <v>7390.4979084566266</v>
      </c>
      <c r="W235" s="7">
        <f t="shared" si="74"/>
        <v>96609.333811530028</v>
      </c>
      <c r="X235" s="30"/>
      <c r="Y235" s="30"/>
      <c r="Z235" s="30"/>
      <c r="AA235" s="48">
        <f>'Summary CF'!B219*$D$12</f>
        <v>2147.8634546452072</v>
      </c>
      <c r="AB235" s="7"/>
      <c r="AC235" s="7">
        <f t="shared" si="75"/>
        <v>0</v>
      </c>
      <c r="AD235" s="7">
        <f t="shared" si="76"/>
        <v>0</v>
      </c>
      <c r="AE235" s="31"/>
      <c r="AF235" s="7">
        <f t="shared" si="77"/>
        <v>2147.8634546452072</v>
      </c>
      <c r="AG235" s="7">
        <f t="shared" si="78"/>
        <v>28077.08763897244</v>
      </c>
    </row>
    <row r="236" spans="1:33" x14ac:dyDescent="0.15">
      <c r="A236" s="48">
        <f>'Summary CF'!B220*$D$5</f>
        <v>7098.2191686159367</v>
      </c>
      <c r="B236" s="26">
        <v>218</v>
      </c>
      <c r="C236" s="7">
        <f t="shared" si="60"/>
        <v>0</v>
      </c>
      <c r="D236" s="7">
        <f t="shared" si="69"/>
        <v>0</v>
      </c>
      <c r="E236" s="31"/>
      <c r="F236" s="7">
        <f t="shared" si="61"/>
        <v>0</v>
      </c>
      <c r="G236" s="7">
        <f t="shared" si="70"/>
        <v>0</v>
      </c>
      <c r="H236" s="31"/>
      <c r="I236" s="7">
        <f t="shared" si="71"/>
        <v>0</v>
      </c>
      <c r="J236" s="7">
        <f t="shared" si="72"/>
        <v>0</v>
      </c>
      <c r="K236" s="31"/>
      <c r="L236" s="45">
        <f t="shared" si="62"/>
        <v>0</v>
      </c>
      <c r="M236" s="62">
        <f t="shared" si="63"/>
        <v>0</v>
      </c>
      <c r="N236" s="66">
        <f t="shared" si="64"/>
        <v>0</v>
      </c>
      <c r="O236" s="7">
        <f t="shared" si="65"/>
        <v>0</v>
      </c>
      <c r="P236" s="31"/>
      <c r="Q236" s="7">
        <f t="shared" si="66"/>
        <v>0</v>
      </c>
      <c r="R236" s="7">
        <f t="shared" si="73"/>
        <v>0</v>
      </c>
      <c r="S236" s="30"/>
      <c r="T236" s="54">
        <f t="shared" si="67"/>
        <v>402.5388908813751</v>
      </c>
      <c r="U236" s="62">
        <f t="shared" si="79"/>
        <v>0</v>
      </c>
      <c r="V236" s="62">
        <f t="shared" si="68"/>
        <v>7098.2191686159367</v>
      </c>
      <c r="W236" s="7">
        <f t="shared" si="74"/>
        <v>89511.114642914094</v>
      </c>
      <c r="X236" s="30"/>
      <c r="Y236" s="30"/>
      <c r="Z236" s="30"/>
      <c r="AA236" s="48">
        <f>'Summary CF'!B220*$D$12</f>
        <v>2062.9199458790063</v>
      </c>
      <c r="AB236" s="7"/>
      <c r="AC236" s="7">
        <f t="shared" si="75"/>
        <v>0</v>
      </c>
      <c r="AD236" s="7">
        <f t="shared" si="76"/>
        <v>0</v>
      </c>
      <c r="AE236" s="31"/>
      <c r="AF236" s="7">
        <f t="shared" si="77"/>
        <v>2062.9199458790063</v>
      </c>
      <c r="AG236" s="7">
        <f t="shared" si="78"/>
        <v>26014.167693093434</v>
      </c>
    </row>
    <row r="237" spans="1:33" x14ac:dyDescent="0.15">
      <c r="A237" s="48">
        <f>'Summary CF'!B221*$D$5</f>
        <v>6815.676156059365</v>
      </c>
      <c r="B237" s="26">
        <v>219</v>
      </c>
      <c r="C237" s="7">
        <f t="shared" si="60"/>
        <v>0</v>
      </c>
      <c r="D237" s="7">
        <f t="shared" si="69"/>
        <v>0</v>
      </c>
      <c r="E237" s="31"/>
      <c r="F237" s="7">
        <f t="shared" si="61"/>
        <v>0</v>
      </c>
      <c r="G237" s="7">
        <f t="shared" si="70"/>
        <v>0</v>
      </c>
      <c r="H237" s="31"/>
      <c r="I237" s="7">
        <f t="shared" si="71"/>
        <v>0</v>
      </c>
      <c r="J237" s="7">
        <f t="shared" si="72"/>
        <v>0</v>
      </c>
      <c r="K237" s="31"/>
      <c r="L237" s="45">
        <f t="shared" si="62"/>
        <v>0</v>
      </c>
      <c r="M237" s="62">
        <f t="shared" si="63"/>
        <v>0</v>
      </c>
      <c r="N237" s="66">
        <f t="shared" si="64"/>
        <v>0</v>
      </c>
      <c r="O237" s="7">
        <f t="shared" si="65"/>
        <v>0</v>
      </c>
      <c r="P237" s="31"/>
      <c r="Q237" s="7">
        <f t="shared" si="66"/>
        <v>0</v>
      </c>
      <c r="R237" s="7">
        <f t="shared" si="73"/>
        <v>0</v>
      </c>
      <c r="S237" s="30"/>
      <c r="T237" s="54">
        <f t="shared" si="67"/>
        <v>372.96297767880873</v>
      </c>
      <c r="U237" s="62">
        <f t="shared" si="79"/>
        <v>0</v>
      </c>
      <c r="V237" s="62">
        <f t="shared" si="68"/>
        <v>6815.676156059365</v>
      </c>
      <c r="W237" s="7">
        <f t="shared" si="74"/>
        <v>82695.438486854735</v>
      </c>
      <c r="X237" s="30"/>
      <c r="Y237" s="30"/>
      <c r="Z237" s="30"/>
      <c r="AA237" s="48">
        <f>'Summary CF'!B221*$D$12</f>
        <v>1980.805882854753</v>
      </c>
      <c r="AB237" s="7"/>
      <c r="AC237" s="7">
        <f t="shared" si="75"/>
        <v>0</v>
      </c>
      <c r="AD237" s="7">
        <f t="shared" si="76"/>
        <v>0</v>
      </c>
      <c r="AE237" s="31"/>
      <c r="AF237" s="7">
        <f t="shared" si="77"/>
        <v>1980.805882854753</v>
      </c>
      <c r="AG237" s="7">
        <f t="shared" si="78"/>
        <v>24033.361810238679</v>
      </c>
    </row>
    <row r="238" spans="1:33" x14ac:dyDescent="0.15">
      <c r="A238" s="48">
        <f>'Summary CF'!B222*$D$5</f>
        <v>6542.5702235412082</v>
      </c>
      <c r="B238" s="26">
        <v>220</v>
      </c>
      <c r="C238" s="7">
        <f t="shared" si="60"/>
        <v>0</v>
      </c>
      <c r="D238" s="7">
        <f t="shared" si="69"/>
        <v>0</v>
      </c>
      <c r="E238" s="31"/>
      <c r="F238" s="7">
        <f t="shared" si="61"/>
        <v>0</v>
      </c>
      <c r="G238" s="7">
        <f t="shared" si="70"/>
        <v>0</v>
      </c>
      <c r="H238" s="31"/>
      <c r="I238" s="7">
        <f t="shared" si="71"/>
        <v>0</v>
      </c>
      <c r="J238" s="7">
        <f t="shared" si="72"/>
        <v>0</v>
      </c>
      <c r="K238" s="31"/>
      <c r="L238" s="45">
        <f t="shared" si="62"/>
        <v>0</v>
      </c>
      <c r="M238" s="62">
        <f t="shared" si="63"/>
        <v>0</v>
      </c>
      <c r="N238" s="66">
        <f t="shared" si="64"/>
        <v>0</v>
      </c>
      <c r="O238" s="7">
        <f t="shared" si="65"/>
        <v>0</v>
      </c>
      <c r="P238" s="31"/>
      <c r="Q238" s="7">
        <f t="shared" si="66"/>
        <v>0</v>
      </c>
      <c r="R238" s="7">
        <f t="shared" si="73"/>
        <v>0</v>
      </c>
      <c r="S238" s="30"/>
      <c r="T238" s="54">
        <f t="shared" si="67"/>
        <v>344.56432702856137</v>
      </c>
      <c r="U238" s="62">
        <f t="shared" si="79"/>
        <v>0</v>
      </c>
      <c r="V238" s="62">
        <f t="shared" si="68"/>
        <v>6542.5702235412082</v>
      </c>
      <c r="W238" s="7">
        <f t="shared" si="74"/>
        <v>76152.868263313532</v>
      </c>
      <c r="X238" s="30"/>
      <c r="Y238" s="30"/>
      <c r="Z238" s="30"/>
      <c r="AA238" s="48">
        <f>'Summary CF'!B222*$D$12</f>
        <v>1901.4344712166637</v>
      </c>
      <c r="AB238" s="7"/>
      <c r="AC238" s="7">
        <f t="shared" si="75"/>
        <v>0</v>
      </c>
      <c r="AD238" s="7">
        <f t="shared" si="76"/>
        <v>0</v>
      </c>
      <c r="AE238" s="31"/>
      <c r="AF238" s="7">
        <f t="shared" si="77"/>
        <v>1901.4344712166637</v>
      </c>
      <c r="AG238" s="7">
        <f t="shared" si="78"/>
        <v>22131.927339022015</v>
      </c>
    </row>
    <row r="239" spans="1:33" x14ac:dyDescent="0.15">
      <c r="A239" s="48">
        <f>'Summary CF'!B223*$D$5</f>
        <v>6278.6114566062843</v>
      </c>
      <c r="B239" s="26">
        <v>221</v>
      </c>
      <c r="C239" s="7">
        <f t="shared" si="60"/>
        <v>0</v>
      </c>
      <c r="D239" s="7">
        <f t="shared" si="69"/>
        <v>0</v>
      </c>
      <c r="E239" s="31"/>
      <c r="F239" s="7">
        <f t="shared" si="61"/>
        <v>0</v>
      </c>
      <c r="G239" s="7">
        <f t="shared" si="70"/>
        <v>0</v>
      </c>
      <c r="H239" s="31"/>
      <c r="I239" s="7">
        <f t="shared" si="71"/>
        <v>0</v>
      </c>
      <c r="J239" s="7">
        <f t="shared" si="72"/>
        <v>0</v>
      </c>
      <c r="K239" s="31"/>
      <c r="L239" s="45">
        <f t="shared" si="62"/>
        <v>0</v>
      </c>
      <c r="M239" s="62">
        <f t="shared" si="63"/>
        <v>0</v>
      </c>
      <c r="N239" s="66">
        <f t="shared" si="64"/>
        <v>0</v>
      </c>
      <c r="O239" s="7">
        <f t="shared" si="65"/>
        <v>0</v>
      </c>
      <c r="P239" s="31"/>
      <c r="Q239" s="7">
        <f t="shared" si="66"/>
        <v>0</v>
      </c>
      <c r="R239" s="7">
        <f t="shared" si="73"/>
        <v>0</v>
      </c>
      <c r="S239" s="30"/>
      <c r="T239" s="54">
        <f t="shared" si="67"/>
        <v>317.30361776380636</v>
      </c>
      <c r="U239" s="62">
        <f t="shared" si="79"/>
        <v>0</v>
      </c>
      <c r="V239" s="62">
        <f t="shared" si="68"/>
        <v>6278.6114566062843</v>
      </c>
      <c r="W239" s="7">
        <f t="shared" si="74"/>
        <v>69874.256806707243</v>
      </c>
      <c r="X239" s="30"/>
      <c r="Y239" s="30"/>
      <c r="Z239" s="30"/>
      <c r="AA239" s="48">
        <f>'Summary CF'!B223*$D$12</f>
        <v>1824.7214545762013</v>
      </c>
      <c r="AB239" s="7"/>
      <c r="AC239" s="7">
        <f t="shared" si="75"/>
        <v>0</v>
      </c>
      <c r="AD239" s="7">
        <f t="shared" si="76"/>
        <v>0</v>
      </c>
      <c r="AE239" s="31"/>
      <c r="AF239" s="7">
        <f t="shared" si="77"/>
        <v>1824.7214545762013</v>
      </c>
      <c r="AG239" s="7">
        <f t="shared" si="78"/>
        <v>20307.205884445815</v>
      </c>
    </row>
    <row r="240" spans="1:33" x14ac:dyDescent="0.15">
      <c r="A240" s="48">
        <f>'Summary CF'!B224*$D$5</f>
        <v>6023.5184260008609</v>
      </c>
      <c r="B240" s="26">
        <v>222</v>
      </c>
      <c r="C240" s="7">
        <f t="shared" si="60"/>
        <v>0</v>
      </c>
      <c r="D240" s="7">
        <f t="shared" si="69"/>
        <v>0</v>
      </c>
      <c r="E240" s="31"/>
      <c r="F240" s="7">
        <f t="shared" si="61"/>
        <v>0</v>
      </c>
      <c r="G240" s="7">
        <f t="shared" si="70"/>
        <v>0</v>
      </c>
      <c r="H240" s="31"/>
      <c r="I240" s="7">
        <f t="shared" si="71"/>
        <v>0</v>
      </c>
      <c r="J240" s="7">
        <f t="shared" si="72"/>
        <v>0</v>
      </c>
      <c r="K240" s="31"/>
      <c r="L240" s="45">
        <f t="shared" si="62"/>
        <v>0</v>
      </c>
      <c r="M240" s="62">
        <f t="shared" si="63"/>
        <v>0</v>
      </c>
      <c r="N240" s="66">
        <f t="shared" si="64"/>
        <v>0</v>
      </c>
      <c r="O240" s="7">
        <f t="shared" si="65"/>
        <v>0</v>
      </c>
      <c r="P240" s="31"/>
      <c r="Q240" s="7">
        <f t="shared" si="66"/>
        <v>0</v>
      </c>
      <c r="R240" s="7">
        <f t="shared" si="73"/>
        <v>0</v>
      </c>
      <c r="S240" s="30"/>
      <c r="T240" s="54">
        <f t="shared" si="67"/>
        <v>291.14273669461352</v>
      </c>
      <c r="U240" s="62">
        <f t="shared" si="79"/>
        <v>0</v>
      </c>
      <c r="V240" s="62">
        <f t="shared" si="68"/>
        <v>6023.5184260008609</v>
      </c>
      <c r="W240" s="7">
        <f t="shared" si="74"/>
        <v>63850.738380706382</v>
      </c>
      <c r="X240" s="30"/>
      <c r="Y240" s="30"/>
      <c r="Z240" s="30"/>
      <c r="AA240" s="48">
        <f>'Summary CF'!B224*$D$12</f>
        <v>1750.5850425565002</v>
      </c>
      <c r="AB240" s="7"/>
      <c r="AC240" s="7">
        <f t="shared" si="75"/>
        <v>0</v>
      </c>
      <c r="AD240" s="7">
        <f t="shared" si="76"/>
        <v>0</v>
      </c>
      <c r="AE240" s="31"/>
      <c r="AF240" s="7">
        <f t="shared" si="77"/>
        <v>1750.5850425565002</v>
      </c>
      <c r="AG240" s="7">
        <f t="shared" si="78"/>
        <v>18556.620841889315</v>
      </c>
    </row>
    <row r="241" spans="1:33" x14ac:dyDescent="0.15">
      <c r="A241" s="48">
        <f>'Summary CF'!B225*$D$5</f>
        <v>5777.0179469553641</v>
      </c>
      <c r="B241" s="26">
        <v>223</v>
      </c>
      <c r="C241" s="7">
        <f t="shared" si="60"/>
        <v>0</v>
      </c>
      <c r="D241" s="7">
        <f t="shared" si="69"/>
        <v>0</v>
      </c>
      <c r="E241" s="31"/>
      <c r="F241" s="7">
        <f t="shared" si="61"/>
        <v>0</v>
      </c>
      <c r="G241" s="7">
        <f t="shared" si="70"/>
        <v>0</v>
      </c>
      <c r="H241" s="31"/>
      <c r="I241" s="7">
        <f t="shared" si="71"/>
        <v>0</v>
      </c>
      <c r="J241" s="7">
        <f t="shared" si="72"/>
        <v>0</v>
      </c>
      <c r="K241" s="31"/>
      <c r="L241" s="45">
        <f t="shared" si="62"/>
        <v>0</v>
      </c>
      <c r="M241" s="62">
        <f t="shared" si="63"/>
        <v>0</v>
      </c>
      <c r="N241" s="66">
        <f t="shared" si="64"/>
        <v>0</v>
      </c>
      <c r="O241" s="7">
        <f t="shared" si="65"/>
        <v>0</v>
      </c>
      <c r="P241" s="31"/>
      <c r="Q241" s="7">
        <f t="shared" si="66"/>
        <v>0</v>
      </c>
      <c r="R241" s="7">
        <f t="shared" si="73"/>
        <v>0</v>
      </c>
      <c r="S241" s="30"/>
      <c r="T241" s="54">
        <f t="shared" si="67"/>
        <v>266.04474325294325</v>
      </c>
      <c r="U241" s="62">
        <f t="shared" si="79"/>
        <v>0</v>
      </c>
      <c r="V241" s="62">
        <f t="shared" si="68"/>
        <v>5777.0179469553641</v>
      </c>
      <c r="W241" s="7">
        <f t="shared" si="74"/>
        <v>58073.720433751019</v>
      </c>
      <c r="X241" s="30"/>
      <c r="Y241" s="30"/>
      <c r="Z241" s="30"/>
      <c r="AA241" s="48">
        <f>'Summary CF'!B225*$D$12</f>
        <v>1678.9458408339028</v>
      </c>
      <c r="AB241" s="7"/>
      <c r="AC241" s="7">
        <f t="shared" si="75"/>
        <v>0</v>
      </c>
      <c r="AD241" s="7">
        <f t="shared" si="76"/>
        <v>0</v>
      </c>
      <c r="AE241" s="31"/>
      <c r="AF241" s="7">
        <f t="shared" si="77"/>
        <v>1678.9458408339028</v>
      </c>
      <c r="AG241" s="7">
        <f t="shared" si="78"/>
        <v>16877.675001055413</v>
      </c>
    </row>
    <row r="242" spans="1:33" x14ac:dyDescent="0.15">
      <c r="A242" s="48">
        <f>'Summary CF'!B226*$D$5</f>
        <v>5538.844845151044</v>
      </c>
      <c r="B242" s="26">
        <v>224</v>
      </c>
      <c r="C242" s="7">
        <f t="shared" si="60"/>
        <v>0</v>
      </c>
      <c r="D242" s="7">
        <f t="shared" si="69"/>
        <v>0</v>
      </c>
      <c r="E242" s="31"/>
      <c r="F242" s="7">
        <f t="shared" si="61"/>
        <v>0</v>
      </c>
      <c r="G242" s="7">
        <f t="shared" si="70"/>
        <v>0</v>
      </c>
      <c r="H242" s="31"/>
      <c r="I242" s="7">
        <f t="shared" si="71"/>
        <v>0</v>
      </c>
      <c r="J242" s="7">
        <f t="shared" si="72"/>
        <v>0</v>
      </c>
      <c r="K242" s="31"/>
      <c r="L242" s="45">
        <f t="shared" si="62"/>
        <v>0</v>
      </c>
      <c r="M242" s="62">
        <f t="shared" si="63"/>
        <v>0</v>
      </c>
      <c r="N242" s="66">
        <f t="shared" si="64"/>
        <v>0</v>
      </c>
      <c r="O242" s="7">
        <f t="shared" si="65"/>
        <v>0</v>
      </c>
      <c r="P242" s="31"/>
      <c r="Q242" s="7">
        <f t="shared" si="66"/>
        <v>0</v>
      </c>
      <c r="R242" s="7">
        <f t="shared" si="73"/>
        <v>0</v>
      </c>
      <c r="S242" s="30"/>
      <c r="T242" s="54">
        <f t="shared" si="67"/>
        <v>241.97383514062923</v>
      </c>
      <c r="U242" s="62">
        <f t="shared" si="79"/>
        <v>0</v>
      </c>
      <c r="V242" s="62">
        <f t="shared" si="68"/>
        <v>5538.844845151044</v>
      </c>
      <c r="W242" s="7">
        <f t="shared" si="74"/>
        <v>52534.875588599978</v>
      </c>
      <c r="X242" s="30"/>
      <c r="Y242" s="30"/>
      <c r="Z242" s="30"/>
      <c r="AA242" s="48">
        <f>'Summary CF'!B226*$D$12</f>
        <v>1609.7267831220222</v>
      </c>
      <c r="AB242" s="7"/>
      <c r="AC242" s="7">
        <f t="shared" si="75"/>
        <v>0</v>
      </c>
      <c r="AD242" s="7">
        <f t="shared" si="76"/>
        <v>0</v>
      </c>
      <c r="AE242" s="31"/>
      <c r="AF242" s="7">
        <f t="shared" si="77"/>
        <v>1609.7267831220222</v>
      </c>
      <c r="AG242" s="7">
        <f t="shared" si="78"/>
        <v>15267.948217933392</v>
      </c>
    </row>
    <row r="243" spans="1:33" x14ac:dyDescent="0.15">
      <c r="A243" s="48">
        <f>'Summary CF'!B227*$D$5</f>
        <v>5308.741729187831</v>
      </c>
      <c r="B243" s="26">
        <v>225</v>
      </c>
      <c r="C243" s="7">
        <f t="shared" si="60"/>
        <v>0</v>
      </c>
      <c r="D243" s="7">
        <f t="shared" si="69"/>
        <v>0</v>
      </c>
      <c r="E243" s="31"/>
      <c r="F243" s="7">
        <f t="shared" si="61"/>
        <v>0</v>
      </c>
      <c r="G243" s="7">
        <f t="shared" si="70"/>
        <v>0</v>
      </c>
      <c r="H243" s="31"/>
      <c r="I243" s="7">
        <f t="shared" si="71"/>
        <v>0</v>
      </c>
      <c r="J243" s="7">
        <f t="shared" si="72"/>
        <v>0</v>
      </c>
      <c r="K243" s="31"/>
      <c r="L243" s="45">
        <f t="shared" si="62"/>
        <v>0</v>
      </c>
      <c r="M243" s="62">
        <f t="shared" si="63"/>
        <v>0</v>
      </c>
      <c r="N243" s="66">
        <f t="shared" si="64"/>
        <v>0</v>
      </c>
      <c r="O243" s="7">
        <f t="shared" si="65"/>
        <v>0</v>
      </c>
      <c r="P243" s="31"/>
      <c r="Q243" s="7">
        <f t="shared" si="66"/>
        <v>0</v>
      </c>
      <c r="R243" s="7">
        <f t="shared" si="73"/>
        <v>0</v>
      </c>
      <c r="S243" s="30"/>
      <c r="T243" s="54">
        <f t="shared" si="67"/>
        <v>218.89531495249992</v>
      </c>
      <c r="U243" s="62">
        <f t="shared" si="79"/>
        <v>0</v>
      </c>
      <c r="V243" s="62">
        <f t="shared" si="68"/>
        <v>5308.741729187831</v>
      </c>
      <c r="W243" s="7">
        <f t="shared" si="74"/>
        <v>47226.133859412148</v>
      </c>
      <c r="X243" s="30"/>
      <c r="Y243" s="30"/>
      <c r="Z243" s="30"/>
      <c r="AA243" s="48">
        <f>'Summary CF'!B227*$D$12</f>
        <v>1542.8530650452133</v>
      </c>
      <c r="AB243" s="7"/>
      <c r="AC243" s="7">
        <f t="shared" si="75"/>
        <v>0</v>
      </c>
      <c r="AD243" s="7">
        <f t="shared" si="76"/>
        <v>0</v>
      </c>
      <c r="AE243" s="31"/>
      <c r="AF243" s="7">
        <f t="shared" si="77"/>
        <v>1542.8530650452133</v>
      </c>
      <c r="AG243" s="7">
        <f t="shared" si="78"/>
        <v>13725.095152888178</v>
      </c>
    </row>
    <row r="244" spans="1:33" x14ac:dyDescent="0.15">
      <c r="A244" s="48">
        <f>'Summary CF'!B228*$D$5</f>
        <v>5086.458769375613</v>
      </c>
      <c r="B244" s="26">
        <v>226</v>
      </c>
      <c r="C244" s="7">
        <f t="shared" si="60"/>
        <v>0</v>
      </c>
      <c r="D244" s="7">
        <f t="shared" si="69"/>
        <v>0</v>
      </c>
      <c r="E244" s="31"/>
      <c r="F244" s="7">
        <f t="shared" si="61"/>
        <v>0</v>
      </c>
      <c r="G244" s="7">
        <f t="shared" si="70"/>
        <v>0</v>
      </c>
      <c r="H244" s="31"/>
      <c r="I244" s="7">
        <f t="shared" si="71"/>
        <v>0</v>
      </c>
      <c r="J244" s="7">
        <f t="shared" si="72"/>
        <v>0</v>
      </c>
      <c r="K244" s="31"/>
      <c r="L244" s="45">
        <f t="shared" si="62"/>
        <v>0</v>
      </c>
      <c r="M244" s="62">
        <f t="shared" si="63"/>
        <v>0</v>
      </c>
      <c r="N244" s="66">
        <f t="shared" si="64"/>
        <v>0</v>
      </c>
      <c r="O244" s="7">
        <f t="shared" si="65"/>
        <v>0</v>
      </c>
      <c r="P244" s="31"/>
      <c r="Q244" s="7">
        <f t="shared" si="66"/>
        <v>0</v>
      </c>
      <c r="R244" s="7">
        <f t="shared" si="73"/>
        <v>0</v>
      </c>
      <c r="S244" s="30"/>
      <c r="T244" s="54">
        <f t="shared" si="67"/>
        <v>196.77555774755061</v>
      </c>
      <c r="U244" s="62">
        <f t="shared" si="79"/>
        <v>0</v>
      </c>
      <c r="V244" s="62">
        <f t="shared" si="68"/>
        <v>5086.458769375613</v>
      </c>
      <c r="W244" s="7">
        <f t="shared" si="74"/>
        <v>42139.675090036537</v>
      </c>
      <c r="X244" s="30"/>
      <c r="Y244" s="30"/>
      <c r="Z244" s="30"/>
      <c r="AA244" s="48">
        <f>'Summary CF'!B228*$D$12</f>
        <v>1478.2520798497876</v>
      </c>
      <c r="AB244" s="7"/>
      <c r="AC244" s="7">
        <f t="shared" si="75"/>
        <v>0</v>
      </c>
      <c r="AD244" s="7">
        <f t="shared" si="76"/>
        <v>0</v>
      </c>
      <c r="AE244" s="31"/>
      <c r="AF244" s="7">
        <f t="shared" si="77"/>
        <v>1478.2520798497876</v>
      </c>
      <c r="AG244" s="7">
        <f t="shared" si="78"/>
        <v>12246.84307303839</v>
      </c>
    </row>
    <row r="245" spans="1:33" x14ac:dyDescent="0.15">
      <c r="A245" s="48">
        <f>'Summary CF'!B229*$D$5</f>
        <v>4871.7534826758947</v>
      </c>
      <c r="B245" s="26">
        <v>227</v>
      </c>
      <c r="C245" s="7">
        <f t="shared" si="60"/>
        <v>0</v>
      </c>
      <c r="D245" s="7">
        <f t="shared" si="69"/>
        <v>0</v>
      </c>
      <c r="E245" s="31"/>
      <c r="F245" s="7">
        <f t="shared" si="61"/>
        <v>0</v>
      </c>
      <c r="G245" s="7">
        <f t="shared" si="70"/>
        <v>0</v>
      </c>
      <c r="H245" s="31"/>
      <c r="I245" s="7">
        <f t="shared" si="71"/>
        <v>0</v>
      </c>
      <c r="J245" s="7">
        <f t="shared" si="72"/>
        <v>0</v>
      </c>
      <c r="K245" s="31"/>
      <c r="L245" s="45">
        <f t="shared" si="62"/>
        <v>0</v>
      </c>
      <c r="M245" s="62">
        <f t="shared" si="63"/>
        <v>0</v>
      </c>
      <c r="N245" s="66">
        <f t="shared" si="64"/>
        <v>0</v>
      </c>
      <c r="O245" s="7">
        <f t="shared" si="65"/>
        <v>0</v>
      </c>
      <c r="P245" s="31"/>
      <c r="Q245" s="7">
        <f t="shared" si="66"/>
        <v>0</v>
      </c>
      <c r="R245" s="7">
        <f t="shared" si="73"/>
        <v>0</v>
      </c>
      <c r="S245" s="30"/>
      <c r="T245" s="54">
        <f t="shared" si="67"/>
        <v>175.5819795418189</v>
      </c>
      <c r="U245" s="62">
        <f t="shared" si="79"/>
        <v>0</v>
      </c>
      <c r="V245" s="62">
        <f t="shared" si="68"/>
        <v>4871.7534826758947</v>
      </c>
      <c r="W245" s="7">
        <f t="shared" si="74"/>
        <v>37267.921607360644</v>
      </c>
      <c r="X245" s="30"/>
      <c r="Y245" s="30"/>
      <c r="Z245" s="30"/>
      <c r="AA245" s="48">
        <f>'Summary CF'!B229*$D$12</f>
        <v>1415.8533559026819</v>
      </c>
      <c r="AB245" s="7"/>
      <c r="AC245" s="7">
        <f t="shared" si="75"/>
        <v>0</v>
      </c>
      <c r="AD245" s="7">
        <f t="shared" si="76"/>
        <v>0</v>
      </c>
      <c r="AE245" s="31"/>
      <c r="AF245" s="7">
        <f t="shared" si="77"/>
        <v>1415.8533559026819</v>
      </c>
      <c r="AG245" s="7">
        <f t="shared" si="78"/>
        <v>10830.989717135708</v>
      </c>
    </row>
    <row r="246" spans="1:33" x14ac:dyDescent="0.15">
      <c r="A246" s="48">
        <f>'Summary CF'!B230*$D$5</f>
        <v>4664.3905236255187</v>
      </c>
      <c r="B246" s="26">
        <v>228</v>
      </c>
      <c r="C246" s="7">
        <f t="shared" si="60"/>
        <v>0</v>
      </c>
      <c r="D246" s="7">
        <f t="shared" si="69"/>
        <v>0</v>
      </c>
      <c r="E246" s="31"/>
      <c r="F246" s="7">
        <f t="shared" si="61"/>
        <v>0</v>
      </c>
      <c r="G246" s="7">
        <f t="shared" si="70"/>
        <v>0</v>
      </c>
      <c r="H246" s="31"/>
      <c r="I246" s="7">
        <f t="shared" si="71"/>
        <v>0</v>
      </c>
      <c r="J246" s="7">
        <f t="shared" si="72"/>
        <v>0</v>
      </c>
      <c r="K246" s="31"/>
      <c r="L246" s="45">
        <f t="shared" si="62"/>
        <v>0</v>
      </c>
      <c r="M246" s="62">
        <f t="shared" si="63"/>
        <v>0</v>
      </c>
      <c r="N246" s="66">
        <f t="shared" si="64"/>
        <v>0</v>
      </c>
      <c r="O246" s="7">
        <f t="shared" si="65"/>
        <v>0</v>
      </c>
      <c r="P246" s="31"/>
      <c r="Q246" s="7">
        <f t="shared" si="66"/>
        <v>0</v>
      </c>
      <c r="R246" s="7">
        <f t="shared" si="73"/>
        <v>0</v>
      </c>
      <c r="S246" s="30"/>
      <c r="T246" s="54">
        <f t="shared" si="67"/>
        <v>155.28300669733602</v>
      </c>
      <c r="U246" s="62">
        <f t="shared" si="79"/>
        <v>0</v>
      </c>
      <c r="V246" s="62">
        <f t="shared" si="68"/>
        <v>4664.3905236255187</v>
      </c>
      <c r="W246" s="7">
        <f t="shared" si="74"/>
        <v>32603.531083735124</v>
      </c>
      <c r="X246" s="30"/>
      <c r="Y246" s="30"/>
      <c r="Z246" s="30"/>
      <c r="AA246" s="48">
        <f>'Summary CF'!B230*$D$12</f>
        <v>1355.5884959286664</v>
      </c>
      <c r="AB246" s="7"/>
      <c r="AC246" s="7">
        <f t="shared" si="75"/>
        <v>0</v>
      </c>
      <c r="AD246" s="7">
        <f t="shared" si="76"/>
        <v>0</v>
      </c>
      <c r="AE246" s="31"/>
      <c r="AF246" s="7">
        <f t="shared" si="77"/>
        <v>1355.5884959286664</v>
      </c>
      <c r="AG246" s="7">
        <f t="shared" si="78"/>
        <v>9475.4012212070411</v>
      </c>
    </row>
    <row r="247" spans="1:33" x14ac:dyDescent="0.15">
      <c r="A247" s="48">
        <f>'Summary CF'!B231*$D$5</f>
        <v>4464.1414810787028</v>
      </c>
      <c r="B247" s="26">
        <v>229</v>
      </c>
      <c r="C247" s="7">
        <f t="shared" si="60"/>
        <v>0</v>
      </c>
      <c r="D247" s="7">
        <f t="shared" si="69"/>
        <v>0</v>
      </c>
      <c r="E247" s="31"/>
      <c r="F247" s="7">
        <f t="shared" si="61"/>
        <v>0</v>
      </c>
      <c r="G247" s="7">
        <f t="shared" si="70"/>
        <v>0</v>
      </c>
      <c r="H247" s="31"/>
      <c r="I247" s="7">
        <f t="shared" si="71"/>
        <v>0</v>
      </c>
      <c r="J247" s="7">
        <f t="shared" si="72"/>
        <v>0</v>
      </c>
      <c r="K247" s="31"/>
      <c r="L247" s="45">
        <f t="shared" si="62"/>
        <v>0</v>
      </c>
      <c r="M247" s="62">
        <f t="shared" si="63"/>
        <v>0</v>
      </c>
      <c r="N247" s="66">
        <f t="shared" si="64"/>
        <v>0</v>
      </c>
      <c r="O247" s="7">
        <f t="shared" si="65"/>
        <v>0</v>
      </c>
      <c r="P247" s="31"/>
      <c r="Q247" s="7">
        <f t="shared" si="66"/>
        <v>0</v>
      </c>
      <c r="R247" s="7">
        <f t="shared" si="73"/>
        <v>0</v>
      </c>
      <c r="S247" s="30"/>
      <c r="T247" s="54">
        <f t="shared" si="67"/>
        <v>135.84804618222969</v>
      </c>
      <c r="U247" s="62">
        <f t="shared" si="79"/>
        <v>0</v>
      </c>
      <c r="V247" s="62">
        <f t="shared" si="68"/>
        <v>4464.1414810787028</v>
      </c>
      <c r="W247" s="7">
        <f t="shared" si="74"/>
        <v>28139.389602656422</v>
      </c>
      <c r="X247" s="30"/>
      <c r="Y247" s="30"/>
      <c r="Z247" s="30"/>
      <c r="AA247" s="48">
        <f>'Summary CF'!B231*$D$12</f>
        <v>1297.3911179384982</v>
      </c>
      <c r="AB247" s="7"/>
      <c r="AC247" s="7">
        <f t="shared" si="75"/>
        <v>0</v>
      </c>
      <c r="AD247" s="7">
        <f t="shared" si="76"/>
        <v>0</v>
      </c>
      <c r="AE247" s="31"/>
      <c r="AF247" s="7">
        <f t="shared" si="77"/>
        <v>1297.3911179384982</v>
      </c>
      <c r="AG247" s="7">
        <f t="shared" si="78"/>
        <v>8178.0101032685434</v>
      </c>
    </row>
    <row r="248" spans="1:33" x14ac:dyDescent="0.15">
      <c r="A248" s="48">
        <f>'Summary CF'!B232*$D$5</f>
        <v>4270.784680608027</v>
      </c>
      <c r="B248" s="26">
        <v>230</v>
      </c>
      <c r="C248" s="7">
        <f t="shared" si="60"/>
        <v>0</v>
      </c>
      <c r="D248" s="7">
        <f t="shared" si="69"/>
        <v>0</v>
      </c>
      <c r="E248" s="31"/>
      <c r="F248" s="7">
        <f t="shared" si="61"/>
        <v>0</v>
      </c>
      <c r="G248" s="7">
        <f t="shared" si="70"/>
        <v>0</v>
      </c>
      <c r="H248" s="31"/>
      <c r="I248" s="7">
        <f t="shared" si="71"/>
        <v>0</v>
      </c>
      <c r="J248" s="7">
        <f t="shared" si="72"/>
        <v>0</v>
      </c>
      <c r="K248" s="31"/>
      <c r="L248" s="45">
        <f t="shared" si="62"/>
        <v>0</v>
      </c>
      <c r="M248" s="62">
        <f t="shared" si="63"/>
        <v>0</v>
      </c>
      <c r="N248" s="66">
        <f t="shared" si="64"/>
        <v>0</v>
      </c>
      <c r="O248" s="7">
        <f t="shared" si="65"/>
        <v>0</v>
      </c>
      <c r="P248" s="31"/>
      <c r="Q248" s="7">
        <f t="shared" si="66"/>
        <v>0</v>
      </c>
      <c r="R248" s="7">
        <f t="shared" si="73"/>
        <v>0</v>
      </c>
      <c r="S248" s="30"/>
      <c r="T248" s="54">
        <f t="shared" si="67"/>
        <v>117.24745667773509</v>
      </c>
      <c r="U248" s="62">
        <f t="shared" si="79"/>
        <v>0</v>
      </c>
      <c r="V248" s="62">
        <f t="shared" si="68"/>
        <v>4270.784680608027</v>
      </c>
      <c r="W248" s="7">
        <f t="shared" si="74"/>
        <v>23868.604922048395</v>
      </c>
      <c r="X248" s="30"/>
      <c r="Y248" s="30"/>
      <c r="Z248" s="30"/>
      <c r="AA248" s="48">
        <f>'Summary CF'!B232*$D$12</f>
        <v>1241.1967978017078</v>
      </c>
      <c r="AB248" s="7"/>
      <c r="AC248" s="7">
        <f t="shared" si="75"/>
        <v>0</v>
      </c>
      <c r="AD248" s="7">
        <f t="shared" si="76"/>
        <v>0</v>
      </c>
      <c r="AE248" s="31"/>
      <c r="AF248" s="7">
        <f t="shared" si="77"/>
        <v>1241.1967978017078</v>
      </c>
      <c r="AG248" s="7">
        <f t="shared" si="78"/>
        <v>6936.813305466836</v>
      </c>
    </row>
    <row r="249" spans="1:33" x14ac:dyDescent="0.15">
      <c r="A249" s="48">
        <f>'Summary CF'!B233*$D$5</f>
        <v>4084.1049924093509</v>
      </c>
      <c r="B249" s="26">
        <v>231</v>
      </c>
      <c r="C249" s="7">
        <f t="shared" si="60"/>
        <v>0</v>
      </c>
      <c r="D249" s="7">
        <f t="shared" si="69"/>
        <v>0</v>
      </c>
      <c r="E249" s="31"/>
      <c r="F249" s="7">
        <f t="shared" si="61"/>
        <v>0</v>
      </c>
      <c r="G249" s="7">
        <f t="shared" si="70"/>
        <v>0</v>
      </c>
      <c r="H249" s="31"/>
      <c r="I249" s="7">
        <f t="shared" si="71"/>
        <v>0</v>
      </c>
      <c r="J249" s="7">
        <f t="shared" si="72"/>
        <v>0</v>
      </c>
      <c r="K249" s="31"/>
      <c r="L249" s="45">
        <f t="shared" si="62"/>
        <v>0</v>
      </c>
      <c r="M249" s="62">
        <f t="shared" si="63"/>
        <v>0</v>
      </c>
      <c r="N249" s="66">
        <f t="shared" si="64"/>
        <v>0</v>
      </c>
      <c r="O249" s="7">
        <f t="shared" si="65"/>
        <v>0</v>
      </c>
      <c r="P249" s="31"/>
      <c r="Q249" s="7">
        <f t="shared" si="66"/>
        <v>0</v>
      </c>
      <c r="R249" s="7">
        <f t="shared" si="73"/>
        <v>0</v>
      </c>
      <c r="S249" s="30"/>
      <c r="T249" s="54">
        <f t="shared" si="67"/>
        <v>99.452520508534974</v>
      </c>
      <c r="U249" s="62">
        <f t="shared" si="79"/>
        <v>0</v>
      </c>
      <c r="V249" s="62">
        <f t="shared" si="68"/>
        <v>4084.1049924093509</v>
      </c>
      <c r="W249" s="7">
        <f t="shared" si="74"/>
        <v>19784.499929639045</v>
      </c>
      <c r="X249" s="30"/>
      <c r="Y249" s="30"/>
      <c r="Z249" s="30"/>
      <c r="AA249" s="48">
        <f>'Summary CF'!B233*$D$12</f>
        <v>1186.9430134189674</v>
      </c>
      <c r="AB249" s="7"/>
      <c r="AC249" s="7">
        <f t="shared" si="75"/>
        <v>0</v>
      </c>
      <c r="AD249" s="7">
        <f t="shared" si="76"/>
        <v>0</v>
      </c>
      <c r="AE249" s="31"/>
      <c r="AF249" s="7">
        <f t="shared" si="77"/>
        <v>1186.9430134189674</v>
      </c>
      <c r="AG249" s="7">
        <f t="shared" si="78"/>
        <v>5749.8702920478681</v>
      </c>
    </row>
    <row r="250" spans="1:33" x14ac:dyDescent="0.15">
      <c r="A250" s="48">
        <f>'Summary CF'!B234*$D$5</f>
        <v>3903.8936445598324</v>
      </c>
      <c r="B250" s="26">
        <v>232</v>
      </c>
      <c r="C250" s="7">
        <f t="shared" si="60"/>
        <v>0</v>
      </c>
      <c r="D250" s="7">
        <f t="shared" si="69"/>
        <v>0</v>
      </c>
      <c r="E250" s="31"/>
      <c r="F250" s="7">
        <f t="shared" si="61"/>
        <v>0</v>
      </c>
      <c r="G250" s="7">
        <f t="shared" si="70"/>
        <v>0</v>
      </c>
      <c r="H250" s="31"/>
      <c r="I250" s="7">
        <f t="shared" si="71"/>
        <v>0</v>
      </c>
      <c r="J250" s="7">
        <f t="shared" si="72"/>
        <v>0</v>
      </c>
      <c r="K250" s="31"/>
      <c r="L250" s="45">
        <f t="shared" si="62"/>
        <v>0</v>
      </c>
      <c r="M250" s="62">
        <f t="shared" si="63"/>
        <v>0</v>
      </c>
      <c r="N250" s="66">
        <f t="shared" si="64"/>
        <v>0</v>
      </c>
      <c r="O250" s="7">
        <f t="shared" si="65"/>
        <v>0</v>
      </c>
      <c r="P250" s="31"/>
      <c r="Q250" s="7">
        <f t="shared" si="66"/>
        <v>0</v>
      </c>
      <c r="R250" s="7">
        <f t="shared" si="73"/>
        <v>0</v>
      </c>
      <c r="S250" s="30"/>
      <c r="T250" s="54">
        <f t="shared" si="67"/>
        <v>82.435416373496025</v>
      </c>
      <c r="U250" s="62">
        <f t="shared" si="79"/>
        <v>0</v>
      </c>
      <c r="V250" s="62">
        <f t="shared" si="68"/>
        <v>3903.8936445598324</v>
      </c>
      <c r="W250" s="7">
        <f t="shared" si="74"/>
        <v>15880.606285079213</v>
      </c>
      <c r="X250" s="30"/>
      <c r="Y250" s="30"/>
      <c r="Z250" s="30"/>
      <c r="AA250" s="48">
        <f>'Summary CF'!B234*$D$12</f>
        <v>1134.5690904502012</v>
      </c>
      <c r="AB250" s="7"/>
      <c r="AC250" s="7">
        <f t="shared" si="75"/>
        <v>0</v>
      </c>
      <c r="AD250" s="7">
        <f t="shared" si="76"/>
        <v>0</v>
      </c>
      <c r="AE250" s="31"/>
      <c r="AF250" s="7">
        <f t="shared" si="77"/>
        <v>1134.5690904502012</v>
      </c>
      <c r="AG250" s="7">
        <f t="shared" si="78"/>
        <v>4615.3012015976674</v>
      </c>
    </row>
    <row r="251" spans="1:33" x14ac:dyDescent="0.15">
      <c r="A251" s="48">
        <f>'Summary CF'!B235*$D$5</f>
        <v>3729.948041482312</v>
      </c>
      <c r="B251" s="26">
        <v>233</v>
      </c>
      <c r="C251" s="7">
        <f t="shared" si="60"/>
        <v>0</v>
      </c>
      <c r="D251" s="7">
        <f t="shared" si="69"/>
        <v>0</v>
      </c>
      <c r="E251" s="31"/>
      <c r="F251" s="7">
        <f t="shared" si="61"/>
        <v>0</v>
      </c>
      <c r="G251" s="7">
        <f t="shared" si="70"/>
        <v>0</v>
      </c>
      <c r="H251" s="31"/>
      <c r="I251" s="7">
        <f t="shared" si="71"/>
        <v>0</v>
      </c>
      <c r="J251" s="7">
        <f t="shared" si="72"/>
        <v>0</v>
      </c>
      <c r="K251" s="31"/>
      <c r="L251" s="45">
        <f t="shared" si="62"/>
        <v>0</v>
      </c>
      <c r="M251" s="62">
        <f t="shared" si="63"/>
        <v>0</v>
      </c>
      <c r="N251" s="66">
        <f t="shared" si="64"/>
        <v>0</v>
      </c>
      <c r="O251" s="7">
        <f t="shared" si="65"/>
        <v>0</v>
      </c>
      <c r="P251" s="31"/>
      <c r="Q251" s="7">
        <f t="shared" si="66"/>
        <v>0</v>
      </c>
      <c r="R251" s="7">
        <f t="shared" si="73"/>
        <v>0</v>
      </c>
      <c r="S251" s="30"/>
      <c r="T251" s="54">
        <f t="shared" si="67"/>
        <v>66.169192854496714</v>
      </c>
      <c r="U251" s="62">
        <f t="shared" si="79"/>
        <v>0</v>
      </c>
      <c r="V251" s="62">
        <f t="shared" si="68"/>
        <v>3729.948041482312</v>
      </c>
      <c r="W251" s="7">
        <f t="shared" si="74"/>
        <v>12150.658243596901</v>
      </c>
      <c r="X251" s="30"/>
      <c r="Y251" s="30"/>
      <c r="Z251" s="30"/>
      <c r="AA251" s="48">
        <f>'Summary CF'!B235*$D$12</f>
        <v>1084.0161495557968</v>
      </c>
      <c r="AB251" s="7"/>
      <c r="AC251" s="7">
        <f t="shared" si="75"/>
        <v>0</v>
      </c>
      <c r="AD251" s="7">
        <f t="shared" si="76"/>
        <v>0</v>
      </c>
      <c r="AE251" s="31"/>
      <c r="AF251" s="7">
        <f t="shared" si="77"/>
        <v>1084.0161495557968</v>
      </c>
      <c r="AG251" s="7">
        <f t="shared" si="78"/>
        <v>3531.2850520418706</v>
      </c>
    </row>
    <row r="252" spans="1:33" x14ac:dyDescent="0.15">
      <c r="A252" s="48">
        <f>'Summary CF'!B236*$D$5</f>
        <v>3562.07158747326</v>
      </c>
      <c r="B252" s="26">
        <v>234</v>
      </c>
      <c r="C252" s="7">
        <f t="shared" si="60"/>
        <v>0</v>
      </c>
      <c r="D252" s="7">
        <f t="shared" si="69"/>
        <v>0</v>
      </c>
      <c r="E252" s="31"/>
      <c r="F252" s="7">
        <f t="shared" si="61"/>
        <v>0</v>
      </c>
      <c r="G252" s="7">
        <f t="shared" si="70"/>
        <v>0</v>
      </c>
      <c r="H252" s="31"/>
      <c r="I252" s="7">
        <f t="shared" si="71"/>
        <v>0</v>
      </c>
      <c r="J252" s="7">
        <f t="shared" si="72"/>
        <v>0</v>
      </c>
      <c r="K252" s="31"/>
      <c r="L252" s="45">
        <f t="shared" si="62"/>
        <v>0</v>
      </c>
      <c r="M252" s="62">
        <f t="shared" si="63"/>
        <v>0</v>
      </c>
      <c r="N252" s="66">
        <f t="shared" si="64"/>
        <v>0</v>
      </c>
      <c r="O252" s="7">
        <f t="shared" si="65"/>
        <v>0</v>
      </c>
      <c r="P252" s="31"/>
      <c r="Q252" s="7">
        <f t="shared" si="66"/>
        <v>0</v>
      </c>
      <c r="R252" s="7">
        <f t="shared" si="73"/>
        <v>0</v>
      </c>
      <c r="S252" s="30"/>
      <c r="T252" s="54">
        <f t="shared" si="67"/>
        <v>50.627742681653757</v>
      </c>
      <c r="U252" s="62">
        <f t="shared" si="79"/>
        <v>0</v>
      </c>
      <c r="V252" s="62">
        <f t="shared" si="68"/>
        <v>3562.07158747326</v>
      </c>
      <c r="W252" s="7">
        <f t="shared" si="74"/>
        <v>8588.5866561236417</v>
      </c>
      <c r="X252" s="30"/>
      <c r="Y252" s="30"/>
      <c r="Z252" s="30"/>
      <c r="AA252" s="48">
        <f>'Summary CF'!B236*$D$12</f>
        <v>1035.2270551094161</v>
      </c>
      <c r="AB252" s="7"/>
      <c r="AC252" s="7">
        <f t="shared" si="75"/>
        <v>0</v>
      </c>
      <c r="AD252" s="7">
        <f t="shared" si="76"/>
        <v>0</v>
      </c>
      <c r="AE252" s="31"/>
      <c r="AF252" s="7">
        <f t="shared" si="77"/>
        <v>1035.2270551094161</v>
      </c>
      <c r="AG252" s="7">
        <f t="shared" si="78"/>
        <v>2496.0579969324544</v>
      </c>
    </row>
    <row r="253" spans="1:33" x14ac:dyDescent="0.15">
      <c r="A253" s="48">
        <f>'Summary CF'!B237*$D$5</f>
        <v>3400.0735151554086</v>
      </c>
      <c r="B253" s="26">
        <v>235</v>
      </c>
      <c r="C253" s="7">
        <f t="shared" si="60"/>
        <v>0</v>
      </c>
      <c r="D253" s="7">
        <f t="shared" si="69"/>
        <v>0</v>
      </c>
      <c r="E253" s="31"/>
      <c r="F253" s="7">
        <f t="shared" si="61"/>
        <v>0</v>
      </c>
      <c r="G253" s="7">
        <f t="shared" si="70"/>
        <v>0</v>
      </c>
      <c r="H253" s="31"/>
      <c r="I253" s="7">
        <f t="shared" si="71"/>
        <v>0</v>
      </c>
      <c r="J253" s="7">
        <f t="shared" si="72"/>
        <v>0</v>
      </c>
      <c r="K253" s="31"/>
      <c r="L253" s="45">
        <f t="shared" si="62"/>
        <v>0</v>
      </c>
      <c r="M253" s="62">
        <f t="shared" si="63"/>
        <v>0</v>
      </c>
      <c r="N253" s="66">
        <f t="shared" si="64"/>
        <v>0</v>
      </c>
      <c r="O253" s="7">
        <f t="shared" si="65"/>
        <v>0</v>
      </c>
      <c r="P253" s="31"/>
      <c r="Q253" s="7">
        <f t="shared" si="66"/>
        <v>0</v>
      </c>
      <c r="R253" s="7">
        <f t="shared" si="73"/>
        <v>0</v>
      </c>
      <c r="S253" s="30"/>
      <c r="T253" s="54">
        <f t="shared" si="67"/>
        <v>35.785777733848505</v>
      </c>
      <c r="U253" s="62">
        <f t="shared" si="79"/>
        <v>0</v>
      </c>
      <c r="V253" s="62">
        <f t="shared" si="68"/>
        <v>3400.0735151554086</v>
      </c>
      <c r="W253" s="7">
        <f t="shared" si="74"/>
        <v>5188.5131409682326</v>
      </c>
      <c r="X253" s="30"/>
      <c r="Y253" s="30"/>
      <c r="Z253" s="30"/>
      <c r="AA253" s="48">
        <f>'Summary CF'!B237*$D$12</f>
        <v>988.14636534204067</v>
      </c>
      <c r="AB253" s="7"/>
      <c r="AC253" s="7">
        <f t="shared" si="75"/>
        <v>0</v>
      </c>
      <c r="AD253" s="7">
        <f t="shared" si="76"/>
        <v>0</v>
      </c>
      <c r="AE253" s="31"/>
      <c r="AF253" s="7">
        <f t="shared" si="77"/>
        <v>988.14636534204067</v>
      </c>
      <c r="AG253" s="7">
        <f t="shared" si="78"/>
        <v>1507.9116315904139</v>
      </c>
    </row>
    <row r="254" spans="1:33" x14ac:dyDescent="0.15">
      <c r="A254" s="48">
        <f>'Summary CF'!B238*$D$5</f>
        <v>3243.768718719924</v>
      </c>
      <c r="B254" s="26">
        <v>236</v>
      </c>
      <c r="C254" s="7">
        <f t="shared" si="60"/>
        <v>0</v>
      </c>
      <c r="D254" s="7">
        <f t="shared" si="69"/>
        <v>0</v>
      </c>
      <c r="E254" s="31"/>
      <c r="F254" s="7">
        <f t="shared" si="61"/>
        <v>0</v>
      </c>
      <c r="G254" s="7">
        <f t="shared" si="70"/>
        <v>0</v>
      </c>
      <c r="H254" s="31"/>
      <c r="I254" s="7">
        <f t="shared" si="71"/>
        <v>0</v>
      </c>
      <c r="J254" s="7">
        <f t="shared" si="72"/>
        <v>0</v>
      </c>
      <c r="K254" s="31"/>
      <c r="L254" s="45">
        <f t="shared" si="62"/>
        <v>0</v>
      </c>
      <c r="M254" s="62">
        <f t="shared" si="63"/>
        <v>0</v>
      </c>
      <c r="N254" s="66">
        <f t="shared" si="64"/>
        <v>0</v>
      </c>
      <c r="O254" s="7">
        <f t="shared" si="65"/>
        <v>0</v>
      </c>
      <c r="P254" s="31"/>
      <c r="Q254" s="7">
        <f t="shared" si="66"/>
        <v>0</v>
      </c>
      <c r="R254" s="7">
        <f t="shared" si="73"/>
        <v>0</v>
      </c>
      <c r="S254" s="30"/>
      <c r="T254" s="54">
        <f t="shared" si="67"/>
        <v>21.618804754034301</v>
      </c>
      <c r="U254" s="62">
        <f t="shared" si="79"/>
        <v>0</v>
      </c>
      <c r="V254" s="62">
        <f t="shared" si="68"/>
        <v>3243.768718719924</v>
      </c>
      <c r="W254" s="7">
        <f t="shared" si="74"/>
        <v>1944.7444222483086</v>
      </c>
      <c r="X254" s="30"/>
      <c r="Y254" s="30"/>
      <c r="Z254" s="30"/>
      <c r="AA254" s="48">
        <f>'Summary CF'!B238*$D$12</f>
        <v>942.72028387797786</v>
      </c>
      <c r="AB254" s="7"/>
      <c r="AC254" s="7">
        <f t="shared" si="75"/>
        <v>0</v>
      </c>
      <c r="AD254" s="7">
        <f t="shared" si="76"/>
        <v>0</v>
      </c>
      <c r="AE254" s="31"/>
      <c r="AF254" s="7">
        <f t="shared" si="77"/>
        <v>942.72028387797786</v>
      </c>
      <c r="AG254" s="7">
        <f t="shared" si="78"/>
        <v>565.19134771243603</v>
      </c>
    </row>
    <row r="255" spans="1:33" x14ac:dyDescent="0.15">
      <c r="A255" s="48">
        <f>'Summary CF'!B239*$D$5</f>
        <v>1944.8219040436516</v>
      </c>
      <c r="B255" s="26">
        <v>237</v>
      </c>
      <c r="C255" s="7">
        <f t="shared" si="60"/>
        <v>0</v>
      </c>
      <c r="D255" s="7">
        <f t="shared" si="69"/>
        <v>0</v>
      </c>
      <c r="E255" s="31"/>
      <c r="F255" s="7">
        <f t="shared" si="61"/>
        <v>0</v>
      </c>
      <c r="G255" s="7">
        <f t="shared" si="70"/>
        <v>0</v>
      </c>
      <c r="H255" s="31"/>
      <c r="I255" s="7">
        <f t="shared" si="71"/>
        <v>0</v>
      </c>
      <c r="J255" s="7">
        <f t="shared" si="72"/>
        <v>0</v>
      </c>
      <c r="K255" s="31"/>
      <c r="L255" s="45">
        <f t="shared" si="62"/>
        <v>0</v>
      </c>
      <c r="M255" s="62">
        <f t="shared" si="63"/>
        <v>0</v>
      </c>
      <c r="N255" s="66">
        <f t="shared" si="64"/>
        <v>0</v>
      </c>
      <c r="O255" s="7">
        <f t="shared" si="65"/>
        <v>0</v>
      </c>
      <c r="P255" s="31"/>
      <c r="Q255" s="7">
        <f t="shared" si="66"/>
        <v>0</v>
      </c>
      <c r="R255" s="7">
        <f t="shared" si="73"/>
        <v>0</v>
      </c>
      <c r="S255" s="30"/>
      <c r="T255" s="54">
        <f t="shared" si="67"/>
        <v>8.1031017593679522</v>
      </c>
      <c r="U255" s="62">
        <f t="shared" si="79"/>
        <v>0</v>
      </c>
      <c r="V255" s="62">
        <f t="shared" si="68"/>
        <v>1944.7444222483086</v>
      </c>
      <c r="W255" s="7">
        <f t="shared" si="74"/>
        <v>0</v>
      </c>
      <c r="X255" s="30"/>
      <c r="Y255" s="30"/>
      <c r="Z255" s="30"/>
      <c r="AA255" s="48">
        <f>'Summary CF'!B239*$D$12</f>
        <v>565.21386586268625</v>
      </c>
      <c r="AB255" s="7"/>
      <c r="AC255" s="7">
        <f t="shared" si="75"/>
        <v>0</v>
      </c>
      <c r="AD255" s="7">
        <f t="shared" si="76"/>
        <v>0</v>
      </c>
      <c r="AE255" s="31"/>
      <c r="AF255" s="7">
        <f t="shared" si="77"/>
        <v>565.19134771243603</v>
      </c>
      <c r="AG255" s="7">
        <f t="shared" si="78"/>
        <v>0</v>
      </c>
    </row>
    <row r="256" spans="1:33" x14ac:dyDescent="0.15">
      <c r="A256" s="48">
        <f>'Summary CF'!B240*$D$5</f>
        <v>0</v>
      </c>
      <c r="B256" s="26">
        <v>238</v>
      </c>
      <c r="C256" s="7">
        <f t="shared" si="60"/>
        <v>0</v>
      </c>
      <c r="D256" s="7">
        <f t="shared" si="69"/>
        <v>0</v>
      </c>
      <c r="E256" s="31"/>
      <c r="F256" s="7">
        <f t="shared" si="61"/>
        <v>0</v>
      </c>
      <c r="G256" s="7">
        <f t="shared" si="70"/>
        <v>0</v>
      </c>
      <c r="H256" s="31"/>
      <c r="I256" s="7">
        <f t="shared" si="71"/>
        <v>0</v>
      </c>
      <c r="J256" s="7">
        <f t="shared" si="72"/>
        <v>0</v>
      </c>
      <c r="K256" s="31"/>
      <c r="L256" s="45">
        <f t="shared" si="62"/>
        <v>0</v>
      </c>
      <c r="M256" s="62">
        <f t="shared" si="63"/>
        <v>0</v>
      </c>
      <c r="N256" s="66">
        <f t="shared" si="64"/>
        <v>0</v>
      </c>
      <c r="O256" s="7">
        <f t="shared" si="65"/>
        <v>0</v>
      </c>
      <c r="P256" s="31"/>
      <c r="Q256" s="7">
        <f t="shared" si="66"/>
        <v>0</v>
      </c>
      <c r="R256" s="7">
        <f t="shared" si="73"/>
        <v>0</v>
      </c>
      <c r="S256" s="30"/>
      <c r="T256" s="54">
        <f t="shared" si="67"/>
        <v>0</v>
      </c>
      <c r="U256" s="62">
        <f t="shared" si="79"/>
        <v>0</v>
      </c>
      <c r="V256" s="62">
        <f t="shared" si="68"/>
        <v>0</v>
      </c>
      <c r="W256" s="7">
        <f t="shared" si="74"/>
        <v>0</v>
      </c>
      <c r="X256" s="30"/>
      <c r="Y256" s="30"/>
      <c r="Z256" s="30"/>
      <c r="AA256" s="48">
        <f>'Summary CF'!B240*$D$12</f>
        <v>0</v>
      </c>
      <c r="AB256" s="7"/>
      <c r="AC256" s="7">
        <f t="shared" si="75"/>
        <v>0</v>
      </c>
      <c r="AD256" s="7">
        <f t="shared" si="76"/>
        <v>0</v>
      </c>
      <c r="AE256" s="31"/>
      <c r="AF256" s="7">
        <f t="shared" si="77"/>
        <v>0</v>
      </c>
      <c r="AG256" s="7">
        <f t="shared" si="78"/>
        <v>0</v>
      </c>
    </row>
    <row r="257" spans="1:33" x14ac:dyDescent="0.15">
      <c r="A257" s="48">
        <f>'Summary CF'!B241*$D$5</f>
        <v>0</v>
      </c>
      <c r="B257" s="26">
        <v>239</v>
      </c>
      <c r="C257" s="7">
        <f t="shared" si="60"/>
        <v>0</v>
      </c>
      <c r="D257" s="7">
        <f t="shared" si="69"/>
        <v>0</v>
      </c>
      <c r="E257" s="31"/>
      <c r="F257" s="7">
        <f t="shared" si="61"/>
        <v>0</v>
      </c>
      <c r="G257" s="7">
        <f t="shared" si="70"/>
        <v>0</v>
      </c>
      <c r="H257" s="31"/>
      <c r="I257" s="7">
        <f t="shared" si="71"/>
        <v>0</v>
      </c>
      <c r="J257" s="7">
        <f t="shared" si="72"/>
        <v>0</v>
      </c>
      <c r="K257" s="31"/>
      <c r="L257" s="45">
        <f t="shared" si="62"/>
        <v>0</v>
      </c>
      <c r="M257" s="62">
        <f t="shared" si="63"/>
        <v>0</v>
      </c>
      <c r="N257" s="66">
        <f t="shared" si="64"/>
        <v>0</v>
      </c>
      <c r="O257" s="7">
        <f t="shared" si="65"/>
        <v>0</v>
      </c>
      <c r="P257" s="31"/>
      <c r="Q257" s="7">
        <f t="shared" si="66"/>
        <v>0</v>
      </c>
      <c r="R257" s="7">
        <f t="shared" si="73"/>
        <v>0</v>
      </c>
      <c r="S257" s="30"/>
      <c r="T257" s="54">
        <f t="shared" si="67"/>
        <v>0</v>
      </c>
      <c r="U257" s="62">
        <f t="shared" si="79"/>
        <v>0</v>
      </c>
      <c r="V257" s="62">
        <f t="shared" si="68"/>
        <v>0</v>
      </c>
      <c r="W257" s="7">
        <f t="shared" si="74"/>
        <v>0</v>
      </c>
      <c r="X257" s="30"/>
      <c r="Y257" s="30"/>
      <c r="Z257" s="30"/>
      <c r="AA257" s="48">
        <f>'Summary CF'!B241*$D$12</f>
        <v>0</v>
      </c>
      <c r="AB257" s="7"/>
      <c r="AC257" s="7">
        <f t="shared" si="75"/>
        <v>0</v>
      </c>
      <c r="AD257" s="7">
        <f t="shared" si="76"/>
        <v>0</v>
      </c>
      <c r="AE257" s="31"/>
      <c r="AF257" s="7">
        <f t="shared" si="77"/>
        <v>0</v>
      </c>
      <c r="AG257" s="7">
        <f t="shared" si="78"/>
        <v>0</v>
      </c>
    </row>
    <row r="258" spans="1:33" ht="14" thickBot="1" x14ac:dyDescent="0.2">
      <c r="A258" s="49">
        <f>'Summary CF'!B242*$D$5</f>
        <v>0</v>
      </c>
      <c r="B258" s="26">
        <v>240</v>
      </c>
      <c r="C258" s="7">
        <f t="shared" si="60"/>
        <v>0</v>
      </c>
      <c r="D258" s="7">
        <f t="shared" si="69"/>
        <v>0</v>
      </c>
      <c r="E258" s="31"/>
      <c r="F258" s="7">
        <f t="shared" si="61"/>
        <v>0</v>
      </c>
      <c r="G258" s="7">
        <f t="shared" si="70"/>
        <v>0</v>
      </c>
      <c r="H258" s="31"/>
      <c r="I258" s="7">
        <f t="shared" si="71"/>
        <v>0</v>
      </c>
      <c r="J258" s="7">
        <f t="shared" si="72"/>
        <v>0</v>
      </c>
      <c r="K258" s="31"/>
      <c r="L258" s="46">
        <f t="shared" si="62"/>
        <v>0</v>
      </c>
      <c r="M258" s="62">
        <f t="shared" si="63"/>
        <v>0</v>
      </c>
      <c r="N258" s="66">
        <f t="shared" si="64"/>
        <v>0</v>
      </c>
      <c r="O258" s="7">
        <f t="shared" si="65"/>
        <v>0</v>
      </c>
      <c r="P258" s="31"/>
      <c r="Q258" s="7">
        <f t="shared" si="66"/>
        <v>0</v>
      </c>
      <c r="R258" s="7">
        <f t="shared" si="73"/>
        <v>0</v>
      </c>
      <c r="S258" s="30"/>
      <c r="T258" s="55">
        <f t="shared" si="67"/>
        <v>0</v>
      </c>
      <c r="U258" s="62">
        <f t="shared" si="79"/>
        <v>0</v>
      </c>
      <c r="V258" s="62">
        <f>MAX(0, MIN($A258+$U258-$F258-$C258-$I258-N258-Q258,W257))</f>
        <v>0</v>
      </c>
      <c r="W258" s="7">
        <f t="shared" si="74"/>
        <v>0</v>
      </c>
      <c r="X258" s="30"/>
      <c r="Y258" s="30"/>
      <c r="Z258" s="30"/>
      <c r="AA258" s="49">
        <f>'Summary CF'!B242*$D$12</f>
        <v>0</v>
      </c>
      <c r="AB258" s="7"/>
      <c r="AC258" s="7">
        <f t="shared" si="75"/>
        <v>0</v>
      </c>
      <c r="AD258" s="7">
        <f t="shared" si="76"/>
        <v>0</v>
      </c>
      <c r="AE258" s="31"/>
      <c r="AF258" s="7">
        <f t="shared" si="77"/>
        <v>0</v>
      </c>
      <c r="AG258" s="7">
        <f t="shared" si="78"/>
        <v>0</v>
      </c>
    </row>
    <row r="259" spans="1:33" ht="14" thickTop="1" x14ac:dyDescent="0.15"/>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K242"/>
  <sheetViews>
    <sheetView zoomScale="85"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3" x14ac:dyDescent="0.15"/>
  <cols>
    <col min="1" max="1" width="6.83203125" style="26" customWidth="1"/>
    <col min="2" max="2" width="11.1640625" style="6" bestFit="1" customWidth="1"/>
    <col min="3" max="3" width="10.1640625" style="6" bestFit="1" customWidth="1"/>
    <col min="4" max="9" width="11.1640625" style="6" bestFit="1" customWidth="1"/>
    <col min="10" max="10" width="4" style="6" customWidth="1"/>
    <col min="11" max="11" width="12.1640625" style="6" bestFit="1" customWidth="1"/>
  </cols>
  <sheetData>
    <row r="2" spans="1:11" ht="42.75" customHeight="1" x14ac:dyDescent="0.15">
      <c r="A2" s="26">
        <v>0</v>
      </c>
      <c r="B2" s="24" t="s">
        <v>1</v>
      </c>
      <c r="C2" s="24" t="s">
        <v>7</v>
      </c>
      <c r="D2" s="24" t="s">
        <v>2</v>
      </c>
      <c r="E2" s="24" t="s">
        <v>5</v>
      </c>
      <c r="F2" s="24" t="s">
        <v>6</v>
      </c>
      <c r="G2" s="24" t="s">
        <v>4</v>
      </c>
      <c r="H2" s="24" t="s">
        <v>0</v>
      </c>
      <c r="I2" s="24" t="s">
        <v>3</v>
      </c>
      <c r="J2" s="27"/>
      <c r="K2" s="24" t="s">
        <v>51</v>
      </c>
    </row>
    <row r="3" spans="1:11" x14ac:dyDescent="0.15">
      <c r="A3" s="26">
        <v>1</v>
      </c>
      <c r="B3" s="6">
        <f>'Principal CF Alloc'!C19</f>
        <v>966677.91336826782</v>
      </c>
      <c r="C3" s="6">
        <f>'Principal CF Alloc'!F19</f>
        <v>91666.666666666628</v>
      </c>
      <c r="D3" s="6">
        <f>'Principal CF Alloc'!I19</f>
        <v>0</v>
      </c>
      <c r="E3" s="6">
        <f>'Principal CF Alloc'!N19</f>
        <v>0</v>
      </c>
      <c r="F3" s="6">
        <f>'Principal CF Alloc'!Q19</f>
        <v>0</v>
      </c>
      <c r="G3" s="6">
        <f>'Principal CF Alloc'!V19</f>
        <v>0</v>
      </c>
      <c r="H3" s="6">
        <f>'Principal CF Alloc'!AC19</f>
        <v>251878.26857265283</v>
      </c>
      <c r="I3" s="6">
        <f>'Principal CF Alloc'!AF19</f>
        <v>0</v>
      </c>
      <c r="K3" s="6">
        <f>SUM(B3:I3)-'Principal CF Alloc'!M19-'Principal CF Alloc'!U19</f>
        <v>1118556.1819409204</v>
      </c>
    </row>
    <row r="4" spans="1:11" x14ac:dyDescent="0.15">
      <c r="A4" s="26">
        <v>2</v>
      </c>
      <c r="B4" s="6">
        <f>'Principal CF Alloc'!C20</f>
        <v>1088662.5194428333</v>
      </c>
      <c r="C4" s="6">
        <f>'Principal CF Alloc'!F20</f>
        <v>92048.61111111124</v>
      </c>
      <c r="D4" s="6">
        <f>'Principal CF Alloc'!I20</f>
        <v>0</v>
      </c>
      <c r="E4" s="6">
        <f>'Principal CF Alloc'!N20</f>
        <v>0</v>
      </c>
      <c r="F4" s="6">
        <f>'Principal CF Alloc'!Q20</f>
        <v>0</v>
      </c>
      <c r="G4" s="6">
        <f>'Principal CF Alloc'!V20</f>
        <v>0</v>
      </c>
      <c r="H4" s="6">
        <f>'Principal CF Alloc'!AC20</f>
        <v>287208.95096307341</v>
      </c>
      <c r="I4" s="6">
        <f>'Principal CF Alloc'!AF20</f>
        <v>0</v>
      </c>
      <c r="K4" s="6">
        <f>SUM(B4:I4)-'Principal CF Alloc'!M20-'Principal CF Alloc'!U20</f>
        <v>1275454.8037392402</v>
      </c>
    </row>
    <row r="5" spans="1:11" x14ac:dyDescent="0.15">
      <c r="A5" s="26">
        <v>3</v>
      </c>
      <c r="B5" s="6">
        <f>'Principal CF Alloc'!C21</f>
        <v>1209508.3817262494</v>
      </c>
      <c r="C5" s="6">
        <f>'Principal CF Alloc'!F21</f>
        <v>92432.146990740672</v>
      </c>
      <c r="D5" s="6">
        <f>'Principal CF Alloc'!I21</f>
        <v>0</v>
      </c>
      <c r="E5" s="6">
        <f>'Principal CF Alloc'!N21</f>
        <v>0</v>
      </c>
      <c r="F5" s="6">
        <f>'Principal CF Alloc'!Q21</f>
        <v>0</v>
      </c>
      <c r="G5" s="6">
        <f>'Principal CF Alloc'!V21</f>
        <v>0</v>
      </c>
      <c r="H5" s="6">
        <f>'Principal CF Alloc'!AC21</f>
        <v>322208.18138189957</v>
      </c>
      <c r="I5" s="6">
        <f>'Principal CF Alloc'!AF21</f>
        <v>0</v>
      </c>
      <c r="K5" s="6">
        <f>SUM(B5:I5)-'Principal CF Alloc'!M21-'Principal CF Alloc'!U21</f>
        <v>1430881.4936637045</v>
      </c>
    </row>
    <row r="6" spans="1:11" x14ac:dyDescent="0.15">
      <c r="A6" s="26">
        <v>4</v>
      </c>
      <c r="B6" s="6">
        <f>'Principal CF Alloc'!C22</f>
        <v>1328931.7746846736</v>
      </c>
      <c r="C6" s="6">
        <f>'Principal CF Alloc'!F22</f>
        <v>92817.280936535448</v>
      </c>
      <c r="D6" s="6">
        <f>'Principal CF Alloc'!I22</f>
        <v>0</v>
      </c>
      <c r="E6" s="6">
        <f>'Principal CF Alloc'!N22</f>
        <v>0</v>
      </c>
      <c r="F6" s="6">
        <f>'Principal CF Alloc'!Q22</f>
        <v>0</v>
      </c>
      <c r="G6" s="6">
        <f>'Principal CF Alloc'!V22</f>
        <v>0</v>
      </c>
      <c r="H6" s="6">
        <f>'Principal CF Alloc'!AC22</f>
        <v>356793.49999353621</v>
      </c>
      <c r="I6" s="6">
        <f>'Principal CF Alloc'!AF22</f>
        <v>0</v>
      </c>
      <c r="K6" s="6">
        <f>SUM(B6:I6)-'Principal CF Alloc'!M22-'Principal CF Alloc'!U22</f>
        <v>1584470.0591110801</v>
      </c>
    </row>
    <row r="7" spans="1:11" x14ac:dyDescent="0.15">
      <c r="A7" s="26">
        <v>5</v>
      </c>
      <c r="B7" s="6">
        <f>'Principal CF Alloc'!C23</f>
        <v>1446650.0562426806</v>
      </c>
      <c r="C7" s="6">
        <f>'Principal CF Alloc'!F23</f>
        <v>93204.019607104361</v>
      </c>
      <c r="D7" s="6">
        <f>'Principal CF Alloc'!I23</f>
        <v>0</v>
      </c>
      <c r="E7" s="6">
        <f>'Principal CF Alloc'!N23</f>
        <v>0</v>
      </c>
      <c r="F7" s="6">
        <f>'Principal CF Alloc'!Q23</f>
        <v>0</v>
      </c>
      <c r="G7" s="6">
        <f>'Principal CF Alloc'!V23</f>
        <v>0</v>
      </c>
      <c r="H7" s="6">
        <f>'Principal CF Alloc'!AC23</f>
        <v>390882.7618337312</v>
      </c>
      <c r="I7" s="6">
        <f>'Principal CF Alloc'!AF23</f>
        <v>0</v>
      </c>
      <c r="K7" s="6">
        <f>SUM(B7:I7)-'Principal CF Alloc'!M23-'Principal CF Alloc'!U23</f>
        <v>1735855.7057777524</v>
      </c>
    </row>
    <row r="8" spans="1:11" x14ac:dyDescent="0.15">
      <c r="A8" s="26">
        <v>6</v>
      </c>
      <c r="B8" s="6">
        <f>'Principal CF Alloc'!C24</f>
        <v>1562382.7511708499</v>
      </c>
      <c r="C8" s="6">
        <f>'Principal CF Alloc'!F24</f>
        <v>93592.369688801002</v>
      </c>
      <c r="D8" s="6">
        <f>'Principal CF Alloc'!I24</f>
        <v>0</v>
      </c>
      <c r="E8" s="6">
        <f>'Principal CF Alloc'!N24</f>
        <v>0</v>
      </c>
      <c r="F8" s="6">
        <f>'Principal CF Alloc'!Q24</f>
        <v>0</v>
      </c>
      <c r="G8" s="6">
        <f>'Principal CF Alloc'!V24</f>
        <v>0</v>
      </c>
      <c r="H8" s="6">
        <f>'Principal CF Alloc'!AC24</f>
        <v>424394.45166905626</v>
      </c>
      <c r="I8" s="6">
        <f>'Principal CF Alloc'!AF24</f>
        <v>0</v>
      </c>
      <c r="K8" s="6">
        <f>SUM(B8:I8)-'Principal CF Alloc'!M24-'Principal CF Alloc'!U24</f>
        <v>1884676.4359066691</v>
      </c>
    </row>
    <row r="9" spans="1:11" x14ac:dyDescent="0.15">
      <c r="A9" s="26">
        <v>7</v>
      </c>
      <c r="B9" s="6">
        <f>'Principal CF Alloc'!C25</f>
        <v>1675852.645931392</v>
      </c>
      <c r="C9" s="6">
        <f>'Principal CF Alloc'!F25</f>
        <v>93982.33789583738</v>
      </c>
      <c r="D9" s="6">
        <f>'Principal CF Alloc'!I25</f>
        <v>0</v>
      </c>
      <c r="E9" s="6">
        <f>'Principal CF Alloc'!N25</f>
        <v>0</v>
      </c>
      <c r="F9" s="6">
        <f>'Principal CF Alloc'!Q25</f>
        <v>0</v>
      </c>
      <c r="G9" s="6">
        <f>'Principal CF Alloc'!V25</f>
        <v>0</v>
      </c>
      <c r="H9" s="6">
        <f>'Principal CF Alloc'!AC25</f>
        <v>457248.00218638056</v>
      </c>
      <c r="I9" s="6">
        <f>'Principal CF Alloc'!AF25</f>
        <v>0</v>
      </c>
      <c r="K9" s="6">
        <f>SUM(B9:I9)-'Principal CF Alloc'!M25-'Principal CF Alloc'!U25</f>
        <v>2030574.4613223139</v>
      </c>
    </row>
    <row r="10" spans="1:11" x14ac:dyDescent="0.15">
      <c r="A10" s="26">
        <v>8</v>
      </c>
      <c r="B10" s="6">
        <f>'Principal CF Alloc'!C26</f>
        <v>1786786.8895268042</v>
      </c>
      <c r="C10" s="6">
        <f>'Principal CF Alloc'!F26</f>
        <v>94373.930970403366</v>
      </c>
      <c r="D10" s="6">
        <f>'Principal CF Alloc'!I26</f>
        <v>0</v>
      </c>
      <c r="E10" s="6">
        <f>'Principal CF Alloc'!N26</f>
        <v>0</v>
      </c>
      <c r="F10" s="6">
        <f>'Principal CF Alloc'!Q26</f>
        <v>0</v>
      </c>
      <c r="G10" s="6">
        <f>'Principal CF Alloc'!V26</f>
        <v>0</v>
      </c>
      <c r="H10" s="6">
        <f>'Principal CF Alloc'!AC26</f>
        <v>489364.11392697459</v>
      </c>
      <c r="I10" s="6">
        <f>'Principal CF Alloc'!AF26</f>
        <v>0</v>
      </c>
      <c r="K10" s="6">
        <f>SUM(B10:I10)-'Principal CF Alloc'!M26-'Principal CF Alloc'!U26</f>
        <v>2173197.6242133388</v>
      </c>
    </row>
    <row r="11" spans="1:11" x14ac:dyDescent="0.15">
      <c r="A11" s="26">
        <v>9</v>
      </c>
      <c r="B11" s="6">
        <f>'Principal CF Alloc'!C27</f>
        <v>1894918.0947110364</v>
      </c>
      <c r="C11" s="6">
        <f>'Principal CF Alloc'!F27</f>
        <v>94767.155682780081</v>
      </c>
      <c r="D11" s="6">
        <f>'Principal CF Alloc'!I27</f>
        <v>0</v>
      </c>
      <c r="E11" s="6">
        <f>'Principal CF Alloc'!N27</f>
        <v>0</v>
      </c>
      <c r="F11" s="6">
        <f>'Principal CF Alloc'!Q27</f>
        <v>0</v>
      </c>
      <c r="G11" s="6">
        <f>'Principal CF Alloc'!V27</f>
        <v>0</v>
      </c>
      <c r="H11" s="6">
        <f>'Principal CF Alloc'!AC27</f>
        <v>520665.07532596809</v>
      </c>
      <c r="I11" s="6">
        <f>'Principal CF Alloc'!AF27</f>
        <v>0</v>
      </c>
      <c r="K11" s="6">
        <f>SUM(B11:I11)-'Principal CF Alloc'!M27-'Principal CF Alloc'!U27</f>
        <v>2312200.8183830627</v>
      </c>
    </row>
    <row r="12" spans="1:11" x14ac:dyDescent="0.15">
      <c r="A12" s="26">
        <v>10</v>
      </c>
      <c r="B12" s="6">
        <f>'Principal CF Alloc'!C28</f>
        <v>1999985.4337669478</v>
      </c>
      <c r="C12" s="6">
        <f>'Principal CF Alloc'!F28</f>
        <v>95162.018831458176</v>
      </c>
      <c r="D12" s="6">
        <f>'Principal CF Alloc'!I28</f>
        <v>0</v>
      </c>
      <c r="E12" s="6">
        <f>'Principal CF Alloc'!N28</f>
        <v>0</v>
      </c>
      <c r="F12" s="6">
        <f>'Principal CF Alloc'!Q28</f>
        <v>0</v>
      </c>
      <c r="G12" s="6">
        <f>'Principal CF Alloc'!V28</f>
        <v>0</v>
      </c>
      <c r="H12" s="6">
        <f>'Principal CF Alloc'!AC28</f>
        <v>551075.08117263648</v>
      </c>
      <c r="I12" s="6">
        <f>'Principal CF Alloc'!AF28</f>
        <v>0</v>
      </c>
      <c r="K12" s="6">
        <f>SUM(B12:I12)-'Principal CF Alloc'!M28-'Principal CF Alloc'!U28</f>
        <v>2447247.4034870844</v>
      </c>
    </row>
    <row r="13" spans="1:11" x14ac:dyDescent="0.15">
      <c r="A13" s="26">
        <v>11</v>
      </c>
      <c r="B13" s="6">
        <f>'Principal CF Alloc'!C29</f>
        <v>2101735.7229342195</v>
      </c>
      <c r="C13" s="6">
        <f>'Principal CF Alloc'!F29</f>
        <v>95558.527243256103</v>
      </c>
      <c r="D13" s="6">
        <f>'Principal CF Alloc'!I29</f>
        <v>0</v>
      </c>
      <c r="E13" s="6">
        <f>'Principal CF Alloc'!N29</f>
        <v>0</v>
      </c>
      <c r="F13" s="6">
        <f>'Principal CF Alloc'!Q29</f>
        <v>0</v>
      </c>
      <c r="G13" s="6">
        <f>'Principal CF Alloc'!V29</f>
        <v>0</v>
      </c>
      <c r="H13" s="6">
        <f>'Principal CF Alloc'!AC29</f>
        <v>580520.54777222534</v>
      </c>
      <c r="I13" s="6">
        <f>'Principal CF Alloc'!AF29</f>
        <v>0</v>
      </c>
      <c r="K13" s="6">
        <f>SUM(B13:I13)-'Principal CF Alloc'!M29-'Principal CF Alloc'!U29</f>
        <v>2578010.604622893</v>
      </c>
    </row>
    <row r="14" spans="1:11" x14ac:dyDescent="0.15">
      <c r="A14" s="26">
        <v>12</v>
      </c>
      <c r="B14" s="6">
        <f>'Principal CF Alloc'!C30</f>
        <v>2199924.4894867265</v>
      </c>
      <c r="C14" s="6">
        <f>'Principal CF Alloc'!F30</f>
        <v>95956.687773436308</v>
      </c>
      <c r="D14" s="6">
        <f>'Principal CF Alloc'!I30</f>
        <v>0</v>
      </c>
      <c r="E14" s="6">
        <f>'Principal CF Alloc'!N30</f>
        <v>0</v>
      </c>
      <c r="F14" s="6">
        <f>'Principal CF Alloc'!Q30</f>
        <v>0</v>
      </c>
      <c r="G14" s="6">
        <f>'Principal CF Alloc'!V30</f>
        <v>0</v>
      </c>
      <c r="H14" s="6">
        <f>'Principal CF Alloc'!AC30</f>
        <v>608930.42306527449</v>
      </c>
      <c r="I14" s="6">
        <f>'Principal CF Alloc'!AF30</f>
        <v>0</v>
      </c>
      <c r="K14" s="6">
        <f>SUM(B14:I14)-'Principal CF Alloc'!M30-'Principal CF Alloc'!U30</f>
        <v>2704174.8895264342</v>
      </c>
    </row>
    <row r="15" spans="1:11" x14ac:dyDescent="0.15">
      <c r="A15" s="26">
        <v>13</v>
      </c>
      <c r="B15" s="6">
        <f>'Principal CF Alloc'!C31</f>
        <v>2294317.0154112861</v>
      </c>
      <c r="C15" s="6">
        <f>'Principal CF Alloc'!F31</f>
        <v>96356.507305825595</v>
      </c>
      <c r="D15" s="6">
        <f>'Principal CF Alloc'!I31</f>
        <v>0</v>
      </c>
      <c r="E15" s="6">
        <f>'Principal CF Alloc'!N31</f>
        <v>0</v>
      </c>
      <c r="F15" s="6">
        <f>'Principal CF Alloc'!Q31</f>
        <v>0</v>
      </c>
      <c r="G15" s="6">
        <f>'Principal CF Alloc'!V31</f>
        <v>0</v>
      </c>
      <c r="H15" s="6">
        <f>'Principal CF Alloc'!AC31</f>
        <v>636236.48994671705</v>
      </c>
      <c r="I15" s="6">
        <f>'Principal CF Alloc'!AF31</f>
        <v>0</v>
      </c>
      <c r="K15" s="6">
        <f>SUM(B15:I15)-'Principal CF Alloc'!M31-'Principal CF Alloc'!U31</f>
        <v>2825437.3155698297</v>
      </c>
    </row>
    <row r="16" spans="1:11" x14ac:dyDescent="0.15">
      <c r="A16" s="26">
        <v>14</v>
      </c>
      <c r="B16" s="6">
        <f>'Principal CF Alloc'!C32</f>
        <v>2384689.3516332842</v>
      </c>
      <c r="C16" s="6">
        <f>'Principal CF Alloc'!F32</f>
        <v>96757.992752932943</v>
      </c>
      <c r="D16" s="6">
        <f>'Principal CF Alloc'!I32</f>
        <v>0</v>
      </c>
      <c r="E16" s="6">
        <f>'Principal CF Alloc'!N32</f>
        <v>0</v>
      </c>
      <c r="F16" s="6">
        <f>'Principal CF Alloc'!Q32</f>
        <v>0</v>
      </c>
      <c r="G16" s="6">
        <f>'Principal CF Alloc'!V32</f>
        <v>0</v>
      </c>
      <c r="H16" s="6">
        <f>'Principal CF Alloc'!AC32</f>
        <v>662373.6610251636</v>
      </c>
      <c r="I16" s="6">
        <f>'Principal CF Alloc'!AF32</f>
        <v>0</v>
      </c>
      <c r="K16" s="6">
        <f>SUM(B16:I16)-'Principal CF Alloc'!M32-'Principal CF Alloc'!U32</f>
        <v>2941508.8387461575</v>
      </c>
    </row>
    <row r="17" spans="1:11" x14ac:dyDescent="0.15">
      <c r="A17" s="26">
        <v>15</v>
      </c>
      <c r="B17" s="6">
        <f>'Principal CF Alloc'!C33</f>
        <v>2470829.2967672865</v>
      </c>
      <c r="C17" s="6">
        <f>'Principal CF Alloc'!F33</f>
        <v>97161.151056070346</v>
      </c>
      <c r="D17" s="6">
        <f>'Principal CF Alloc'!I33</f>
        <v>0</v>
      </c>
      <c r="E17" s="6">
        <f>'Principal CF Alloc'!N33</f>
        <v>0</v>
      </c>
      <c r="F17" s="6">
        <f>'Principal CF Alloc'!Q33</f>
        <v>0</v>
      </c>
      <c r="G17" s="6">
        <f>'Principal CF Alloc'!V33</f>
        <v>0</v>
      </c>
      <c r="H17" s="6">
        <f>'Principal CF Alloc'!AC33</f>
        <v>687280.26307226112</v>
      </c>
      <c r="I17" s="6">
        <f>'Principal CF Alloc'!AF33</f>
        <v>0</v>
      </c>
      <c r="K17" s="6">
        <f>SUM(B17:I17)-'Principal CF Alloc'!M33-'Principal CF Alloc'!U33</f>
        <v>3052115.5768692889</v>
      </c>
    </row>
    <row r="18" spans="1:11" x14ac:dyDescent="0.15">
      <c r="A18" s="26">
        <v>16</v>
      </c>
      <c r="B18" s="6">
        <f>'Principal CF Alloc'!C34</f>
        <v>2552537.3344468246</v>
      </c>
      <c r="C18" s="6">
        <f>'Principal CF Alloc'!F34</f>
        <v>97565.989185470622</v>
      </c>
      <c r="D18" s="6">
        <f>'Principal CF Alloc'!I34</f>
        <v>0</v>
      </c>
      <c r="E18" s="6">
        <f>'Principal CF Alloc'!N34</f>
        <v>0</v>
      </c>
      <c r="F18" s="6">
        <f>'Principal CF Alloc'!Q34</f>
        <v>0</v>
      </c>
      <c r="G18" s="6">
        <f>'Principal CF Alloc'!V34</f>
        <v>0</v>
      </c>
      <c r="H18" s="6">
        <f>'Principal CF Alloc'!AC34</f>
        <v>710898.30943412404</v>
      </c>
      <c r="I18" s="6">
        <f>'Principal CF Alloc'!AF34</f>
        <v>0</v>
      </c>
      <c r="K18" s="6">
        <f>SUM(B18:I18)-'Principal CF Alloc'!M34-'Principal CF Alloc'!U34</f>
        <v>3157000.0193149811</v>
      </c>
    </row>
    <row r="19" spans="1:11" x14ac:dyDescent="0.15">
      <c r="A19" s="26">
        <v>17</v>
      </c>
      <c r="B19" s="6">
        <f>'Principal CF Alloc'!C35</f>
        <v>2629627.5234059524</v>
      </c>
      <c r="C19" s="6">
        <f>'Principal CF Alloc'!F35</f>
        <v>97972.514140410349</v>
      </c>
      <c r="D19" s="6">
        <f>'Principal CF Alloc'!I35</f>
        <v>0</v>
      </c>
      <c r="E19" s="6">
        <f>'Principal CF Alloc'!N35</f>
        <v>0</v>
      </c>
      <c r="F19" s="6">
        <f>'Principal CF Alloc'!Q35</f>
        <v>0</v>
      </c>
      <c r="G19" s="6">
        <f>'Principal CF Alloc'!V35</f>
        <v>0</v>
      </c>
      <c r="H19" s="6">
        <f>'Principal CF Alloc'!AC35</f>
        <v>733173.75871124759</v>
      </c>
      <c r="I19" s="6">
        <f>'Principal CF Alloc'!AF35</f>
        <v>0</v>
      </c>
      <c r="K19" s="6">
        <f>SUM(B19:I19)-'Principal CF Alloc'!M35-'Principal CF Alloc'!U35</f>
        <v>3255922.1757822074</v>
      </c>
    </row>
    <row r="20" spans="1:11" x14ac:dyDescent="0.15">
      <c r="A20" s="26">
        <v>18</v>
      </c>
      <c r="B20" s="6">
        <f>'Principal CF Alloc'!C36</f>
        <v>2701928.3346458264</v>
      </c>
      <c r="C20" s="6">
        <f>'Principal CF Alloc'!F36</f>
        <v>98380.732949328609</v>
      </c>
      <c r="D20" s="6">
        <f>'Principal CF Alloc'!I36</f>
        <v>0</v>
      </c>
      <c r="E20" s="6">
        <f>'Principal CF Alloc'!N36</f>
        <v>0</v>
      </c>
      <c r="F20" s="6">
        <f>'Principal CF Alloc'!Q36</f>
        <v>0</v>
      </c>
      <c r="G20" s="6">
        <f>'Principal CF Alloc'!V36</f>
        <v>0</v>
      </c>
      <c r="H20" s="6">
        <f>'Principal CF Alloc'!AC36</f>
        <v>754056.7580600084</v>
      </c>
      <c r="I20" s="6">
        <f>'Principal CF Alloc'!AF36</f>
        <v>0</v>
      </c>
      <c r="K20" s="6">
        <f>SUM(B20:I20)-'Principal CF Alloc'!M36-'Principal CF Alloc'!U36</f>
        <v>3348660.6567611126</v>
      </c>
    </row>
    <row r="21" spans="1:11" x14ac:dyDescent="0.15">
      <c r="A21" s="26">
        <v>19</v>
      </c>
      <c r="B21" s="6">
        <f>'Principal CF Alloc'!C37</f>
        <v>2769283.4302254505</v>
      </c>
      <c r="C21" s="6">
        <f>'Principal CF Alloc'!F37</f>
        <v>98790.652669950854</v>
      </c>
      <c r="D21" s="6">
        <f>'Principal CF Alloc'!I37</f>
        <v>0</v>
      </c>
      <c r="E21" s="6">
        <f>'Principal CF Alloc'!N37</f>
        <v>0</v>
      </c>
      <c r="F21" s="6">
        <f>'Principal CF Alloc'!Q37</f>
        <v>0</v>
      </c>
      <c r="G21" s="6">
        <f>'Principal CF Alloc'!V37</f>
        <v>0</v>
      </c>
      <c r="H21" s="6">
        <f>'Principal CF Alloc'!AC37</f>
        <v>773501.86952868488</v>
      </c>
      <c r="I21" s="6">
        <f>'Principal CF Alloc'!AF37</f>
        <v>0</v>
      </c>
      <c r="K21" s="6">
        <f>SUM(B21:I21)-'Principal CF Alloc'!M37-'Principal CF Alloc'!U37</f>
        <v>3435013.6786596435</v>
      </c>
    </row>
    <row r="22" spans="1:11" x14ac:dyDescent="0.15">
      <c r="A22" s="26">
        <v>20</v>
      </c>
      <c r="B22" s="6">
        <f>'Principal CF Alloc'!C38</f>
        <v>2831552.3784626531</v>
      </c>
      <c r="C22" s="6">
        <f>'Principal CF Alloc'!F38</f>
        <v>99202.280389409047</v>
      </c>
      <c r="D22" s="6">
        <f>'Principal CF Alloc'!I38</f>
        <v>0</v>
      </c>
      <c r="E22" s="6">
        <f>'Principal CF Alloc'!N38</f>
        <v>0</v>
      </c>
      <c r="F22" s="6">
        <f>'Principal CF Alloc'!Q38</f>
        <v>0</v>
      </c>
      <c r="G22" s="6">
        <f>'Principal CF Alloc'!V38</f>
        <v>0</v>
      </c>
      <c r="H22" s="6">
        <f>'Principal CF Alloc'!AC38</f>
        <v>791468.27791270276</v>
      </c>
      <c r="I22" s="6">
        <f>'Principal CF Alloc'!AF38</f>
        <v>0</v>
      </c>
      <c r="K22" s="6">
        <f>SUM(B22:I22)-'Principal CF Alloc'!M38-'Principal CF Alloc'!U38</f>
        <v>3514799.9868596373</v>
      </c>
    </row>
    <row r="23" spans="1:11" x14ac:dyDescent="0.15">
      <c r="A23" s="26">
        <v>21</v>
      </c>
      <c r="B23" s="6">
        <f>'Principal CF Alloc'!C39</f>
        <v>2888611.3006221019</v>
      </c>
      <c r="C23" s="6">
        <f>'Principal CF Alloc'!F39</f>
        <v>99615.623224364594</v>
      </c>
      <c r="D23" s="6">
        <f>'Principal CF Alloc'!I39</f>
        <v>0</v>
      </c>
      <c r="E23" s="6">
        <f>'Principal CF Alloc'!N39</f>
        <v>0</v>
      </c>
      <c r="F23" s="6">
        <f>'Principal CF Alloc'!Q39</f>
        <v>0</v>
      </c>
      <c r="G23" s="6">
        <f>'Principal CF Alloc'!V39</f>
        <v>0</v>
      </c>
      <c r="H23" s="6">
        <f>'Principal CF Alloc'!AC39</f>
        <v>807919.97869830078</v>
      </c>
      <c r="I23" s="6">
        <f>'Principal CF Alloc'!AF39</f>
        <v>0</v>
      </c>
      <c r="K23" s="6">
        <f>SUM(B23:I23)-'Principal CF Alloc'!M39-'Principal CF Alloc'!U39</f>
        <v>3587859.6903483681</v>
      </c>
    </row>
    <row r="24" spans="1:11" x14ac:dyDescent="0.15">
      <c r="A24" s="26">
        <v>22</v>
      </c>
      <c r="B24" s="6">
        <f>'Principal CF Alloc'!C40</f>
        <v>2940353.4444991224</v>
      </c>
      <c r="C24" s="6">
        <f>'Principal CF Alloc'!F40</f>
        <v>100030.68832113314</v>
      </c>
      <c r="D24" s="6">
        <f>'Principal CF Alloc'!I40</f>
        <v>0</v>
      </c>
      <c r="E24" s="6">
        <f>'Principal CF Alloc'!N40</f>
        <v>0</v>
      </c>
      <c r="F24" s="6">
        <f>'Principal CF Alloc'!Q40</f>
        <v>0</v>
      </c>
      <c r="G24" s="6">
        <f>'Principal CF Alloc'!V40</f>
        <v>0</v>
      </c>
      <c r="H24" s="6">
        <f>'Principal CF Alloc'!AC40</f>
        <v>822825.94476028916</v>
      </c>
      <c r="I24" s="6">
        <f>'Principal CF Alloc'!AF40</f>
        <v>0</v>
      </c>
      <c r="K24" s="6">
        <f>SUM(B24:I24)-'Principal CF Alloc'!M40-'Principal CF Alloc'!U40</f>
        <v>3654055.0019999943</v>
      </c>
    </row>
    <row r="25" spans="1:11" x14ac:dyDescent="0.15">
      <c r="A25" s="26">
        <v>23</v>
      </c>
      <c r="B25" s="6">
        <f>'Principal CF Alloc'!C41</f>
        <v>2986689.6806795495</v>
      </c>
      <c r="C25" s="6">
        <f>'Principal CF Alloc'!F41</f>
        <v>100447.48285580426</v>
      </c>
      <c r="D25" s="6">
        <f>'Principal CF Alloc'!I41</f>
        <v>0</v>
      </c>
      <c r="E25" s="6">
        <f>'Principal CF Alloc'!N41</f>
        <v>0</v>
      </c>
      <c r="F25" s="6">
        <f>'Principal CF Alloc'!Q41</f>
        <v>0</v>
      </c>
      <c r="G25" s="6">
        <f>'Principal CF Alloc'!V41</f>
        <v>0</v>
      </c>
      <c r="H25" s="6">
        <f>'Principal CF Alloc'!AC41</f>
        <v>836160.27058752882</v>
      </c>
      <c r="I25" s="6">
        <f>'Principal CF Alloc'!AF41</f>
        <v>0</v>
      </c>
      <c r="K25" s="6">
        <f>SUM(B25:I25)-'Principal CF Alloc'!M41-'Principal CF Alloc'!U41</f>
        <v>3713270.8790607466</v>
      </c>
    </row>
    <row r="26" spans="1:11" x14ac:dyDescent="0.15">
      <c r="A26" s="26">
        <v>24</v>
      </c>
      <c r="B26" s="6">
        <f>'Principal CF Alloc'!C42</f>
        <v>3027548.9176668022</v>
      </c>
      <c r="C26" s="6">
        <f>'Principal CF Alloc'!F42</f>
        <v>100866.01403436996</v>
      </c>
      <c r="D26" s="6">
        <f>'Principal CF Alloc'!I42</f>
        <v>0</v>
      </c>
      <c r="E26" s="6">
        <f>'Principal CF Alloc'!N42</f>
        <v>0</v>
      </c>
      <c r="F26" s="6">
        <f>'Principal CF Alloc'!Q42</f>
        <v>0</v>
      </c>
      <c r="G26" s="6">
        <f>'Principal CF Alloc'!V42</f>
        <v>0</v>
      </c>
      <c r="H26" s="6">
        <f>'Principal CF Alloc'!AC42</f>
        <v>847902.29292919917</v>
      </c>
      <c r="I26" s="6">
        <f>'Principal CF Alloc'!AF42</f>
        <v>0</v>
      </c>
      <c r="K26" s="6">
        <f>SUM(B26:I26)-'Principal CF Alloc'!M42-'Principal CF Alloc'!U42</f>
        <v>3765415.5589221427</v>
      </c>
    </row>
    <row r="27" spans="1:11" x14ac:dyDescent="0.15">
      <c r="A27" s="26">
        <v>25</v>
      </c>
      <c r="B27" s="6">
        <f>'Principal CF Alloc'!C43</f>
        <v>3062878.4325134531</v>
      </c>
      <c r="C27" s="6">
        <f>'Principal CF Alloc'!F43</f>
        <v>101286.28909284668</v>
      </c>
      <c r="D27" s="6">
        <f>'Principal CF Alloc'!I43</f>
        <v>0</v>
      </c>
      <c r="E27" s="6">
        <f>'Principal CF Alloc'!N43</f>
        <v>0</v>
      </c>
      <c r="F27" s="6">
        <f>'Principal CF Alloc'!Q43</f>
        <v>0</v>
      </c>
      <c r="G27" s="6">
        <f>'Principal CF Alloc'!V43</f>
        <v>0</v>
      </c>
      <c r="H27" s="6">
        <f>'Principal CF Alloc'!AC43</f>
        <v>858036.68688455829</v>
      </c>
      <c r="I27" s="6">
        <f>'Principal CF Alloc'!AF43</f>
        <v>0</v>
      </c>
      <c r="K27" s="6">
        <f>SUM(B27:I27)-'Principal CF Alloc'!M43-'Principal CF Alloc'!U43</f>
        <v>3810420.9858421786</v>
      </c>
    </row>
    <row r="28" spans="1:11" x14ac:dyDescent="0.15">
      <c r="A28" s="26">
        <v>26</v>
      </c>
      <c r="B28" s="6">
        <f>'Principal CF Alloc'!C44</f>
        <v>3092644.1140753138</v>
      </c>
      <c r="C28" s="6">
        <f>'Principal CF Alloc'!F44</f>
        <v>101708.31529740011</v>
      </c>
      <c r="D28" s="6">
        <f>'Principal CF Alloc'!I44</f>
        <v>0</v>
      </c>
      <c r="E28" s="6">
        <f>'Principal CF Alloc'!N44</f>
        <v>0</v>
      </c>
      <c r="F28" s="6">
        <f>'Principal CF Alloc'!Q44</f>
        <v>0</v>
      </c>
      <c r="G28" s="6">
        <f>'Principal CF Alloc'!V44</f>
        <v>0</v>
      </c>
      <c r="H28" s="6">
        <f>'Principal CF Alloc'!AC44</f>
        <v>866553.5365986214</v>
      </c>
      <c r="I28" s="6">
        <f>'Principal CF Alloc'!AF44</f>
        <v>0</v>
      </c>
      <c r="K28" s="6">
        <f>SUM(B28:I28)-'Principal CF Alloc'!M44-'Principal CF Alloc'!U44</f>
        <v>3848243.1248949533</v>
      </c>
    </row>
    <row r="29" spans="1:11" x14ac:dyDescent="0.15">
      <c r="A29" s="26">
        <v>27</v>
      </c>
      <c r="B29" s="6">
        <f>'Principal CF Alloc'!C45</f>
        <v>3116830.6165170064</v>
      </c>
      <c r="C29" s="6">
        <f>'Principal CF Alloc'!F45</f>
        <v>102132.09994447278</v>
      </c>
      <c r="D29" s="6">
        <f>'Principal CF Alloc'!I45</f>
        <v>0</v>
      </c>
      <c r="E29" s="6">
        <f>'Principal CF Alloc'!N45</f>
        <v>0</v>
      </c>
      <c r="F29" s="6">
        <f>'Principal CF Alloc'!Q45</f>
        <v>0</v>
      </c>
      <c r="G29" s="6">
        <f>'Principal CF Alloc'!V45</f>
        <v>0</v>
      </c>
      <c r="H29" s="6">
        <f>'Principal CF Alloc'!AC45</f>
        <v>873448.37987467775</v>
      </c>
      <c r="I29" s="6">
        <f>'Principal CF Alloc'!AF45</f>
        <v>0</v>
      </c>
      <c r="K29" s="6">
        <f>SUM(B29:I29)-'Principal CF Alloc'!M45-'Principal CF Alloc'!U45</f>
        <v>3878862.1600886229</v>
      </c>
    </row>
    <row r="30" spans="1:11" x14ac:dyDescent="0.15">
      <c r="A30" s="26">
        <v>28</v>
      </c>
      <c r="B30" s="6">
        <f>'Principal CF Alloc'!C46</f>
        <v>3033234.7480361308</v>
      </c>
      <c r="C30" s="6">
        <f>'Principal CF Alloc'!F46</f>
        <v>102557.65036090789</v>
      </c>
      <c r="D30" s="6">
        <f>'Principal CF Alloc'!I46</f>
        <v>0</v>
      </c>
      <c r="E30" s="6">
        <f>'Principal CF Alloc'!N46</f>
        <v>0</v>
      </c>
      <c r="F30" s="6">
        <f>'Principal CF Alloc'!Q46</f>
        <v>0</v>
      </c>
      <c r="G30" s="6">
        <f>'Principal CF Alloc'!V46</f>
        <v>0</v>
      </c>
      <c r="H30" s="6">
        <f>'Principal CF Alloc'!AC46</f>
        <v>849018.4117722126</v>
      </c>
      <c r="I30" s="6">
        <f>'Principal CF Alloc'!AF46</f>
        <v>0</v>
      </c>
      <c r="K30" s="6">
        <f>SUM(B30:I30)-'Principal CF Alloc'!M46-'Principal CF Alloc'!U46</f>
        <v>3770372.0866873525</v>
      </c>
    </row>
    <row r="31" spans="1:11" x14ac:dyDescent="0.15">
      <c r="A31" s="26">
        <v>29</v>
      </c>
      <c r="B31" s="6">
        <f>'Principal CF Alloc'!C47</f>
        <v>2951951.3514765892</v>
      </c>
      <c r="C31" s="6">
        <f>'Principal CF Alloc'!F47</f>
        <v>102984.97390407836</v>
      </c>
      <c r="D31" s="6">
        <f>'Principal CF Alloc'!I47</f>
        <v>0</v>
      </c>
      <c r="E31" s="6">
        <f>'Principal CF Alloc'!N47</f>
        <v>0</v>
      </c>
      <c r="F31" s="6">
        <f>'Principal CF Alloc'!Q47</f>
        <v>0</v>
      </c>
      <c r="G31" s="6">
        <f>'Principal CF Alloc'!V47</f>
        <v>0</v>
      </c>
      <c r="H31" s="6">
        <f>'Principal CF Alloc'!AC47</f>
        <v>825259.94366011338</v>
      </c>
      <c r="I31" s="6">
        <f>'Principal CF Alloc'!AF47</f>
        <v>0</v>
      </c>
      <c r="K31" s="6">
        <f>SUM(B31:I31)-'Principal CF Alloc'!M47-'Principal CF Alloc'!U47</f>
        <v>3664864.050877708</v>
      </c>
    </row>
    <row r="32" spans="1:11" x14ac:dyDescent="0.15">
      <c r="A32" s="26">
        <v>30</v>
      </c>
      <c r="B32" s="6">
        <f>'Principal CF Alloc'!C48</f>
        <v>2872917.7330187461</v>
      </c>
      <c r="C32" s="6">
        <f>'Principal CF Alloc'!F48</f>
        <v>103414.07796201203</v>
      </c>
      <c r="D32" s="6">
        <f>'Principal CF Alloc'!I48</f>
        <v>0</v>
      </c>
      <c r="E32" s="6">
        <f>'Principal CF Alloc'!N48</f>
        <v>0</v>
      </c>
      <c r="F32" s="6">
        <f>'Principal CF Alloc'!Q48</f>
        <v>0</v>
      </c>
      <c r="G32" s="6">
        <f>'Principal CF Alloc'!V48</f>
        <v>0</v>
      </c>
      <c r="H32" s="6">
        <f>'Principal CF Alloc'!AC48</f>
        <v>802154.75280470797</v>
      </c>
      <c r="I32" s="6">
        <f>'Principal CF Alloc'!AF48</f>
        <v>0</v>
      </c>
      <c r="K32" s="6">
        <f>SUM(B32:I32)-'Principal CF Alloc'!M48-'Principal CF Alloc'!U48</f>
        <v>3562257.1280467138</v>
      </c>
    </row>
    <row r="33" spans="1:11" x14ac:dyDescent="0.15">
      <c r="A33" s="26">
        <v>31</v>
      </c>
      <c r="B33" s="6">
        <f>'Principal CF Alloc'!C49</f>
        <v>2796072.8841018919</v>
      </c>
      <c r="C33" s="6">
        <f>'Principal CF Alloc'!F49</f>
        <v>103844.96995352069</v>
      </c>
      <c r="D33" s="6">
        <f>'Principal CF Alloc'!I49</f>
        <v>0</v>
      </c>
      <c r="E33" s="6">
        <f>'Principal CF Alloc'!N49</f>
        <v>0</v>
      </c>
      <c r="F33" s="6">
        <f>'Principal CF Alloc'!Q49</f>
        <v>0</v>
      </c>
      <c r="G33" s="6">
        <f>'Principal CF Alloc'!V49</f>
        <v>0</v>
      </c>
      <c r="H33" s="6">
        <f>'Principal CF Alloc'!AC49</f>
        <v>779685.10624093935</v>
      </c>
      <c r="I33" s="6">
        <f>'Principal CF Alloc'!AF49</f>
        <v>0</v>
      </c>
      <c r="K33" s="6">
        <f>SUM(B33:I33)-'Principal CF Alloc'!M49-'Principal CF Alloc'!U49</f>
        <v>3462472.5685753543</v>
      </c>
    </row>
    <row r="34" spans="1:11" x14ac:dyDescent="0.15">
      <c r="A34" s="26">
        <v>32</v>
      </c>
      <c r="B34" s="6">
        <f>'Principal CF Alloc'!C50</f>
        <v>2133485.4388020728</v>
      </c>
      <c r="C34" s="6">
        <f>'Principal CF Alloc'!F50</f>
        <v>692149.65499210358</v>
      </c>
      <c r="D34" s="6">
        <f>'Principal CF Alloc'!I50</f>
        <v>0</v>
      </c>
      <c r="E34" s="6">
        <f>'Principal CF Alloc'!N50</f>
        <v>0</v>
      </c>
      <c r="F34" s="6">
        <f>'Principal CF Alloc'!Q50</f>
        <v>0</v>
      </c>
      <c r="G34" s="6">
        <f>'Principal CF Alloc'!V50</f>
        <v>0</v>
      </c>
      <c r="H34" s="6">
        <f>'Principal CF Alloc'!AC50</f>
        <v>757833.74770629301</v>
      </c>
      <c r="I34" s="6">
        <f>'Principal CF Alloc'!AF50</f>
        <v>0</v>
      </c>
      <c r="K34" s="6">
        <f>SUM(B34:I34)-'Principal CF Alloc'!M50-'Principal CF Alloc'!U50</f>
        <v>3365433.7398139681</v>
      </c>
    </row>
    <row r="35" spans="1:11" x14ac:dyDescent="0.15">
      <c r="A35" s="26">
        <v>33</v>
      </c>
      <c r="B35" s="6">
        <f>'Principal CF Alloc'!C51</f>
        <v>0</v>
      </c>
      <c r="C35" s="6">
        <f>'Principal CF Alloc'!F51</f>
        <v>1481212.5862094564</v>
      </c>
      <c r="D35" s="6">
        <f>'Principal CF Alloc'!I51</f>
        <v>1272213.179742794</v>
      </c>
      <c r="E35" s="6">
        <f>'Principal CF Alloc'!N51</f>
        <v>0</v>
      </c>
      <c r="F35" s="6">
        <f>'Principal CF Alloc'!Q51</f>
        <v>0</v>
      </c>
      <c r="G35" s="6">
        <f>'Principal CF Alloc'!V51</f>
        <v>0</v>
      </c>
      <c r="H35" s="6">
        <f>'Principal CF Alloc'!AC51</f>
        <v>736583.88492128474</v>
      </c>
      <c r="I35" s="6">
        <f>'Principal CF Alloc'!AF51</f>
        <v>0</v>
      </c>
      <c r="K35" s="6">
        <f>SUM(B35:I35)-'Principal CF Alloc'!M51-'Principal CF Alloc'!U51</f>
        <v>3271066.0695966734</v>
      </c>
    </row>
    <row r="36" spans="1:11" x14ac:dyDescent="0.15">
      <c r="A36" s="26">
        <v>34</v>
      </c>
      <c r="B36" s="6">
        <f>'Principal CF Alloc'!C52</f>
        <v>0</v>
      </c>
      <c r="C36" s="6">
        <f>'Principal CF Alloc'!F52</f>
        <v>0</v>
      </c>
      <c r="D36" s="6">
        <f>'Principal CF Alloc'!I52</f>
        <v>2683233.6602456872</v>
      </c>
      <c r="E36" s="6">
        <f>'Principal CF Alloc'!N52</f>
        <v>0</v>
      </c>
      <c r="F36" s="6">
        <f>'Principal CF Alloc'!Q52</f>
        <v>0</v>
      </c>
      <c r="G36" s="6">
        <f>'Principal CF Alloc'!V52</f>
        <v>0</v>
      </c>
      <c r="H36" s="6">
        <f>'Principal CF Alloc'!AC52</f>
        <v>715919.17720736237</v>
      </c>
      <c r="I36" s="6">
        <f>'Principal CF Alloc'!AF52</f>
        <v>0</v>
      </c>
      <c r="K36" s="6">
        <f>SUM(B36:I36)-'Principal CF Alloc'!M52-'Principal CF Alloc'!U52</f>
        <v>3179296.9912542007</v>
      </c>
    </row>
    <row r="37" spans="1:11" x14ac:dyDescent="0.15">
      <c r="A37" s="26">
        <v>35</v>
      </c>
      <c r="B37" s="6">
        <f>'Principal CF Alloc'!C53</f>
        <v>0</v>
      </c>
      <c r="C37" s="6">
        <f>'Principal CF Alloc'!F53</f>
        <v>0</v>
      </c>
      <c r="D37" s="6">
        <f>'Principal CF Alloc'!I53</f>
        <v>2615004.0788769275</v>
      </c>
      <c r="E37" s="6">
        <f>'Principal CF Alloc'!N53</f>
        <v>0</v>
      </c>
      <c r="F37" s="6">
        <f>'Principal CF Alloc'!Q53</f>
        <v>0</v>
      </c>
      <c r="G37" s="6">
        <f>'Principal CF Alloc'!V53</f>
        <v>0</v>
      </c>
      <c r="H37" s="6">
        <f>'Principal CF Alloc'!AC53</f>
        <v>695823.72343331017</v>
      </c>
      <c r="I37" s="6">
        <f>'Principal CF Alloc'!AF53</f>
        <v>0</v>
      </c>
      <c r="K37" s="6">
        <f>SUM(B37:I37)-'Principal CF Alloc'!M53-'Principal CF Alloc'!U53</f>
        <v>3090055.8900855603</v>
      </c>
    </row>
    <row r="38" spans="1:11" x14ac:dyDescent="0.15">
      <c r="A38" s="26">
        <v>36</v>
      </c>
      <c r="B38" s="6">
        <f>'Principal CF Alloc'!C54</f>
        <v>0</v>
      </c>
      <c r="C38" s="6">
        <f>'Principal CF Alloc'!F54</f>
        <v>0</v>
      </c>
      <c r="D38" s="6">
        <f>'Principal CF Alloc'!I54</f>
        <v>2548683.7961608209</v>
      </c>
      <c r="E38" s="6">
        <f>'Principal CF Alloc'!N54</f>
        <v>0</v>
      </c>
      <c r="F38" s="6">
        <f>'Principal CF Alloc'!Q54</f>
        <v>0</v>
      </c>
      <c r="G38" s="6">
        <f>'Principal CF Alloc'!V54</f>
        <v>0</v>
      </c>
      <c r="H38" s="6">
        <f>'Principal CF Alloc'!AC54</f>
        <v>676282.05028148217</v>
      </c>
      <c r="I38" s="6">
        <f>'Principal CF Alloc'!AF54</f>
        <v>0</v>
      </c>
      <c r="K38" s="6">
        <f>SUM(B38:I38)-'Principal CF Alloc'!M54-'Principal CF Alloc'!U54</f>
        <v>3003274.0512500228</v>
      </c>
    </row>
    <row r="39" spans="1:11" x14ac:dyDescent="0.15">
      <c r="A39" s="26">
        <v>37</v>
      </c>
      <c r="B39" s="6">
        <f>'Principal CF Alloc'!C55</f>
        <v>0</v>
      </c>
      <c r="C39" s="6">
        <f>'Principal CF Alloc'!F55</f>
        <v>0</v>
      </c>
      <c r="D39" s="6">
        <f>'Principal CF Alloc'!I55</f>
        <v>2484221.0192220616</v>
      </c>
      <c r="E39" s="6">
        <f>'Principal CF Alloc'!N55</f>
        <v>0</v>
      </c>
      <c r="F39" s="6">
        <f>'Principal CF Alloc'!Q55</f>
        <v>0</v>
      </c>
      <c r="G39" s="6">
        <f>'Principal CF Alloc'!V55</f>
        <v>0</v>
      </c>
      <c r="H39" s="6">
        <f>'Principal CF Alloc'!AC55</f>
        <v>657279.10082541441</v>
      </c>
      <c r="I39" s="6">
        <f>'Principal CF Alloc'!AF55</f>
        <v>0</v>
      </c>
      <c r="K39" s="6">
        <f>SUM(B39:I39)-'Principal CF Alloc'!M55-'Principal CF Alloc'!U55</f>
        <v>2918884.6090418943</v>
      </c>
    </row>
    <row r="40" spans="1:11" x14ac:dyDescent="0.15">
      <c r="A40" s="26">
        <v>38</v>
      </c>
      <c r="B40" s="6">
        <f>'Principal CF Alloc'!C56</f>
        <v>0</v>
      </c>
      <c r="C40" s="6">
        <f>'Principal CF Alloc'!F56</f>
        <v>0</v>
      </c>
      <c r="D40" s="6">
        <f>'Principal CF Alloc'!I56</f>
        <v>2396644.2657517088</v>
      </c>
      <c r="E40" s="6">
        <f>'Principal CF Alloc'!N56</f>
        <v>24921.083984042984</v>
      </c>
      <c r="F40" s="6">
        <f>'Principal CF Alloc'!Q56</f>
        <v>0</v>
      </c>
      <c r="G40" s="6">
        <f>'Principal CF Alloc'!V56</f>
        <v>0</v>
      </c>
      <c r="H40" s="6">
        <f>'Principal CF Alloc'!AC56</f>
        <v>638800.22341059742</v>
      </c>
      <c r="I40" s="6">
        <f>'Principal CF Alloc'!AF56</f>
        <v>0</v>
      </c>
      <c r="K40" s="6">
        <f>SUM(B40:I40)-'Principal CF Alloc'!M56-'Principal CF Alloc'!U56</f>
        <v>2836822.4975115778</v>
      </c>
    </row>
    <row r="41" spans="1:11" x14ac:dyDescent="0.15">
      <c r="A41" s="26">
        <v>39</v>
      </c>
      <c r="B41" s="6">
        <f>'Principal CF Alloc'!C57</f>
        <v>0</v>
      </c>
      <c r="C41" s="6">
        <f>'Principal CF Alloc'!F57</f>
        <v>0</v>
      </c>
      <c r="D41" s="6">
        <f>'Principal CF Alloc'!I57</f>
        <v>0</v>
      </c>
      <c r="E41" s="6">
        <f>'Principal CF Alloc'!N57</f>
        <v>2253310.3746712501</v>
      </c>
      <c r="F41" s="6">
        <f>'Principal CF Alloc'!Q57</f>
        <v>0</v>
      </c>
      <c r="G41" s="6">
        <f>'Principal CF Alloc'!V57</f>
        <v>0</v>
      </c>
      <c r="H41" s="6">
        <f>'Principal CF Alloc'!AC57</f>
        <v>620831.16083039355</v>
      </c>
      <c r="I41" s="6">
        <f>'Principal CF Alloc'!AF57</f>
        <v>0</v>
      </c>
      <c r="K41" s="6">
        <f>SUM(B41:I41)-'Principal CF Alloc'!M57-'Principal CF Alloc'!U57</f>
        <v>2757024.4023973392</v>
      </c>
    </row>
    <row r="42" spans="1:11" x14ac:dyDescent="0.15">
      <c r="A42" s="26">
        <v>40</v>
      </c>
      <c r="B42" s="6">
        <f>'Principal CF Alloc'!C58</f>
        <v>0</v>
      </c>
      <c r="C42" s="6">
        <f>'Principal CF Alloc'!F58</f>
        <v>0</v>
      </c>
      <c r="D42" s="6">
        <f>'Principal CF Alloc'!I58</f>
        <v>0</v>
      </c>
      <c r="E42" s="6">
        <f>'Principal CF Alloc'!N58</f>
        <v>2193675.795702762</v>
      </c>
      <c r="F42" s="6">
        <f>'Principal CF Alloc'!Q58</f>
        <v>0</v>
      </c>
      <c r="G42" s="6">
        <f>'Principal CF Alloc'!V58</f>
        <v>0</v>
      </c>
      <c r="H42" s="6">
        <f>'Principal CF Alloc'!AC58</f>
        <v>603358.03978930833</v>
      </c>
      <c r="I42" s="6">
        <f>'Principal CF Alloc'!AF58</f>
        <v>0</v>
      </c>
      <c r="K42" s="6">
        <f>SUM(B42:I42)-'Principal CF Alloc'!M58-'Principal CF Alloc'!U58</f>
        <v>2679428.714333165</v>
      </c>
    </row>
    <row r="43" spans="1:11" x14ac:dyDescent="0.15">
      <c r="A43" s="26">
        <v>41</v>
      </c>
      <c r="B43" s="6">
        <f>'Principal CF Alloc'!C59</f>
        <v>0</v>
      </c>
      <c r="C43" s="6">
        <f>'Principal CF Alloc'!F59</f>
        <v>0</v>
      </c>
      <c r="D43" s="6">
        <f>'Principal CF Alloc'!I59</f>
        <v>0</v>
      </c>
      <c r="E43" s="6">
        <f>'Principal CF Alloc'!N59</f>
        <v>2135703.2651500362</v>
      </c>
      <c r="F43" s="6">
        <f>'Principal CF Alloc'!Q59</f>
        <v>0</v>
      </c>
      <c r="G43" s="6">
        <f>'Principal CF Alloc'!V59</f>
        <v>0</v>
      </c>
      <c r="H43" s="6">
        <f>'Principal CF Alloc'!AC59</f>
        <v>586367.36064601899</v>
      </c>
      <c r="I43" s="6">
        <f>'Principal CF Alloc'!AF59</f>
        <v>0</v>
      </c>
      <c r="K43" s="6">
        <f>SUM(B43:I43)-'Principal CF Alloc'!M59-'Principal CF Alloc'!U59</f>
        <v>2603975.4832989881</v>
      </c>
    </row>
    <row r="44" spans="1:11" x14ac:dyDescent="0.15">
      <c r="A44" s="26">
        <v>42</v>
      </c>
      <c r="B44" s="6">
        <f>'Principal CF Alloc'!C60</f>
        <v>0</v>
      </c>
      <c r="C44" s="6">
        <f>'Principal CF Alloc'!F60</f>
        <v>0</v>
      </c>
      <c r="D44" s="6">
        <f>'Principal CF Alloc'!I60</f>
        <v>0</v>
      </c>
      <c r="E44" s="6">
        <f>'Principal CF Alloc'!N60</f>
        <v>2079347.5924424892</v>
      </c>
      <c r="F44" s="6">
        <f>'Principal CF Alloc'!Q60</f>
        <v>0</v>
      </c>
      <c r="G44" s="6">
        <f>'Principal CF Alloc'!V60</f>
        <v>0</v>
      </c>
      <c r="H44" s="6">
        <f>'Principal CF Alloc'!AC60</f>
        <v>569845.98742877063</v>
      </c>
      <c r="I44" s="6">
        <f>'Principal CF Alloc'!AF60</f>
        <v>0</v>
      </c>
      <c r="K44" s="6">
        <f>SUM(B44:I44)-'Principal CF Alloc'!M60-'Principal CF Alloc'!U60</f>
        <v>2530606.3742804546</v>
      </c>
    </row>
    <row r="45" spans="1:11" x14ac:dyDescent="0.15">
      <c r="A45" s="26">
        <v>43</v>
      </c>
      <c r="B45" s="6">
        <f>'Principal CF Alloc'!C61</f>
        <v>0</v>
      </c>
      <c r="C45" s="6">
        <f>'Principal CF Alloc'!F61</f>
        <v>0</v>
      </c>
      <c r="D45" s="6">
        <f>'Principal CF Alloc'!I61</f>
        <v>0</v>
      </c>
      <c r="E45" s="6">
        <f>'Principal CF Alloc'!N61</f>
        <v>2024564.8049377664</v>
      </c>
      <c r="F45" s="6">
        <f>'Principal CF Alloc'!Q61</f>
        <v>0</v>
      </c>
      <c r="G45" s="6">
        <f>'Principal CF Alloc'!V61</f>
        <v>0</v>
      </c>
      <c r="H45" s="6">
        <f>'Principal CF Alloc'!AC61</f>
        <v>553781.13811594038</v>
      </c>
      <c r="I45" s="6">
        <f>'Principal CF Alloc'!AF61</f>
        <v>0</v>
      </c>
      <c r="K45" s="6">
        <f>SUM(B45:I45)-'Principal CF Alloc'!M61-'Principal CF Alloc'!U61</f>
        <v>2459264.6241062731</v>
      </c>
    </row>
    <row r="46" spans="1:11" x14ac:dyDescent="0.15">
      <c r="A46" s="26">
        <v>44</v>
      </c>
      <c r="B46" s="6">
        <f>'Principal CF Alloc'!C62</f>
        <v>0</v>
      </c>
      <c r="C46" s="6">
        <f>'Principal CF Alloc'!F62</f>
        <v>0</v>
      </c>
      <c r="D46" s="6">
        <f>'Principal CF Alloc'!I62</f>
        <v>0</v>
      </c>
      <c r="E46" s="6">
        <f>'Principal CF Alloc'!N62</f>
        <v>1971312.1153669653</v>
      </c>
      <c r="F46" s="6">
        <f>'Principal CF Alloc'!Q62</f>
        <v>0</v>
      </c>
      <c r="G46" s="6">
        <f>'Principal CF Alloc'!V62</f>
        <v>0</v>
      </c>
      <c r="H46" s="6">
        <f>'Principal CF Alloc'!AC62</f>
        <v>538160.3751747635</v>
      </c>
      <c r="I46" s="6">
        <f>'Principal CF Alloc'!AF62</f>
        <v>0</v>
      </c>
      <c r="K46" s="6">
        <f>SUM(B46:I46)-'Principal CF Alloc'!M62-'Principal CF Alloc'!U62</f>
        <v>2389894.9994320143</v>
      </c>
    </row>
    <row r="47" spans="1:11" x14ac:dyDescent="0.15">
      <c r="A47" s="26">
        <v>45</v>
      </c>
      <c r="B47" s="6">
        <f>'Principal CF Alloc'!C63</f>
        <v>0</v>
      </c>
      <c r="C47" s="6">
        <f>'Principal CF Alloc'!F63</f>
        <v>0</v>
      </c>
      <c r="D47" s="6">
        <f>'Principal CF Alloc'!I63</f>
        <v>0</v>
      </c>
      <c r="E47" s="6">
        <f>'Principal CF Alloc'!N63</f>
        <v>1919547.8901446736</v>
      </c>
      <c r="F47" s="6">
        <f>'Principal CF Alloc'!Q63</f>
        <v>0</v>
      </c>
      <c r="G47" s="6">
        <f>'Principal CF Alloc'!V63</f>
        <v>0</v>
      </c>
      <c r="H47" s="6">
        <f>'Principal CF Alloc'!AC63</f>
        <v>522971.59635139431</v>
      </c>
      <c r="I47" s="6">
        <f>'Principal CF Alloc'!AF63</f>
        <v>0</v>
      </c>
      <c r="K47" s="6">
        <f>SUM(B47:I47)-'Principal CF Alloc'!M63-'Principal CF Alloc'!U63</f>
        <v>2322443.7558400631</v>
      </c>
    </row>
    <row r="48" spans="1:11" x14ac:dyDescent="0.15">
      <c r="A48" s="26">
        <v>46</v>
      </c>
      <c r="B48" s="6">
        <f>'Principal CF Alloc'!C64</f>
        <v>0</v>
      </c>
      <c r="C48" s="6">
        <f>'Principal CF Alloc'!F64</f>
        <v>0</v>
      </c>
      <c r="D48" s="6">
        <f>'Principal CF Alloc'!I64</f>
        <v>0</v>
      </c>
      <c r="E48" s="6">
        <f>'Principal CF Alloc'!N64</f>
        <v>1869231.6185209663</v>
      </c>
      <c r="F48" s="6">
        <f>'Principal CF Alloc'!Q64</f>
        <v>0</v>
      </c>
      <c r="G48" s="6">
        <f>'Principal CF Alloc'!V64</f>
        <v>0</v>
      </c>
      <c r="H48" s="6">
        <f>'Principal CF Alloc'!AC64</f>
        <v>508203.02570566308</v>
      </c>
      <c r="I48" s="6">
        <f>'Principal CF Alloc'!AF64</f>
        <v>0</v>
      </c>
      <c r="K48" s="6">
        <f>SUM(B48:I48)-'Principal CF Alloc'!M64-'Principal CF Alloc'!U64</f>
        <v>2256858.5980262244</v>
      </c>
    </row>
    <row r="49" spans="1:11" x14ac:dyDescent="0.15">
      <c r="A49" s="26">
        <v>47</v>
      </c>
      <c r="B49" s="6">
        <f>'Principal CF Alloc'!C65</f>
        <v>0</v>
      </c>
      <c r="C49" s="6">
        <f>'Principal CF Alloc'!F65</f>
        <v>0</v>
      </c>
      <c r="D49" s="6">
        <f>'Principal CF Alloc'!I65</f>
        <v>0</v>
      </c>
      <c r="E49" s="6">
        <f>'Principal CF Alloc'!N65</f>
        <v>1820323.8825530878</v>
      </c>
      <c r="F49" s="6">
        <f>'Principal CF Alloc'!Q65</f>
        <v>0</v>
      </c>
      <c r="G49" s="6">
        <f>'Principal CF Alloc'!V65</f>
        <v>0</v>
      </c>
      <c r="H49" s="6">
        <f>'Principal CF Alloc'!AC65</f>
        <v>493843.20488405257</v>
      </c>
      <c r="I49" s="6">
        <f>'Principal CF Alloc'!AF65</f>
        <v>0</v>
      </c>
      <c r="K49" s="6">
        <f>SUM(B49:I49)-'Principal CF Alloc'!M65-'Principal CF Alloc'!U65</f>
        <v>2193088.6410442335</v>
      </c>
    </row>
    <row r="50" spans="1:11" x14ac:dyDescent="0.15">
      <c r="A50" s="26">
        <v>48</v>
      </c>
      <c r="B50" s="6">
        <f>'Principal CF Alloc'!C66</f>
        <v>0</v>
      </c>
      <c r="C50" s="6">
        <f>'Principal CF Alloc'!F66</f>
        <v>0</v>
      </c>
      <c r="D50" s="6">
        <f>'Principal CF Alloc'!I66</f>
        <v>0</v>
      </c>
      <c r="E50" s="6">
        <f>'Principal CF Alloc'!N66</f>
        <v>1772786.327875166</v>
      </c>
      <c r="F50" s="6">
        <f>'Principal CF Alloc'!Q66</f>
        <v>0</v>
      </c>
      <c r="G50" s="6">
        <f>'Principal CF Alloc'!V66</f>
        <v>0</v>
      </c>
      <c r="H50" s="6">
        <f>'Principal CF Alloc'!AC66</f>
        <v>479880.9846246026</v>
      </c>
      <c r="I50" s="6">
        <f>'Principal CF Alloc'!AF66</f>
        <v>0</v>
      </c>
      <c r="K50" s="6">
        <f>SUM(B50:I50)-'Principal CF Alloc'!M66-'Principal CF Alloc'!U66</f>
        <v>2131084.3725802246</v>
      </c>
    </row>
    <row r="51" spans="1:11" x14ac:dyDescent="0.15">
      <c r="A51" s="26">
        <v>49</v>
      </c>
      <c r="B51" s="6">
        <f>'Principal CF Alloc'!C67</f>
        <v>0</v>
      </c>
      <c r="C51" s="6">
        <f>'Principal CF Alloc'!F67</f>
        <v>0</v>
      </c>
      <c r="D51" s="6">
        <f>'Principal CF Alloc'!I67</f>
        <v>0</v>
      </c>
      <c r="E51" s="6">
        <f>'Principal CF Alloc'!N67</f>
        <v>1726581.6352448429</v>
      </c>
      <c r="F51" s="6">
        <f>'Principal CF Alloc'!Q67</f>
        <v>0</v>
      </c>
      <c r="G51" s="6">
        <f>'Principal CF Alloc'!V67</f>
        <v>0</v>
      </c>
      <c r="H51" s="6">
        <f>'Principal CF Alloc'!AC67</f>
        <v>466305.51648760622</v>
      </c>
      <c r="I51" s="6">
        <f>'Principal CF Alloc'!AF67</f>
        <v>0</v>
      </c>
      <c r="K51" s="6">
        <f>SUM(B51:I51)-'Principal CF Alloc'!M67-'Principal CF Alloc'!U67</f>
        <v>2070797.6162299069</v>
      </c>
    </row>
    <row r="52" spans="1:11" x14ac:dyDescent="0.15">
      <c r="A52" s="26">
        <v>50</v>
      </c>
      <c r="B52" s="6">
        <f>'Principal CF Alloc'!C68</f>
        <v>0</v>
      </c>
      <c r="C52" s="6">
        <f>'Principal CF Alloc'!F68</f>
        <v>0</v>
      </c>
      <c r="D52" s="6">
        <f>'Principal CF Alloc'!I68</f>
        <v>0</v>
      </c>
      <c r="E52" s="6">
        <f>'Principal CF Alloc'!N68</f>
        <v>1681673.4928462734</v>
      </c>
      <c r="F52" s="6">
        <f>'Principal CF Alloc'!Q68</f>
        <v>0</v>
      </c>
      <c r="G52" s="6">
        <f>'Principal CF Alloc'!V68</f>
        <v>0</v>
      </c>
      <c r="H52" s="6">
        <f>'Principal CF Alloc'!AC68</f>
        <v>453106.2448061243</v>
      </c>
      <c r="I52" s="6">
        <f>'Principal CF Alloc'!AF68</f>
        <v>0</v>
      </c>
      <c r="K52" s="6">
        <f>SUM(B52:I52)-'Principal CF Alloc'!M68-'Principal CF Alloc'!U68</f>
        <v>2012181.4957519285</v>
      </c>
    </row>
    <row r="53" spans="1:11" x14ac:dyDescent="0.15">
      <c r="A53" s="26">
        <v>51</v>
      </c>
      <c r="B53" s="6">
        <f>'Principal CF Alloc'!C69</f>
        <v>0</v>
      </c>
      <c r="C53" s="6">
        <f>'Principal CF Alloc'!F69</f>
        <v>0</v>
      </c>
      <c r="D53" s="6">
        <f>'Principal CF Alloc'!I69</f>
        <v>0</v>
      </c>
      <c r="E53" s="6">
        <f>'Principal CF Alloc'!N69</f>
        <v>1638026.5693294979</v>
      </c>
      <c r="F53" s="6">
        <f>'Principal CF Alloc'!Q69</f>
        <v>0</v>
      </c>
      <c r="G53" s="6">
        <f>'Principal CF Alloc'!V69</f>
        <v>0</v>
      </c>
      <c r="H53" s="6">
        <f>'Principal CF Alloc'!AC69</f>
        <v>440272.89885051007</v>
      </c>
      <c r="I53" s="6">
        <f>'Principal CF Alloc'!AF69</f>
        <v>0</v>
      </c>
      <c r="K53" s="6">
        <f>SUM(B53:I53)-'Principal CF Alloc'!M69-'Principal CF Alloc'!U69</f>
        <v>1955190.4002716201</v>
      </c>
    </row>
    <row r="54" spans="1:11" x14ac:dyDescent="0.15">
      <c r="A54" s="26">
        <v>52</v>
      </c>
      <c r="B54" s="6">
        <f>'Principal CF Alloc'!C70</f>
        <v>0</v>
      </c>
      <c r="C54" s="6">
        <f>'Principal CF Alloc'!F70</f>
        <v>0</v>
      </c>
      <c r="D54" s="6">
        <f>'Principal CF Alloc'!I70</f>
        <v>0</v>
      </c>
      <c r="E54" s="6">
        <f>'Principal CF Alloc'!N70</f>
        <v>654762.83417708706</v>
      </c>
      <c r="F54" s="6">
        <f>'Principal CF Alloc'!Q70</f>
        <v>940843.65338961198</v>
      </c>
      <c r="G54" s="6">
        <f>'Principal CF Alloc'!V70</f>
        <v>0</v>
      </c>
      <c r="H54" s="6">
        <f>'Principal CF Alloc'!AC70</f>
        <v>427795.48520127637</v>
      </c>
      <c r="I54" s="6">
        <f>'Principal CF Alloc'!AF70</f>
        <v>0</v>
      </c>
      <c r="K54" s="6">
        <f>SUM(B54:I54)-'Principal CF Alloc'!M70-'Principal CF Alloc'!U70</f>
        <v>1899779.9504099693</v>
      </c>
    </row>
    <row r="55" spans="1:11" x14ac:dyDescent="0.15">
      <c r="A55" s="26">
        <v>53</v>
      </c>
      <c r="B55" s="6">
        <f>'Principal CF Alloc'!C71</f>
        <v>0</v>
      </c>
      <c r="C55" s="6">
        <f>'Principal CF Alloc'!F71</f>
        <v>0</v>
      </c>
      <c r="D55" s="6">
        <f>'Principal CF Alloc'!I71</f>
        <v>0</v>
      </c>
      <c r="E55" s="6">
        <f>'Principal CF Alloc'!N71</f>
        <v>0</v>
      </c>
      <c r="F55" s="6">
        <f>'Principal CF Alloc'!Q71</f>
        <v>1554379.7991063865</v>
      </c>
      <c r="G55" s="6">
        <f>'Principal CF Alloc'!V71</f>
        <v>0</v>
      </c>
      <c r="H55" s="6">
        <f>'Principal CF Alloc'!AC71</f>
        <v>247631.02295236546</v>
      </c>
      <c r="I55" s="6">
        <f>'Principal CF Alloc'!AF71</f>
        <v>168033.25737243338</v>
      </c>
      <c r="K55" s="6">
        <f>SUM(B55:I55)-'Principal CF Alloc'!M71-'Principal CF Alloc'!U71</f>
        <v>1845906.965313354</v>
      </c>
    </row>
    <row r="56" spans="1:11" x14ac:dyDescent="0.15">
      <c r="A56" s="26">
        <v>54</v>
      </c>
      <c r="B56" s="6">
        <f>'Principal CF Alloc'!C72</f>
        <v>0</v>
      </c>
      <c r="C56" s="6">
        <f>'Principal CF Alloc'!F72</f>
        <v>0</v>
      </c>
      <c r="D56" s="6">
        <f>'Principal CF Alloc'!I72</f>
        <v>0</v>
      </c>
      <c r="E56" s="6">
        <f>'Principal CF Alloc'!N72</f>
        <v>0</v>
      </c>
      <c r="F56" s="6">
        <f>'Principal CF Alloc'!Q72</f>
        <v>1514313.9593070368</v>
      </c>
      <c r="G56" s="6">
        <f>'Principal CF Alloc'!V72</f>
        <v>0</v>
      </c>
      <c r="H56" s="6">
        <f>'Principal CF Alloc'!AC72</f>
        <v>0</v>
      </c>
      <c r="I56" s="6">
        <f>'Principal CF Alloc'!AF72</f>
        <v>403869.82334648579</v>
      </c>
      <c r="K56" s="6">
        <f>SUM(B56:I56)-'Principal CF Alloc'!M72-'Principal CF Alloc'!U72</f>
        <v>1793529.4305602005</v>
      </c>
    </row>
    <row r="57" spans="1:11" x14ac:dyDescent="0.15">
      <c r="A57" s="26">
        <v>55</v>
      </c>
      <c r="B57" s="6">
        <f>'Principal CF Alloc'!C73</f>
        <v>0</v>
      </c>
      <c r="C57" s="6">
        <f>'Principal CF Alloc'!F73</f>
        <v>0</v>
      </c>
      <c r="D57" s="6">
        <f>'Principal CF Alloc'!I73</f>
        <v>0</v>
      </c>
      <c r="E57" s="6">
        <f>'Principal CF Alloc'!N73</f>
        <v>0</v>
      </c>
      <c r="F57" s="6">
        <f>'Principal CF Alloc'!Q73</f>
        <v>1475377.3031322155</v>
      </c>
      <c r="G57" s="6">
        <f>'Principal CF Alloc'!V73</f>
        <v>0</v>
      </c>
      <c r="H57" s="6">
        <f>'Principal CF Alloc'!AC73</f>
        <v>0</v>
      </c>
      <c r="I57" s="6">
        <f>'Principal CF Alloc'!AF73</f>
        <v>392402.90901619039</v>
      </c>
      <c r="K57" s="6">
        <f>SUM(B57:I57)-'Principal CF Alloc'!M73-'Principal CF Alloc'!U73</f>
        <v>1742606.4669213616</v>
      </c>
    </row>
    <row r="58" spans="1:11" x14ac:dyDescent="0.15">
      <c r="A58" s="26">
        <v>56</v>
      </c>
      <c r="B58" s="6">
        <f>'Principal CF Alloc'!C74</f>
        <v>0</v>
      </c>
      <c r="C58" s="6">
        <f>'Principal CF Alloc'!F74</f>
        <v>0</v>
      </c>
      <c r="D58" s="6">
        <f>'Principal CF Alloc'!I74</f>
        <v>0</v>
      </c>
      <c r="E58" s="6">
        <f>'Principal CF Alloc'!N74</f>
        <v>0</v>
      </c>
      <c r="F58" s="6">
        <f>'Principal CF Alloc'!Q74</f>
        <v>1437539.021589671</v>
      </c>
      <c r="G58" s="6">
        <f>'Principal CF Alloc'!V74</f>
        <v>0</v>
      </c>
      <c r="H58" s="6">
        <f>'Principal CF Alloc'!AC74</f>
        <v>0</v>
      </c>
      <c r="I58" s="6">
        <f>'Principal CF Alloc'!AF74</f>
        <v>381254.58086077747</v>
      </c>
      <c r="K58" s="6">
        <f>SUM(B58:I58)-'Principal CF Alloc'!M74-'Principal CF Alloc'!U74</f>
        <v>1693098.2999516248</v>
      </c>
    </row>
    <row r="59" spans="1:11" x14ac:dyDescent="0.15">
      <c r="A59" s="26">
        <v>57</v>
      </c>
      <c r="B59" s="6">
        <f>'Principal CF Alloc'!C75</f>
        <v>0</v>
      </c>
      <c r="C59" s="6">
        <f>'Principal CF Alloc'!F75</f>
        <v>0</v>
      </c>
      <c r="D59" s="6">
        <f>'Principal CF Alloc'!I75</f>
        <v>0</v>
      </c>
      <c r="E59" s="6">
        <f>'Principal CF Alloc'!N75</f>
        <v>0</v>
      </c>
      <c r="F59" s="6">
        <f>'Principal CF Alloc'!Q75</f>
        <v>1400769.1387973621</v>
      </c>
      <c r="G59" s="6">
        <f>'Principal CF Alloc'!V75</f>
        <v>0</v>
      </c>
      <c r="H59" s="6">
        <f>'Principal CF Alloc'!AC75</f>
        <v>0</v>
      </c>
      <c r="I59" s="6">
        <f>'Principal CF Alloc'!AF75</f>
        <v>370416.12451889302</v>
      </c>
      <c r="K59" s="6">
        <f>SUM(B59:I59)-'Principal CF Alloc'!M75-'Principal CF Alloc'!U75</f>
        <v>1644966.2303903529</v>
      </c>
    </row>
    <row r="60" spans="1:11" x14ac:dyDescent="0.15">
      <c r="A60" s="26">
        <v>58</v>
      </c>
      <c r="B60" s="6">
        <f>'Principal CF Alloc'!C76</f>
        <v>0</v>
      </c>
      <c r="C60" s="6">
        <f>'Principal CF Alloc'!F76</f>
        <v>0</v>
      </c>
      <c r="D60" s="6">
        <f>'Principal CF Alloc'!I76</f>
        <v>0</v>
      </c>
      <c r="E60" s="6">
        <f>'Principal CF Alloc'!N76</f>
        <v>0</v>
      </c>
      <c r="F60" s="6">
        <f>'Principal CF Alloc'!Q76</f>
        <v>1365038.4896598184</v>
      </c>
      <c r="G60" s="6">
        <f>'Principal CF Alloc'!V76</f>
        <v>0</v>
      </c>
      <c r="H60" s="6">
        <f>'Principal CF Alloc'!AC76</f>
        <v>0</v>
      </c>
      <c r="I60" s="6">
        <f>'Principal CF Alloc'!AF76</f>
        <v>359879.06125311076</v>
      </c>
      <c r="K60" s="6">
        <f>SUM(B60:I60)-'Principal CF Alloc'!M76-'Principal CF Alloc'!U76</f>
        <v>1598172.6053498359</v>
      </c>
    </row>
    <row r="61" spans="1:11" x14ac:dyDescent="0.15">
      <c r="A61" s="26">
        <v>59</v>
      </c>
      <c r="B61" s="6">
        <f>'Principal CF Alloc'!C77</f>
        <v>0</v>
      </c>
      <c r="C61" s="6">
        <f>'Principal CF Alloc'!F77</f>
        <v>0</v>
      </c>
      <c r="D61" s="6">
        <f>'Principal CF Alloc'!I77</f>
        <v>0</v>
      </c>
      <c r="E61" s="6">
        <f>'Principal CF Alloc'!N77</f>
        <v>0</v>
      </c>
      <c r="F61" s="6">
        <f>'Principal CF Alloc'!Q77</f>
        <v>1330318.6981386838</v>
      </c>
      <c r="G61" s="6">
        <f>'Principal CF Alloc'!V77</f>
        <v>0</v>
      </c>
      <c r="H61" s="6">
        <f>'Principal CF Alloc'!AC77</f>
        <v>0</v>
      </c>
      <c r="I61" s="6">
        <f>'Principal CF Alloc'!AF77</f>
        <v>349635.14163476316</v>
      </c>
      <c r="K61" s="6">
        <f>SUM(B61:I61)-'Principal CF Alloc'!M77-'Principal CF Alloc'!U77</f>
        <v>1552680.7902705073</v>
      </c>
    </row>
    <row r="62" spans="1:11" x14ac:dyDescent="0.15">
      <c r="A62" s="26">
        <v>60</v>
      </c>
      <c r="B62" s="6">
        <f>'Principal CF Alloc'!C78</f>
        <v>0</v>
      </c>
      <c r="C62" s="6">
        <f>'Principal CF Alloc'!F78</f>
        <v>0</v>
      </c>
      <c r="D62" s="6">
        <f>'Principal CF Alloc'!I78</f>
        <v>0</v>
      </c>
      <c r="E62" s="6">
        <f>'Principal CF Alloc'!N78</f>
        <v>0</v>
      </c>
      <c r="F62" s="6">
        <f>'Principal CF Alloc'!Q78</f>
        <v>1296582.1561017025</v>
      </c>
      <c r="G62" s="6">
        <f>'Principal CF Alloc'!V78</f>
        <v>0</v>
      </c>
      <c r="H62" s="6">
        <f>'Principal CF Alloc'!AC78</f>
        <v>0</v>
      </c>
      <c r="I62" s="6">
        <f>'Principal CF Alloc'!AF78</f>
        <v>339676.33939688298</v>
      </c>
      <c r="K62" s="6">
        <f>SUM(B62:I62)-'Principal CF Alloc'!M78-'Principal CF Alloc'!U78</f>
        <v>1508455.141622717</v>
      </c>
    </row>
    <row r="63" spans="1:11" x14ac:dyDescent="0.15">
      <c r="A63" s="26">
        <v>61</v>
      </c>
      <c r="B63" s="6">
        <f>'Principal CF Alloc'!C79</f>
        <v>0</v>
      </c>
      <c r="C63" s="6">
        <f>'Principal CF Alloc'!F79</f>
        <v>0</v>
      </c>
      <c r="D63" s="6">
        <f>'Principal CF Alloc'!I79</f>
        <v>0</v>
      </c>
      <c r="E63" s="6">
        <f>'Principal CF Alloc'!N79</f>
        <v>0</v>
      </c>
      <c r="F63" s="6">
        <f>'Principal CF Alloc'!Q79</f>
        <v>1263802.0027348408</v>
      </c>
      <c r="G63" s="6">
        <f>'Principal CF Alloc'!V79</f>
        <v>0</v>
      </c>
      <c r="H63" s="6">
        <f>'Principal CF Alloc'!AC79</f>
        <v>0</v>
      </c>
      <c r="I63" s="6">
        <f>'Principal CF Alloc'!AF79</f>
        <v>329994.84545080474</v>
      </c>
      <c r="K63" s="6">
        <f>SUM(B63:I63)-'Principal CF Alloc'!M79-'Principal CF Alloc'!U79</f>
        <v>1465460.9803352943</v>
      </c>
    </row>
    <row r="64" spans="1:11" x14ac:dyDescent="0.15">
      <c r="A64" s="26">
        <v>62</v>
      </c>
      <c r="B64" s="6">
        <f>'Principal CF Alloc'!C80</f>
        <v>0</v>
      </c>
      <c r="C64" s="6">
        <f>'Principal CF Alloc'!F80</f>
        <v>0</v>
      </c>
      <c r="D64" s="6">
        <f>'Principal CF Alloc'!I80</f>
        <v>0</v>
      </c>
      <c r="E64" s="6">
        <f>'Principal CF Alloc'!N80</f>
        <v>0</v>
      </c>
      <c r="F64" s="6">
        <f>'Principal CF Alloc'!Q80</f>
        <v>1231952.1045026265</v>
      </c>
      <c r="G64" s="6">
        <f>'Principal CF Alloc'!V80</f>
        <v>0</v>
      </c>
      <c r="H64" s="6">
        <f>'Principal CF Alloc'!AC80</f>
        <v>0</v>
      </c>
      <c r="I64" s="6">
        <f>'Principal CF Alloc'!AF80</f>
        <v>320583.06206209242</v>
      </c>
      <c r="K64" s="6">
        <f>SUM(B64:I64)-'Principal CF Alloc'!M80-'Principal CF Alloc'!U80</f>
        <v>1423664.5659316578</v>
      </c>
    </row>
    <row r="65" spans="1:11" x14ac:dyDescent="0.15">
      <c r="A65" s="26">
        <v>63</v>
      </c>
      <c r="B65" s="6">
        <f>'Principal CF Alloc'!C81</f>
        <v>0</v>
      </c>
      <c r="C65" s="6">
        <f>'Principal CF Alloc'!F81</f>
        <v>0</v>
      </c>
      <c r="D65" s="6">
        <f>'Principal CF Alloc'!I81</f>
        <v>0</v>
      </c>
      <c r="E65" s="6">
        <f>'Principal CF Alloc'!N81</f>
        <v>0</v>
      </c>
      <c r="F65" s="6">
        <f>'Principal CF Alloc'!Q81</f>
        <v>1201007.0356421864</v>
      </c>
      <c r="G65" s="6">
        <f>'Principal CF Alloc'!V81</f>
        <v>0</v>
      </c>
      <c r="H65" s="6">
        <f>'Principal CF Alloc'!AC81</f>
        <v>0</v>
      </c>
      <c r="I65" s="6">
        <f>'Principal CF Alloc'!AF81</f>
        <v>311433.59718157293</v>
      </c>
      <c r="K65" s="6">
        <f>SUM(B65:I65)-'Principal CF Alloc'!M81-'Principal CF Alloc'!U81</f>
        <v>1383033.071354727</v>
      </c>
    </row>
    <row r="66" spans="1:11" x14ac:dyDescent="0.15">
      <c r="A66" s="26">
        <v>64</v>
      </c>
      <c r="B66" s="6">
        <f>'Principal CF Alloc'!C82</f>
        <v>0</v>
      </c>
      <c r="C66" s="6">
        <f>'Principal CF Alloc'!F82</f>
        <v>0</v>
      </c>
      <c r="D66" s="6">
        <f>'Principal CF Alloc'!I82</f>
        <v>0</v>
      </c>
      <c r="E66" s="6">
        <f>'Principal CF Alloc'!N82</f>
        <v>0</v>
      </c>
      <c r="F66" s="6">
        <f>'Principal CF Alloc'!Q82</f>
        <v>1170942.0591768483</v>
      </c>
      <c r="G66" s="6">
        <f>'Principal CF Alloc'!V82</f>
        <v>0</v>
      </c>
      <c r="H66" s="6">
        <f>'Principal CF Alloc'!AC82</f>
        <v>0</v>
      </c>
      <c r="I66" s="6">
        <f>'Principal CF Alloc'!AF82</f>
        <v>302539.25892736769</v>
      </c>
      <c r="K66" s="6">
        <f>SUM(B66:I66)-'Principal CF Alloc'!M82-'Principal CF Alloc'!U82</f>
        <v>1343534.558462396</v>
      </c>
    </row>
    <row r="67" spans="1:11" x14ac:dyDescent="0.15">
      <c r="A67" s="26">
        <v>65</v>
      </c>
      <c r="B67" s="6">
        <f>'Principal CF Alloc'!C83</f>
        <v>0</v>
      </c>
      <c r="C67" s="6">
        <f>'Principal CF Alloc'!F83</f>
        <v>0</v>
      </c>
      <c r="D67" s="6">
        <f>'Principal CF Alloc'!I83</f>
        <v>0</v>
      </c>
      <c r="E67" s="6">
        <f>'Principal CF Alloc'!N83</f>
        <v>0</v>
      </c>
      <c r="F67" s="6">
        <f>'Principal CF Alloc'!Q83</f>
        <v>1141733.1084355412</v>
      </c>
      <c r="G67" s="6">
        <f>'Principal CF Alloc'!V83</f>
        <v>0</v>
      </c>
      <c r="H67" s="6">
        <f>'Principal CF Alloc'!AC83</f>
        <v>0</v>
      </c>
      <c r="I67" s="6">
        <f>'Principal CF Alloc'!AF83</f>
        <v>293893.05021392147</v>
      </c>
      <c r="K67" s="6">
        <f>SUM(B67:I67)-'Principal CF Alloc'!M83-'Principal CF Alloc'!U83</f>
        <v>1305137.9541758019</v>
      </c>
    </row>
    <row r="68" spans="1:11" x14ac:dyDescent="0.15">
      <c r="A68" s="26">
        <v>66</v>
      </c>
      <c r="B68" s="6">
        <f>'Principal CF Alloc'!C84</f>
        <v>0</v>
      </c>
      <c r="C68" s="6">
        <f>'Principal CF Alloc'!F84</f>
        <v>0</v>
      </c>
      <c r="D68" s="6">
        <f>'Principal CF Alloc'!I84</f>
        <v>0</v>
      </c>
      <c r="E68" s="6">
        <f>'Principal CF Alloc'!N84</f>
        <v>0</v>
      </c>
      <c r="F68" s="6">
        <f>'Principal CF Alloc'!Q84</f>
        <v>1113356.7690645945</v>
      </c>
      <c r="G68" s="6">
        <f>'Principal CF Alloc'!V84</f>
        <v>0</v>
      </c>
      <c r="H68" s="6">
        <f>'Principal CF Alloc'!AC84</f>
        <v>0</v>
      </c>
      <c r="I68" s="6">
        <f>'Principal CF Alloc'!AF84</f>
        <v>285488.16352413531</v>
      </c>
      <c r="K68" s="6">
        <f>SUM(B68:I68)-'Principal CF Alloc'!M84-'Principal CF Alloc'!U84</f>
        <v>1267813.0272630954</v>
      </c>
    </row>
    <row r="69" spans="1:11" x14ac:dyDescent="0.15">
      <c r="A69" s="26">
        <v>67</v>
      </c>
      <c r="B69" s="6">
        <f>'Principal CF Alloc'!C85</f>
        <v>0</v>
      </c>
      <c r="C69" s="6">
        <f>'Principal CF Alloc'!F85</f>
        <v>0</v>
      </c>
      <c r="D69" s="6">
        <f>'Principal CF Alloc'!I85</f>
        <v>0</v>
      </c>
      <c r="E69" s="6">
        <f>'Principal CF Alloc'!N85</f>
        <v>0</v>
      </c>
      <c r="F69" s="6">
        <f>'Principal CF Alloc'!Q85</f>
        <v>562044.70122087724</v>
      </c>
      <c r="G69" s="6">
        <f>'Principal CF Alloc'!V85</f>
        <v>523745.56029801187</v>
      </c>
      <c r="H69" s="6">
        <f>'Principal CF Alloc'!AC85</f>
        <v>0</v>
      </c>
      <c r="I69" s="6">
        <f>'Principal CF Alloc'!AF85</f>
        <v>277317.97582080943</v>
      </c>
      <c r="K69" s="6">
        <f>SUM(B69:I69)-'Principal CF Alloc'!M85-'Principal CF Alloc'!U85</f>
        <v>1231530.3657418741</v>
      </c>
    </row>
    <row r="70" spans="1:11" x14ac:dyDescent="0.15">
      <c r="A70" s="26">
        <v>68</v>
      </c>
      <c r="B70" s="6">
        <f>'Principal CF Alloc'!C86</f>
        <v>0</v>
      </c>
      <c r="C70" s="6">
        <f>'Principal CF Alloc'!F86</f>
        <v>0</v>
      </c>
      <c r="D70" s="6">
        <f>'Principal CF Alloc'!I86</f>
        <v>0</v>
      </c>
      <c r="E70" s="6">
        <f>'Principal CF Alloc'!N86</f>
        <v>0</v>
      </c>
      <c r="F70" s="6">
        <f>'Principal CF Alloc'!Q86</f>
        <v>0</v>
      </c>
      <c r="G70" s="6">
        <f>'Principal CF Alloc'!V86</f>
        <v>926885.31129017542</v>
      </c>
      <c r="H70" s="6">
        <f>'Principal CF Alloc'!AC86</f>
        <v>0</v>
      </c>
      <c r="I70" s="6">
        <f>'Principal CF Alloc'!AF86</f>
        <v>269376.0435937072</v>
      </c>
      <c r="K70" s="6">
        <f>SUM(B70:I70)-'Principal CF Alloc'!M86-'Principal CF Alloc'!U86</f>
        <v>1196261.3548838827</v>
      </c>
    </row>
    <row r="71" spans="1:11" x14ac:dyDescent="0.15">
      <c r="A71" s="26">
        <v>69</v>
      </c>
      <c r="B71" s="6">
        <f>'Principal CF Alloc'!C87</f>
        <v>0</v>
      </c>
      <c r="C71" s="6">
        <f>'Principal CF Alloc'!F87</f>
        <v>0</v>
      </c>
      <c r="D71" s="6">
        <f>'Principal CF Alloc'!I87</f>
        <v>0</v>
      </c>
      <c r="E71" s="6">
        <f>'Principal CF Alloc'!N87</f>
        <v>0</v>
      </c>
      <c r="F71" s="6">
        <f>'Principal CF Alloc'!Q87</f>
        <v>0</v>
      </c>
      <c r="G71" s="6">
        <f>'Principal CF Alloc'!V87</f>
        <v>900322.05776737432</v>
      </c>
      <c r="H71" s="6">
        <f>'Principal CF Alloc'!AC87</f>
        <v>0</v>
      </c>
      <c r="I71" s="6">
        <f>'Principal CF Alloc'!AF87</f>
        <v>261656.09803864316</v>
      </c>
      <c r="K71" s="6">
        <f>SUM(B71:I71)-'Principal CF Alloc'!M87-'Principal CF Alloc'!U87</f>
        <v>1161978.1558060176</v>
      </c>
    </row>
    <row r="72" spans="1:11" x14ac:dyDescent="0.15">
      <c r="A72" s="26">
        <v>70</v>
      </c>
      <c r="B72" s="6">
        <f>'Principal CF Alloc'!C88</f>
        <v>0</v>
      </c>
      <c r="C72" s="6">
        <f>'Principal CF Alloc'!F88</f>
        <v>0</v>
      </c>
      <c r="D72" s="6">
        <f>'Principal CF Alloc'!I88</f>
        <v>0</v>
      </c>
      <c r="E72" s="6">
        <f>'Principal CF Alloc'!N88</f>
        <v>0</v>
      </c>
      <c r="F72" s="6">
        <f>'Principal CF Alloc'!Q88</f>
        <v>0</v>
      </c>
      <c r="G72" s="6">
        <f>'Principal CF Alloc'!V88</f>
        <v>874501.64426700177</v>
      </c>
      <c r="H72" s="6">
        <f>'Principal CF Alloc'!AC88</f>
        <v>0</v>
      </c>
      <c r="I72" s="6">
        <f>'Principal CF Alloc'!AF88</f>
        <v>254152.0403650974</v>
      </c>
      <c r="K72" s="6">
        <f>SUM(B72:I72)-'Principal CF Alloc'!M88-'Principal CF Alloc'!U88</f>
        <v>1128653.6846320992</v>
      </c>
    </row>
    <row r="73" spans="1:11" x14ac:dyDescent="0.15">
      <c r="A73" s="26">
        <v>71</v>
      </c>
      <c r="B73" s="6">
        <f>'Principal CF Alloc'!C89</f>
        <v>0</v>
      </c>
      <c r="C73" s="6">
        <f>'Principal CF Alloc'!F89</f>
        <v>0</v>
      </c>
      <c r="D73" s="6">
        <f>'Principal CF Alloc'!I89</f>
        <v>0</v>
      </c>
      <c r="E73" s="6">
        <f>'Principal CF Alloc'!N89</f>
        <v>0</v>
      </c>
      <c r="F73" s="6">
        <f>'Principal CF Alloc'!Q89</f>
        <v>0</v>
      </c>
      <c r="G73" s="6">
        <f>'Principal CF Alloc'!V89</f>
        <v>849403.65498132713</v>
      </c>
      <c r="H73" s="6">
        <f>'Principal CF Alloc'!AC89</f>
        <v>0</v>
      </c>
      <c r="I73" s="6">
        <f>'Principal CF Alloc'!AF89</f>
        <v>246857.9372289482</v>
      </c>
      <c r="K73" s="6">
        <f>SUM(B73:I73)-'Principal CF Alloc'!M89-'Principal CF Alloc'!U89</f>
        <v>1096261.5922102754</v>
      </c>
    </row>
    <row r="74" spans="1:11" x14ac:dyDescent="0.15">
      <c r="A74" s="26">
        <v>72</v>
      </c>
      <c r="B74" s="6">
        <f>'Principal CF Alloc'!C90</f>
        <v>0</v>
      </c>
      <c r="C74" s="6">
        <f>'Principal CF Alloc'!F90</f>
        <v>0</v>
      </c>
      <c r="D74" s="6">
        <f>'Principal CF Alloc'!I90</f>
        <v>0</v>
      </c>
      <c r="E74" s="6">
        <f>'Principal CF Alloc'!N90</f>
        <v>0</v>
      </c>
      <c r="F74" s="6">
        <f>'Principal CF Alloc'!Q90</f>
        <v>0</v>
      </c>
      <c r="G74" s="6">
        <f>'Principal CF Alloc'!V90</f>
        <v>825008.22808432032</v>
      </c>
      <c r="H74" s="6">
        <f>'Principal CF Alloc'!AC90</f>
        <v>0</v>
      </c>
      <c r="I74" s="6">
        <f>'Principal CF Alloc'!AF90</f>
        <v>239768.01628700559</v>
      </c>
      <c r="K74" s="6">
        <f>SUM(B74:I74)-'Principal CF Alloc'!M90-'Principal CF Alloc'!U90</f>
        <v>1064776.2443713259</v>
      </c>
    </row>
    <row r="75" spans="1:11" x14ac:dyDescent="0.15">
      <c r="A75" s="26">
        <v>73</v>
      </c>
      <c r="B75" s="6">
        <f>'Principal CF Alloc'!C91</f>
        <v>0</v>
      </c>
      <c r="C75" s="6">
        <f>'Principal CF Alloc'!F91</f>
        <v>0</v>
      </c>
      <c r="D75" s="6">
        <f>'Principal CF Alloc'!I91</f>
        <v>0</v>
      </c>
      <c r="E75" s="6">
        <f>'Principal CF Alloc'!N91</f>
        <v>0</v>
      </c>
      <c r="F75" s="6">
        <f>'Principal CF Alloc'!Q91</f>
        <v>0</v>
      </c>
      <c r="G75" s="6">
        <f>'Principal CF Alloc'!V91</f>
        <v>801296.04084341344</v>
      </c>
      <c r="H75" s="6">
        <f>'Principal CF Alloc'!AC91</f>
        <v>0</v>
      </c>
      <c r="I75" s="6">
        <f>'Principal CF Alloc'!AF91</f>
        <v>232876.66187011704</v>
      </c>
      <c r="K75" s="6">
        <f>SUM(B75:I75)-'Principal CF Alloc'!M91-'Principal CF Alloc'!U91</f>
        <v>1034172.7027135305</v>
      </c>
    </row>
    <row r="76" spans="1:11" x14ac:dyDescent="0.15">
      <c r="A76" s="26">
        <v>74</v>
      </c>
      <c r="B76" s="6">
        <f>'Principal CF Alloc'!C92</f>
        <v>0</v>
      </c>
      <c r="C76" s="6">
        <f>'Principal CF Alloc'!F92</f>
        <v>0</v>
      </c>
      <c r="D76" s="6">
        <f>'Principal CF Alloc'!I92</f>
        <v>0</v>
      </c>
      <c r="E76" s="6">
        <f>'Principal CF Alloc'!N92</f>
        <v>0</v>
      </c>
      <c r="F76" s="6">
        <f>'Principal CF Alloc'!Q92</f>
        <v>0</v>
      </c>
      <c r="G76" s="6">
        <f>'Principal CF Alloc'!V92</f>
        <v>778248.29512842849</v>
      </c>
      <c r="H76" s="6">
        <f>'Principal CF Alloc'!AC92</f>
        <v>0</v>
      </c>
      <c r="I76" s="6">
        <f>'Principal CF Alloc'!AF92</f>
        <v>226178.41077169953</v>
      </c>
      <c r="K76" s="6">
        <f>SUM(B76:I76)-'Principal CF Alloc'!M92-'Principal CF Alloc'!U92</f>
        <v>1004426.705900128</v>
      </c>
    </row>
    <row r="77" spans="1:11" x14ac:dyDescent="0.15">
      <c r="A77" s="26">
        <v>75</v>
      </c>
      <c r="B77" s="6">
        <f>'Principal CF Alloc'!C93</f>
        <v>0</v>
      </c>
      <c r="C77" s="6">
        <f>'Principal CF Alloc'!F93</f>
        <v>0</v>
      </c>
      <c r="D77" s="6">
        <f>'Principal CF Alloc'!I93</f>
        <v>0</v>
      </c>
      <c r="E77" s="6">
        <f>'Principal CF Alloc'!N93</f>
        <v>0</v>
      </c>
      <c r="F77" s="6">
        <f>'Principal CF Alloc'!Q93</f>
        <v>0</v>
      </c>
      <c r="G77" s="6">
        <f>'Principal CF Alloc'!V93</f>
        <v>755846.70330714155</v>
      </c>
      <c r="H77" s="6">
        <f>'Principal CF Alloc'!AC93</f>
        <v>0</v>
      </c>
      <c r="I77" s="6">
        <f>'Principal CF Alloc'!AF93</f>
        <v>219667.94814863801</v>
      </c>
      <c r="K77" s="6">
        <f>SUM(B77:I77)-'Principal CF Alloc'!M93-'Principal CF Alloc'!U93</f>
        <v>975514.65145577956</v>
      </c>
    </row>
    <row r="78" spans="1:11" x14ac:dyDescent="0.15">
      <c r="A78" s="26">
        <v>76</v>
      </c>
      <c r="B78" s="6">
        <f>'Principal CF Alloc'!C94</f>
        <v>0</v>
      </c>
      <c r="C78" s="6">
        <f>'Principal CF Alloc'!F94</f>
        <v>0</v>
      </c>
      <c r="D78" s="6">
        <f>'Principal CF Alloc'!I94</f>
        <v>0</v>
      </c>
      <c r="E78" s="6">
        <f>'Principal CF Alloc'!N94</f>
        <v>0</v>
      </c>
      <c r="F78" s="6">
        <f>'Principal CF Alloc'!Q94</f>
        <v>0</v>
      </c>
      <c r="G78" s="6">
        <f>'Principal CF Alloc'!V94</f>
        <v>734073.47451722238</v>
      </c>
      <c r="H78" s="6">
        <f>'Principal CF Alloc'!AC94</f>
        <v>0</v>
      </c>
      <c r="I78" s="6">
        <f>'Principal CF Alloc'!AF94</f>
        <v>213340.10353156773</v>
      </c>
      <c r="K78" s="6">
        <f>SUM(B78:I78)-'Principal CF Alloc'!M94-'Principal CF Alloc'!U94</f>
        <v>947413.57804879011</v>
      </c>
    </row>
    <row r="79" spans="1:11" x14ac:dyDescent="0.15">
      <c r="A79" s="26">
        <v>77</v>
      </c>
      <c r="B79" s="6">
        <f>'Principal CF Alloc'!C95</f>
        <v>0</v>
      </c>
      <c r="C79" s="6">
        <f>'Principal CF Alloc'!F95</f>
        <v>0</v>
      </c>
      <c r="D79" s="6">
        <f>'Principal CF Alloc'!I95</f>
        <v>0</v>
      </c>
      <c r="E79" s="6">
        <f>'Principal CF Alloc'!N95</f>
        <v>0</v>
      </c>
      <c r="F79" s="6">
        <f>'Principal CF Alloc'!Q95</f>
        <v>0</v>
      </c>
      <c r="G79" s="6">
        <f>'Principal CF Alloc'!V95</f>
        <v>712911.30130457098</v>
      </c>
      <c r="H79" s="6">
        <f>'Principal CF Alloc'!AC95</f>
        <v>0</v>
      </c>
      <c r="I79" s="6">
        <f>'Principal CF Alloc'!AF95</f>
        <v>207189.84694164092</v>
      </c>
      <c r="K79" s="6">
        <f>SUM(B79:I79)-'Principal CF Alloc'!M95-'Principal CF Alloc'!U95</f>
        <v>920101.14824621193</v>
      </c>
    </row>
    <row r="80" spans="1:11" x14ac:dyDescent="0.15">
      <c r="A80" s="26">
        <v>78</v>
      </c>
      <c r="B80" s="6">
        <f>'Principal CF Alloc'!C96</f>
        <v>0</v>
      </c>
      <c r="C80" s="6">
        <f>'Principal CF Alloc'!F96</f>
        <v>0</v>
      </c>
      <c r="D80" s="6">
        <f>'Principal CF Alloc'!I96</f>
        <v>0</v>
      </c>
      <c r="E80" s="6">
        <f>'Principal CF Alloc'!N96</f>
        <v>0</v>
      </c>
      <c r="F80" s="6">
        <f>'Principal CF Alloc'!Q96</f>
        <v>0</v>
      </c>
      <c r="G80" s="6">
        <f>'Principal CF Alloc'!V96</f>
        <v>692343.34661832394</v>
      </c>
      <c r="H80" s="6">
        <f>'Principal CF Alloc'!AC96</f>
        <v>0</v>
      </c>
      <c r="I80" s="6">
        <f>'Principal CF Alloc'!AF96</f>
        <v>201212.28511095038</v>
      </c>
      <c r="K80" s="6">
        <f>SUM(B80:I80)-'Principal CF Alloc'!M96-'Principal CF Alloc'!U96</f>
        <v>893555.63172927429</v>
      </c>
    </row>
    <row r="81" spans="1:11" x14ac:dyDescent="0.15">
      <c r="A81" s="26">
        <v>79</v>
      </c>
      <c r="B81" s="6">
        <f>'Principal CF Alloc'!C97</f>
        <v>0</v>
      </c>
      <c r="C81" s="6">
        <f>'Principal CF Alloc'!F97</f>
        <v>0</v>
      </c>
      <c r="D81" s="6">
        <f>'Principal CF Alloc'!I97</f>
        <v>0</v>
      </c>
      <c r="E81" s="6">
        <f>'Principal CF Alloc'!N97</f>
        <v>0</v>
      </c>
      <c r="F81" s="6">
        <f>'Principal CF Alloc'!Q97</f>
        <v>0</v>
      </c>
      <c r="G81" s="6">
        <f>'Principal CF Alloc'!V97</f>
        <v>672353.23115306767</v>
      </c>
      <c r="H81" s="6">
        <f>'Principal CF Alloc'!AC97</f>
        <v>0</v>
      </c>
      <c r="I81" s="6">
        <f>'Principal CF Alloc'!AF97</f>
        <v>195402.65780386029</v>
      </c>
      <c r="K81" s="6">
        <f>SUM(B81:I81)-'Principal CF Alloc'!M97-'Principal CF Alloc'!U97</f>
        <v>867755.88895692793</v>
      </c>
    </row>
    <row r="82" spans="1:11" x14ac:dyDescent="0.15">
      <c r="A82" s="26">
        <v>80</v>
      </c>
      <c r="B82" s="6">
        <f>'Principal CF Alloc'!C98</f>
        <v>0</v>
      </c>
      <c r="C82" s="6">
        <f>'Principal CF Alloc'!F98</f>
        <v>0</v>
      </c>
      <c r="D82" s="6">
        <f>'Principal CF Alloc'!I98</f>
        <v>0</v>
      </c>
      <c r="E82" s="6">
        <f>'Principal CF Alloc'!N98</f>
        <v>0</v>
      </c>
      <c r="F82" s="6">
        <f>'Principal CF Alloc'!Q98</f>
        <v>0</v>
      </c>
      <c r="G82" s="6">
        <f>'Principal CF Alloc'!V98</f>
        <v>652925.0210290465</v>
      </c>
      <c r="H82" s="6">
        <f>'Principal CF Alloc'!AC98</f>
        <v>0</v>
      </c>
      <c r="I82" s="6">
        <f>'Principal CF Alloc'!AF98</f>
        <v>189756.33423656665</v>
      </c>
      <c r="K82" s="6">
        <f>SUM(B82:I82)-'Principal CF Alloc'!M98-'Principal CF Alloc'!U98</f>
        <v>842681.35526561318</v>
      </c>
    </row>
    <row r="83" spans="1:11" x14ac:dyDescent="0.15">
      <c r="A83" s="26">
        <v>81</v>
      </c>
      <c r="B83" s="6">
        <f>'Principal CF Alloc'!C99</f>
        <v>0</v>
      </c>
      <c r="C83" s="6">
        <f>'Principal CF Alloc'!F99</f>
        <v>0</v>
      </c>
      <c r="D83" s="6">
        <f>'Principal CF Alloc'!I99</f>
        <v>0</v>
      </c>
      <c r="E83" s="6">
        <f>'Principal CF Alloc'!N99</f>
        <v>0</v>
      </c>
      <c r="F83" s="6">
        <f>'Principal CF Alloc'!Q99</f>
        <v>0</v>
      </c>
      <c r="G83" s="6">
        <f>'Principal CF Alloc'!V99</f>
        <v>634043.21580138954</v>
      </c>
      <c r="H83" s="6">
        <f>'Principal CF Alloc'!AC99</f>
        <v>0</v>
      </c>
      <c r="I83" s="6">
        <f>'Principal CF Alloc'!AF99</f>
        <v>184268.80959227885</v>
      </c>
      <c r="K83" s="6">
        <f>SUM(B83:I83)-'Principal CF Alloc'!M99-'Principal CF Alloc'!U99</f>
        <v>818312.02539366833</v>
      </c>
    </row>
    <row r="84" spans="1:11" x14ac:dyDescent="0.15">
      <c r="A84" s="26">
        <v>82</v>
      </c>
      <c r="B84" s="6">
        <f>'Principal CF Alloc'!C100</f>
        <v>0</v>
      </c>
      <c r="C84" s="6">
        <f>'Principal CF Alloc'!F100</f>
        <v>0</v>
      </c>
      <c r="D84" s="6">
        <f>'Principal CF Alloc'!I100</f>
        <v>0</v>
      </c>
      <c r="E84" s="6">
        <f>'Principal CF Alloc'!N100</f>
        <v>0</v>
      </c>
      <c r="F84" s="6">
        <f>'Principal CF Alloc'!Q100</f>
        <v>0</v>
      </c>
      <c r="G84" s="6">
        <f>'Principal CF Alloc'!V100</f>
        <v>615692.7367896263</v>
      </c>
      <c r="H84" s="6">
        <f>'Principal CF Alloc'!AC100</f>
        <v>0</v>
      </c>
      <c r="I84" s="6">
        <f>'Principal CF Alloc'!AF100</f>
        <v>178935.70162948512</v>
      </c>
      <c r="K84" s="6">
        <f>SUM(B84:I84)-'Principal CF Alloc'!M100-'Principal CF Alloc'!U100</f>
        <v>794628.43841911142</v>
      </c>
    </row>
    <row r="85" spans="1:11" x14ac:dyDescent="0.15">
      <c r="A85" s="26">
        <v>83</v>
      </c>
      <c r="B85" s="6">
        <f>'Principal CF Alloc'!C101</f>
        <v>0</v>
      </c>
      <c r="C85" s="6">
        <f>'Principal CF Alloc'!F101</f>
        <v>0</v>
      </c>
      <c r="D85" s="6">
        <f>'Principal CF Alloc'!I101</f>
        <v>0</v>
      </c>
      <c r="E85" s="6">
        <f>'Principal CF Alloc'!N101</f>
        <v>0</v>
      </c>
      <c r="F85" s="6">
        <f>'Principal CF Alloc'!Q101</f>
        <v>0</v>
      </c>
      <c r="G85" s="6">
        <f>'Principal CF Alloc'!V101</f>
        <v>597858.91571898502</v>
      </c>
      <c r="H85" s="6">
        <f>'Principal CF Alloc'!AC101</f>
        <v>0</v>
      </c>
      <c r="I85" s="6">
        <f>'Principal CF Alloc'!AF101</f>
        <v>173752.74738083003</v>
      </c>
      <c r="K85" s="6">
        <f>SUM(B85:I85)-'Principal CF Alloc'!M101-'Principal CF Alloc'!U101</f>
        <v>771611.66309981502</v>
      </c>
    </row>
    <row r="86" spans="1:11" x14ac:dyDescent="0.15">
      <c r="A86" s="26">
        <v>84</v>
      </c>
      <c r="B86" s="6">
        <f>'Principal CF Alloc'!C102</f>
        <v>0</v>
      </c>
      <c r="C86" s="6">
        <f>'Principal CF Alloc'!F102</f>
        <v>0</v>
      </c>
      <c r="D86" s="6">
        <f>'Principal CF Alloc'!I102</f>
        <v>0</v>
      </c>
      <c r="E86" s="6">
        <f>'Principal CF Alloc'!N102</f>
        <v>0</v>
      </c>
      <c r="F86" s="6">
        <f>'Principal CF Alloc'!Q102</f>
        <v>0</v>
      </c>
      <c r="G86" s="6">
        <f>'Principal CF Alloc'!V102</f>
        <v>580527.48366519634</v>
      </c>
      <c r="H86" s="6">
        <f>'Principal CF Alloc'!AC102</f>
        <v>0</v>
      </c>
      <c r="I86" s="6">
        <f>'Principal CF Alloc'!AF102</f>
        <v>168715.7999401977</v>
      </c>
      <c r="K86" s="6">
        <f>SUM(B86:I86)-'Principal CF Alloc'!M102-'Principal CF Alloc'!U102</f>
        <v>749243.28360539407</v>
      </c>
    </row>
    <row r="87" spans="1:11" x14ac:dyDescent="0.15">
      <c r="A87" s="26">
        <v>85</v>
      </c>
      <c r="B87" s="6">
        <f>'Principal CF Alloc'!C103</f>
        <v>0</v>
      </c>
      <c r="C87" s="6">
        <f>'Principal CF Alloc'!F103</f>
        <v>0</v>
      </c>
      <c r="D87" s="6">
        <f>'Principal CF Alloc'!I103</f>
        <v>0</v>
      </c>
      <c r="E87" s="6">
        <f>'Principal CF Alloc'!N103</f>
        <v>0</v>
      </c>
      <c r="F87" s="6">
        <f>'Principal CF Alloc'!Q103</f>
        <v>0</v>
      </c>
      <c r="G87" s="6">
        <f>'Principal CF Alloc'!V103</f>
        <v>563684.5602947406</v>
      </c>
      <c r="H87" s="6">
        <f>'Principal CF Alloc'!AC103</f>
        <v>0</v>
      </c>
      <c r="I87" s="6">
        <f>'Principal CF Alloc'!AF103</f>
        <v>163820.82533565897</v>
      </c>
      <c r="K87" s="6">
        <f>SUM(B87:I87)-'Principal CF Alloc'!M103-'Principal CF Alloc'!U103</f>
        <v>727505.38563039957</v>
      </c>
    </row>
    <row r="88" spans="1:11" x14ac:dyDescent="0.15">
      <c r="A88" s="26">
        <v>86</v>
      </c>
      <c r="B88" s="6">
        <f>'Principal CF Alloc'!C104</f>
        <v>0</v>
      </c>
      <c r="C88" s="6">
        <f>'Principal CF Alloc'!F104</f>
        <v>0</v>
      </c>
      <c r="D88" s="6">
        <f>'Principal CF Alloc'!I104</f>
        <v>0</v>
      </c>
      <c r="E88" s="6">
        <f>'Principal CF Alloc'!N104</f>
        <v>0</v>
      </c>
      <c r="F88" s="6">
        <f>'Principal CF Alloc'!Q104</f>
        <v>0</v>
      </c>
      <c r="G88" s="6">
        <f>'Principal CF Alloc'!V104</f>
        <v>547316.64339269337</v>
      </c>
      <c r="H88" s="6">
        <f>'Principal CF Alloc'!AC104</f>
        <v>0</v>
      </c>
      <c r="I88" s="6">
        <f>'Principal CF Alloc'!AF104</f>
        <v>159063.89948600152</v>
      </c>
      <c r="K88" s="6">
        <f>SUM(B88:I88)-'Principal CF Alloc'!M104-'Principal CF Alloc'!U104</f>
        <v>706380.54287869483</v>
      </c>
    </row>
    <row r="89" spans="1:11" x14ac:dyDescent="0.15">
      <c r="A89" s="26">
        <v>87</v>
      </c>
      <c r="B89" s="6">
        <f>'Principal CF Alloc'!C105</f>
        <v>0</v>
      </c>
      <c r="C89" s="6">
        <f>'Principal CF Alloc'!F105</f>
        <v>0</v>
      </c>
      <c r="D89" s="6">
        <f>'Principal CF Alloc'!I105</f>
        <v>0</v>
      </c>
      <c r="E89" s="6">
        <f>'Principal CF Alloc'!N105</f>
        <v>0</v>
      </c>
      <c r="F89" s="6">
        <f>'Principal CF Alloc'!Q105</f>
        <v>0</v>
      </c>
      <c r="G89" s="6">
        <f>'Principal CF Alloc'!V105</f>
        <v>531410.5986705299</v>
      </c>
      <c r="H89" s="6">
        <f>'Principal CF Alloc'!AC105</f>
        <v>0</v>
      </c>
      <c r="I89" s="6">
        <f>'Principal CF Alloc'!AF105</f>
        <v>154441.20523862273</v>
      </c>
      <c r="K89" s="6">
        <f>SUM(B89:I89)-'Principal CF Alloc'!M105-'Principal CF Alloc'!U105</f>
        <v>685851.80390915263</v>
      </c>
    </row>
    <row r="90" spans="1:11" x14ac:dyDescent="0.15">
      <c r="A90" s="26">
        <v>88</v>
      </c>
      <c r="B90" s="6">
        <f>'Principal CF Alloc'!C106</f>
        <v>0</v>
      </c>
      <c r="C90" s="6">
        <f>'Principal CF Alloc'!F106</f>
        <v>0</v>
      </c>
      <c r="D90" s="6">
        <f>'Principal CF Alloc'!I106</f>
        <v>0</v>
      </c>
      <c r="E90" s="6">
        <f>'Principal CF Alloc'!N106</f>
        <v>0</v>
      </c>
      <c r="F90" s="6">
        <f>'Principal CF Alloc'!Q106</f>
        <v>0</v>
      </c>
      <c r="G90" s="6">
        <f>'Principal CF Alloc'!V106</f>
        <v>515953.64984644722</v>
      </c>
      <c r="H90" s="6">
        <f>'Principal CF Alloc'!AC106</f>
        <v>0</v>
      </c>
      <c r="I90" s="6">
        <f>'Principal CF Alloc'!AF106</f>
        <v>149949.02948662374</v>
      </c>
      <c r="K90" s="6">
        <f>SUM(B90:I90)-'Principal CF Alloc'!M106-'Principal CF Alloc'!U106</f>
        <v>665902.67933307099</v>
      </c>
    </row>
    <row r="91" spans="1:11" x14ac:dyDescent="0.15">
      <c r="A91" s="26">
        <v>89</v>
      </c>
      <c r="B91" s="6">
        <f>'Principal CF Alloc'!C107</f>
        <v>0</v>
      </c>
      <c r="C91" s="6">
        <f>'Principal CF Alloc'!F107</f>
        <v>0</v>
      </c>
      <c r="D91" s="6">
        <f>'Principal CF Alloc'!I107</f>
        <v>0</v>
      </c>
      <c r="E91" s="6">
        <f>'Principal CF Alloc'!N107</f>
        <v>0</v>
      </c>
      <c r="F91" s="6">
        <f>'Principal CF Alloc'!Q107</f>
        <v>0</v>
      </c>
      <c r="G91" s="6">
        <f>'Principal CF Alloc'!V107</f>
        <v>500933.36899096845</v>
      </c>
      <c r="H91" s="6">
        <f>'Principal CF Alloc'!AC107</f>
        <v>0</v>
      </c>
      <c r="I91" s="6">
        <f>'Principal CF Alloc'!AF107</f>
        <v>145583.76036300021</v>
      </c>
      <c r="K91" s="6">
        <f>SUM(B91:I91)-'Principal CF Alloc'!M107-'Principal CF Alloc'!U107</f>
        <v>646517.12935396866</v>
      </c>
    </row>
    <row r="92" spans="1:11" x14ac:dyDescent="0.15">
      <c r="A92" s="26">
        <v>90</v>
      </c>
      <c r="B92" s="6">
        <f>'Principal CF Alloc'!C108</f>
        <v>0</v>
      </c>
      <c r="C92" s="6">
        <f>'Principal CF Alloc'!F108</f>
        <v>0</v>
      </c>
      <c r="D92" s="6">
        <f>'Principal CF Alloc'!I108</f>
        <v>0</v>
      </c>
      <c r="E92" s="6">
        <f>'Principal CF Alloc'!N108</f>
        <v>0</v>
      </c>
      <c r="F92" s="6">
        <f>'Principal CF Alloc'!Q108</f>
        <v>0</v>
      </c>
      <c r="G92" s="6">
        <f>'Principal CF Alloc'!V108</f>
        <v>486337.66713077441</v>
      </c>
      <c r="H92" s="6">
        <f>'Principal CF Alloc'!AC108</f>
        <v>0</v>
      </c>
      <c r="I92" s="6">
        <f>'Principal CF Alloc'!AF108</f>
        <v>141341.88450988132</v>
      </c>
      <c r="K92" s="6">
        <f>SUM(B92:I92)-'Principal CF Alloc'!M108-'Principal CF Alloc'!U108</f>
        <v>627679.55164065573</v>
      </c>
    </row>
    <row r="93" spans="1:11" x14ac:dyDescent="0.15">
      <c r="A93" s="26">
        <v>91</v>
      </c>
      <c r="B93" s="6">
        <f>'Principal CF Alloc'!C109</f>
        <v>0</v>
      </c>
      <c r="C93" s="6">
        <f>'Principal CF Alloc'!F109</f>
        <v>0</v>
      </c>
      <c r="D93" s="6">
        <f>'Principal CF Alloc'!I109</f>
        <v>0</v>
      </c>
      <c r="E93" s="6">
        <f>'Principal CF Alloc'!N109</f>
        <v>0</v>
      </c>
      <c r="F93" s="6">
        <f>'Principal CF Alloc'!Q109</f>
        <v>0</v>
      </c>
      <c r="G93" s="6">
        <f>'Principal CF Alloc'!V109</f>
        <v>472154.78510390327</v>
      </c>
      <c r="H93" s="6">
        <f>'Principal CF Alloc'!AC109</f>
        <v>0</v>
      </c>
      <c r="I93" s="6">
        <f>'Principal CF Alloc'!AF109</f>
        <v>137219.98442082189</v>
      </c>
      <c r="K93" s="6">
        <f>SUM(B93:I93)-'Principal CF Alloc'!M109-'Principal CF Alloc'!U109</f>
        <v>609374.76952472515</v>
      </c>
    </row>
    <row r="94" spans="1:11" x14ac:dyDescent="0.15">
      <c r="A94" s="26">
        <v>92</v>
      </c>
      <c r="B94" s="6">
        <f>'Principal CF Alloc'!C110</f>
        <v>0</v>
      </c>
      <c r="C94" s="6">
        <f>'Principal CF Alloc'!F110</f>
        <v>0</v>
      </c>
      <c r="D94" s="6">
        <f>'Principal CF Alloc'!I110</f>
        <v>0</v>
      </c>
      <c r="E94" s="6">
        <f>'Principal CF Alloc'!N110</f>
        <v>0</v>
      </c>
      <c r="F94" s="6">
        <f>'Principal CF Alloc'!Q110</f>
        <v>0</v>
      </c>
      <c r="G94" s="6">
        <f>'Principal CF Alloc'!V110</f>
        <v>458373.28465963347</v>
      </c>
      <c r="H94" s="6">
        <f>'Principal CF Alloc'!AC110</f>
        <v>0</v>
      </c>
      <c r="I94" s="6">
        <f>'Principal CF Alloc'!AF110</f>
        <v>133214.73585420597</v>
      </c>
      <c r="K94" s="6">
        <f>SUM(B94:I94)-'Principal CF Alloc'!M110-'Principal CF Alloc'!U110</f>
        <v>591588.02051383944</v>
      </c>
    </row>
    <row r="95" spans="1:11" x14ac:dyDescent="0.15">
      <c r="A95" s="26">
        <v>93</v>
      </c>
      <c r="B95" s="6">
        <f>'Principal CF Alloc'!C111</f>
        <v>0</v>
      </c>
      <c r="C95" s="6">
        <f>'Principal CF Alloc'!F111</f>
        <v>0</v>
      </c>
      <c r="D95" s="6">
        <f>'Principal CF Alloc'!I111</f>
        <v>0</v>
      </c>
      <c r="E95" s="6">
        <f>'Principal CF Alloc'!N111</f>
        <v>0</v>
      </c>
      <c r="F95" s="6">
        <f>'Principal CF Alloc'!Q111</f>
        <v>0</v>
      </c>
      <c r="G95" s="6">
        <f>'Principal CF Alloc'!V111</f>
        <v>444982.03979654744</v>
      </c>
      <c r="H95" s="6">
        <f>'Principal CF Alloc'!AC111</f>
        <v>0</v>
      </c>
      <c r="I95" s="6">
        <f>'Principal CF Alloc'!AF111</f>
        <v>129322.9053158716</v>
      </c>
      <c r="K95" s="6">
        <f>SUM(B95:I95)-'Principal CF Alloc'!M111-'Principal CF Alloc'!U111</f>
        <v>574304.94511241908</v>
      </c>
    </row>
    <row r="96" spans="1:11" x14ac:dyDescent="0.15">
      <c r="A96" s="26">
        <v>94</v>
      </c>
      <c r="B96" s="6">
        <f>'Principal CF Alloc'!C112</f>
        <v>0</v>
      </c>
      <c r="C96" s="6">
        <f>'Principal CF Alloc'!F112</f>
        <v>0</v>
      </c>
      <c r="D96" s="6">
        <f>'Principal CF Alloc'!I112</f>
        <v>0</v>
      </c>
      <c r="E96" s="6">
        <f>'Principal CF Alloc'!N112</f>
        <v>0</v>
      </c>
      <c r="F96" s="6">
        <f>'Principal CF Alloc'!Q112</f>
        <v>0</v>
      </c>
      <c r="G96" s="6">
        <f>'Principal CF Alloc'!V112</f>
        <v>431970.228332442</v>
      </c>
      <c r="H96" s="6">
        <f>'Principal CF Alloc'!AC112</f>
        <v>0</v>
      </c>
      <c r="I96" s="6">
        <f>'Principal CF Alloc'!AF112</f>
        <v>125541.34760911595</v>
      </c>
      <c r="K96" s="6">
        <f>SUM(B96:I96)-'Principal CF Alloc'!M112-'Principal CF Alloc'!U112</f>
        <v>557511.575941558</v>
      </c>
    </row>
    <row r="97" spans="1:11" x14ac:dyDescent="0.15">
      <c r="A97" s="26">
        <v>95</v>
      </c>
      <c r="B97" s="6">
        <f>'Principal CF Alloc'!C113</f>
        <v>0</v>
      </c>
      <c r="C97" s="6">
        <f>'Principal CF Alloc'!F113</f>
        <v>0</v>
      </c>
      <c r="D97" s="6">
        <f>'Principal CF Alloc'!I113</f>
        <v>0</v>
      </c>
      <c r="E97" s="6">
        <f>'Principal CF Alloc'!N113</f>
        <v>0</v>
      </c>
      <c r="F97" s="6">
        <f>'Principal CF Alloc'!Q113</f>
        <v>0</v>
      </c>
      <c r="G97" s="6">
        <f>'Principal CF Alloc'!V113</f>
        <v>419327.32369991962</v>
      </c>
      <c r="H97" s="6">
        <f>'Principal CF Alloc'!AC113</f>
        <v>0</v>
      </c>
      <c r="I97" s="6">
        <f>'Principal CF Alloc'!AF113</f>
        <v>121867.00345028914</v>
      </c>
      <c r="K97" s="6">
        <f>SUM(B97:I97)-'Principal CF Alloc'!M113-'Principal CF Alloc'!U113</f>
        <v>541194.32715020876</v>
      </c>
    </row>
    <row r="98" spans="1:11" x14ac:dyDescent="0.15">
      <c r="A98" s="26">
        <v>96</v>
      </c>
      <c r="B98" s="6">
        <f>'Principal CF Alloc'!C114</f>
        <v>0</v>
      </c>
      <c r="C98" s="6">
        <f>'Principal CF Alloc'!F114</f>
        <v>0</v>
      </c>
      <c r="D98" s="6">
        <f>'Principal CF Alloc'!I114</f>
        <v>0</v>
      </c>
      <c r="E98" s="6">
        <f>'Principal CF Alloc'!N114</f>
        <v>0</v>
      </c>
      <c r="F98" s="6">
        <f>'Principal CF Alloc'!Q114</f>
        <v>0</v>
      </c>
      <c r="G98" s="6">
        <f>'Principal CF Alloc'!V114</f>
        <v>407043.08696165896</v>
      </c>
      <c r="H98" s="6">
        <f>'Principal CF Alloc'!AC114</f>
        <v>0</v>
      </c>
      <c r="I98" s="6">
        <f>'Principal CF Alloc'!AF114</f>
        <v>118296.89714823214</v>
      </c>
      <c r="K98" s="6">
        <f>SUM(B98:I98)-'Principal CF Alloc'!M114-'Principal CF Alloc'!U114</f>
        <v>525339.98410989111</v>
      </c>
    </row>
    <row r="99" spans="1:11" x14ac:dyDescent="0.15">
      <c r="A99" s="26">
        <v>97</v>
      </c>
      <c r="B99" s="6">
        <f>'Principal CF Alloc'!C115</f>
        <v>0</v>
      </c>
      <c r="C99" s="6">
        <f>'Principal CF Alloc'!F115</f>
        <v>0</v>
      </c>
      <c r="D99" s="6">
        <f>'Principal CF Alloc'!I115</f>
        <v>0</v>
      </c>
      <c r="E99" s="6">
        <f>'Principal CF Alloc'!N115</f>
        <v>0</v>
      </c>
      <c r="F99" s="6">
        <f>'Principal CF Alloc'!Q115</f>
        <v>0</v>
      </c>
      <c r="G99" s="6">
        <f>'Principal CF Alloc'!V115</f>
        <v>395107.5590395219</v>
      </c>
      <c r="H99" s="6">
        <f>'Principal CF Alloc'!AC115</f>
        <v>0</v>
      </c>
      <c r="I99" s="6">
        <f>'Principal CF Alloc'!AF115</f>
        <v>114828.13434586106</v>
      </c>
      <c r="K99" s="6">
        <f>SUM(B99:I99)-'Principal CF Alloc'!M115-'Principal CF Alloc'!U115</f>
        <v>509935.693385383</v>
      </c>
    </row>
    <row r="100" spans="1:11" x14ac:dyDescent="0.15">
      <c r="A100" s="26">
        <v>98</v>
      </c>
      <c r="B100" s="6">
        <f>'Principal CF Alloc'!C116</f>
        <v>0</v>
      </c>
      <c r="C100" s="6">
        <f>'Principal CF Alloc'!F116</f>
        <v>0</v>
      </c>
      <c r="D100" s="6">
        <f>'Principal CF Alloc'!I116</f>
        <v>0</v>
      </c>
      <c r="E100" s="6">
        <f>'Principal CF Alloc'!N116</f>
        <v>0</v>
      </c>
      <c r="F100" s="6">
        <f>'Principal CF Alloc'!Q116</f>
        <v>0</v>
      </c>
      <c r="G100" s="6">
        <f>'Principal CF Alloc'!V116</f>
        <v>383511.05315180623</v>
      </c>
      <c r="H100" s="6">
        <f>'Principal CF Alloc'!AC116</f>
        <v>0</v>
      </c>
      <c r="I100" s="6">
        <f>'Principal CF Alloc'!AF116</f>
        <v>111457.89982224369</v>
      </c>
      <c r="K100" s="6">
        <f>SUM(B100:I100)-'Principal CF Alloc'!M116-'Principal CF Alloc'!U116</f>
        <v>494968.95297404996</v>
      </c>
    </row>
    <row r="101" spans="1:11" x14ac:dyDescent="0.15">
      <c r="A101" s="26">
        <v>99</v>
      </c>
      <c r="B101" s="6">
        <f>'Principal CF Alloc'!C117</f>
        <v>0</v>
      </c>
      <c r="C101" s="6">
        <f>'Principal CF Alloc'!F117</f>
        <v>0</v>
      </c>
      <c r="D101" s="6">
        <f>'Principal CF Alloc'!I117</f>
        <v>0</v>
      </c>
      <c r="E101" s="6">
        <f>'Principal CF Alloc'!N117</f>
        <v>0</v>
      </c>
      <c r="F101" s="6">
        <f>'Principal CF Alloc'!Q117</f>
        <v>0</v>
      </c>
      <c r="G101" s="6">
        <f>'Principal CF Alloc'!V117</f>
        <v>372244.14745310805</v>
      </c>
      <c r="H101" s="6">
        <f>'Principal CF Alloc'!AC117</f>
        <v>0</v>
      </c>
      <c r="I101" s="6">
        <f>'Principal CF Alloc'!AF117</f>
        <v>108183.45535355952</v>
      </c>
      <c r="K101" s="6">
        <f>SUM(B101:I101)-'Principal CF Alloc'!M117-'Principal CF Alloc'!U117</f>
        <v>480427.60280666756</v>
      </c>
    </row>
    <row r="102" spans="1:11" x14ac:dyDescent="0.15">
      <c r="A102" s="26">
        <v>100</v>
      </c>
      <c r="B102" s="6">
        <f>'Principal CF Alloc'!C118</f>
        <v>0</v>
      </c>
      <c r="C102" s="6">
        <f>'Principal CF Alloc'!F118</f>
        <v>0</v>
      </c>
      <c r="D102" s="6">
        <f>'Principal CF Alloc'!I118</f>
        <v>0</v>
      </c>
      <c r="E102" s="6">
        <f>'Principal CF Alloc'!N118</f>
        <v>0</v>
      </c>
      <c r="F102" s="6">
        <f>'Principal CF Alloc'!Q118</f>
        <v>0</v>
      </c>
      <c r="G102" s="6">
        <f>'Principal CF Alloc'!V118</f>
        <v>361297.6778714002</v>
      </c>
      <c r="H102" s="6">
        <f>'Principal CF Alloc'!AC118</f>
        <v>0</v>
      </c>
      <c r="I102" s="6">
        <f>'Principal CF Alloc'!AF118</f>
        <v>105002.13763137568</v>
      </c>
      <c r="K102" s="6">
        <f>SUM(B102:I102)-'Principal CF Alloc'!M118-'Principal CF Alloc'!U118</f>
        <v>466299.81550277589</v>
      </c>
    </row>
    <row r="103" spans="1:11" x14ac:dyDescent="0.15">
      <c r="A103" s="26">
        <v>101</v>
      </c>
      <c r="B103" s="6">
        <f>'Principal CF Alloc'!C119</f>
        <v>0</v>
      </c>
      <c r="C103" s="6">
        <f>'Principal CF Alloc'!F119</f>
        <v>0</v>
      </c>
      <c r="D103" s="6">
        <f>'Principal CF Alloc'!I119</f>
        <v>0</v>
      </c>
      <c r="E103" s="6">
        <f>'Principal CF Alloc'!N119</f>
        <v>0</v>
      </c>
      <c r="F103" s="6">
        <f>'Principal CF Alloc'!Q119</f>
        <v>0</v>
      </c>
      <c r="G103" s="6">
        <f>'Principal CF Alloc'!V119</f>
        <v>350662.73113707936</v>
      </c>
      <c r="H103" s="6">
        <f>'Principal CF Alloc'!AC119</f>
        <v>0</v>
      </c>
      <c r="I103" s="6">
        <f>'Principal CF Alloc'!AF119</f>
        <v>101911.35623671369</v>
      </c>
      <c r="K103" s="6">
        <f>SUM(B103:I103)-'Principal CF Alloc'!M119-'Principal CF Alloc'!U119</f>
        <v>452574.08737379307</v>
      </c>
    </row>
    <row r="104" spans="1:11" x14ac:dyDescent="0.15">
      <c r="A104" s="26">
        <v>102</v>
      </c>
      <c r="B104" s="6">
        <f>'Principal CF Alloc'!C120</f>
        <v>0</v>
      </c>
      <c r="C104" s="6">
        <f>'Principal CF Alloc'!F120</f>
        <v>0</v>
      </c>
      <c r="D104" s="6">
        <f>'Principal CF Alloc'!I120</f>
        <v>0</v>
      </c>
      <c r="E104" s="6">
        <f>'Principal CF Alloc'!N120</f>
        <v>0</v>
      </c>
      <c r="F104" s="6">
        <f>'Principal CF Alloc'!Q120</f>
        <v>0</v>
      </c>
      <c r="G104" s="6">
        <f>'Principal CF Alloc'!V120</f>
        <v>340330.63799887092</v>
      </c>
      <c r="H104" s="6">
        <f>'Principal CF Alloc'!AC120</f>
        <v>0</v>
      </c>
      <c r="I104" s="6">
        <f>'Principal CF Alloc'!AF120</f>
        <v>98908.591668421854</v>
      </c>
      <c r="K104" s="6">
        <f>SUM(B104:I104)-'Principal CF Alloc'!M120-'Principal CF Alloc'!U120</f>
        <v>439239.22966729279</v>
      </c>
    </row>
    <row r="105" spans="1:11" x14ac:dyDescent="0.15">
      <c r="A105" s="26">
        <v>103</v>
      </c>
      <c r="B105" s="6">
        <f>'Principal CF Alloc'!C121</f>
        <v>0</v>
      </c>
      <c r="C105" s="6">
        <f>'Principal CF Alloc'!F121</f>
        <v>0</v>
      </c>
      <c r="D105" s="6">
        <f>'Principal CF Alloc'!I121</f>
        <v>0</v>
      </c>
      <c r="E105" s="6">
        <f>'Principal CF Alloc'!N121</f>
        <v>0</v>
      </c>
      <c r="F105" s="6">
        <f>'Principal CF Alloc'!Q121</f>
        <v>0</v>
      </c>
      <c r="G105" s="6">
        <f>'Principal CF Alloc'!V121</f>
        <v>330292.96662161715</v>
      </c>
      <c r="H105" s="6">
        <f>'Principal CF Alloc'!AC121</f>
        <v>0</v>
      </c>
      <c r="I105" s="6">
        <f>'Principal CF Alloc'!AF121</f>
        <v>95991.393424407492</v>
      </c>
      <c r="K105" s="6">
        <f>SUM(B105:I105)-'Principal CF Alloc'!M121-'Principal CF Alloc'!U121</f>
        <v>426284.36004602467</v>
      </c>
    </row>
    <row r="106" spans="1:11" x14ac:dyDescent="0.15">
      <c r="A106" s="26">
        <v>104</v>
      </c>
      <c r="B106" s="6">
        <f>'Principal CF Alloc'!C122</f>
        <v>0</v>
      </c>
      <c r="C106" s="6">
        <f>'Principal CF Alloc'!F122</f>
        <v>0</v>
      </c>
      <c r="D106" s="6">
        <f>'Principal CF Alloc'!I122</f>
        <v>0</v>
      </c>
      <c r="E106" s="6">
        <f>'Principal CF Alloc'!N122</f>
        <v>0</v>
      </c>
      <c r="F106" s="6">
        <f>'Principal CF Alloc'!Q122</f>
        <v>0</v>
      </c>
      <c r="G106" s="6">
        <f>'Principal CF Alloc'!V122</f>
        <v>320541.5161611056</v>
      </c>
      <c r="H106" s="6">
        <f>'Principal CF Alloc'!AC122</f>
        <v>0</v>
      </c>
      <c r="I106" s="6">
        <f>'Principal CF Alloc'!AF122</f>
        <v>93157.378134321305</v>
      </c>
      <c r="K106" s="6">
        <f>SUM(B106:I106)-'Principal CF Alloc'!M122-'Principal CF Alloc'!U122</f>
        <v>413698.8942954269</v>
      </c>
    </row>
    <row r="107" spans="1:11" x14ac:dyDescent="0.15">
      <c r="A107" s="26">
        <v>105</v>
      </c>
      <c r="B107" s="6">
        <f>'Principal CF Alloc'!C123</f>
        <v>0</v>
      </c>
      <c r="C107" s="6">
        <f>'Principal CF Alloc'!F123</f>
        <v>0</v>
      </c>
      <c r="D107" s="6">
        <f>'Principal CF Alloc'!I123</f>
        <v>0</v>
      </c>
      <c r="E107" s="6">
        <f>'Principal CF Alloc'!N123</f>
        <v>0</v>
      </c>
      <c r="F107" s="6">
        <f>'Principal CF Alloc'!Q123</f>
        <v>0</v>
      </c>
      <c r="G107" s="6">
        <f>'Principal CF Alloc'!V123</f>
        <v>311068.31051122345</v>
      </c>
      <c r="H107" s="6">
        <f>'Principal CF Alloc'!AC123</f>
        <v>0</v>
      </c>
      <c r="I107" s="6">
        <f>'Principal CF Alloc'!AF123</f>
        <v>90404.227742324307</v>
      </c>
      <c r="K107" s="6">
        <f>SUM(B107:I107)-'Principal CF Alloc'!M123-'Principal CF Alloc'!U123</f>
        <v>401472.53825354774</v>
      </c>
    </row>
    <row r="108" spans="1:11" x14ac:dyDescent="0.15">
      <c r="A108" s="26">
        <v>106</v>
      </c>
      <c r="B108" s="6">
        <f>'Principal CF Alloc'!C124</f>
        <v>0</v>
      </c>
      <c r="C108" s="6">
        <f>'Principal CF Alloc'!F124</f>
        <v>0</v>
      </c>
      <c r="D108" s="6">
        <f>'Principal CF Alloc'!I124</f>
        <v>0</v>
      </c>
      <c r="E108" s="6">
        <f>'Principal CF Alloc'!N124</f>
        <v>0</v>
      </c>
      <c r="F108" s="6">
        <f>'Principal CF Alloc'!Q124</f>
        <v>0</v>
      </c>
      <c r="G108" s="6">
        <f>'Principal CF Alloc'!V124</f>
        <v>301865.59221884771</v>
      </c>
      <c r="H108" s="6">
        <f>'Principal CF Alloc'!AC124</f>
        <v>0</v>
      </c>
      <c r="I108" s="6">
        <f>'Principal CF Alloc'!AF124</f>
        <v>87729.687738602617</v>
      </c>
      <c r="K108" s="6">
        <f>SUM(B108:I108)-'Principal CF Alloc'!M124-'Principal CF Alloc'!U124</f>
        <v>389595.27995745034</v>
      </c>
    </row>
    <row r="109" spans="1:11" x14ac:dyDescent="0.15">
      <c r="A109" s="26">
        <v>107</v>
      </c>
      <c r="B109" s="6">
        <f>'Principal CF Alloc'!C125</f>
        <v>0</v>
      </c>
      <c r="C109" s="6">
        <f>'Principal CF Alloc'!F125</f>
        <v>0</v>
      </c>
      <c r="D109" s="6">
        <f>'Principal CF Alloc'!I125</f>
        <v>0</v>
      </c>
      <c r="E109" s="6">
        <f>'Principal CF Alloc'!N125</f>
        <v>0</v>
      </c>
      <c r="F109" s="6">
        <f>'Principal CF Alloc'!Q125</f>
        <v>0</v>
      </c>
      <c r="G109" s="6">
        <f>'Principal CF Alloc'!V125</f>
        <v>292925.81656200311</v>
      </c>
      <c r="H109" s="6">
        <f>'Principal CF Alloc'!AC125</f>
        <v>0</v>
      </c>
      <c r="I109" s="6">
        <f>'Principal CF Alloc'!AF125</f>
        <v>85131.565438332153</v>
      </c>
      <c r="K109" s="6">
        <f>SUM(B109:I109)-'Principal CF Alloc'!M125-'Principal CF Alloc'!U125</f>
        <v>378057.38200033526</v>
      </c>
    </row>
    <row r="110" spans="1:11" x14ac:dyDescent="0.15">
      <c r="A110" s="26">
        <v>108</v>
      </c>
      <c r="B110" s="6">
        <f>'Principal CF Alloc'!C126</f>
        <v>0</v>
      </c>
      <c r="C110" s="6">
        <f>'Principal CF Alloc'!F126</f>
        <v>0</v>
      </c>
      <c r="D110" s="6">
        <f>'Principal CF Alloc'!I126</f>
        <v>0</v>
      </c>
      <c r="E110" s="6">
        <f>'Principal CF Alloc'!N126</f>
        <v>0</v>
      </c>
      <c r="F110" s="6">
        <f>'Principal CF Alloc'!Q126</f>
        <v>0</v>
      </c>
      <c r="G110" s="6">
        <f>'Principal CF Alloc'!V126</f>
        <v>284241.64578693709</v>
      </c>
      <c r="H110" s="6">
        <f>'Principal CF Alloc'!AC126</f>
        <v>0</v>
      </c>
      <c r="I110" s="6">
        <f>'Principal CF Alloc'!AF126</f>
        <v>82607.728306828591</v>
      </c>
      <c r="K110" s="6">
        <f>SUM(B110:I110)-'Principal CF Alloc'!M126-'Principal CF Alloc'!U126</f>
        <v>366849.37409376568</v>
      </c>
    </row>
    <row r="111" spans="1:11" x14ac:dyDescent="0.15">
      <c r="A111" s="26">
        <v>109</v>
      </c>
      <c r="B111" s="6">
        <f>'Principal CF Alloc'!C127</f>
        <v>0</v>
      </c>
      <c r="C111" s="6">
        <f>'Principal CF Alloc'!F127</f>
        <v>0</v>
      </c>
      <c r="D111" s="6">
        <f>'Principal CF Alloc'!I127</f>
        <v>0</v>
      </c>
      <c r="E111" s="6">
        <f>'Principal CF Alloc'!N127</f>
        <v>0</v>
      </c>
      <c r="F111" s="6">
        <f>'Principal CF Alloc'!Q127</f>
        <v>0</v>
      </c>
      <c r="G111" s="6">
        <f>'Principal CF Alloc'!V127</f>
        <v>275805.94349987933</v>
      </c>
      <c r="H111" s="6">
        <f>'Principal CF Alloc'!AC127</f>
        <v>0</v>
      </c>
      <c r="I111" s="6">
        <f>'Principal CF Alloc'!AF127</f>
        <v>80156.102329652422</v>
      </c>
      <c r="K111" s="6">
        <f>SUM(B111:I111)-'Principal CF Alloc'!M127-'Principal CF Alloc'!U127</f>
        <v>355962.04582953174</v>
      </c>
    </row>
    <row r="112" spans="1:11" x14ac:dyDescent="0.15">
      <c r="A112" s="26">
        <v>110</v>
      </c>
      <c r="B112" s="6">
        <f>'Principal CF Alloc'!C128</f>
        <v>0</v>
      </c>
      <c r="C112" s="6">
        <f>'Principal CF Alloc'!F128</f>
        <v>0</v>
      </c>
      <c r="D112" s="6">
        <f>'Principal CF Alloc'!I128</f>
        <v>0</v>
      </c>
      <c r="E112" s="6">
        <f>'Principal CF Alloc'!N128</f>
        <v>0</v>
      </c>
      <c r="F112" s="6">
        <f>'Principal CF Alloc'!Q128</f>
        <v>0</v>
      </c>
      <c r="G112" s="6">
        <f>'Principal CF Alloc'!V128</f>
        <v>267611.76920936035</v>
      </c>
      <c r="H112" s="6">
        <f>'Principal CF Alloc'!AC128</f>
        <v>0</v>
      </c>
      <c r="I112" s="6">
        <f>'Principal CF Alloc'!AF128</f>
        <v>77774.670426470344</v>
      </c>
      <c r="K112" s="6">
        <f>SUM(B112:I112)-'Principal CF Alloc'!M128-'Principal CF Alloc'!U128</f>
        <v>345386.4396358307</v>
      </c>
    </row>
    <row r="113" spans="1:11" x14ac:dyDescent="0.15">
      <c r="A113" s="26">
        <v>111</v>
      </c>
      <c r="B113" s="6">
        <f>'Principal CF Alloc'!C129</f>
        <v>0</v>
      </c>
      <c r="C113" s="6">
        <f>'Principal CF Alloc'!F129</f>
        <v>0</v>
      </c>
      <c r="D113" s="6">
        <f>'Principal CF Alloc'!I129</f>
        <v>0</v>
      </c>
      <c r="E113" s="6">
        <f>'Principal CF Alloc'!N129</f>
        <v>0</v>
      </c>
      <c r="F113" s="6">
        <f>'Principal CF Alloc'!Q129</f>
        <v>0</v>
      </c>
      <c r="G113" s="6">
        <f>'Principal CF Alloc'!V129</f>
        <v>259652.37301507968</v>
      </c>
      <c r="H113" s="6">
        <f>'Principal CF Alloc'!AC129</f>
        <v>0</v>
      </c>
      <c r="I113" s="6">
        <f>'Principal CF Alloc'!AF129</f>
        <v>75461.470907507537</v>
      </c>
      <c r="K113" s="6">
        <f>SUM(B113:I113)-'Principal CF Alloc'!M129-'Principal CF Alloc'!U129</f>
        <v>335113.84392258723</v>
      </c>
    </row>
    <row r="114" spans="1:11" x14ac:dyDescent="0.15">
      <c r="A114" s="26">
        <v>112</v>
      </c>
      <c r="B114" s="6">
        <f>'Principal CF Alloc'!C130</f>
        <v>0</v>
      </c>
      <c r="C114" s="6">
        <f>'Principal CF Alloc'!F130</f>
        <v>0</v>
      </c>
      <c r="D114" s="6">
        <f>'Principal CF Alloc'!I130</f>
        <v>0</v>
      </c>
      <c r="E114" s="6">
        <f>'Principal CF Alloc'!N130</f>
        <v>0</v>
      </c>
      <c r="F114" s="6">
        <f>'Principal CF Alloc'!Q130</f>
        <v>0</v>
      </c>
      <c r="G114" s="6">
        <f>'Principal CF Alloc'!V130</f>
        <v>251921.19043941304</v>
      </c>
      <c r="H114" s="6">
        <f>'Principal CF Alloc'!AC130</f>
        <v>0</v>
      </c>
      <c r="I114" s="6">
        <f>'Principal CF Alloc'!AF130</f>
        <v>73214.595971454415</v>
      </c>
      <c r="K114" s="6">
        <f>SUM(B114:I114)-'Principal CF Alloc'!M130-'Principal CF Alloc'!U130</f>
        <v>325135.78641086747</v>
      </c>
    </row>
    <row r="115" spans="1:11" x14ac:dyDescent="0.15">
      <c r="A115" s="26">
        <v>113</v>
      </c>
      <c r="B115" s="6">
        <f>'Principal CF Alloc'!C131</f>
        <v>0</v>
      </c>
      <c r="C115" s="6">
        <f>'Principal CF Alloc'!F131</f>
        <v>0</v>
      </c>
      <c r="D115" s="6">
        <f>'Principal CF Alloc'!I131</f>
        <v>0</v>
      </c>
      <c r="E115" s="6">
        <f>'Principal CF Alloc'!N131</f>
        <v>0</v>
      </c>
      <c r="F115" s="6">
        <f>'Principal CF Alloc'!Q131</f>
        <v>0</v>
      </c>
      <c r="G115" s="6">
        <f>'Principal CF Alloc'!V131</f>
        <v>244411.83739775876</v>
      </c>
      <c r="H115" s="6">
        <f>'Principal CF Alloc'!AC131</f>
        <v>0</v>
      </c>
      <c r="I115" s="6">
        <f>'Principal CF Alloc'!AF131</f>
        <v>71032.190243723642</v>
      </c>
      <c r="K115" s="6">
        <f>SUM(B115:I115)-'Principal CF Alloc'!M131-'Principal CF Alloc'!U131</f>
        <v>315444.02764148242</v>
      </c>
    </row>
    <row r="116" spans="1:11" x14ac:dyDescent="0.15">
      <c r="A116" s="26">
        <v>114</v>
      </c>
      <c r="B116" s="6">
        <f>'Principal CF Alloc'!C132</f>
        <v>0</v>
      </c>
      <c r="C116" s="6">
        <f>'Principal CF Alloc'!F132</f>
        <v>0</v>
      </c>
      <c r="D116" s="6">
        <f>'Principal CF Alloc'!I132</f>
        <v>0</v>
      </c>
      <c r="E116" s="6">
        <f>'Principal CF Alloc'!N132</f>
        <v>0</v>
      </c>
      <c r="F116" s="6">
        <f>'Principal CF Alloc'!Q132</f>
        <v>0</v>
      </c>
      <c r="G116" s="6">
        <f>'Principal CF Alloc'!V132</f>
        <v>237118.10530401857</v>
      </c>
      <c r="H116" s="6">
        <f>'Principal CF Alloc'!AC132</f>
        <v>0</v>
      </c>
      <c r="I116" s="6">
        <f>'Principal CF Alloc'!AF132</f>
        <v>68912.449353980395</v>
      </c>
      <c r="K116" s="6">
        <f>SUM(B116:I116)-'Principal CF Alloc'!M132-'Principal CF Alloc'!U132</f>
        <v>306030.55465799896</v>
      </c>
    </row>
    <row r="117" spans="1:11" x14ac:dyDescent="0.15">
      <c r="A117" s="26">
        <v>115</v>
      </c>
      <c r="B117" s="6">
        <f>'Principal CF Alloc'!C133</f>
        <v>0</v>
      </c>
      <c r="C117" s="6">
        <f>'Principal CF Alloc'!F133</f>
        <v>0</v>
      </c>
      <c r="D117" s="6">
        <f>'Principal CF Alloc'!I133</f>
        <v>0</v>
      </c>
      <c r="E117" s="6">
        <f>'Principal CF Alloc'!N133</f>
        <v>0</v>
      </c>
      <c r="F117" s="6">
        <f>'Principal CF Alloc'!Q133</f>
        <v>0</v>
      </c>
      <c r="G117" s="6">
        <f>'Principal CF Alloc'!V133</f>
        <v>230033.95630760989</v>
      </c>
      <c r="H117" s="6">
        <f>'Principal CF Alloc'!AC133</f>
        <v>0</v>
      </c>
      <c r="I117" s="6">
        <f>'Principal CF Alloc'!AF133</f>
        <v>66853.618551899126</v>
      </c>
      <c r="K117" s="6">
        <f>SUM(B117:I117)-'Principal CF Alloc'!M133-'Principal CF Alloc'!U133</f>
        <v>296887.57485950901</v>
      </c>
    </row>
    <row r="118" spans="1:11" x14ac:dyDescent="0.15">
      <c r="A118" s="26">
        <v>116</v>
      </c>
      <c r="B118" s="6">
        <f>'Principal CF Alloc'!C134</f>
        <v>0</v>
      </c>
      <c r="C118" s="6">
        <f>'Principal CF Alloc'!F134</f>
        <v>0</v>
      </c>
      <c r="D118" s="6">
        <f>'Principal CF Alloc'!I134</f>
        <v>0</v>
      </c>
      <c r="E118" s="6">
        <f>'Principal CF Alloc'!N134</f>
        <v>0</v>
      </c>
      <c r="F118" s="6">
        <f>'Principal CF Alloc'!Q134</f>
        <v>0</v>
      </c>
      <c r="G118" s="6">
        <f>'Principal CF Alloc'!V134</f>
        <v>223153.51865850031</v>
      </c>
      <c r="H118" s="6">
        <f>'Principal CF Alloc'!AC134</f>
        <v>0</v>
      </c>
      <c r="I118" s="6">
        <f>'Principal CF Alloc'!AF134</f>
        <v>64853.991360126653</v>
      </c>
      <c r="K118" s="6">
        <f>SUM(B118:I118)-'Principal CF Alloc'!M134-'Principal CF Alloc'!U134</f>
        <v>288007.51001862698</v>
      </c>
    </row>
    <row r="119" spans="1:11" x14ac:dyDescent="0.15">
      <c r="A119" s="26">
        <v>117</v>
      </c>
      <c r="B119" s="6">
        <f>'Principal CF Alloc'!C135</f>
        <v>0</v>
      </c>
      <c r="C119" s="6">
        <f>'Principal CF Alloc'!F135</f>
        <v>0</v>
      </c>
      <c r="D119" s="6">
        <f>'Principal CF Alloc'!I135</f>
        <v>0</v>
      </c>
      <c r="E119" s="6">
        <f>'Principal CF Alloc'!N135</f>
        <v>0</v>
      </c>
      <c r="F119" s="6">
        <f>'Principal CF Alloc'!Q135</f>
        <v>0</v>
      </c>
      <c r="G119" s="6">
        <f>'Principal CF Alloc'!V135</f>
        <v>216471.08219684966</v>
      </c>
      <c r="H119" s="6">
        <f>'Principal CF Alloc'!AC135</f>
        <v>0</v>
      </c>
      <c r="I119" s="6">
        <f>'Principal CF Alloc'!AF135</f>
        <v>62911.908263459431</v>
      </c>
      <c r="K119" s="6">
        <f>SUM(B119:I119)-'Principal CF Alloc'!M135-'Principal CF Alloc'!U135</f>
        <v>279382.99046030908</v>
      </c>
    </row>
    <row r="120" spans="1:11" x14ac:dyDescent="0.15">
      <c r="A120" s="26">
        <v>118</v>
      </c>
      <c r="B120" s="6">
        <f>'Principal CF Alloc'!C136</f>
        <v>0</v>
      </c>
      <c r="C120" s="6">
        <f>'Principal CF Alloc'!F136</f>
        <v>0</v>
      </c>
      <c r="D120" s="6">
        <f>'Principal CF Alloc'!I136</f>
        <v>0</v>
      </c>
      <c r="E120" s="6">
        <f>'Principal CF Alloc'!N136</f>
        <v>0</v>
      </c>
      <c r="F120" s="6">
        <f>'Principal CF Alloc'!Q136</f>
        <v>0</v>
      </c>
      <c r="G120" s="6">
        <f>'Principal CF Alloc'!V136</f>
        <v>209981.09396393318</v>
      </c>
      <c r="H120" s="6">
        <f>'Principal CF Alloc'!AC136</f>
        <v>0</v>
      </c>
      <c r="I120" s="6">
        <f>'Principal CF Alloc'!AF136</f>
        <v>61025.755433268081</v>
      </c>
      <c r="K120" s="6">
        <f>SUM(B120:I120)-'Principal CF Alloc'!M136-'Principal CF Alloc'!U136</f>
        <v>271006.84939720127</v>
      </c>
    </row>
    <row r="121" spans="1:11" x14ac:dyDescent="0.15">
      <c r="A121" s="26">
        <v>119</v>
      </c>
      <c r="B121" s="6">
        <f>'Principal CF Alloc'!C137</f>
        <v>0</v>
      </c>
      <c r="C121" s="6">
        <f>'Principal CF Alloc'!F137</f>
        <v>0</v>
      </c>
      <c r="D121" s="6">
        <f>'Principal CF Alloc'!I137</f>
        <v>0</v>
      </c>
      <c r="E121" s="6">
        <f>'Principal CF Alloc'!N137</f>
        <v>0</v>
      </c>
      <c r="F121" s="6">
        <f>'Principal CF Alloc'!Q137</f>
        <v>0</v>
      </c>
      <c r="G121" s="6">
        <f>'Principal CF Alloc'!V137</f>
        <v>203678.15393111052</v>
      </c>
      <c r="H121" s="6">
        <f>'Principal CF Alloc'!AC137</f>
        <v>0</v>
      </c>
      <c r="I121" s="6">
        <f>'Principal CF Alloc'!AF137</f>
        <v>59193.963486228997</v>
      </c>
      <c r="K121" s="6">
        <f>SUM(B121:I121)-'Principal CF Alloc'!M137-'Principal CF Alloc'!U137</f>
        <v>262872.11741733953</v>
      </c>
    </row>
    <row r="122" spans="1:11" x14ac:dyDescent="0.15">
      <c r="A122" s="26">
        <v>120</v>
      </c>
      <c r="B122" s="6">
        <f>'Principal CF Alloc'!C138</f>
        <v>0</v>
      </c>
      <c r="C122" s="6">
        <f>'Principal CF Alloc'!F138</f>
        <v>0</v>
      </c>
      <c r="D122" s="6">
        <f>'Principal CF Alloc'!I138</f>
        <v>0</v>
      </c>
      <c r="E122" s="6">
        <f>'Principal CF Alloc'!N138</f>
        <v>0</v>
      </c>
      <c r="F122" s="6">
        <f>'Principal CF Alloc'!Q138</f>
        <v>0</v>
      </c>
      <c r="G122" s="6">
        <f>'Principal CF Alloc'!V138</f>
        <v>197557.01084368859</v>
      </c>
      <c r="H122" s="6">
        <f>'Principal CF Alloc'!AC138</f>
        <v>0</v>
      </c>
      <c r="I122" s="6">
        <f>'Principal CF Alloc'!AF138</f>
        <v>57415.006276446999</v>
      </c>
      <c r="K122" s="6">
        <f>SUM(B122:I122)-'Principal CF Alloc'!M138-'Principal CF Alloc'!U138</f>
        <v>254972.0171201356</v>
      </c>
    </row>
    <row r="123" spans="1:11" x14ac:dyDescent="0.15">
      <c r="A123" s="26">
        <v>121</v>
      </c>
      <c r="B123" s="6">
        <f>'Principal CF Alloc'!C139</f>
        <v>0</v>
      </c>
      <c r="C123" s="6">
        <f>'Principal CF Alloc'!F139</f>
        <v>0</v>
      </c>
      <c r="D123" s="6">
        <f>'Principal CF Alloc'!I139</f>
        <v>0</v>
      </c>
      <c r="E123" s="6">
        <f>'Principal CF Alloc'!N139</f>
        <v>0</v>
      </c>
      <c r="F123" s="6">
        <f>'Principal CF Alloc'!Q139</f>
        <v>0</v>
      </c>
      <c r="G123" s="6">
        <f>'Principal CF Alloc'!V139</f>
        <v>191612.55817661187</v>
      </c>
      <c r="H123" s="6">
        <f>'Principal CF Alloc'!AC139</f>
        <v>0</v>
      </c>
      <c r="I123" s="6">
        <f>'Principal CF Alloc'!AF139</f>
        <v>55687.399720077825</v>
      </c>
      <c r="K123" s="6">
        <f>SUM(B123:I123)-'Principal CF Alloc'!M139-'Principal CF Alloc'!U139</f>
        <v>247299.95789668971</v>
      </c>
    </row>
    <row r="124" spans="1:11" x14ac:dyDescent="0.15">
      <c r="A124" s="26">
        <v>122</v>
      </c>
      <c r="B124" s="6">
        <f>'Principal CF Alloc'!C140</f>
        <v>0</v>
      </c>
      <c r="C124" s="6">
        <f>'Principal CF Alloc'!F140</f>
        <v>0</v>
      </c>
      <c r="D124" s="6">
        <f>'Principal CF Alloc'!I140</f>
        <v>0</v>
      </c>
      <c r="E124" s="6">
        <f>'Principal CF Alloc'!N140</f>
        <v>0</v>
      </c>
      <c r="F124" s="6">
        <f>'Principal CF Alloc'!Q140</f>
        <v>0</v>
      </c>
      <c r="G124" s="6">
        <f>'Principal CF Alloc'!V140</f>
        <v>185839.83019899338</v>
      </c>
      <c r="H124" s="6">
        <f>'Principal CF Alloc'!AC140</f>
        <v>0</v>
      </c>
      <c r="I124" s="6">
        <f>'Principal CF Alloc'!AF140</f>
        <v>54009.700651582454</v>
      </c>
      <c r="K124" s="6">
        <f>SUM(B124:I124)-'Principal CF Alloc'!M140-'Principal CF Alloc'!U140</f>
        <v>239849.53085057583</v>
      </c>
    </row>
    <row r="125" spans="1:11" x14ac:dyDescent="0.15">
      <c r="A125" s="26">
        <v>123</v>
      </c>
      <c r="B125" s="6">
        <f>'Principal CF Alloc'!C141</f>
        <v>0</v>
      </c>
      <c r="C125" s="6">
        <f>'Principal CF Alloc'!F141</f>
        <v>0</v>
      </c>
      <c r="D125" s="6">
        <f>'Principal CF Alloc'!I141</f>
        <v>0</v>
      </c>
      <c r="E125" s="6">
        <f>'Principal CF Alloc'!N141</f>
        <v>0</v>
      </c>
      <c r="F125" s="6">
        <f>'Principal CF Alloc'!Q141</f>
        <v>0</v>
      </c>
      <c r="G125" s="6">
        <f>'Principal CF Alloc'!V141</f>
        <v>180233.99814458052</v>
      </c>
      <c r="H125" s="6">
        <f>'Principal CF Alloc'!AC141</f>
        <v>0</v>
      </c>
      <c r="I125" s="6">
        <f>'Principal CF Alloc'!AF141</f>
        <v>52380.50571076871</v>
      </c>
      <c r="K125" s="6">
        <f>SUM(B125:I125)-'Principal CF Alloc'!M141-'Principal CF Alloc'!U141</f>
        <v>232614.50385534923</v>
      </c>
    </row>
    <row r="126" spans="1:11" x14ac:dyDescent="0.15">
      <c r="A126" s="26">
        <v>124</v>
      </c>
      <c r="B126" s="6">
        <f>'Principal CF Alloc'!C142</f>
        <v>0</v>
      </c>
      <c r="C126" s="6">
        <f>'Principal CF Alloc'!F142</f>
        <v>0</v>
      </c>
      <c r="D126" s="6">
        <f>'Principal CF Alloc'!I142</f>
        <v>0</v>
      </c>
      <c r="E126" s="6">
        <f>'Principal CF Alloc'!N142</f>
        <v>0</v>
      </c>
      <c r="F126" s="6">
        <f>'Principal CF Alloc'!Q142</f>
        <v>0</v>
      </c>
      <c r="G126" s="6">
        <f>'Principal CF Alloc'!V142</f>
        <v>174790.36648532568</v>
      </c>
      <c r="H126" s="6">
        <f>'Principal CF Alloc'!AC142</f>
        <v>0</v>
      </c>
      <c r="I126" s="6">
        <f>'Principal CF Alloc'!AF142</f>
        <v>50798.450259797777</v>
      </c>
      <c r="K126" s="6">
        <f>SUM(B126:I126)-'Principal CF Alloc'!M142-'Principal CF Alloc'!U142</f>
        <v>225588.81674512345</v>
      </c>
    </row>
    <row r="127" spans="1:11" x14ac:dyDescent="0.15">
      <c r="A127" s="26">
        <v>125</v>
      </c>
      <c r="B127" s="6">
        <f>'Principal CF Alloc'!C143</f>
        <v>0</v>
      </c>
      <c r="C127" s="6">
        <f>'Principal CF Alloc'!F143</f>
        <v>0</v>
      </c>
      <c r="D127" s="6">
        <f>'Principal CF Alloc'!I143</f>
        <v>0</v>
      </c>
      <c r="E127" s="6">
        <f>'Principal CF Alloc'!N143</f>
        <v>0</v>
      </c>
      <c r="F127" s="6">
        <f>'Principal CF Alloc'!Q143</f>
        <v>0</v>
      </c>
      <c r="G127" s="6">
        <f>'Principal CF Alloc'!V143</f>
        <v>169504.36930530783</v>
      </c>
      <c r="H127" s="6">
        <f>'Principal CF Alloc'!AC143</f>
        <v>0</v>
      </c>
      <c r="I127" s="6">
        <f>'Principal CF Alloc'!AF143</f>
        <v>49262.207329355086</v>
      </c>
      <c r="K127" s="6">
        <f>SUM(B127:I127)-'Principal CF Alloc'!M143-'Principal CF Alloc'!U143</f>
        <v>218766.57663466292</v>
      </c>
    </row>
    <row r="128" spans="1:11" x14ac:dyDescent="0.15">
      <c r="A128" s="26">
        <v>126</v>
      </c>
      <c r="B128" s="6">
        <f>'Principal CF Alloc'!C144</f>
        <v>0</v>
      </c>
      <c r="C128" s="6">
        <f>'Principal CF Alloc'!F144</f>
        <v>0</v>
      </c>
      <c r="D128" s="6">
        <f>'Principal CF Alloc'!I144</f>
        <v>0</v>
      </c>
      <c r="E128" s="6">
        <f>'Principal CF Alloc'!N144</f>
        <v>0</v>
      </c>
      <c r="F128" s="6">
        <f>'Principal CF Alloc'!Q144</f>
        <v>0</v>
      </c>
      <c r="G128" s="6">
        <f>'Principal CF Alloc'!V144</f>
        <v>164371.56677232307</v>
      </c>
      <c r="H128" s="6">
        <f>'Principal CF Alloc'!AC144</f>
        <v>0</v>
      </c>
      <c r="I128" s="6">
        <f>'Principal CF Alloc'!AF144</f>
        <v>47770.486593206391</v>
      </c>
      <c r="K128" s="6">
        <f>SUM(B128:I128)-'Principal CF Alloc'!M144-'Principal CF Alloc'!U144</f>
        <v>212142.05336552946</v>
      </c>
    </row>
    <row r="129" spans="1:11" x14ac:dyDescent="0.15">
      <c r="A129" s="26">
        <v>127</v>
      </c>
      <c r="B129" s="6">
        <f>'Principal CF Alloc'!C145</f>
        <v>0</v>
      </c>
      <c r="C129" s="6">
        <f>'Principal CF Alloc'!F145</f>
        <v>0</v>
      </c>
      <c r="D129" s="6">
        <f>'Principal CF Alloc'!I145</f>
        <v>0</v>
      </c>
      <c r="E129" s="6">
        <f>'Principal CF Alloc'!N145</f>
        <v>0</v>
      </c>
      <c r="F129" s="6">
        <f>'Principal CF Alloc'!Q145</f>
        <v>0</v>
      </c>
      <c r="G129" s="6">
        <f>'Principal CF Alloc'!V145</f>
        <v>159387.64170453505</v>
      </c>
      <c r="H129" s="6">
        <f>'Principal CF Alloc'!AC145</f>
        <v>0</v>
      </c>
      <c r="I129" s="6">
        <f>'Principal CF Alloc'!AF145</f>
        <v>46322.033370380501</v>
      </c>
      <c r="K129" s="6">
        <f>SUM(B129:I129)-'Principal CF Alloc'!M145-'Principal CF Alloc'!U145</f>
        <v>205709.67507491555</v>
      </c>
    </row>
    <row r="130" spans="1:11" x14ac:dyDescent="0.15">
      <c r="A130" s="26">
        <v>128</v>
      </c>
      <c r="B130" s="6">
        <f>'Principal CF Alloc'!C146</f>
        <v>0</v>
      </c>
      <c r="C130" s="6">
        <f>'Principal CF Alloc'!F146</f>
        <v>0</v>
      </c>
      <c r="D130" s="6">
        <f>'Principal CF Alloc'!I146</f>
        <v>0</v>
      </c>
      <c r="E130" s="6">
        <f>'Principal CF Alloc'!N146</f>
        <v>0</v>
      </c>
      <c r="F130" s="6">
        <f>'Principal CF Alloc'!Q146</f>
        <v>0</v>
      </c>
      <c r="G130" s="6">
        <f>'Principal CF Alloc'!V146</f>
        <v>154548.39622964419</v>
      </c>
      <c r="H130" s="6">
        <f>'Principal CF Alloc'!AC146</f>
        <v>0</v>
      </c>
      <c r="I130" s="6">
        <f>'Principal CF Alloc'!AF146</f>
        <v>44915.627654240343</v>
      </c>
      <c r="K130" s="6">
        <f>SUM(B130:I130)-'Principal CF Alloc'!M146-'Principal CF Alloc'!U146</f>
        <v>199464.02388388454</v>
      </c>
    </row>
    <row r="131" spans="1:11" x14ac:dyDescent="0.15">
      <c r="A131" s="26">
        <v>129</v>
      </c>
      <c r="B131" s="6">
        <f>'Principal CF Alloc'!C147</f>
        <v>0</v>
      </c>
      <c r="C131" s="6">
        <f>'Principal CF Alloc'!F147</f>
        <v>0</v>
      </c>
      <c r="D131" s="6">
        <f>'Principal CF Alloc'!I147</f>
        <v>0</v>
      </c>
      <c r="E131" s="6">
        <f>'Principal CF Alloc'!N147</f>
        <v>0</v>
      </c>
      <c r="F131" s="6">
        <f>'Principal CF Alloc'!Q147</f>
        <v>0</v>
      </c>
      <c r="G131" s="6">
        <f>'Principal CF Alloc'!V147</f>
        <v>149849.74853410167</v>
      </c>
      <c r="H131" s="6">
        <f>'Principal CF Alloc'!AC147</f>
        <v>0</v>
      </c>
      <c r="I131" s="6">
        <f>'Principal CF Alloc'!AF147</f>
        <v>43550.0831677233</v>
      </c>
      <c r="K131" s="6">
        <f>SUM(B131:I131)-'Principal CF Alloc'!M147-'Principal CF Alloc'!U147</f>
        <v>193399.83170182497</v>
      </c>
    </row>
    <row r="132" spans="1:11" x14ac:dyDescent="0.15">
      <c r="A132" s="26">
        <v>130</v>
      </c>
      <c r="B132" s="6">
        <f>'Principal CF Alloc'!C148</f>
        <v>0</v>
      </c>
      <c r="C132" s="6">
        <f>'Principal CF Alloc'!F148</f>
        <v>0</v>
      </c>
      <c r="D132" s="6">
        <f>'Principal CF Alloc'!I148</f>
        <v>0</v>
      </c>
      <c r="E132" s="6">
        <f>'Principal CF Alloc'!N148</f>
        <v>0</v>
      </c>
      <c r="F132" s="6">
        <f>'Principal CF Alloc'!Q148</f>
        <v>0</v>
      </c>
      <c r="G132" s="6">
        <f>'Principal CF Alloc'!V148</f>
        <v>145287.72969996251</v>
      </c>
      <c r="H132" s="6">
        <f>'Principal CF Alloc'!AC148</f>
        <v>0</v>
      </c>
      <c r="I132" s="6">
        <f>'Principal CF Alloc'!AF148</f>
        <v>42224.246444051598</v>
      </c>
      <c r="K132" s="6">
        <f>SUM(B132:I132)-'Principal CF Alloc'!M148-'Principal CF Alloc'!U148</f>
        <v>187511.9761440141</v>
      </c>
    </row>
    <row r="133" spans="1:11" x14ac:dyDescent="0.15">
      <c r="A133" s="26">
        <v>131</v>
      </c>
      <c r="B133" s="6">
        <f>'Principal CF Alloc'!C149</f>
        <v>0</v>
      </c>
      <c r="C133" s="6">
        <f>'Principal CF Alloc'!F149</f>
        <v>0</v>
      </c>
      <c r="D133" s="6">
        <f>'Principal CF Alloc'!I149</f>
        <v>0</v>
      </c>
      <c r="E133" s="6">
        <f>'Principal CF Alloc'!N149</f>
        <v>0</v>
      </c>
      <c r="F133" s="6">
        <f>'Principal CF Alloc'!Q149</f>
        <v>0</v>
      </c>
      <c r="G133" s="6">
        <f>'Principal CF Alloc'!V149</f>
        <v>140858.48062703206</v>
      </c>
      <c r="H133" s="6">
        <f>'Principal CF Alloc'!AC149</f>
        <v>0</v>
      </c>
      <c r="I133" s="6">
        <f>'Principal CF Alloc'!AF149</f>
        <v>40936.995932231192</v>
      </c>
      <c r="K133" s="6">
        <f>SUM(B133:I133)-'Principal CF Alloc'!M149-'Principal CF Alloc'!U149</f>
        <v>181795.47655926325</v>
      </c>
    </row>
    <row r="134" spans="1:11" x14ac:dyDescent="0.15">
      <c r="A134" s="26">
        <v>132</v>
      </c>
      <c r="B134" s="6">
        <f>'Principal CF Alloc'!C150</f>
        <v>0</v>
      </c>
      <c r="C134" s="6">
        <f>'Principal CF Alloc'!F150</f>
        <v>0</v>
      </c>
      <c r="D134" s="6">
        <f>'Principal CF Alloc'!I150</f>
        <v>0</v>
      </c>
      <c r="E134" s="6">
        <f>'Principal CF Alloc'!N150</f>
        <v>0</v>
      </c>
      <c r="F134" s="6">
        <f>'Principal CF Alloc'!Q150</f>
        <v>0</v>
      </c>
      <c r="G134" s="6">
        <f>'Principal CF Alloc'!V150</f>
        <v>136558.24903802652</v>
      </c>
      <c r="H134" s="6">
        <f>'Principal CF Alloc'!AC150</f>
        <v>0</v>
      </c>
      <c r="I134" s="6">
        <f>'Principal CF Alloc'!AF150</f>
        <v>39687.241126676461</v>
      </c>
      <c r="K134" s="6">
        <f>SUM(B134:I134)-'Principal CF Alloc'!M150-'Principal CF Alloc'!U150</f>
        <v>176245.49016470299</v>
      </c>
    </row>
    <row r="135" spans="1:11" x14ac:dyDescent="0.15">
      <c r="A135" s="26">
        <v>133</v>
      </c>
      <c r="B135" s="6">
        <f>'Principal CF Alloc'!C151</f>
        <v>0</v>
      </c>
      <c r="C135" s="6">
        <f>'Principal CF Alloc'!F151</f>
        <v>0</v>
      </c>
      <c r="D135" s="6">
        <f>'Principal CF Alloc'!I151</f>
        <v>0</v>
      </c>
      <c r="E135" s="6">
        <f>'Principal CF Alloc'!N151</f>
        <v>0</v>
      </c>
      <c r="F135" s="6">
        <f>'Principal CF Alloc'!Q151</f>
        <v>0</v>
      </c>
      <c r="G135" s="6">
        <f>'Principal CF Alloc'!V151</f>
        <v>132383.3865645254</v>
      </c>
      <c r="H135" s="6">
        <f>'Principal CF Alloc'!AC151</f>
        <v>0</v>
      </c>
      <c r="I135" s="6">
        <f>'Principal CF Alloc'!AF151</f>
        <v>38473.921720315193</v>
      </c>
      <c r="K135" s="6">
        <f>SUM(B135:I135)-'Principal CF Alloc'!M151-'Principal CF Alloc'!U151</f>
        <v>170857.3082848406</v>
      </c>
    </row>
    <row r="136" spans="1:11" x14ac:dyDescent="0.15">
      <c r="A136" s="26">
        <v>134</v>
      </c>
      <c r="B136" s="6">
        <f>'Principal CF Alloc'!C152</f>
        <v>0</v>
      </c>
      <c r="C136" s="6">
        <f>'Principal CF Alloc'!F152</f>
        <v>0</v>
      </c>
      <c r="D136" s="6">
        <f>'Principal CF Alloc'!I152</f>
        <v>0</v>
      </c>
      <c r="E136" s="6">
        <f>'Principal CF Alloc'!N152</f>
        <v>0</v>
      </c>
      <c r="F136" s="6">
        <f>'Principal CF Alloc'!Q152</f>
        <v>0</v>
      </c>
      <c r="G136" s="6">
        <f>'Principal CF Alloc'!V152</f>
        <v>128330.34591155537</v>
      </c>
      <c r="H136" s="6">
        <f>'Principal CF Alloc'!AC152</f>
        <v>0</v>
      </c>
      <c r="I136" s="6">
        <f>'Principal CF Alloc'!AF152</f>
        <v>37296.00678054578</v>
      </c>
      <c r="K136" s="6">
        <f>SUM(B136:I136)-'Principal CF Alloc'!M152-'Principal CF Alloc'!U152</f>
        <v>165626.35269210115</v>
      </c>
    </row>
    <row r="137" spans="1:11" x14ac:dyDescent="0.15">
      <c r="A137" s="26">
        <v>135</v>
      </c>
      <c r="B137" s="6">
        <f>'Principal CF Alloc'!C153</f>
        <v>0</v>
      </c>
      <c r="C137" s="6">
        <f>'Principal CF Alloc'!F153</f>
        <v>0</v>
      </c>
      <c r="D137" s="6">
        <f>'Principal CF Alloc'!I153</f>
        <v>0</v>
      </c>
      <c r="E137" s="6">
        <f>'Principal CF Alloc'!N153</f>
        <v>0</v>
      </c>
      <c r="F137" s="6">
        <f>'Principal CF Alloc'!Q153</f>
        <v>0</v>
      </c>
      <c r="G137" s="6">
        <f>'Principal CF Alloc'!V153</f>
        <v>124395.67809870042</v>
      </c>
      <c r="H137" s="6">
        <f>'Principal CF Alloc'!AC153</f>
        <v>0</v>
      </c>
      <c r="I137" s="6">
        <f>'Principal CF Alloc'!AF153</f>
        <v>36152.493947434807</v>
      </c>
      <c r="K137" s="6">
        <f>SUM(B137:I137)-'Principal CF Alloc'!M153-'Principal CF Alloc'!U153</f>
        <v>160548.17204613524</v>
      </c>
    </row>
    <row r="138" spans="1:11" x14ac:dyDescent="0.15">
      <c r="A138" s="26">
        <v>136</v>
      </c>
      <c r="B138" s="6">
        <f>'Principal CF Alloc'!C154</f>
        <v>0</v>
      </c>
      <c r="C138" s="6">
        <f>'Principal CF Alloc'!F154</f>
        <v>0</v>
      </c>
      <c r="D138" s="6">
        <f>'Principal CF Alloc'!I154</f>
        <v>0</v>
      </c>
      <c r="E138" s="6">
        <f>'Principal CF Alloc'!N154</f>
        <v>0</v>
      </c>
      <c r="F138" s="6">
        <f>'Principal CF Alloc'!Q154</f>
        <v>0</v>
      </c>
      <c r="G138" s="6">
        <f>'Principal CF Alloc'!V154</f>
        <v>120576.02977569113</v>
      </c>
      <c r="H138" s="6">
        <f>'Principal CF Alloc'!AC154</f>
        <v>0</v>
      </c>
      <c r="I138" s="6">
        <f>'Principal CF Alloc'!AF154</f>
        <v>35042.408653560233</v>
      </c>
      <c r="K138" s="6">
        <f>SUM(B138:I138)-'Principal CF Alloc'!M154-'Principal CF Alloc'!U154</f>
        <v>155618.43842925137</v>
      </c>
    </row>
    <row r="139" spans="1:11" x14ac:dyDescent="0.15">
      <c r="A139" s="26">
        <v>137</v>
      </c>
      <c r="B139" s="6">
        <f>'Principal CF Alloc'!C155</f>
        <v>0</v>
      </c>
      <c r="C139" s="6">
        <f>'Principal CF Alloc'!F155</f>
        <v>0</v>
      </c>
      <c r="D139" s="6">
        <f>'Principal CF Alloc'!I155</f>
        <v>0</v>
      </c>
      <c r="E139" s="6">
        <f>'Principal CF Alloc'!N155</f>
        <v>0</v>
      </c>
      <c r="F139" s="6">
        <f>'Principal CF Alloc'!Q155</f>
        <v>0</v>
      </c>
      <c r="G139" s="6">
        <f>'Principal CF Alloc'!V155</f>
        <v>116868.14061047822</v>
      </c>
      <c r="H139" s="6">
        <f>'Principal CF Alloc'!AC155</f>
        <v>0</v>
      </c>
      <c r="I139" s="6">
        <f>'Principal CF Alloc'!AF155</f>
        <v>33964.803364920233</v>
      </c>
      <c r="K139" s="6">
        <f>SUM(B139:I139)-'Principal CF Alloc'!M155-'Principal CF Alloc'!U155</f>
        <v>150832.94397539846</v>
      </c>
    </row>
    <row r="140" spans="1:11" x14ac:dyDescent="0.15">
      <c r="A140" s="26">
        <v>138</v>
      </c>
      <c r="B140" s="6">
        <f>'Principal CF Alloc'!C156</f>
        <v>0</v>
      </c>
      <c r="C140" s="6">
        <f>'Principal CF Alloc'!F156</f>
        <v>0</v>
      </c>
      <c r="D140" s="6">
        <f>'Principal CF Alloc'!I156</f>
        <v>0</v>
      </c>
      <c r="E140" s="6">
        <f>'Principal CF Alloc'!N156</f>
        <v>0</v>
      </c>
      <c r="F140" s="6">
        <f>'Principal CF Alloc'!Q156</f>
        <v>0</v>
      </c>
      <c r="G140" s="6">
        <f>'Principal CF Alloc'!V156</f>
        <v>113268.84074785077</v>
      </c>
      <c r="H140" s="6">
        <f>'Principal CF Alloc'!AC156</f>
        <v>0</v>
      </c>
      <c r="I140" s="6">
        <f>'Principal CF Alloc'!AF156</f>
        <v>32918.756842344126</v>
      </c>
      <c r="K140" s="6">
        <f>SUM(B140:I140)-'Principal CF Alloc'!M156-'Principal CF Alloc'!U156</f>
        <v>146187.5975901949</v>
      </c>
    </row>
    <row r="141" spans="1:11" x14ac:dyDescent="0.15">
      <c r="A141" s="26">
        <v>139</v>
      </c>
      <c r="B141" s="6">
        <f>'Principal CF Alloc'!C157</f>
        <v>0</v>
      </c>
      <c r="C141" s="6">
        <f>'Principal CF Alloc'!F157</f>
        <v>0</v>
      </c>
      <c r="D141" s="6">
        <f>'Principal CF Alloc'!I157</f>
        <v>0</v>
      </c>
      <c r="E141" s="6">
        <f>'Principal CF Alloc'!N157</f>
        <v>0</v>
      </c>
      <c r="F141" s="6">
        <f>'Principal CF Alloc'!Q157</f>
        <v>0</v>
      </c>
      <c r="G141" s="6">
        <f>'Principal CF Alloc'!V157</f>
        <v>109775.04833670892</v>
      </c>
      <c r="H141" s="6">
        <f>'Principal CF Alloc'!AC157</f>
        <v>0</v>
      </c>
      <c r="I141" s="6">
        <f>'Principal CF Alloc'!AF157</f>
        <v>31903.373422856028</v>
      </c>
      <c r="K141" s="6">
        <f>SUM(B141:I141)-'Principal CF Alloc'!M157-'Principal CF Alloc'!U157</f>
        <v>141678.42175956495</v>
      </c>
    </row>
    <row r="142" spans="1:11" x14ac:dyDescent="0.15">
      <c r="A142" s="26">
        <v>140</v>
      </c>
      <c r="B142" s="6">
        <f>'Principal CF Alloc'!C158</f>
        <v>0</v>
      </c>
      <c r="C142" s="6">
        <f>'Principal CF Alloc'!F158</f>
        <v>0</v>
      </c>
      <c r="D142" s="6">
        <f>'Principal CF Alloc'!I158</f>
        <v>0</v>
      </c>
      <c r="E142" s="6">
        <f>'Principal CF Alloc'!N158</f>
        <v>0</v>
      </c>
      <c r="F142" s="6">
        <f>'Principal CF Alloc'!Q158</f>
        <v>0</v>
      </c>
      <c r="G142" s="6">
        <f>'Principal CF Alloc'!V158</f>
        <v>106383.76712415322</v>
      </c>
      <c r="H142" s="6">
        <f>'Principal CF Alloc'!AC158</f>
        <v>0</v>
      </c>
      <c r="I142" s="6">
        <f>'Principal CF Alloc'!AF158</f>
        <v>30917.78232045703</v>
      </c>
      <c r="K142" s="6">
        <f>SUM(B142:I142)-'Principal CF Alloc'!M158-'Principal CF Alloc'!U158</f>
        <v>137301.54944461025</v>
      </c>
    </row>
    <row r="143" spans="1:11" x14ac:dyDescent="0.15">
      <c r="A143" s="26">
        <v>141</v>
      </c>
      <c r="B143" s="6">
        <f>'Principal CF Alloc'!C159</f>
        <v>0</v>
      </c>
      <c r="C143" s="6">
        <f>'Principal CF Alloc'!F159</f>
        <v>0</v>
      </c>
      <c r="D143" s="6">
        <f>'Principal CF Alloc'!I159</f>
        <v>0</v>
      </c>
      <c r="E143" s="6">
        <f>'Principal CF Alloc'!N159</f>
        <v>0</v>
      </c>
      <c r="F143" s="6">
        <f>'Principal CF Alloc'!Q159</f>
        <v>0</v>
      </c>
      <c r="G143" s="6">
        <f>'Principal CF Alloc'!V159</f>
        <v>103092.08411459983</v>
      </c>
      <c r="H143" s="6">
        <f>'Principal CF Alloc'!AC159</f>
        <v>0</v>
      </c>
      <c r="I143" s="6">
        <f>'Principal CF Alloc'!AF159</f>
        <v>29961.136945805574</v>
      </c>
      <c r="K143" s="6">
        <f>SUM(B143:I143)-'Principal CF Alloc'!M159-'Principal CF Alloc'!U159</f>
        <v>133053.2210604054</v>
      </c>
    </row>
    <row r="144" spans="1:11" x14ac:dyDescent="0.15">
      <c r="A144" s="26">
        <v>142</v>
      </c>
      <c r="B144" s="6">
        <f>'Principal CF Alloc'!C160</f>
        <v>0</v>
      </c>
      <c r="C144" s="6">
        <f>'Principal CF Alloc'!F160</f>
        <v>0</v>
      </c>
      <c r="D144" s="6">
        <f>'Principal CF Alloc'!I160</f>
        <v>0</v>
      </c>
      <c r="E144" s="6">
        <f>'Principal CF Alloc'!N160</f>
        <v>0</v>
      </c>
      <c r="F144" s="6">
        <f>'Principal CF Alloc'!Q160</f>
        <v>0</v>
      </c>
      <c r="G144" s="6">
        <f>'Principal CF Alloc'!V160</f>
        <v>99897.167292179933</v>
      </c>
      <c r="H144" s="6">
        <f>'Principal CF Alloc'!AC160</f>
        <v>0</v>
      </c>
      <c r="I144" s="6">
        <f>'Principal CF Alloc'!AF160</f>
        <v>29032.614244289794</v>
      </c>
      <c r="K144" s="6">
        <f>SUM(B144:I144)-'Principal CF Alloc'!M160-'Principal CF Alloc'!U160</f>
        <v>128929.78153646973</v>
      </c>
    </row>
    <row r="145" spans="1:11" x14ac:dyDescent="0.15">
      <c r="A145" s="26">
        <v>143</v>
      </c>
      <c r="B145" s="6">
        <f>'Principal CF Alloc'!C161</f>
        <v>0</v>
      </c>
      <c r="C145" s="6">
        <f>'Principal CF Alloc'!F161</f>
        <v>0</v>
      </c>
      <c r="D145" s="6">
        <f>'Principal CF Alloc'!I161</f>
        <v>0</v>
      </c>
      <c r="E145" s="6">
        <f>'Principal CF Alloc'!N161</f>
        <v>0</v>
      </c>
      <c r="F145" s="6">
        <f>'Principal CF Alloc'!Q161</f>
        <v>0</v>
      </c>
      <c r="G145" s="6">
        <f>'Principal CF Alloc'!V161</f>
        <v>96796.263404727142</v>
      </c>
      <c r="H145" s="6">
        <f>'Principal CF Alloc'!AC161</f>
        <v>0</v>
      </c>
      <c r="I145" s="6">
        <f>'Principal CF Alloc'!AF161</f>
        <v>28131.414051998825</v>
      </c>
      <c r="K145" s="6">
        <f>SUM(B145:I145)-'Principal CF Alloc'!M161-'Principal CF Alloc'!U161</f>
        <v>124927.67745672597</v>
      </c>
    </row>
    <row r="146" spans="1:11" x14ac:dyDescent="0.15">
      <c r="A146" s="26">
        <v>144</v>
      </c>
      <c r="B146" s="6">
        <f>'Principal CF Alloc'!C162</f>
        <v>0</v>
      </c>
      <c r="C146" s="6">
        <f>'Principal CF Alloc'!F162</f>
        <v>0</v>
      </c>
      <c r="D146" s="6">
        <f>'Principal CF Alloc'!I162</f>
        <v>0</v>
      </c>
      <c r="E146" s="6">
        <f>'Principal CF Alloc'!N162</f>
        <v>0</v>
      </c>
      <c r="F146" s="6">
        <f>'Principal CF Alloc'!Q162</f>
        <v>0</v>
      </c>
      <c r="G146" s="6">
        <f>'Principal CF Alloc'!V162</f>
        <v>93786.695807702141</v>
      </c>
      <c r="H146" s="6">
        <f>'Principal CF Alloc'!AC162</f>
        <v>0</v>
      </c>
      <c r="I146" s="6">
        <f>'Principal CF Alloc'!AF162</f>
        <v>27256.758469113436</v>
      </c>
      <c r="K146" s="6">
        <f>SUM(B146:I146)-'Principal CF Alloc'!M162-'Principal CF Alloc'!U162</f>
        <v>121043.45427681558</v>
      </c>
    </row>
    <row r="147" spans="1:11" x14ac:dyDescent="0.15">
      <c r="A147" s="26">
        <v>145</v>
      </c>
      <c r="B147" s="6">
        <f>'Principal CF Alloc'!C163</f>
        <v>0</v>
      </c>
      <c r="C147" s="6">
        <f>'Principal CF Alloc'!F163</f>
        <v>0</v>
      </c>
      <c r="D147" s="6">
        <f>'Principal CF Alloc'!I163</f>
        <v>0</v>
      </c>
      <c r="E147" s="6">
        <f>'Principal CF Alloc'!N163</f>
        <v>0</v>
      </c>
      <c r="F147" s="6">
        <f>'Principal CF Alloc'!Q163</f>
        <v>0</v>
      </c>
      <c r="G147" s="6">
        <f>'Principal CF Alloc'!V163</f>
        <v>90865.862366447735</v>
      </c>
      <c r="H147" s="6">
        <f>'Principal CF Alloc'!AC163</f>
        <v>0</v>
      </c>
      <c r="I147" s="6">
        <f>'Principal CF Alloc'!AF163</f>
        <v>26407.891250248871</v>
      </c>
      <c r="K147" s="6">
        <f>SUM(B147:I147)-'Principal CF Alloc'!M163-'Principal CF Alloc'!U163</f>
        <v>117273.7536166966</v>
      </c>
    </row>
    <row r="148" spans="1:11" x14ac:dyDescent="0.15">
      <c r="A148" s="26">
        <v>146</v>
      </c>
      <c r="B148" s="6">
        <f>'Principal CF Alloc'!C164</f>
        <v>0</v>
      </c>
      <c r="C148" s="6">
        <f>'Principal CF Alloc'!F164</f>
        <v>0</v>
      </c>
      <c r="D148" s="6">
        <f>'Principal CF Alloc'!I164</f>
        <v>0</v>
      </c>
      <c r="E148" s="6">
        <f>'Principal CF Alloc'!N164</f>
        <v>0</v>
      </c>
      <c r="F148" s="6">
        <f>'Principal CF Alloc'!Q164</f>
        <v>0</v>
      </c>
      <c r="G148" s="6">
        <f>'Principal CF Alloc'!V164</f>
        <v>88031.233415210358</v>
      </c>
      <c r="H148" s="6">
        <f>'Principal CF Alloc'!AC164</f>
        <v>0</v>
      </c>
      <c r="I148" s="6">
        <f>'Principal CF Alloc'!AF164</f>
        <v>25584.077211295509</v>
      </c>
      <c r="K148" s="6">
        <f>SUM(B148:I148)-'Principal CF Alloc'!M164-'Principal CF Alloc'!U164</f>
        <v>113615.31062650587</v>
      </c>
    </row>
    <row r="149" spans="1:11" x14ac:dyDescent="0.15">
      <c r="A149" s="26">
        <v>147</v>
      </c>
      <c r="B149" s="6">
        <f>'Principal CF Alloc'!C165</f>
        <v>0</v>
      </c>
      <c r="C149" s="6">
        <f>'Principal CF Alloc'!F165</f>
        <v>0</v>
      </c>
      <c r="D149" s="6">
        <f>'Principal CF Alloc'!I165</f>
        <v>0</v>
      </c>
      <c r="E149" s="6">
        <f>'Principal CF Alloc'!N165</f>
        <v>0</v>
      </c>
      <c r="F149" s="6">
        <f>'Principal CF Alloc'!Q165</f>
        <v>0</v>
      </c>
      <c r="G149" s="6">
        <f>'Principal CF Alloc'!V165</f>
        <v>85280.349771405483</v>
      </c>
      <c r="H149" s="6">
        <f>'Principal CF Alloc'!AC165</f>
        <v>0</v>
      </c>
      <c r="I149" s="6">
        <f>'Principal CF Alloc'!AF165</f>
        <v>24784.601652314719</v>
      </c>
      <c r="K149" s="6">
        <f>SUM(B149:I149)-'Principal CF Alloc'!M165-'Principal CF Alloc'!U165</f>
        <v>110064.95142372019</v>
      </c>
    </row>
    <row r="150" spans="1:11" x14ac:dyDescent="0.15">
      <c r="A150" s="26">
        <v>148</v>
      </c>
      <c r="B150" s="6">
        <f>'Principal CF Alloc'!C166</f>
        <v>0</v>
      </c>
      <c r="C150" s="6">
        <f>'Principal CF Alloc'!F166</f>
        <v>0</v>
      </c>
      <c r="D150" s="6">
        <f>'Principal CF Alloc'!I166</f>
        <v>0</v>
      </c>
      <c r="E150" s="6">
        <f>'Principal CF Alloc'!N166</f>
        <v>0</v>
      </c>
      <c r="F150" s="6">
        <f>'Principal CF Alloc'!Q166</f>
        <v>0</v>
      </c>
      <c r="G150" s="6">
        <f>'Principal CF Alloc'!V166</f>
        <v>82610.820803645198</v>
      </c>
      <c r="H150" s="6">
        <f>'Principal CF Alloc'!AC166</f>
        <v>0</v>
      </c>
      <c r="I150" s="6">
        <f>'Principal CF Alloc'!AF166</f>
        <v>24008.769796059383</v>
      </c>
      <c r="K150" s="6">
        <f>SUM(B150:I150)-'Principal CF Alloc'!M166-'Principal CF Alloc'!U166</f>
        <v>106619.59059970458</v>
      </c>
    </row>
    <row r="151" spans="1:11" x14ac:dyDescent="0.15">
      <c r="A151" s="26">
        <v>149</v>
      </c>
      <c r="B151" s="6">
        <f>'Principal CF Alloc'!C167</f>
        <v>0</v>
      </c>
      <c r="C151" s="6">
        <f>'Principal CF Alloc'!F167</f>
        <v>0</v>
      </c>
      <c r="D151" s="6">
        <f>'Principal CF Alloc'!I167</f>
        <v>0</v>
      </c>
      <c r="E151" s="6">
        <f>'Principal CF Alloc'!N167</f>
        <v>0</v>
      </c>
      <c r="F151" s="6">
        <f>'Principal CF Alloc'!Q167</f>
        <v>0</v>
      </c>
      <c r="G151" s="6">
        <f>'Principal CF Alloc'!V167</f>
        <v>80020.322552085534</v>
      </c>
      <c r="H151" s="6">
        <f>'Principal CF Alloc'!AC167</f>
        <v>0</v>
      </c>
      <c r="I151" s="6">
        <f>'Principal CF Alloc'!AF167</f>
        <v>23255.90624169986</v>
      </c>
      <c r="K151" s="6">
        <f>SUM(B151:I151)-'Principal CF Alloc'!M167-'Principal CF Alloc'!U167</f>
        <v>103276.2287937854</v>
      </c>
    </row>
    <row r="152" spans="1:11" x14ac:dyDescent="0.15">
      <c r="A152" s="26">
        <v>150</v>
      </c>
      <c r="B152" s="6">
        <f>'Principal CF Alloc'!C168</f>
        <v>0</v>
      </c>
      <c r="C152" s="6">
        <f>'Principal CF Alloc'!F168</f>
        <v>0</v>
      </c>
      <c r="D152" s="6">
        <f>'Principal CF Alloc'!I168</f>
        <v>0</v>
      </c>
      <c r="E152" s="6">
        <f>'Principal CF Alloc'!N168</f>
        <v>0</v>
      </c>
      <c r="F152" s="6">
        <f>'Principal CF Alloc'!Q168</f>
        <v>0</v>
      </c>
      <c r="G152" s="6">
        <f>'Principal CF Alloc'!V168</f>
        <v>77506.595899689637</v>
      </c>
      <c r="H152" s="6">
        <f>'Principal CF Alloc'!AC168</f>
        <v>0</v>
      </c>
      <c r="I152" s="6">
        <f>'Principal CF Alloc'!AF168</f>
        <v>22525.3544333473</v>
      </c>
      <c r="K152" s="6">
        <f>SUM(B152:I152)-'Principal CF Alloc'!M168-'Principal CF Alloc'!U168</f>
        <v>100031.95033303693</v>
      </c>
    </row>
    <row r="153" spans="1:11" x14ac:dyDescent="0.15">
      <c r="A153" s="26">
        <v>151</v>
      </c>
      <c r="B153" s="6">
        <f>'Principal CF Alloc'!C169</f>
        <v>0</v>
      </c>
      <c r="C153" s="6">
        <f>'Principal CF Alloc'!F169</f>
        <v>0</v>
      </c>
      <c r="D153" s="6">
        <f>'Principal CF Alloc'!I169</f>
        <v>0</v>
      </c>
      <c r="E153" s="6">
        <f>'Principal CF Alloc'!N169</f>
        <v>0</v>
      </c>
      <c r="F153" s="6">
        <f>'Principal CF Alloc'!Q169</f>
        <v>0</v>
      </c>
      <c r="G153" s="6">
        <f>'Principal CF Alloc'!V169</f>
        <v>75067.444793039947</v>
      </c>
      <c r="H153" s="6">
        <f>'Principal CF Alloc'!AC169</f>
        <v>0</v>
      </c>
      <c r="I153" s="6">
        <f>'Principal CF Alloc'!AF169</f>
        <v>21816.476142977233</v>
      </c>
      <c r="K153" s="6">
        <f>SUM(B153:I153)-'Principal CF Alloc'!M169-'Principal CF Alloc'!U169</f>
        <v>96883.920936017181</v>
      </c>
    </row>
    <row r="154" spans="1:11" x14ac:dyDescent="0.15">
      <c r="A154" s="26">
        <v>152</v>
      </c>
      <c r="B154" s="6">
        <f>'Principal CF Alloc'!C170</f>
        <v>0</v>
      </c>
      <c r="C154" s="6">
        <f>'Principal CF Alloc'!F170</f>
        <v>0</v>
      </c>
      <c r="D154" s="6">
        <f>'Principal CF Alloc'!I170</f>
        <v>0</v>
      </c>
      <c r="E154" s="6">
        <f>'Principal CF Alloc'!N170</f>
        <v>0</v>
      </c>
      <c r="F154" s="6">
        <f>'Principal CF Alloc'!Q170</f>
        <v>0</v>
      </c>
      <c r="G154" s="6">
        <f>'Principal CF Alloc'!V170</f>
        <v>72700.734511369868</v>
      </c>
      <c r="H154" s="6">
        <f>'Principal CF Alloc'!AC170</f>
        <v>0</v>
      </c>
      <c r="I154" s="6">
        <f>'Principal CF Alloc'!AF170</f>
        <v>21128.65096736687</v>
      </c>
      <c r="K154" s="6">
        <f>SUM(B154:I154)-'Principal CF Alloc'!M170-'Principal CF Alloc'!U170</f>
        <v>93829.385478736745</v>
      </c>
    </row>
    <row r="155" spans="1:11" x14ac:dyDescent="0.15">
      <c r="A155" s="26">
        <v>153</v>
      </c>
      <c r="B155" s="6">
        <f>'Principal CF Alloc'!C171</f>
        <v>0</v>
      </c>
      <c r="C155" s="6">
        <f>'Principal CF Alloc'!F171</f>
        <v>0</v>
      </c>
      <c r="D155" s="6">
        <f>'Principal CF Alloc'!I171</f>
        <v>0</v>
      </c>
      <c r="E155" s="6">
        <f>'Principal CF Alloc'!N171</f>
        <v>0</v>
      </c>
      <c r="F155" s="6">
        <f>'Principal CF Alloc'!Q171</f>
        <v>0</v>
      </c>
      <c r="G155" s="6">
        <f>'Principal CF Alloc'!V171</f>
        <v>70404.389982519555</v>
      </c>
      <c r="H155" s="6">
        <f>'Principal CF Alloc'!AC171</f>
        <v>0</v>
      </c>
      <c r="I155" s="6">
        <f>'Principal CF Alloc'!AF171</f>
        <v>20461.275838669742</v>
      </c>
      <c r="K155" s="6">
        <f>SUM(B155:I155)-'Principal CF Alloc'!M171-'Principal CF Alloc'!U171</f>
        <v>90865.665821189294</v>
      </c>
    </row>
    <row r="156" spans="1:11" x14ac:dyDescent="0.15">
      <c r="A156" s="26">
        <v>154</v>
      </c>
      <c r="B156" s="6">
        <f>'Principal CF Alloc'!C172</f>
        <v>0</v>
      </c>
      <c r="C156" s="6">
        <f>'Principal CF Alloc'!F172</f>
        <v>0</v>
      </c>
      <c r="D156" s="6">
        <f>'Principal CF Alloc'!I172</f>
        <v>0</v>
      </c>
      <c r="E156" s="6">
        <f>'Principal CF Alloc'!N172</f>
        <v>0</v>
      </c>
      <c r="F156" s="6">
        <f>'Principal CF Alloc'!Q172</f>
        <v>0</v>
      </c>
      <c r="G156" s="6">
        <f>'Principal CF Alloc'!V172</f>
        <v>68176.394144556078</v>
      </c>
      <c r="H156" s="6">
        <f>'Principal CF Alloc'!AC172</f>
        <v>0</v>
      </c>
      <c r="I156" s="6">
        <f>'Principal CF Alloc'!AF172</f>
        <v>19813.76454826161</v>
      </c>
      <c r="K156" s="6">
        <f>SUM(B156:I156)-'Principal CF Alloc'!M172-'Principal CF Alloc'!U172</f>
        <v>87990.158692817684</v>
      </c>
    </row>
    <row r="157" spans="1:11" x14ac:dyDescent="0.15">
      <c r="A157" s="26">
        <v>155</v>
      </c>
      <c r="B157" s="6">
        <f>'Principal CF Alloc'!C173</f>
        <v>0</v>
      </c>
      <c r="C157" s="6">
        <f>'Principal CF Alloc'!F173</f>
        <v>0</v>
      </c>
      <c r="D157" s="6">
        <f>'Principal CF Alloc'!I173</f>
        <v>0</v>
      </c>
      <c r="E157" s="6">
        <f>'Principal CF Alloc'!N173</f>
        <v>0</v>
      </c>
      <c r="F157" s="6">
        <f>'Principal CF Alloc'!Q173</f>
        <v>0</v>
      </c>
      <c r="G157" s="6">
        <f>'Principal CF Alloc'!V173</f>
        <v>66014.786351831412</v>
      </c>
      <c r="H157" s="6">
        <f>'Principal CF Alloc'!AC173</f>
        <v>0</v>
      </c>
      <c r="I157" s="6">
        <f>'Principal CF Alloc'!AF173</f>
        <v>19185.547283501004</v>
      </c>
      <c r="K157" s="6">
        <f>SUM(B157:I157)-'Principal CF Alloc'!M173-'Principal CF Alloc'!U173</f>
        <v>85200.333635332412</v>
      </c>
    </row>
    <row r="158" spans="1:11" x14ac:dyDescent="0.15">
      <c r="A158" s="26">
        <v>156</v>
      </c>
      <c r="B158" s="6">
        <f>'Principal CF Alloc'!C174</f>
        <v>0</v>
      </c>
      <c r="C158" s="6">
        <f>'Principal CF Alloc'!F174</f>
        <v>0</v>
      </c>
      <c r="D158" s="6">
        <f>'Principal CF Alloc'!I174</f>
        <v>0</v>
      </c>
      <c r="E158" s="6">
        <f>'Principal CF Alloc'!N174</f>
        <v>0</v>
      </c>
      <c r="F158" s="6">
        <f>'Principal CF Alloc'!Q174</f>
        <v>0</v>
      </c>
      <c r="G158" s="6">
        <f>'Principal CF Alloc'!V174</f>
        <v>63917.660824284067</v>
      </c>
      <c r="H158" s="6">
        <f>'Principal CF Alloc'!AC174</f>
        <v>0</v>
      </c>
      <c r="I158" s="6">
        <f>'Principal CF Alloc'!AF174</f>
        <v>18576.070177057558</v>
      </c>
      <c r="K158" s="6">
        <f>SUM(B158:I158)-'Principal CF Alloc'!M174-'Principal CF Alloc'!U174</f>
        <v>82493.731001341628</v>
      </c>
    </row>
    <row r="159" spans="1:11" x14ac:dyDescent="0.15">
      <c r="A159" s="26">
        <v>157</v>
      </c>
      <c r="B159" s="6">
        <f>'Principal CF Alloc'!C175</f>
        <v>0</v>
      </c>
      <c r="C159" s="6">
        <f>'Principal CF Alloc'!F175</f>
        <v>0</v>
      </c>
      <c r="D159" s="6">
        <f>'Principal CF Alloc'!I175</f>
        <v>0</v>
      </c>
      <c r="E159" s="6">
        <f>'Principal CF Alloc'!N175</f>
        <v>0</v>
      </c>
      <c r="F159" s="6">
        <f>'Principal CF Alloc'!Q175</f>
        <v>0</v>
      </c>
      <c r="G159" s="6">
        <f>'Principal CF Alloc'!V175</f>
        <v>61883.165138822733</v>
      </c>
      <c r="H159" s="6">
        <f>'Principal CF Alloc'!AC175</f>
        <v>0</v>
      </c>
      <c r="I159" s="6">
        <f>'Principal CF Alloc'!AF175</f>
        <v>17984.794868470355</v>
      </c>
      <c r="K159" s="6">
        <f>SUM(B159:I159)-'Principal CF Alloc'!M175-'Principal CF Alloc'!U175</f>
        <v>79867.960007293092</v>
      </c>
    </row>
    <row r="160" spans="1:11" x14ac:dyDescent="0.15">
      <c r="A160" s="26">
        <v>158</v>
      </c>
      <c r="B160" s="6">
        <f>'Principal CF Alloc'!C176</f>
        <v>0</v>
      </c>
      <c r="C160" s="6">
        <f>'Principal CF Alloc'!F176</f>
        <v>0</v>
      </c>
      <c r="D160" s="6">
        <f>'Principal CF Alloc'!I176</f>
        <v>0</v>
      </c>
      <c r="E160" s="6">
        <f>'Principal CF Alloc'!N176</f>
        <v>0</v>
      </c>
      <c r="F160" s="6">
        <f>'Principal CF Alloc'!Q176</f>
        <v>0</v>
      </c>
      <c r="G160" s="6">
        <f>'Principal CF Alloc'!V176</f>
        <v>59909.498761660594</v>
      </c>
      <c r="H160" s="6">
        <f>'Principal CF Alloc'!AC176</f>
        <v>0</v>
      </c>
      <c r="I160" s="6">
        <f>'Principal CF Alloc'!AF176</f>
        <v>17411.198077607609</v>
      </c>
      <c r="K160" s="6">
        <f>SUM(B160:I160)-'Principal CF Alloc'!M176-'Principal CF Alloc'!U176</f>
        <v>77320.696839268203</v>
      </c>
    </row>
    <row r="161" spans="1:11" x14ac:dyDescent="0.15">
      <c r="A161" s="26">
        <v>159</v>
      </c>
      <c r="B161" s="6">
        <f>'Principal CF Alloc'!C177</f>
        <v>0</v>
      </c>
      <c r="C161" s="6">
        <f>'Principal CF Alloc'!F177</f>
        <v>0</v>
      </c>
      <c r="D161" s="6">
        <f>'Principal CF Alloc'!I177</f>
        <v>0</v>
      </c>
      <c r="E161" s="6">
        <f>'Principal CF Alloc'!N177</f>
        <v>0</v>
      </c>
      <c r="F161" s="6">
        <f>'Principal CF Alloc'!Q177</f>
        <v>0</v>
      </c>
      <c r="G161" s="6">
        <f>'Principal CF Alloc'!V177</f>
        <v>57994.911620499639</v>
      </c>
      <c r="H161" s="6">
        <f>'Principal CF Alloc'!AC177</f>
        <v>0</v>
      </c>
      <c r="I161" s="6">
        <f>'Principal CF Alloc'!AF177</f>
        <v>16854.771189707706</v>
      </c>
      <c r="K161" s="6">
        <f>SUM(B161:I161)-'Principal CF Alloc'!M177-'Principal CF Alloc'!U177</f>
        <v>74849.682810207349</v>
      </c>
    </row>
    <row r="162" spans="1:11" x14ac:dyDescent="0.15">
      <c r="A162" s="26">
        <v>160</v>
      </c>
      <c r="B162" s="6">
        <f>'Principal CF Alloc'!C178</f>
        <v>0</v>
      </c>
      <c r="C162" s="6">
        <f>'Principal CF Alloc'!F178</f>
        <v>0</v>
      </c>
      <c r="D162" s="6">
        <f>'Principal CF Alloc'!I178</f>
        <v>0</v>
      </c>
      <c r="E162" s="6">
        <f>'Principal CF Alloc'!N178</f>
        <v>0</v>
      </c>
      <c r="F162" s="6">
        <f>'Principal CF Alloc'!Q178</f>
        <v>0</v>
      </c>
      <c r="G162" s="6">
        <f>'Principal CF Alloc'!V178</f>
        <v>56137.702715493528</v>
      </c>
      <c r="H162" s="6">
        <f>'Principal CF Alloc'!AC178</f>
        <v>0</v>
      </c>
      <c r="I162" s="6">
        <f>'Principal CF Alloc'!AF178</f>
        <v>16315.019851690307</v>
      </c>
      <c r="K162" s="6">
        <f>SUM(B162:I162)-'Principal CF Alloc'!M178-'Principal CF Alloc'!U178</f>
        <v>72452.722567183839</v>
      </c>
    </row>
    <row r="163" spans="1:11" x14ac:dyDescent="0.15">
      <c r="A163" s="26">
        <v>161</v>
      </c>
      <c r="B163" s="6">
        <f>'Principal CF Alloc'!C179</f>
        <v>0</v>
      </c>
      <c r="C163" s="6">
        <f>'Principal CF Alloc'!F179</f>
        <v>0</v>
      </c>
      <c r="D163" s="6">
        <f>'Principal CF Alloc'!I179</f>
        <v>0</v>
      </c>
      <c r="E163" s="6">
        <f>'Principal CF Alloc'!N179</f>
        <v>0</v>
      </c>
      <c r="F163" s="6">
        <f>'Principal CF Alloc'!Q179</f>
        <v>0</v>
      </c>
      <c r="G163" s="6">
        <f>'Principal CF Alloc'!V179</f>
        <v>54336.218767945924</v>
      </c>
      <c r="H163" s="6">
        <f>'Principal CF Alloc'!AC179</f>
        <v>0</v>
      </c>
      <c r="I163" s="6">
        <f>'Principal CF Alloc'!AF179</f>
        <v>15791.463579434283</v>
      </c>
      <c r="K163" s="6">
        <f>SUM(B163:I163)-'Principal CF Alloc'!M179-'Principal CF Alloc'!U179</f>
        <v>70127.682347380207</v>
      </c>
    </row>
    <row r="164" spans="1:11" x14ac:dyDescent="0.15">
      <c r="A164" s="26">
        <v>162</v>
      </c>
      <c r="B164" s="6">
        <f>'Principal CF Alloc'!C180</f>
        <v>0</v>
      </c>
      <c r="C164" s="6">
        <f>'Principal CF Alloc'!F180</f>
        <v>0</v>
      </c>
      <c r="D164" s="6">
        <f>'Principal CF Alloc'!I180</f>
        <v>0</v>
      </c>
      <c r="E164" s="6">
        <f>'Principal CF Alloc'!N180</f>
        <v>0</v>
      </c>
      <c r="F164" s="6">
        <f>'Principal CF Alloc'!Q180</f>
        <v>0</v>
      </c>
      <c r="G164" s="6">
        <f>'Principal CF Alloc'!V180</f>
        <v>52588.852905729407</v>
      </c>
      <c r="H164" s="6">
        <f>'Principal CF Alloc'!AC180</f>
        <v>0</v>
      </c>
      <c r="I164" s="6">
        <f>'Principal CF Alloc'!AF180</f>
        <v>15283.635375727608</v>
      </c>
      <c r="K164" s="6">
        <f>SUM(B164:I164)-'Principal CF Alloc'!M180-'Principal CF Alloc'!U180</f>
        <v>67872.488281457016</v>
      </c>
    </row>
    <row r="165" spans="1:11" x14ac:dyDescent="0.15">
      <c r="A165" s="26">
        <v>163</v>
      </c>
      <c r="B165" s="6">
        <f>'Principal CF Alloc'!C181</f>
        <v>0</v>
      </c>
      <c r="C165" s="6">
        <f>'Principal CF Alloc'!F181</f>
        <v>0</v>
      </c>
      <c r="D165" s="6">
        <f>'Principal CF Alloc'!I181</f>
        <v>0</v>
      </c>
      <c r="E165" s="6">
        <f>'Principal CF Alloc'!N181</f>
        <v>0</v>
      </c>
      <c r="F165" s="6">
        <f>'Principal CF Alloc'!Q181</f>
        <v>0</v>
      </c>
      <c r="G165" s="6">
        <f>'Principal CF Alloc'!V181</f>
        <v>50894.043384437115</v>
      </c>
      <c r="H165" s="6">
        <f>'Principal CF Alloc'!AC181</f>
        <v>0</v>
      </c>
      <c r="I165" s="6">
        <f>'Principal CF Alloc'!AF181</f>
        <v>14791.081358602036</v>
      </c>
      <c r="K165" s="6">
        <f>SUM(B165:I165)-'Principal CF Alloc'!M181-'Principal CF Alloc'!U181</f>
        <v>65685.124743039152</v>
      </c>
    </row>
    <row r="166" spans="1:11" x14ac:dyDescent="0.15">
      <c r="A166" s="26">
        <v>164</v>
      </c>
      <c r="B166" s="6">
        <f>'Principal CF Alloc'!C182</f>
        <v>0</v>
      </c>
      <c r="C166" s="6">
        <f>'Principal CF Alloc'!F182</f>
        <v>0</v>
      </c>
      <c r="D166" s="6">
        <f>'Principal CF Alloc'!I182</f>
        <v>0</v>
      </c>
      <c r="E166" s="6">
        <f>'Principal CF Alloc'!N182</f>
        <v>0</v>
      </c>
      <c r="F166" s="6">
        <f>'Principal CF Alloc'!Q182</f>
        <v>0</v>
      </c>
      <c r="G166" s="6">
        <f>'Principal CF Alloc'!V182</f>
        <v>49250.272343305143</v>
      </c>
      <c r="H166" s="6">
        <f>'Principal CF Alloc'!AC182</f>
        <v>0</v>
      </c>
      <c r="I166" s="6">
        <f>'Principal CF Alloc'!AF182</f>
        <v>14313.360399773057</v>
      </c>
      <c r="K166" s="6">
        <f>SUM(B166:I166)-'Principal CF Alloc'!M182-'Principal CF Alloc'!U182</f>
        <v>63563.632743078197</v>
      </c>
    </row>
    <row r="167" spans="1:11" x14ac:dyDescent="0.15">
      <c r="A167" s="26">
        <v>165</v>
      </c>
      <c r="B167" s="6">
        <f>'Principal CF Alloc'!C183</f>
        <v>0</v>
      </c>
      <c r="C167" s="6">
        <f>'Principal CF Alloc'!F183</f>
        <v>0</v>
      </c>
      <c r="D167" s="6">
        <f>'Principal CF Alloc'!I183</f>
        <v>0</v>
      </c>
      <c r="E167" s="6">
        <f>'Principal CF Alloc'!N183</f>
        <v>0</v>
      </c>
      <c r="F167" s="6">
        <f>'Principal CF Alloc'!Q183</f>
        <v>0</v>
      </c>
      <c r="G167" s="6">
        <f>'Principal CF Alloc'!V183</f>
        <v>47656.064594970332</v>
      </c>
      <c r="H167" s="6">
        <f>'Principal CF Alloc'!AC183</f>
        <v>0</v>
      </c>
      <c r="I167" s="6">
        <f>'Principal CF Alloc'!AF183</f>
        <v>13850.043772913252</v>
      </c>
      <c r="K167" s="6">
        <f>SUM(B167:I167)-'Principal CF Alloc'!M183-'Principal CF Alloc'!U183</f>
        <v>61506.108367883586</v>
      </c>
    </row>
    <row r="168" spans="1:11" x14ac:dyDescent="0.15">
      <c r="A168" s="26">
        <v>166</v>
      </c>
      <c r="B168" s="6">
        <f>'Principal CF Alloc'!C184</f>
        <v>0</v>
      </c>
      <c r="C168" s="6">
        <f>'Principal CF Alloc'!F184</f>
        <v>0</v>
      </c>
      <c r="D168" s="6">
        <f>'Principal CF Alloc'!I184</f>
        <v>0</v>
      </c>
      <c r="E168" s="6">
        <f>'Principal CF Alloc'!N184</f>
        <v>0</v>
      </c>
      <c r="F168" s="6">
        <f>'Principal CF Alloc'!Q184</f>
        <v>0</v>
      </c>
      <c r="G168" s="6">
        <f>'Principal CF Alloc'!V184</f>
        <v>46109.986448152107</v>
      </c>
      <c r="H168" s="6">
        <f>'Principal CF Alloc'!AC184</f>
        <v>0</v>
      </c>
      <c r="I168" s="6">
        <f>'Principal CF Alloc'!AF184</f>
        <v>13400.714811494207</v>
      </c>
      <c r="K168" s="6">
        <f>SUM(B168:I168)-'Principal CF Alloc'!M184-'Principal CF Alloc'!U184</f>
        <v>59510.701259646317</v>
      </c>
    </row>
    <row r="169" spans="1:11" x14ac:dyDescent="0.15">
      <c r="A169" s="26">
        <v>167</v>
      </c>
      <c r="B169" s="6">
        <f>'Principal CF Alloc'!C185</f>
        <v>0</v>
      </c>
      <c r="C169" s="6">
        <f>'Principal CF Alloc'!F185</f>
        <v>0</v>
      </c>
      <c r="D169" s="6">
        <f>'Principal CF Alloc'!I185</f>
        <v>0</v>
      </c>
      <c r="E169" s="6">
        <f>'Principal CF Alloc'!N185</f>
        <v>0</v>
      </c>
      <c r="F169" s="6">
        <f>'Principal CF Alloc'!Q185</f>
        <v>0</v>
      </c>
      <c r="G169" s="6">
        <f>'Principal CF Alloc'!V185</f>
        <v>44610.644562372079</v>
      </c>
      <c r="H169" s="6">
        <f>'Principal CF Alloc'!AC185</f>
        <v>0</v>
      </c>
      <c r="I169" s="6">
        <f>'Principal CF Alloc'!AF185</f>
        <v>12964.968575939387</v>
      </c>
      <c r="K169" s="6">
        <f>SUM(B169:I169)-'Principal CF Alloc'!M185-'Principal CF Alloc'!U185</f>
        <v>57575.61313831147</v>
      </c>
    </row>
    <row r="170" spans="1:11" x14ac:dyDescent="0.15">
      <c r="A170" s="26">
        <v>168</v>
      </c>
      <c r="B170" s="6">
        <f>'Principal CF Alloc'!C186</f>
        <v>0</v>
      </c>
      <c r="C170" s="6">
        <f>'Principal CF Alloc'!F186</f>
        <v>0</v>
      </c>
      <c r="D170" s="6">
        <f>'Principal CF Alloc'!I186</f>
        <v>0</v>
      </c>
      <c r="E170" s="6">
        <f>'Principal CF Alloc'!N186</f>
        <v>0</v>
      </c>
      <c r="F170" s="6">
        <f>'Principal CF Alloc'!Q186</f>
        <v>0</v>
      </c>
      <c r="G170" s="6">
        <f>'Principal CF Alloc'!V186</f>
        <v>43156.684833848332</v>
      </c>
      <c r="H170" s="6">
        <f>'Principal CF Alloc'!AC186</f>
        <v>0</v>
      </c>
      <c r="I170" s="6">
        <f>'Principal CF Alloc'!AF186</f>
        <v>12542.411529837171</v>
      </c>
      <c r="K170" s="6">
        <f>SUM(B170:I170)-'Principal CF Alloc'!M186-'Principal CF Alloc'!U186</f>
        <v>55699.096363685501</v>
      </c>
    </row>
    <row r="171" spans="1:11" x14ac:dyDescent="0.15">
      <c r="A171" s="26">
        <v>169</v>
      </c>
      <c r="B171" s="6">
        <f>'Principal CF Alloc'!C187</f>
        <v>0</v>
      </c>
      <c r="C171" s="6">
        <f>'Principal CF Alloc'!F187</f>
        <v>0</v>
      </c>
      <c r="D171" s="6">
        <f>'Principal CF Alloc'!I187</f>
        <v>0</v>
      </c>
      <c r="E171" s="6">
        <f>'Principal CF Alloc'!N187</f>
        <v>0</v>
      </c>
      <c r="F171" s="6">
        <f>'Principal CF Alloc'!Q187</f>
        <v>0</v>
      </c>
      <c r="G171" s="6">
        <f>'Principal CF Alloc'!V187</f>
        <v>41746.791311724708</v>
      </c>
      <c r="H171" s="6">
        <f>'Principal CF Alloc'!AC187</f>
        <v>0</v>
      </c>
      <c r="I171" s="6">
        <f>'Principal CF Alloc'!AF187</f>
        <v>12132.661224969994</v>
      </c>
      <c r="K171" s="6">
        <f>SUM(B171:I171)-'Principal CF Alloc'!M187-'Principal CF Alloc'!U187</f>
        <v>53879.452536694705</v>
      </c>
    </row>
    <row r="172" spans="1:11" x14ac:dyDescent="0.15">
      <c r="A172" s="26">
        <v>170</v>
      </c>
      <c r="B172" s="6">
        <f>'Principal CF Alloc'!C188</f>
        <v>0</v>
      </c>
      <c r="C172" s="6">
        <f>'Principal CF Alloc'!F188</f>
        <v>0</v>
      </c>
      <c r="D172" s="6">
        <f>'Principal CF Alloc'!I188</f>
        <v>0</v>
      </c>
      <c r="E172" s="6">
        <f>'Principal CF Alloc'!N188</f>
        <v>0</v>
      </c>
      <c r="F172" s="6">
        <f>'Principal CF Alloc'!Q188</f>
        <v>0</v>
      </c>
      <c r="G172" s="6">
        <f>'Principal CF Alloc'!V188</f>
        <v>40379.685143817725</v>
      </c>
      <c r="H172" s="6">
        <f>'Principal CF Alloc'!AC188</f>
        <v>0</v>
      </c>
      <c r="I172" s="6">
        <f>'Principal CF Alloc'!AF188</f>
        <v>11735.345994922027</v>
      </c>
      <c r="K172" s="6">
        <f>SUM(B172:I172)-'Principal CF Alloc'!M188-'Principal CF Alloc'!U188</f>
        <v>52115.031138739752</v>
      </c>
    </row>
    <row r="173" spans="1:11" x14ac:dyDescent="0.15">
      <c r="A173" s="26">
        <v>171</v>
      </c>
      <c r="B173" s="6">
        <f>'Principal CF Alloc'!C189</f>
        <v>0</v>
      </c>
      <c r="C173" s="6">
        <f>'Principal CF Alloc'!F189</f>
        <v>0</v>
      </c>
      <c r="D173" s="6">
        <f>'Principal CF Alloc'!I189</f>
        <v>0</v>
      </c>
      <c r="E173" s="6">
        <f>'Principal CF Alloc'!N189</f>
        <v>0</v>
      </c>
      <c r="F173" s="6">
        <f>'Principal CF Alloc'!Q189</f>
        <v>0</v>
      </c>
      <c r="G173" s="6">
        <f>'Principal CF Alloc'!V189</f>
        <v>39054.123551085424</v>
      </c>
      <c r="H173" s="6">
        <f>'Principal CF Alloc'!AC189</f>
        <v>0</v>
      </c>
      <c r="I173" s="6">
        <f>'Principal CF Alloc'!AF189</f>
        <v>11350.1046570342</v>
      </c>
      <c r="K173" s="6">
        <f>SUM(B173:I173)-'Principal CF Alloc'!M189-'Principal CF Alloc'!U189</f>
        <v>50404.228208119624</v>
      </c>
    </row>
    <row r="174" spans="1:11" x14ac:dyDescent="0.15">
      <c r="A174" s="26">
        <v>172</v>
      </c>
      <c r="B174" s="6">
        <f>'Principal CF Alloc'!C190</f>
        <v>0</v>
      </c>
      <c r="C174" s="6">
        <f>'Principal CF Alloc'!F190</f>
        <v>0</v>
      </c>
      <c r="D174" s="6">
        <f>'Principal CF Alloc'!I190</f>
        <v>0</v>
      </c>
      <c r="E174" s="6">
        <f>'Principal CF Alloc'!N190</f>
        <v>0</v>
      </c>
      <c r="F174" s="6">
        <f>'Principal CF Alloc'!Q190</f>
        <v>0</v>
      </c>
      <c r="G174" s="6">
        <f>'Principal CF Alloc'!V190</f>
        <v>37768.898830044098</v>
      </c>
      <c r="H174" s="6">
        <f>'Principal CF Alloc'!AC190</f>
        <v>0</v>
      </c>
      <c r="I174" s="6">
        <f>'Principal CF Alloc'!AF190</f>
        <v>10976.586222481565</v>
      </c>
      <c r="K174" s="6">
        <f>SUM(B174:I174)-'Principal CF Alloc'!M190-'Principal CF Alloc'!U190</f>
        <v>48745.485052525662</v>
      </c>
    </row>
    <row r="175" spans="1:11" x14ac:dyDescent="0.15">
      <c r="A175" s="26">
        <v>173</v>
      </c>
      <c r="B175" s="6">
        <f>'Principal CF Alloc'!C191</f>
        <v>0</v>
      </c>
      <c r="C175" s="6">
        <f>'Principal CF Alloc'!F191</f>
        <v>0</v>
      </c>
      <c r="D175" s="6">
        <f>'Principal CF Alloc'!I191</f>
        <v>0</v>
      </c>
      <c r="E175" s="6">
        <f>'Principal CF Alloc'!N191</f>
        <v>0</v>
      </c>
      <c r="F175" s="6">
        <f>'Principal CF Alloc'!Q191</f>
        <v>0</v>
      </c>
      <c r="G175" s="6">
        <f>'Principal CF Alloc'!V191</f>
        <v>36522.837382379206</v>
      </c>
      <c r="H175" s="6">
        <f>'Principal CF Alloc'!AC191</f>
        <v>0</v>
      </c>
      <c r="I175" s="6">
        <f>'Principal CF Alloc'!AF191</f>
        <v>10614.449614253957</v>
      </c>
      <c r="K175" s="6">
        <f>SUM(B175:I175)-'Principal CF Alloc'!M191-'Principal CF Alloc'!U191</f>
        <v>47137.286996633164</v>
      </c>
    </row>
    <row r="176" spans="1:11" x14ac:dyDescent="0.15">
      <c r="A176" s="26">
        <v>174</v>
      </c>
      <c r="B176" s="6">
        <f>'Principal CF Alloc'!C192</f>
        <v>0</v>
      </c>
      <c r="C176" s="6">
        <f>'Principal CF Alloc'!F192</f>
        <v>0</v>
      </c>
      <c r="D176" s="6">
        <f>'Principal CF Alloc'!I192</f>
        <v>0</v>
      </c>
      <c r="E176" s="6">
        <f>'Principal CF Alloc'!N192</f>
        <v>0</v>
      </c>
      <c r="F176" s="6">
        <f>'Principal CF Alloc'!Q192</f>
        <v>0</v>
      </c>
      <c r="G176" s="6">
        <f>'Principal CF Alloc'!V192</f>
        <v>35314.798771017129</v>
      </c>
      <c r="H176" s="6">
        <f>'Principal CF Alloc'!AC192</f>
        <v>0</v>
      </c>
      <c r="I176" s="6">
        <f>'Principal CF Alloc'!AF192</f>
        <v>10263.363392826854</v>
      </c>
      <c r="K176" s="6">
        <f>SUM(B176:I176)-'Principal CF Alloc'!M192-'Principal CF Alloc'!U192</f>
        <v>45578.162163843983</v>
      </c>
    </row>
    <row r="177" spans="1:11" x14ac:dyDescent="0.15">
      <c r="A177" s="26">
        <v>175</v>
      </c>
      <c r="B177" s="6">
        <f>'Principal CF Alloc'!C193</f>
        <v>0</v>
      </c>
      <c r="C177" s="6">
        <f>'Principal CF Alloc'!F193</f>
        <v>0</v>
      </c>
      <c r="D177" s="6">
        <f>'Principal CF Alloc'!I193</f>
        <v>0</v>
      </c>
      <c r="E177" s="6">
        <f>'Principal CF Alloc'!N193</f>
        <v>0</v>
      </c>
      <c r="F177" s="6">
        <f>'Principal CF Alloc'!Q193</f>
        <v>0</v>
      </c>
      <c r="G177" s="6">
        <f>'Principal CF Alloc'!V193</f>
        <v>34143.674801943896</v>
      </c>
      <c r="H177" s="6">
        <f>'Principal CF Alloc'!AC193</f>
        <v>0</v>
      </c>
      <c r="I177" s="6">
        <f>'Principal CF Alloc'!AF193</f>
        <v>9923.0054893149463</v>
      </c>
      <c r="K177" s="6">
        <f>SUM(B177:I177)-'Principal CF Alloc'!M193-'Principal CF Alloc'!U193</f>
        <v>44066.680291258846</v>
      </c>
    </row>
    <row r="178" spans="1:11" x14ac:dyDescent="0.15">
      <c r="A178" s="26">
        <v>176</v>
      </c>
      <c r="B178" s="6">
        <f>'Principal CF Alloc'!C194</f>
        <v>0</v>
      </c>
      <c r="C178" s="6">
        <f>'Principal CF Alloc'!F194</f>
        <v>0</v>
      </c>
      <c r="D178" s="6">
        <f>'Principal CF Alloc'!I194</f>
        <v>0</v>
      </c>
      <c r="E178" s="6">
        <f>'Principal CF Alloc'!N194</f>
        <v>0</v>
      </c>
      <c r="F178" s="6">
        <f>'Principal CF Alloc'!Q194</f>
        <v>0</v>
      </c>
      <c r="G178" s="6">
        <f>'Principal CF Alloc'!V194</f>
        <v>33008.388631076428</v>
      </c>
      <c r="H178" s="6">
        <f>'Principal CF Alloc'!AC194</f>
        <v>0</v>
      </c>
      <c r="I178" s="6">
        <f>'Principal CF Alloc'!AF194</f>
        <v>9593.0629459065876</v>
      </c>
      <c r="K178" s="6">
        <f>SUM(B178:I178)-'Principal CF Alloc'!M194-'Principal CF Alloc'!U194</f>
        <v>42601.451576983018</v>
      </c>
    </row>
    <row r="179" spans="1:11" x14ac:dyDescent="0.15">
      <c r="A179" s="26">
        <v>177</v>
      </c>
      <c r="B179" s="6">
        <f>'Principal CF Alloc'!C195</f>
        <v>0</v>
      </c>
      <c r="C179" s="6">
        <f>'Principal CF Alloc'!F195</f>
        <v>0</v>
      </c>
      <c r="D179" s="6">
        <f>'Principal CF Alloc'!I195</f>
        <v>0</v>
      </c>
      <c r="E179" s="6">
        <f>'Principal CF Alloc'!N195</f>
        <v>0</v>
      </c>
      <c r="F179" s="6">
        <f>'Principal CF Alloc'!Q195</f>
        <v>0</v>
      </c>
      <c r="G179" s="6">
        <f>'Principal CF Alloc'!V195</f>
        <v>31907.893895509806</v>
      </c>
      <c r="H179" s="6">
        <f>'Principal CF Alloc'!AC195</f>
        <v>0</v>
      </c>
      <c r="I179" s="6">
        <f>'Principal CF Alloc'!AF195</f>
        <v>9273.2316633825376</v>
      </c>
      <c r="K179" s="6">
        <f>SUM(B179:I179)-'Principal CF Alloc'!M195-'Principal CF Alloc'!U195</f>
        <v>41181.125558892345</v>
      </c>
    </row>
    <row r="180" spans="1:11" x14ac:dyDescent="0.15">
      <c r="A180" s="26">
        <v>178</v>
      </c>
      <c r="B180" s="6">
        <f>'Principal CF Alloc'!C196</f>
        <v>0</v>
      </c>
      <c r="C180" s="6">
        <f>'Principal CF Alloc'!F196</f>
        <v>0</v>
      </c>
      <c r="D180" s="6">
        <f>'Principal CF Alloc'!I196</f>
        <v>0</v>
      </c>
      <c r="E180" s="6">
        <f>'Principal CF Alloc'!N196</f>
        <v>0</v>
      </c>
      <c r="F180" s="6">
        <f>'Principal CF Alloc'!Q196</f>
        <v>0</v>
      </c>
      <c r="G180" s="6">
        <f>'Principal CF Alloc'!V196</f>
        <v>30841.173868482958</v>
      </c>
      <c r="H180" s="6">
        <f>'Principal CF Alloc'!AC196</f>
        <v>0</v>
      </c>
      <c r="I180" s="6">
        <f>'Principal CF Alloc'!AF196</f>
        <v>8963.2161555278599</v>
      </c>
      <c r="K180" s="6">
        <f>SUM(B180:I180)-'Principal CF Alloc'!M196-'Principal CF Alloc'!U196</f>
        <v>39804.39002401082</v>
      </c>
    </row>
    <row r="181" spans="1:11" x14ac:dyDescent="0.15">
      <c r="A181" s="26">
        <v>179</v>
      </c>
      <c r="B181" s="6">
        <f>'Principal CF Alloc'!C197</f>
        <v>0</v>
      </c>
      <c r="C181" s="6">
        <f>'Principal CF Alloc'!F197</f>
        <v>0</v>
      </c>
      <c r="D181" s="6">
        <f>'Principal CF Alloc'!I197</f>
        <v>0</v>
      </c>
      <c r="E181" s="6">
        <f>'Principal CF Alloc'!N197</f>
        <v>0</v>
      </c>
      <c r="F181" s="6">
        <f>'Principal CF Alloc'!Q197</f>
        <v>0</v>
      </c>
      <c r="G181" s="6">
        <f>'Principal CF Alloc'!V197</f>
        <v>29807.240637422114</v>
      </c>
      <c r="H181" s="6">
        <f>'Principal CF Alloc'!AC197</f>
        <v>0</v>
      </c>
      <c r="I181" s="6">
        <f>'Principal CF Alloc'!AF197</f>
        <v>8662.7293102508011</v>
      </c>
      <c r="K181" s="6">
        <f>SUM(B181:I181)-'Principal CF Alloc'!M197-'Principal CF Alloc'!U197</f>
        <v>38469.969947672915</v>
      </c>
    </row>
    <row r="182" spans="1:11" x14ac:dyDescent="0.15">
      <c r="A182" s="26">
        <v>180</v>
      </c>
      <c r="B182" s="6">
        <f>'Principal CF Alloc'!C198</f>
        <v>0</v>
      </c>
      <c r="C182" s="6">
        <f>'Principal CF Alloc'!F198</f>
        <v>0</v>
      </c>
      <c r="D182" s="6">
        <f>'Principal CF Alloc'!I198</f>
        <v>0</v>
      </c>
      <c r="E182" s="6">
        <f>'Principal CF Alloc'!N198</f>
        <v>0</v>
      </c>
      <c r="F182" s="6">
        <f>'Principal CF Alloc'!Q198</f>
        <v>0</v>
      </c>
      <c r="G182" s="6">
        <f>'Principal CF Alloc'!V198</f>
        <v>28805.134304438856</v>
      </c>
      <c r="H182" s="6">
        <f>'Principal CF Alloc'!AC198</f>
        <v>0</v>
      </c>
      <c r="I182" s="6">
        <f>'Principal CF Alloc'!AF198</f>
        <v>8371.4921572275416</v>
      </c>
      <c r="K182" s="6">
        <f>SUM(B182:I182)-'Principal CF Alloc'!M198-'Principal CF Alloc'!U198</f>
        <v>37176.626461666398</v>
      </c>
    </row>
    <row r="183" spans="1:11" x14ac:dyDescent="0.15">
      <c r="A183" s="26">
        <v>181</v>
      </c>
      <c r="B183" s="6">
        <f>'Principal CF Alloc'!C199</f>
        <v>0</v>
      </c>
      <c r="C183" s="6">
        <f>'Principal CF Alloc'!F199</f>
        <v>0</v>
      </c>
      <c r="D183" s="6">
        <f>'Principal CF Alloc'!I199</f>
        <v>0</v>
      </c>
      <c r="E183" s="6">
        <f>'Principal CF Alloc'!N199</f>
        <v>0</v>
      </c>
      <c r="F183" s="6">
        <f>'Principal CF Alloc'!Q199</f>
        <v>0</v>
      </c>
      <c r="G183" s="6">
        <f>'Principal CF Alloc'!V199</f>
        <v>27833.922208676264</v>
      </c>
      <c r="H183" s="6">
        <f>'Principal CF Alloc'!AC199</f>
        <v>0</v>
      </c>
      <c r="I183" s="6">
        <f>'Principal CF Alloc'!AF199</f>
        <v>8089.2336418965388</v>
      </c>
      <c r="K183" s="6">
        <f>SUM(B183:I183)-'Principal CF Alloc'!M199-'Principal CF Alloc'!U199</f>
        <v>35923.155850572803</v>
      </c>
    </row>
    <row r="184" spans="1:11" x14ac:dyDescent="0.15">
      <c r="A184" s="26">
        <v>182</v>
      </c>
      <c r="B184" s="6">
        <f>'Principal CF Alloc'!C200</f>
        <v>0</v>
      </c>
      <c r="C184" s="6">
        <f>'Principal CF Alloc'!F200</f>
        <v>0</v>
      </c>
      <c r="D184" s="6">
        <f>'Principal CF Alloc'!I200</f>
        <v>0</v>
      </c>
      <c r="E184" s="6">
        <f>'Principal CF Alloc'!N200</f>
        <v>0</v>
      </c>
      <c r="F184" s="6">
        <f>'Principal CF Alloc'!Q200</f>
        <v>0</v>
      </c>
      <c r="G184" s="6">
        <f>'Principal CF Alloc'!V200</f>
        <v>26892.698169912703</v>
      </c>
      <c r="H184" s="6">
        <f>'Principal CF Alloc'!AC200</f>
        <v>0</v>
      </c>
      <c r="I184" s="6">
        <f>'Principal CF Alloc'!AF200</f>
        <v>7815.6904056308795</v>
      </c>
      <c r="K184" s="6">
        <f>SUM(B184:I184)-'Principal CF Alloc'!M200-'Principal CF Alloc'!U200</f>
        <v>34708.388575543584</v>
      </c>
    </row>
    <row r="185" spans="1:11" x14ac:dyDescent="0.15">
      <c r="A185" s="26">
        <v>183</v>
      </c>
      <c r="B185" s="6">
        <f>'Principal CF Alloc'!C201</f>
        <v>0</v>
      </c>
      <c r="C185" s="6">
        <f>'Principal CF Alloc'!F201</f>
        <v>0</v>
      </c>
      <c r="D185" s="6">
        <f>'Principal CF Alloc'!I201</f>
        <v>0</v>
      </c>
      <c r="E185" s="6">
        <f>'Principal CF Alloc'!N201</f>
        <v>0</v>
      </c>
      <c r="F185" s="6">
        <f>'Principal CF Alloc'!Q201</f>
        <v>0</v>
      </c>
      <c r="G185" s="6">
        <f>'Principal CF Alloc'!V201</f>
        <v>25980.581752848917</v>
      </c>
      <c r="H185" s="6">
        <f>'Principal CF Alloc'!AC201</f>
        <v>0</v>
      </c>
      <c r="I185" s="6">
        <f>'Principal CF Alloc'!AF201</f>
        <v>7550.6065719217167</v>
      </c>
      <c r="K185" s="6">
        <f>SUM(B185:I185)-'Principal CF Alloc'!M201-'Principal CF Alloc'!U201</f>
        <v>33531.188324770636</v>
      </c>
    </row>
    <row r="186" spans="1:11" x14ac:dyDescent="0.15">
      <c r="A186" s="26">
        <v>184</v>
      </c>
      <c r="B186" s="6">
        <f>'Principal CF Alloc'!C202</f>
        <v>0</v>
      </c>
      <c r="C186" s="6">
        <f>'Principal CF Alloc'!F202</f>
        <v>0</v>
      </c>
      <c r="D186" s="6">
        <f>'Principal CF Alloc'!I202</f>
        <v>0</v>
      </c>
      <c r="E186" s="6">
        <f>'Principal CF Alloc'!N202</f>
        <v>0</v>
      </c>
      <c r="F186" s="6">
        <f>'Principal CF Alloc'!Q202</f>
        <v>0</v>
      </c>
      <c r="G186" s="6">
        <f>'Principal CF Alloc'!V202</f>
        <v>25096.717551519174</v>
      </c>
      <c r="H186" s="6">
        <f>'Principal CF Alloc'!AC202</f>
        <v>0</v>
      </c>
      <c r="I186" s="6">
        <f>'Principal CF Alloc'!AF202</f>
        <v>7293.7335384102598</v>
      </c>
      <c r="K186" s="6">
        <f>SUM(B186:I186)-'Principal CF Alloc'!M202-'Principal CF Alloc'!U202</f>
        <v>32390.451089929433</v>
      </c>
    </row>
    <row r="187" spans="1:11" x14ac:dyDescent="0.15">
      <c r="A187" s="26">
        <v>185</v>
      </c>
      <c r="B187" s="6">
        <f>'Principal CF Alloc'!C203</f>
        <v>0</v>
      </c>
      <c r="C187" s="6">
        <f>'Principal CF Alloc'!F203</f>
        <v>0</v>
      </c>
      <c r="D187" s="6">
        <f>'Principal CF Alloc'!I203</f>
        <v>0</v>
      </c>
      <c r="E187" s="6">
        <f>'Principal CF Alloc'!N203</f>
        <v>0</v>
      </c>
      <c r="F187" s="6">
        <f>'Principal CF Alloc'!Q203</f>
        <v>0</v>
      </c>
      <c r="G187" s="6">
        <f>'Principal CF Alloc'!V203</f>
        <v>24240.274493282443</v>
      </c>
      <c r="H187" s="6">
        <f>'Principal CF Alloc'!AC203</f>
        <v>0</v>
      </c>
      <c r="I187" s="6">
        <f>'Principal CF Alloc'!AF203</f>
        <v>7044.8297746102098</v>
      </c>
      <c r="K187" s="6">
        <f>SUM(B187:I187)-'Principal CF Alloc'!M203-'Principal CF Alloc'!U203</f>
        <v>31285.104267892653</v>
      </c>
    </row>
    <row r="188" spans="1:11" x14ac:dyDescent="0.15">
      <c r="A188" s="26">
        <v>186</v>
      </c>
      <c r="B188" s="6">
        <f>'Principal CF Alloc'!C204</f>
        <v>0</v>
      </c>
      <c r="C188" s="6">
        <f>'Principal CF Alloc'!F204</f>
        <v>0</v>
      </c>
      <c r="D188" s="6">
        <f>'Principal CF Alloc'!I204</f>
        <v>0</v>
      </c>
      <c r="E188" s="6">
        <f>'Principal CF Alloc'!N204</f>
        <v>0</v>
      </c>
      <c r="F188" s="6">
        <f>'Principal CF Alloc'!Q204</f>
        <v>0</v>
      </c>
      <c r="G188" s="6">
        <f>'Principal CF Alloc'!V204</f>
        <v>23410.445161863969</v>
      </c>
      <c r="H188" s="6">
        <f>'Principal CF Alloc'!AC204</f>
        <v>0</v>
      </c>
      <c r="I188" s="6">
        <f>'Principal CF Alloc'!AF204</f>
        <v>6803.6606251667154</v>
      </c>
      <c r="K188" s="6">
        <f>SUM(B188:I188)-'Principal CF Alloc'!M204-'Principal CF Alloc'!U204</f>
        <v>30214.105787030683</v>
      </c>
    </row>
    <row r="189" spans="1:11" x14ac:dyDescent="0.15">
      <c r="A189" s="26">
        <v>187</v>
      </c>
      <c r="B189" s="6">
        <f>'Principal CF Alloc'!C205</f>
        <v>0</v>
      </c>
      <c r="C189" s="6">
        <f>'Principal CF Alloc'!F205</f>
        <v>0</v>
      </c>
      <c r="D189" s="6">
        <f>'Principal CF Alloc'!I205</f>
        <v>0</v>
      </c>
      <c r="E189" s="6">
        <f>'Principal CF Alloc'!N205</f>
        <v>0</v>
      </c>
      <c r="F189" s="6">
        <f>'Principal CF Alloc'!Q205</f>
        <v>0</v>
      </c>
      <c r="G189" s="6">
        <f>'Principal CF Alloc'!V205</f>
        <v>22606.445138932006</v>
      </c>
      <c r="H189" s="6">
        <f>'Principal CF Alloc'!AC205</f>
        <v>0</v>
      </c>
      <c r="I189" s="6">
        <f>'Principal CF Alloc'!AF205</f>
        <v>6569.9981185021134</v>
      </c>
      <c r="K189" s="6">
        <f>SUM(B189:I189)-'Principal CF Alloc'!M205-'Principal CF Alloc'!U205</f>
        <v>29176.443257434119</v>
      </c>
    </row>
    <row r="190" spans="1:11" x14ac:dyDescent="0.15">
      <c r="A190" s="26">
        <v>188</v>
      </c>
      <c r="B190" s="6">
        <f>'Principal CF Alloc'!C206</f>
        <v>0</v>
      </c>
      <c r="C190" s="6">
        <f>'Principal CF Alloc'!F206</f>
        <v>0</v>
      </c>
      <c r="D190" s="6">
        <f>'Principal CF Alloc'!I206</f>
        <v>0</v>
      </c>
      <c r="E190" s="6">
        <f>'Principal CF Alloc'!N206</f>
        <v>0</v>
      </c>
      <c r="F190" s="6">
        <f>'Principal CF Alloc'!Q206</f>
        <v>0</v>
      </c>
      <c r="G190" s="6">
        <f>'Principal CF Alloc'!V206</f>
        <v>21827.512363708051</v>
      </c>
      <c r="H190" s="6">
        <f>'Principal CF Alloc'!AC206</f>
        <v>0</v>
      </c>
      <c r="I190" s="6">
        <f>'Principal CF Alloc'!AF206</f>
        <v>6343.6207807026522</v>
      </c>
      <c r="K190" s="6">
        <f>SUM(B190:I190)-'Principal CF Alloc'!M206-'Principal CF Alloc'!U206</f>
        <v>28171.133144410702</v>
      </c>
    </row>
    <row r="191" spans="1:11" x14ac:dyDescent="0.15">
      <c r="A191" s="26">
        <v>189</v>
      </c>
      <c r="B191" s="6">
        <f>'Principal CF Alloc'!C207</f>
        <v>0</v>
      </c>
      <c r="C191" s="6">
        <f>'Principal CF Alloc'!F207</f>
        <v>0</v>
      </c>
      <c r="D191" s="6">
        <f>'Principal CF Alloc'!I207</f>
        <v>0</v>
      </c>
      <c r="E191" s="6">
        <f>'Principal CF Alloc'!N207</f>
        <v>0</v>
      </c>
      <c r="F191" s="6">
        <f>'Principal CF Alloc'!Q207</f>
        <v>0</v>
      </c>
      <c r="G191" s="6">
        <f>'Principal CF Alloc'!V207</f>
        <v>21072.906510122604</v>
      </c>
      <c r="H191" s="6">
        <f>'Principal CF Alloc'!AC207</f>
        <v>0</v>
      </c>
      <c r="I191" s="6">
        <f>'Principal CF Alloc'!AF207</f>
        <v>6124.3134545043822</v>
      </c>
      <c r="K191" s="6">
        <f>SUM(B191:I191)-'Principal CF Alloc'!M207-'Principal CF Alloc'!U207</f>
        <v>27197.219964626987</v>
      </c>
    </row>
    <row r="192" spans="1:11" x14ac:dyDescent="0.15">
      <c r="A192" s="26">
        <v>190</v>
      </c>
      <c r="B192" s="6">
        <f>'Principal CF Alloc'!C208</f>
        <v>0</v>
      </c>
      <c r="C192" s="6">
        <f>'Principal CF Alloc'!F208</f>
        <v>0</v>
      </c>
      <c r="D192" s="6">
        <f>'Principal CF Alloc'!I208</f>
        <v>0</v>
      </c>
      <c r="E192" s="6">
        <f>'Principal CF Alloc'!N208</f>
        <v>0</v>
      </c>
      <c r="F192" s="6">
        <f>'Principal CF Alloc'!Q208</f>
        <v>0</v>
      </c>
      <c r="G192" s="6">
        <f>'Principal CF Alloc'!V208</f>
        <v>20341.908381041383</v>
      </c>
      <c r="H192" s="6">
        <f>'Principal CF Alloc'!AC208</f>
        <v>0</v>
      </c>
      <c r="I192" s="6">
        <f>'Principal CF Alloc'!AF208</f>
        <v>5911.8671232401512</v>
      </c>
      <c r="K192" s="6">
        <f>SUM(B192:I192)-'Principal CF Alloc'!M208-'Principal CF Alloc'!U208</f>
        <v>26253.775504281533</v>
      </c>
    </row>
    <row r="193" spans="1:11" x14ac:dyDescent="0.15">
      <c r="A193" s="26">
        <v>191</v>
      </c>
      <c r="B193" s="6">
        <f>'Principal CF Alloc'!C209</f>
        <v>0</v>
      </c>
      <c r="C193" s="6">
        <f>'Principal CF Alloc'!F209</f>
        <v>0</v>
      </c>
      <c r="D193" s="6">
        <f>'Principal CF Alloc'!I209</f>
        <v>0</v>
      </c>
      <c r="E193" s="6">
        <f>'Principal CF Alloc'!N209</f>
        <v>0</v>
      </c>
      <c r="F193" s="6">
        <f>'Principal CF Alloc'!Q209</f>
        <v>0</v>
      </c>
      <c r="G193" s="6">
        <f>'Principal CF Alloc'!V209</f>
        <v>19633.819319099846</v>
      </c>
      <c r="H193" s="6">
        <f>'Principal CF Alloc'!AC209</f>
        <v>0</v>
      </c>
      <c r="I193" s="6">
        <f>'Principal CF Alloc'!AF209</f>
        <v>5706.0787396133928</v>
      </c>
      <c r="K193" s="6">
        <f>SUM(B193:I193)-'Principal CF Alloc'!M209-'Principal CF Alloc'!U209</f>
        <v>25339.898058713239</v>
      </c>
    </row>
    <row r="194" spans="1:11" x14ac:dyDescent="0.15">
      <c r="A194" s="26">
        <v>192</v>
      </c>
      <c r="B194" s="6">
        <f>'Principal CF Alloc'!C210</f>
        <v>0</v>
      </c>
      <c r="C194" s="6">
        <f>'Principal CF Alloc'!F210</f>
        <v>0</v>
      </c>
      <c r="D194" s="6">
        <f>'Principal CF Alloc'!I210</f>
        <v>0</v>
      </c>
      <c r="E194" s="6">
        <f>'Principal CF Alloc'!N210</f>
        <v>0</v>
      </c>
      <c r="F194" s="6">
        <f>'Principal CF Alloc'!Q210</f>
        <v>0</v>
      </c>
      <c r="G194" s="6">
        <f>'Principal CF Alloc'!V210</f>
        <v>18947.960633696046</v>
      </c>
      <c r="H194" s="6">
        <f>'Principal CF Alloc'!AC210</f>
        <v>0</v>
      </c>
      <c r="I194" s="6">
        <f>'Principal CF Alloc'!AF210</f>
        <v>5506.7510591679129</v>
      </c>
      <c r="K194" s="6">
        <f>SUM(B194:I194)-'Principal CF Alloc'!M210-'Principal CF Alloc'!U210</f>
        <v>24454.711692863959</v>
      </c>
    </row>
    <row r="195" spans="1:11" x14ac:dyDescent="0.15">
      <c r="A195" s="26">
        <v>193</v>
      </c>
      <c r="B195" s="6">
        <f>'Principal CF Alloc'!C211</f>
        <v>0</v>
      </c>
      <c r="C195" s="6">
        <f>'Principal CF Alloc'!F211</f>
        <v>0</v>
      </c>
      <c r="D195" s="6">
        <f>'Principal CF Alloc'!I211</f>
        <v>0</v>
      </c>
      <c r="E195" s="6">
        <f>'Principal CF Alloc'!N211</f>
        <v>0</v>
      </c>
      <c r="F195" s="6">
        <f>'Principal CF Alloc'!Q211</f>
        <v>0</v>
      </c>
      <c r="G195" s="6">
        <f>'Principal CF Alloc'!V211</f>
        <v>18283.673043704184</v>
      </c>
      <c r="H195" s="6">
        <f>'Principal CF Alloc'!AC211</f>
        <v>0</v>
      </c>
      <c r="I195" s="6">
        <f>'Principal CF Alloc'!AF211</f>
        <v>5313.6924783265285</v>
      </c>
      <c r="K195" s="6">
        <f>SUM(B195:I195)-'Principal CF Alloc'!M211-'Principal CF Alloc'!U211</f>
        <v>23597.365522030712</v>
      </c>
    </row>
    <row r="196" spans="1:11" x14ac:dyDescent="0.15">
      <c r="A196" s="26">
        <v>194</v>
      </c>
      <c r="B196" s="6">
        <f>'Principal CF Alloc'!C212</f>
        <v>0</v>
      </c>
      <c r="C196" s="6">
        <f>'Principal CF Alloc'!F212</f>
        <v>0</v>
      </c>
      <c r="D196" s="6">
        <f>'Principal CF Alloc'!I212</f>
        <v>0</v>
      </c>
      <c r="E196" s="6">
        <f>'Principal CF Alloc'!N212</f>
        <v>0</v>
      </c>
      <c r="F196" s="6">
        <f>'Principal CF Alloc'!Q212</f>
        <v>0</v>
      </c>
      <c r="G196" s="6">
        <f>'Principal CF Alloc'!V212</f>
        <v>17640.316135482703</v>
      </c>
      <c r="H196" s="6">
        <f>'Principal CF Alloc'!AC212</f>
        <v>0</v>
      </c>
      <c r="I196" s="6">
        <f>'Principal CF Alloc'!AF212</f>
        <v>5126.7168768746606</v>
      </c>
      <c r="K196" s="6">
        <f>SUM(B196:I196)-'Principal CF Alloc'!M212-'Principal CF Alloc'!U212</f>
        <v>22767.033012357362</v>
      </c>
    </row>
    <row r="197" spans="1:11" x14ac:dyDescent="0.15">
      <c r="A197" s="26">
        <v>195</v>
      </c>
      <c r="B197" s="6">
        <f>'Principal CF Alloc'!C213</f>
        <v>0</v>
      </c>
      <c r="C197" s="6">
        <f>'Principal CF Alloc'!F213</f>
        <v>0</v>
      </c>
      <c r="D197" s="6">
        <f>'Principal CF Alloc'!I213</f>
        <v>0</v>
      </c>
      <c r="E197" s="6">
        <f>'Principal CF Alloc'!N213</f>
        <v>0</v>
      </c>
      <c r="F197" s="6">
        <f>'Principal CF Alloc'!Q213</f>
        <v>0</v>
      </c>
      <c r="G197" s="6">
        <f>'Principal CF Alloc'!V213</f>
        <v>17017.26783576249</v>
      </c>
      <c r="H197" s="6">
        <f>'Principal CF Alloc'!AC213</f>
        <v>0</v>
      </c>
      <c r="I197" s="6">
        <f>'Principal CF Alloc'!AF213</f>
        <v>4945.6434647684737</v>
      </c>
      <c r="K197" s="6">
        <f>SUM(B197:I197)-'Principal CF Alloc'!M213-'Principal CF Alloc'!U213</f>
        <v>21962.911300530963</v>
      </c>
    </row>
    <row r="198" spans="1:11" x14ac:dyDescent="0.15">
      <c r="A198" s="26">
        <v>196</v>
      </c>
      <c r="B198" s="6">
        <f>'Principal CF Alloc'!C214</f>
        <v>0</v>
      </c>
      <c r="C198" s="6">
        <f>'Principal CF Alloc'!F214</f>
        <v>0</v>
      </c>
      <c r="D198" s="6">
        <f>'Principal CF Alloc'!I214</f>
        <v>0</v>
      </c>
      <c r="E198" s="6">
        <f>'Principal CF Alloc'!N214</f>
        <v>0</v>
      </c>
      <c r="F198" s="6">
        <f>'Principal CF Alloc'!Q214</f>
        <v>0</v>
      </c>
      <c r="G198" s="6">
        <f>'Principal CF Alloc'!V214</f>
        <v>16413.923899011581</v>
      </c>
      <c r="H198" s="6">
        <f>'Principal CF Alloc'!AC214</f>
        <v>0</v>
      </c>
      <c r="I198" s="6">
        <f>'Principal CF Alloc'!AF214</f>
        <v>4770.2966331502412</v>
      </c>
      <c r="K198" s="6">
        <f>SUM(B198:I198)-'Principal CF Alloc'!M214-'Principal CF Alloc'!U214</f>
        <v>21184.220532161824</v>
      </c>
    </row>
    <row r="199" spans="1:11" x14ac:dyDescent="0.15">
      <c r="A199" s="26">
        <v>197</v>
      </c>
      <c r="B199" s="6">
        <f>'Principal CF Alloc'!C215</f>
        <v>0</v>
      </c>
      <c r="C199" s="6">
        <f>'Principal CF Alloc'!F215</f>
        <v>0</v>
      </c>
      <c r="D199" s="6">
        <f>'Principal CF Alloc'!I215</f>
        <v>0</v>
      </c>
      <c r="E199" s="6">
        <f>'Principal CF Alloc'!N215</f>
        <v>0</v>
      </c>
      <c r="F199" s="6">
        <f>'Principal CF Alloc'!Q215</f>
        <v>0</v>
      </c>
      <c r="G199" s="6">
        <f>'Principal CF Alloc'!V215</f>
        <v>15829.697408883911</v>
      </c>
      <c r="H199" s="6">
        <f>'Principal CF Alloc'!AC215</f>
        <v>0</v>
      </c>
      <c r="I199" s="6">
        <f>'Principal CF Alloc'!AF215</f>
        <v>4600.5058094568867</v>
      </c>
      <c r="K199" s="6">
        <f>SUM(B199:I199)-'Principal CF Alloc'!M215-'Principal CF Alloc'!U215</f>
        <v>20430.203218340797</v>
      </c>
    </row>
    <row r="200" spans="1:11" x14ac:dyDescent="0.15">
      <c r="A200" s="26">
        <v>198</v>
      </c>
      <c r="B200" s="6">
        <f>'Principal CF Alloc'!C216</f>
        <v>0</v>
      </c>
      <c r="C200" s="6">
        <f>'Principal CF Alloc'!F216</f>
        <v>0</v>
      </c>
      <c r="D200" s="6">
        <f>'Principal CF Alloc'!I216</f>
        <v>0</v>
      </c>
      <c r="E200" s="6">
        <f>'Principal CF Alloc'!N216</f>
        <v>0</v>
      </c>
      <c r="F200" s="6">
        <f>'Principal CF Alloc'!Q216</f>
        <v>0</v>
      </c>
      <c r="G200" s="6">
        <f>'Principal CF Alloc'!V216</f>
        <v>15264.018293369883</v>
      </c>
      <c r="H200" s="6">
        <f>'Principal CF Alloc'!AC216</f>
        <v>0</v>
      </c>
      <c r="I200" s="6">
        <f>'Principal CF Alloc'!AF216</f>
        <v>4436.1053165106223</v>
      </c>
      <c r="K200" s="6">
        <f>SUM(B200:I200)-'Principal CF Alloc'!M216-'Principal CF Alloc'!U216</f>
        <v>19700.123609880506</v>
      </c>
    </row>
    <row r="201" spans="1:11" x14ac:dyDescent="0.15">
      <c r="A201" s="26">
        <v>199</v>
      </c>
      <c r="B201" s="6">
        <f>'Principal CF Alloc'!C217</f>
        <v>0</v>
      </c>
      <c r="C201" s="6">
        <f>'Principal CF Alloc'!F217</f>
        <v>0</v>
      </c>
      <c r="D201" s="6">
        <f>'Principal CF Alloc'!I217</f>
        <v>0</v>
      </c>
      <c r="E201" s="6">
        <f>'Principal CF Alloc'!N217</f>
        <v>0</v>
      </c>
      <c r="F201" s="6">
        <f>'Principal CF Alloc'!Q217</f>
        <v>0</v>
      </c>
      <c r="G201" s="6">
        <f>'Principal CF Alloc'!V217</f>
        <v>14716.332853277108</v>
      </c>
      <c r="H201" s="6">
        <f>'Principal CF Alloc'!AC217</f>
        <v>0</v>
      </c>
      <c r="I201" s="6">
        <f>'Principal CF Alloc'!AF217</f>
        <v>4276.934235483659</v>
      </c>
      <c r="K201" s="6">
        <f>SUM(B201:I201)-'Principal CF Alloc'!M217-'Principal CF Alloc'!U217</f>
        <v>18993.267088760767</v>
      </c>
    </row>
    <row r="202" spans="1:11" x14ac:dyDescent="0.15">
      <c r="A202" s="26">
        <v>200</v>
      </c>
      <c r="B202" s="6">
        <f>'Principal CF Alloc'!C218</f>
        <v>0</v>
      </c>
      <c r="C202" s="6">
        <f>'Principal CF Alloc'!F218</f>
        <v>0</v>
      </c>
      <c r="D202" s="6">
        <f>'Principal CF Alloc'!I218</f>
        <v>0</v>
      </c>
      <c r="E202" s="6">
        <f>'Principal CF Alloc'!N218</f>
        <v>0</v>
      </c>
      <c r="F202" s="6">
        <f>'Principal CF Alloc'!Q218</f>
        <v>0</v>
      </c>
      <c r="G202" s="6">
        <f>'Principal CF Alloc'!V218</f>
        <v>14186.103303679394</v>
      </c>
      <c r="H202" s="6">
        <f>'Principal CF Alloc'!AC218</f>
        <v>0</v>
      </c>
      <c r="I202" s="6">
        <f>'Principal CF Alloc'!AF218</f>
        <v>4122.8362726318237</v>
      </c>
      <c r="K202" s="6">
        <f>SUM(B202:I202)-'Principal CF Alloc'!M218-'Principal CF Alloc'!U218</f>
        <v>18308.939576311219</v>
      </c>
    </row>
    <row r="203" spans="1:11" x14ac:dyDescent="0.15">
      <c r="A203" s="26">
        <v>201</v>
      </c>
      <c r="B203" s="6">
        <f>'Principal CF Alloc'!C219</f>
        <v>0</v>
      </c>
      <c r="C203" s="6">
        <f>'Principal CF Alloc'!F219</f>
        <v>0</v>
      </c>
      <c r="D203" s="6">
        <f>'Principal CF Alloc'!I219</f>
        <v>0</v>
      </c>
      <c r="E203" s="6">
        <f>'Principal CF Alloc'!N219</f>
        <v>0</v>
      </c>
      <c r="F203" s="6">
        <f>'Principal CF Alloc'!Q219</f>
        <v>0</v>
      </c>
      <c r="G203" s="6">
        <f>'Principal CF Alloc'!V219</f>
        <v>13672.807327981973</v>
      </c>
      <c r="H203" s="6">
        <f>'Principal CF Alloc'!AC219</f>
        <v>0</v>
      </c>
      <c r="I203" s="6">
        <f>'Principal CF Alloc'!AF219</f>
        <v>3973.6596296947605</v>
      </c>
      <c r="K203" s="6">
        <f>SUM(B203:I203)-'Principal CF Alloc'!M219-'Principal CF Alloc'!U219</f>
        <v>17646.466957676734</v>
      </c>
    </row>
    <row r="204" spans="1:11" x14ac:dyDescent="0.15">
      <c r="A204" s="26">
        <v>202</v>
      </c>
      <c r="B204" s="6">
        <f>'Principal CF Alloc'!C220</f>
        <v>0</v>
      </c>
      <c r="C204" s="6">
        <f>'Principal CF Alloc'!F220</f>
        <v>0</v>
      </c>
      <c r="D204" s="6">
        <f>'Principal CF Alloc'!I220</f>
        <v>0</v>
      </c>
      <c r="E204" s="6">
        <f>'Principal CF Alloc'!N220</f>
        <v>0</v>
      </c>
      <c r="F204" s="6">
        <f>'Principal CF Alloc'!Q220</f>
        <v>0</v>
      </c>
      <c r="G204" s="6">
        <f>'Principal CF Alloc'!V220</f>
        <v>13175.937644260297</v>
      </c>
      <c r="H204" s="6">
        <f>'Principal CF Alloc'!AC220</f>
        <v>0</v>
      </c>
      <c r="I204" s="6">
        <f>'Principal CF Alloc'!AF220</f>
        <v>3829.2568778631485</v>
      </c>
      <c r="K204" s="6">
        <f>SUM(B204:I204)-'Principal CF Alloc'!M220-'Principal CF Alloc'!U220</f>
        <v>17005.194522123445</v>
      </c>
    </row>
    <row r="205" spans="1:11" x14ac:dyDescent="0.15">
      <c r="A205" s="26">
        <v>203</v>
      </c>
      <c r="B205" s="6">
        <f>'Principal CF Alloc'!C221</f>
        <v>0</v>
      </c>
      <c r="C205" s="6">
        <f>'Principal CF Alloc'!F221</f>
        <v>0</v>
      </c>
      <c r="D205" s="6">
        <f>'Principal CF Alloc'!I221</f>
        <v>0</v>
      </c>
      <c r="E205" s="6">
        <f>'Principal CF Alloc'!N221</f>
        <v>0</v>
      </c>
      <c r="F205" s="6">
        <f>'Principal CF Alloc'!Q221</f>
        <v>0</v>
      </c>
      <c r="G205" s="6">
        <f>'Principal CF Alloc'!V221</f>
        <v>12695.001583539048</v>
      </c>
      <c r="H205" s="6">
        <f>'Principal CF Alloc'!AC221</f>
        <v>0</v>
      </c>
      <c r="I205" s="6">
        <f>'Principal CF Alloc'!AF221</f>
        <v>3689.4848352160357</v>
      </c>
      <c r="K205" s="6">
        <f>SUM(B205:I205)-'Principal CF Alloc'!M221-'Principal CF Alloc'!U221</f>
        <v>16384.486418755085</v>
      </c>
    </row>
    <row r="206" spans="1:11" x14ac:dyDescent="0.15">
      <c r="A206" s="26">
        <v>204</v>
      </c>
      <c r="B206" s="6">
        <f>'Principal CF Alloc'!C222</f>
        <v>0</v>
      </c>
      <c r="C206" s="6">
        <f>'Principal CF Alloc'!F222</f>
        <v>0</v>
      </c>
      <c r="D206" s="6">
        <f>'Principal CF Alloc'!I222</f>
        <v>0</v>
      </c>
      <c r="E206" s="6">
        <f>'Principal CF Alloc'!N222</f>
        <v>0</v>
      </c>
      <c r="F206" s="6">
        <f>'Principal CF Alloc'!Q222</f>
        <v>0</v>
      </c>
      <c r="G206" s="6">
        <f>'Principal CF Alloc'!V222</f>
        <v>12229.520679686886</v>
      </c>
      <c r="H206" s="6">
        <f>'Principal CF Alloc'!AC222</f>
        <v>0</v>
      </c>
      <c r="I206" s="6">
        <f>'Principal CF Alloc'!AF222</f>
        <v>3554.2044475340012</v>
      </c>
      <c r="K206" s="6">
        <f>SUM(B206:I206)-'Principal CF Alloc'!M222-'Principal CF Alloc'!U222</f>
        <v>15783.725127220887</v>
      </c>
    </row>
    <row r="207" spans="1:11" x14ac:dyDescent="0.15">
      <c r="A207" s="26">
        <v>205</v>
      </c>
      <c r="B207" s="6">
        <f>'Principal CF Alloc'!C223</f>
        <v>0</v>
      </c>
      <c r="C207" s="6">
        <f>'Principal CF Alloc'!F223</f>
        <v>0</v>
      </c>
      <c r="D207" s="6">
        <f>'Principal CF Alloc'!I223</f>
        <v>0</v>
      </c>
      <c r="E207" s="6">
        <f>'Principal CF Alloc'!N223</f>
        <v>0</v>
      </c>
      <c r="F207" s="6">
        <f>'Principal CF Alloc'!Q223</f>
        <v>0</v>
      </c>
      <c r="G207" s="6">
        <f>'Principal CF Alloc'!V223</f>
        <v>11779.030270611272</v>
      </c>
      <c r="H207" s="6">
        <f>'Principal CF Alloc'!AC223</f>
        <v>0</v>
      </c>
      <c r="I207" s="6">
        <f>'Principal CF Alloc'!AF223</f>
        <v>3423.2806723964013</v>
      </c>
      <c r="K207" s="6">
        <f>SUM(B207:I207)-'Principal CF Alloc'!M223-'Principal CF Alloc'!U223</f>
        <v>15202.310943007673</v>
      </c>
    </row>
    <row r="208" spans="1:11" x14ac:dyDescent="0.15">
      <c r="A208" s="26">
        <v>206</v>
      </c>
      <c r="B208" s="6">
        <f>'Principal CF Alloc'!C224</f>
        <v>0</v>
      </c>
      <c r="C208" s="6">
        <f>'Principal CF Alloc'!F224</f>
        <v>0</v>
      </c>
      <c r="D208" s="6">
        <f>'Principal CF Alloc'!I224</f>
        <v>0</v>
      </c>
      <c r="E208" s="6">
        <f>'Principal CF Alloc'!N224</f>
        <v>0</v>
      </c>
      <c r="F208" s="6">
        <f>'Principal CF Alloc'!Q224</f>
        <v>0</v>
      </c>
      <c r="G208" s="6">
        <f>'Principal CF Alloc'!V224</f>
        <v>11343.079110446084</v>
      </c>
      <c r="H208" s="6">
        <f>'Principal CF Alloc'!AC224</f>
        <v>0</v>
      </c>
      <c r="I208" s="6">
        <f>'Principal CF Alloc'!AF224</f>
        <v>3296.5823664733934</v>
      </c>
      <c r="K208" s="6">
        <f>SUM(B208:I208)-'Principal CF Alloc'!M224-'Principal CF Alloc'!U224</f>
        <v>14639.661476919478</v>
      </c>
    </row>
    <row r="209" spans="1:11" x14ac:dyDescent="0.15">
      <c r="A209" s="26">
        <v>207</v>
      </c>
      <c r="B209" s="6">
        <f>'Principal CF Alloc'!C225</f>
        <v>0</v>
      </c>
      <c r="C209" s="6">
        <f>'Principal CF Alloc'!F225</f>
        <v>0</v>
      </c>
      <c r="D209" s="6">
        <f>'Principal CF Alloc'!I225</f>
        <v>0</v>
      </c>
      <c r="E209" s="6">
        <f>'Principal CF Alloc'!N225</f>
        <v>0</v>
      </c>
      <c r="F209" s="6">
        <f>'Principal CF Alloc'!Q225</f>
        <v>0</v>
      </c>
      <c r="G209" s="6">
        <f>'Principal CF Alloc'!V225</f>
        <v>10921.228992433173</v>
      </c>
      <c r="H209" s="6">
        <f>'Principal CF Alloc'!AC225</f>
        <v>0</v>
      </c>
      <c r="I209" s="6">
        <f>'Principal CF Alloc'!AF225</f>
        <v>3173.9821759258907</v>
      </c>
      <c r="K209" s="6">
        <f>SUM(B209:I209)-'Principal CF Alloc'!M225-'Principal CF Alloc'!U225</f>
        <v>14095.211168359063</v>
      </c>
    </row>
    <row r="210" spans="1:11" x14ac:dyDescent="0.15">
      <c r="A210" s="26">
        <v>208</v>
      </c>
      <c r="B210" s="6">
        <f>'Principal CF Alloc'!C226</f>
        <v>0</v>
      </c>
      <c r="C210" s="6">
        <f>'Principal CF Alloc'!F226</f>
        <v>0</v>
      </c>
      <c r="D210" s="6">
        <f>'Principal CF Alloc'!I226</f>
        <v>0</v>
      </c>
      <c r="E210" s="6">
        <f>'Principal CF Alloc'!N226</f>
        <v>0</v>
      </c>
      <c r="F210" s="6">
        <f>'Principal CF Alloc'!Q226</f>
        <v>0</v>
      </c>
      <c r="G210" s="6">
        <f>'Principal CF Alloc'!V226</f>
        <v>10513.054382206883</v>
      </c>
      <c r="H210" s="6">
        <f>'Principal CF Alloc'!AC226</f>
        <v>0</v>
      </c>
      <c r="I210" s="6">
        <f>'Principal CF Alloc'!AF226</f>
        <v>3055.3564298288757</v>
      </c>
      <c r="K210" s="6">
        <f>SUM(B210:I210)-'Principal CF Alloc'!M226-'Principal CF Alloc'!U226</f>
        <v>13568.41081203576</v>
      </c>
    </row>
    <row r="211" spans="1:11" x14ac:dyDescent="0.15">
      <c r="A211" s="26">
        <v>209</v>
      </c>
      <c r="B211" s="6">
        <f>'Principal CF Alloc'!C227</f>
        <v>0</v>
      </c>
      <c r="C211" s="6">
        <f>'Principal CF Alloc'!F227</f>
        <v>0</v>
      </c>
      <c r="D211" s="6">
        <f>'Principal CF Alloc'!I227</f>
        <v>0</v>
      </c>
      <c r="E211" s="6">
        <f>'Principal CF Alloc'!N227</f>
        <v>0</v>
      </c>
      <c r="F211" s="6">
        <f>'Principal CF Alloc'!Q227</f>
        <v>0</v>
      </c>
      <c r="G211" s="6">
        <f>'Principal CF Alloc'!V227</f>
        <v>10118.142061198536</v>
      </c>
      <c r="H211" s="6">
        <f>'Principal CF Alloc'!AC227</f>
        <v>0</v>
      </c>
      <c r="I211" s="6">
        <f>'Principal CF Alloc'!AF227</f>
        <v>2940.5850365358247</v>
      </c>
      <c r="K211" s="6">
        <f>SUM(B211:I211)-'Principal CF Alloc'!M227-'Principal CF Alloc'!U227</f>
        <v>13058.727097734361</v>
      </c>
    </row>
    <row r="212" spans="1:11" x14ac:dyDescent="0.15">
      <c r="A212" s="26">
        <v>210</v>
      </c>
      <c r="B212" s="6">
        <f>'Principal CF Alloc'!C228</f>
        <v>0</v>
      </c>
      <c r="C212" s="6">
        <f>'Principal CF Alloc'!F228</f>
        <v>0</v>
      </c>
      <c r="D212" s="6">
        <f>'Principal CF Alloc'!I228</f>
        <v>0</v>
      </c>
      <c r="E212" s="6">
        <f>'Principal CF Alloc'!N228</f>
        <v>0</v>
      </c>
      <c r="F212" s="6">
        <f>'Principal CF Alloc'!Q228</f>
        <v>0</v>
      </c>
      <c r="G212" s="6">
        <f>'Principal CF Alloc'!V228</f>
        <v>9736.0907798853768</v>
      </c>
      <c r="H212" s="6">
        <f>'Principal CF Alloc'!AC228</f>
        <v>0</v>
      </c>
      <c r="I212" s="6">
        <f>'Principal CF Alloc'!AF228</f>
        <v>2829.5513829041879</v>
      </c>
      <c r="K212" s="6">
        <f>SUM(B212:I212)-'Principal CF Alloc'!M228-'Principal CF Alloc'!U228</f>
        <v>12565.642162789565</v>
      </c>
    </row>
    <row r="213" spans="1:11" x14ac:dyDescent="0.15">
      <c r="A213" s="26">
        <v>211</v>
      </c>
      <c r="B213" s="6">
        <f>'Principal CF Alloc'!C229</f>
        <v>0</v>
      </c>
      <c r="C213" s="6">
        <f>'Principal CF Alloc'!F229</f>
        <v>0</v>
      </c>
      <c r="D213" s="6">
        <f>'Principal CF Alloc'!I229</f>
        <v>0</v>
      </c>
      <c r="E213" s="6">
        <f>'Principal CF Alloc'!N229</f>
        <v>0</v>
      </c>
      <c r="F213" s="6">
        <f>'Principal CF Alloc'!Q229</f>
        <v>0</v>
      </c>
      <c r="G213" s="6">
        <f>'Principal CF Alloc'!V229</f>
        <v>9366.5109206160032</v>
      </c>
      <c r="H213" s="6">
        <f>'Principal CF Alloc'!AC229</f>
        <v>0</v>
      </c>
      <c r="I213" s="6">
        <f>'Principal CF Alloc'!AF229</f>
        <v>2722.142236304026</v>
      </c>
      <c r="K213" s="6">
        <f>SUM(B213:I213)-'Principal CF Alloc'!M229-'Principal CF Alloc'!U229</f>
        <v>12088.653156920029</v>
      </c>
    </row>
    <row r="214" spans="1:11" x14ac:dyDescent="0.15">
      <c r="A214" s="26">
        <v>212</v>
      </c>
      <c r="B214" s="6">
        <f>'Principal CF Alloc'!C230</f>
        <v>0</v>
      </c>
      <c r="C214" s="6">
        <f>'Principal CF Alloc'!F230</f>
        <v>0</v>
      </c>
      <c r="D214" s="6">
        <f>'Principal CF Alloc'!I230</f>
        <v>0</v>
      </c>
      <c r="E214" s="6">
        <f>'Principal CF Alloc'!N230</f>
        <v>0</v>
      </c>
      <c r="F214" s="6">
        <f>'Principal CF Alloc'!Q230</f>
        <v>0</v>
      </c>
      <c r="G214" s="6">
        <f>'Principal CF Alloc'!V230</f>
        <v>9009.0241697514884</v>
      </c>
      <c r="H214" s="6">
        <f>'Principal CF Alloc'!AC230</f>
        <v>0</v>
      </c>
      <c r="I214" s="6">
        <f>'Principal CF Alloc'!AF230</f>
        <v>2618.2476493340259</v>
      </c>
      <c r="K214" s="6">
        <f>SUM(B214:I214)-'Principal CF Alloc'!M230-'Principal CF Alloc'!U230</f>
        <v>11627.271819085514</v>
      </c>
    </row>
    <row r="215" spans="1:11" x14ac:dyDescent="0.15">
      <c r="A215" s="26">
        <v>213</v>
      </c>
      <c r="B215" s="6">
        <f>'Principal CF Alloc'!C231</f>
        <v>0</v>
      </c>
      <c r="C215" s="6">
        <f>'Principal CF Alloc'!F231</f>
        <v>0</v>
      </c>
      <c r="D215" s="6">
        <f>'Principal CF Alloc'!I231</f>
        <v>0</v>
      </c>
      <c r="E215" s="6">
        <f>'Principal CF Alloc'!N231</f>
        <v>0</v>
      </c>
      <c r="F215" s="6">
        <f>'Principal CF Alloc'!Q231</f>
        <v>0</v>
      </c>
      <c r="G215" s="6">
        <f>'Principal CF Alloc'!V231</f>
        <v>8663.2631988683661</v>
      </c>
      <c r="H215" s="6">
        <f>'Principal CF Alloc'!AC231</f>
        <v>0</v>
      </c>
      <c r="I215" s="6">
        <f>'Principal CF Alloc'!AF231</f>
        <v>2517.7608671711187</v>
      </c>
      <c r="K215" s="6">
        <f>SUM(B215:I215)-'Principal CF Alloc'!M231-'Principal CF Alloc'!U231</f>
        <v>11181.024066039485</v>
      </c>
    </row>
    <row r="216" spans="1:11" x14ac:dyDescent="0.15">
      <c r="A216" s="26">
        <v>214</v>
      </c>
      <c r="B216" s="6">
        <f>'Principal CF Alloc'!C232</f>
        <v>0</v>
      </c>
      <c r="C216" s="6">
        <f>'Principal CF Alloc'!F232</f>
        <v>0</v>
      </c>
      <c r="D216" s="6">
        <f>'Principal CF Alloc'!I232</f>
        <v>0</v>
      </c>
      <c r="E216" s="6">
        <f>'Principal CF Alloc'!N232</f>
        <v>0</v>
      </c>
      <c r="F216" s="6">
        <f>'Principal CF Alloc'!Q232</f>
        <v>0</v>
      </c>
      <c r="G216" s="6">
        <f>'Principal CF Alloc'!V232</f>
        <v>8328.8713547766347</v>
      </c>
      <c r="H216" s="6">
        <f>'Principal CF Alloc'!AC232</f>
        <v>0</v>
      </c>
      <c r="I216" s="6">
        <f>'Principal CF Alloc'!AF232</f>
        <v>2420.5782374819591</v>
      </c>
      <c r="K216" s="6">
        <f>SUM(B216:I216)-'Principal CF Alloc'!M232-'Principal CF Alloc'!U232</f>
        <v>10749.449592258594</v>
      </c>
    </row>
    <row r="217" spans="1:11" x14ac:dyDescent="0.15">
      <c r="A217" s="26">
        <v>215</v>
      </c>
      <c r="B217" s="6">
        <f>'Principal CF Alloc'!C233</f>
        <v>0</v>
      </c>
      <c r="C217" s="6">
        <f>'Principal CF Alloc'!F233</f>
        <v>0</v>
      </c>
      <c r="D217" s="6">
        <f>'Principal CF Alloc'!I233</f>
        <v>0</v>
      </c>
      <c r="E217" s="6">
        <f>'Principal CF Alloc'!N233</f>
        <v>0</v>
      </c>
      <c r="F217" s="6">
        <f>'Principal CF Alloc'!Q233</f>
        <v>0</v>
      </c>
      <c r="G217" s="6">
        <f>'Principal CF Alloc'!V233</f>
        <v>8005.5023581124206</v>
      </c>
      <c r="H217" s="6">
        <f>'Principal CF Alloc'!AC233</f>
        <v>0</v>
      </c>
      <c r="I217" s="6">
        <f>'Principal CF Alloc'!AF233</f>
        <v>2326.5991228264224</v>
      </c>
      <c r="K217" s="6">
        <f>SUM(B217:I217)-'Principal CF Alloc'!M233-'Principal CF Alloc'!U233</f>
        <v>10332.101480938843</v>
      </c>
    </row>
    <row r="218" spans="1:11" x14ac:dyDescent="0.15">
      <c r="A218" s="26">
        <v>216</v>
      </c>
      <c r="B218" s="6">
        <f>'Principal CF Alloc'!C234</f>
        <v>0</v>
      </c>
      <c r="C218" s="6">
        <f>'Principal CF Alloc'!F234</f>
        <v>0</v>
      </c>
      <c r="D218" s="6">
        <f>'Principal CF Alloc'!I234</f>
        <v>0</v>
      </c>
      <c r="E218" s="6">
        <f>'Principal CF Alloc'!N234</f>
        <v>0</v>
      </c>
      <c r="F218" s="6">
        <f>'Principal CF Alloc'!Q234</f>
        <v>0</v>
      </c>
      <c r="G218" s="6">
        <f>'Principal CF Alloc'!V234</f>
        <v>7692.8200102715682</v>
      </c>
      <c r="H218" s="6">
        <f>'Principal CF Alloc'!AC234</f>
        <v>0</v>
      </c>
      <c r="I218" s="6">
        <f>'Principal CF Alloc'!AF234</f>
        <v>2235.7258154851743</v>
      </c>
      <c r="K218" s="6">
        <f>SUM(B218:I218)-'Principal CF Alloc'!M234-'Principal CF Alloc'!U234</f>
        <v>9928.5458257567425</v>
      </c>
    </row>
    <row r="219" spans="1:11" x14ac:dyDescent="0.15">
      <c r="A219" s="26">
        <v>217</v>
      </c>
      <c r="B219" s="6">
        <f>'Principal CF Alloc'!C235</f>
        <v>0</v>
      </c>
      <c r="C219" s="6">
        <f>'Principal CF Alloc'!F235</f>
        <v>0</v>
      </c>
      <c r="D219" s="6">
        <f>'Principal CF Alloc'!I235</f>
        <v>0</v>
      </c>
      <c r="E219" s="6">
        <f>'Principal CF Alloc'!N235</f>
        <v>0</v>
      </c>
      <c r="F219" s="6">
        <f>'Principal CF Alloc'!Q235</f>
        <v>0</v>
      </c>
      <c r="G219" s="6">
        <f>'Principal CF Alloc'!V235</f>
        <v>7390.4979084566266</v>
      </c>
      <c r="H219" s="6">
        <f>'Principal CF Alloc'!AC235</f>
        <v>0</v>
      </c>
      <c r="I219" s="6">
        <f>'Principal CF Alloc'!AF235</f>
        <v>2147.8634546452072</v>
      </c>
      <c r="K219" s="6">
        <f>SUM(B219:I219)-'Principal CF Alloc'!M235-'Principal CF Alloc'!U235</f>
        <v>9538.3613631018343</v>
      </c>
    </row>
    <row r="220" spans="1:11" x14ac:dyDescent="0.15">
      <c r="A220" s="26">
        <v>218</v>
      </c>
      <c r="B220" s="6">
        <f>'Principal CF Alloc'!C236</f>
        <v>0</v>
      </c>
      <c r="C220" s="6">
        <f>'Principal CF Alloc'!F236</f>
        <v>0</v>
      </c>
      <c r="D220" s="6">
        <f>'Principal CF Alloc'!I236</f>
        <v>0</v>
      </c>
      <c r="E220" s="6">
        <f>'Principal CF Alloc'!N236</f>
        <v>0</v>
      </c>
      <c r="F220" s="6">
        <f>'Principal CF Alloc'!Q236</f>
        <v>0</v>
      </c>
      <c r="G220" s="6">
        <f>'Principal CF Alloc'!V236</f>
        <v>7098.2191686159367</v>
      </c>
      <c r="H220" s="6">
        <f>'Principal CF Alloc'!AC236</f>
        <v>0</v>
      </c>
      <c r="I220" s="6">
        <f>'Principal CF Alloc'!AF236</f>
        <v>2062.9199458790063</v>
      </c>
      <c r="K220" s="6">
        <f>SUM(B220:I220)-'Principal CF Alloc'!M236-'Principal CF Alloc'!U236</f>
        <v>9161.139114494943</v>
      </c>
    </row>
    <row r="221" spans="1:11" x14ac:dyDescent="0.15">
      <c r="A221" s="26">
        <v>219</v>
      </c>
      <c r="B221" s="6">
        <f>'Principal CF Alloc'!C237</f>
        <v>0</v>
      </c>
      <c r="C221" s="6">
        <f>'Principal CF Alloc'!F237</f>
        <v>0</v>
      </c>
      <c r="D221" s="6">
        <f>'Principal CF Alloc'!I237</f>
        <v>0</v>
      </c>
      <c r="E221" s="6">
        <f>'Principal CF Alloc'!N237</f>
        <v>0</v>
      </c>
      <c r="F221" s="6">
        <f>'Principal CF Alloc'!Q237</f>
        <v>0</v>
      </c>
      <c r="G221" s="6">
        <f>'Principal CF Alloc'!V237</f>
        <v>6815.676156059365</v>
      </c>
      <c r="H221" s="6">
        <f>'Principal CF Alloc'!AC237</f>
        <v>0</v>
      </c>
      <c r="I221" s="6">
        <f>'Principal CF Alloc'!AF237</f>
        <v>1980.805882854753</v>
      </c>
      <c r="K221" s="6">
        <f>SUM(B221:I221)-'Principal CF Alloc'!M237-'Principal CF Alloc'!U237</f>
        <v>8796.4820389141187</v>
      </c>
    </row>
    <row r="222" spans="1:11" x14ac:dyDescent="0.15">
      <c r="A222" s="26">
        <v>220</v>
      </c>
      <c r="B222" s="6">
        <f>'Principal CF Alloc'!C238</f>
        <v>0</v>
      </c>
      <c r="C222" s="6">
        <f>'Principal CF Alloc'!F238</f>
        <v>0</v>
      </c>
      <c r="D222" s="6">
        <f>'Principal CF Alloc'!I238</f>
        <v>0</v>
      </c>
      <c r="E222" s="6">
        <f>'Principal CF Alloc'!N238</f>
        <v>0</v>
      </c>
      <c r="F222" s="6">
        <f>'Principal CF Alloc'!Q238</f>
        <v>0</v>
      </c>
      <c r="G222" s="6">
        <f>'Principal CF Alloc'!V238</f>
        <v>6542.5702235412082</v>
      </c>
      <c r="H222" s="6">
        <f>'Principal CF Alloc'!AC238</f>
        <v>0</v>
      </c>
      <c r="I222" s="6">
        <f>'Principal CF Alloc'!AF238</f>
        <v>1901.4344712166637</v>
      </c>
      <c r="K222" s="6">
        <f>SUM(B222:I222)-'Principal CF Alloc'!M238-'Principal CF Alloc'!U238</f>
        <v>8444.0046947578721</v>
      </c>
    </row>
    <row r="223" spans="1:11" x14ac:dyDescent="0.15">
      <c r="A223" s="26">
        <v>221</v>
      </c>
      <c r="B223" s="6">
        <f>'Principal CF Alloc'!C239</f>
        <v>0</v>
      </c>
      <c r="C223" s="6">
        <f>'Principal CF Alloc'!F239</f>
        <v>0</v>
      </c>
      <c r="D223" s="6">
        <f>'Principal CF Alloc'!I239</f>
        <v>0</v>
      </c>
      <c r="E223" s="6">
        <f>'Principal CF Alloc'!N239</f>
        <v>0</v>
      </c>
      <c r="F223" s="6">
        <f>'Principal CF Alloc'!Q239</f>
        <v>0</v>
      </c>
      <c r="G223" s="6">
        <f>'Principal CF Alloc'!V239</f>
        <v>6278.6114566062843</v>
      </c>
      <c r="H223" s="6">
        <f>'Principal CF Alloc'!AC239</f>
        <v>0</v>
      </c>
      <c r="I223" s="6">
        <f>'Principal CF Alloc'!AF239</f>
        <v>1824.7214545762013</v>
      </c>
      <c r="K223" s="6">
        <f>SUM(B223:I223)-'Principal CF Alloc'!M239-'Principal CF Alloc'!U239</f>
        <v>8103.332911182486</v>
      </c>
    </row>
    <row r="224" spans="1:11" x14ac:dyDescent="0.15">
      <c r="A224" s="26">
        <v>222</v>
      </c>
      <c r="B224" s="6">
        <f>'Principal CF Alloc'!C240</f>
        <v>0</v>
      </c>
      <c r="C224" s="6">
        <f>'Principal CF Alloc'!F240</f>
        <v>0</v>
      </c>
      <c r="D224" s="6">
        <f>'Principal CF Alloc'!I240</f>
        <v>0</v>
      </c>
      <c r="E224" s="6">
        <f>'Principal CF Alloc'!N240</f>
        <v>0</v>
      </c>
      <c r="F224" s="6">
        <f>'Principal CF Alloc'!Q240</f>
        <v>0</v>
      </c>
      <c r="G224" s="6">
        <f>'Principal CF Alloc'!V240</f>
        <v>6023.5184260008609</v>
      </c>
      <c r="H224" s="6">
        <f>'Principal CF Alloc'!AC240</f>
        <v>0</v>
      </c>
      <c r="I224" s="6">
        <f>'Principal CF Alloc'!AF240</f>
        <v>1750.5850425565002</v>
      </c>
      <c r="K224" s="6">
        <f>SUM(B224:I224)-'Principal CF Alloc'!M240-'Principal CF Alloc'!U240</f>
        <v>7774.1034685573613</v>
      </c>
    </row>
    <row r="225" spans="1:11" x14ac:dyDescent="0.15">
      <c r="A225" s="26">
        <v>223</v>
      </c>
      <c r="B225" s="6">
        <f>'Principal CF Alloc'!C241</f>
        <v>0</v>
      </c>
      <c r="C225" s="6">
        <f>'Principal CF Alloc'!F241</f>
        <v>0</v>
      </c>
      <c r="D225" s="6">
        <f>'Principal CF Alloc'!I241</f>
        <v>0</v>
      </c>
      <c r="E225" s="6">
        <f>'Principal CF Alloc'!N241</f>
        <v>0</v>
      </c>
      <c r="F225" s="6">
        <f>'Principal CF Alloc'!Q241</f>
        <v>0</v>
      </c>
      <c r="G225" s="6">
        <f>'Principal CF Alloc'!V241</f>
        <v>5777.0179469553641</v>
      </c>
      <c r="H225" s="6">
        <f>'Principal CF Alloc'!AC241</f>
        <v>0</v>
      </c>
      <c r="I225" s="6">
        <f>'Principal CF Alloc'!AF241</f>
        <v>1678.9458408339028</v>
      </c>
      <c r="K225" s="6">
        <f>SUM(B225:I225)-'Principal CF Alloc'!M241-'Principal CF Alloc'!U241</f>
        <v>7455.9637877892674</v>
      </c>
    </row>
    <row r="226" spans="1:11" x14ac:dyDescent="0.15">
      <c r="A226" s="26">
        <v>224</v>
      </c>
      <c r="B226" s="6">
        <f>'Principal CF Alloc'!C242</f>
        <v>0</v>
      </c>
      <c r="C226" s="6">
        <f>'Principal CF Alloc'!F242</f>
        <v>0</v>
      </c>
      <c r="D226" s="6">
        <f>'Principal CF Alloc'!I242</f>
        <v>0</v>
      </c>
      <c r="E226" s="6">
        <f>'Principal CF Alloc'!N242</f>
        <v>0</v>
      </c>
      <c r="F226" s="6">
        <f>'Principal CF Alloc'!Q242</f>
        <v>0</v>
      </c>
      <c r="G226" s="6">
        <f>'Principal CF Alloc'!V242</f>
        <v>5538.844845151044</v>
      </c>
      <c r="H226" s="6">
        <f>'Principal CF Alloc'!AC242</f>
        <v>0</v>
      </c>
      <c r="I226" s="6">
        <f>'Principal CF Alloc'!AF242</f>
        <v>1609.7267831220222</v>
      </c>
      <c r="K226" s="6">
        <f>SUM(B226:I226)-'Principal CF Alloc'!M242-'Principal CF Alloc'!U242</f>
        <v>7148.5716282730664</v>
      </c>
    </row>
    <row r="227" spans="1:11" x14ac:dyDescent="0.15">
      <c r="A227" s="26">
        <v>225</v>
      </c>
      <c r="B227" s="6">
        <f>'Principal CF Alloc'!C243</f>
        <v>0</v>
      </c>
      <c r="C227" s="6">
        <f>'Principal CF Alloc'!F243</f>
        <v>0</v>
      </c>
      <c r="D227" s="6">
        <f>'Principal CF Alloc'!I243</f>
        <v>0</v>
      </c>
      <c r="E227" s="6">
        <f>'Principal CF Alloc'!N243</f>
        <v>0</v>
      </c>
      <c r="F227" s="6">
        <f>'Principal CF Alloc'!Q243</f>
        <v>0</v>
      </c>
      <c r="G227" s="6">
        <f>'Principal CF Alloc'!V243</f>
        <v>5308.741729187831</v>
      </c>
      <c r="H227" s="6">
        <f>'Principal CF Alloc'!AC243</f>
        <v>0</v>
      </c>
      <c r="I227" s="6">
        <f>'Principal CF Alloc'!AF243</f>
        <v>1542.8530650452133</v>
      </c>
      <c r="K227" s="6">
        <f>SUM(B227:I227)-'Principal CF Alloc'!M243-'Principal CF Alloc'!U243</f>
        <v>6851.594794233044</v>
      </c>
    </row>
    <row r="228" spans="1:11" x14ac:dyDescent="0.15">
      <c r="A228" s="26">
        <v>226</v>
      </c>
      <c r="B228" s="6">
        <f>'Principal CF Alloc'!C244</f>
        <v>0</v>
      </c>
      <c r="C228" s="6">
        <f>'Principal CF Alloc'!F244</f>
        <v>0</v>
      </c>
      <c r="D228" s="6">
        <f>'Principal CF Alloc'!I244</f>
        <v>0</v>
      </c>
      <c r="E228" s="6">
        <f>'Principal CF Alloc'!N244</f>
        <v>0</v>
      </c>
      <c r="F228" s="6">
        <f>'Principal CF Alloc'!Q244</f>
        <v>0</v>
      </c>
      <c r="G228" s="6">
        <f>'Principal CF Alloc'!V244</f>
        <v>5086.458769375613</v>
      </c>
      <c r="H228" s="6">
        <f>'Principal CF Alloc'!AC244</f>
        <v>0</v>
      </c>
      <c r="I228" s="6">
        <f>'Principal CF Alloc'!AF244</f>
        <v>1478.2520798497876</v>
      </c>
      <c r="K228" s="6">
        <f>SUM(B228:I228)-'Principal CF Alloc'!M244-'Principal CF Alloc'!U244</f>
        <v>6564.710849225401</v>
      </c>
    </row>
    <row r="229" spans="1:11" x14ac:dyDescent="0.15">
      <c r="A229" s="26">
        <v>227</v>
      </c>
      <c r="B229" s="6">
        <f>'Principal CF Alloc'!C245</f>
        <v>0</v>
      </c>
      <c r="C229" s="6">
        <f>'Principal CF Alloc'!F245</f>
        <v>0</v>
      </c>
      <c r="D229" s="6">
        <f>'Principal CF Alloc'!I245</f>
        <v>0</v>
      </c>
      <c r="E229" s="6">
        <f>'Principal CF Alloc'!N245</f>
        <v>0</v>
      </c>
      <c r="F229" s="6">
        <f>'Principal CF Alloc'!Q245</f>
        <v>0</v>
      </c>
      <c r="G229" s="6">
        <f>'Principal CF Alloc'!V245</f>
        <v>4871.7534826758947</v>
      </c>
      <c r="H229" s="6">
        <f>'Principal CF Alloc'!AC245</f>
        <v>0</v>
      </c>
      <c r="I229" s="6">
        <f>'Principal CF Alloc'!AF245</f>
        <v>1415.8533559026819</v>
      </c>
      <c r="K229" s="6">
        <f>SUM(B229:I229)-'Principal CF Alloc'!M245-'Principal CF Alloc'!U245</f>
        <v>6287.6068385785766</v>
      </c>
    </row>
    <row r="230" spans="1:11" x14ac:dyDescent="0.15">
      <c r="A230" s="26">
        <v>228</v>
      </c>
      <c r="B230" s="6">
        <f>'Principal CF Alloc'!C246</f>
        <v>0</v>
      </c>
      <c r="C230" s="6">
        <f>'Principal CF Alloc'!F246</f>
        <v>0</v>
      </c>
      <c r="D230" s="6">
        <f>'Principal CF Alloc'!I246</f>
        <v>0</v>
      </c>
      <c r="E230" s="6">
        <f>'Principal CF Alloc'!N246</f>
        <v>0</v>
      </c>
      <c r="F230" s="6">
        <f>'Principal CF Alloc'!Q246</f>
        <v>0</v>
      </c>
      <c r="G230" s="6">
        <f>'Principal CF Alloc'!V246</f>
        <v>4664.3905236255187</v>
      </c>
      <c r="H230" s="6">
        <f>'Principal CF Alloc'!AC246</f>
        <v>0</v>
      </c>
      <c r="I230" s="6">
        <f>'Principal CF Alloc'!AF246</f>
        <v>1355.5884959286664</v>
      </c>
      <c r="K230" s="6">
        <f>SUM(B230:I230)-'Principal CF Alloc'!M246-'Principal CF Alloc'!U246</f>
        <v>6019.9790195541846</v>
      </c>
    </row>
    <row r="231" spans="1:11" x14ac:dyDescent="0.15">
      <c r="A231" s="26">
        <v>229</v>
      </c>
      <c r="B231" s="6">
        <f>'Principal CF Alloc'!C247</f>
        <v>0</v>
      </c>
      <c r="C231" s="6">
        <f>'Principal CF Alloc'!F247</f>
        <v>0</v>
      </c>
      <c r="D231" s="6">
        <f>'Principal CF Alloc'!I247</f>
        <v>0</v>
      </c>
      <c r="E231" s="6">
        <f>'Principal CF Alloc'!N247</f>
        <v>0</v>
      </c>
      <c r="F231" s="6">
        <f>'Principal CF Alloc'!Q247</f>
        <v>0</v>
      </c>
      <c r="G231" s="6">
        <f>'Principal CF Alloc'!V247</f>
        <v>4464.1414810787028</v>
      </c>
      <c r="H231" s="6">
        <f>'Principal CF Alloc'!AC247</f>
        <v>0</v>
      </c>
      <c r="I231" s="6">
        <f>'Principal CF Alloc'!AF247</f>
        <v>1297.3911179384982</v>
      </c>
      <c r="K231" s="6">
        <f>SUM(B231:I231)-'Principal CF Alloc'!M247-'Principal CF Alloc'!U247</f>
        <v>5761.5325990172005</v>
      </c>
    </row>
    <row r="232" spans="1:11" x14ac:dyDescent="0.15">
      <c r="A232" s="26">
        <v>230</v>
      </c>
      <c r="B232" s="6">
        <f>'Principal CF Alloc'!C248</f>
        <v>0</v>
      </c>
      <c r="C232" s="6">
        <f>'Principal CF Alloc'!F248</f>
        <v>0</v>
      </c>
      <c r="D232" s="6">
        <f>'Principal CF Alloc'!I248</f>
        <v>0</v>
      </c>
      <c r="E232" s="6">
        <f>'Principal CF Alloc'!N248</f>
        <v>0</v>
      </c>
      <c r="F232" s="6">
        <f>'Principal CF Alloc'!Q248</f>
        <v>0</v>
      </c>
      <c r="G232" s="6">
        <f>'Principal CF Alloc'!V248</f>
        <v>4270.784680608027</v>
      </c>
      <c r="H232" s="6">
        <f>'Principal CF Alloc'!AC248</f>
        <v>0</v>
      </c>
      <c r="I232" s="6">
        <f>'Principal CF Alloc'!AF248</f>
        <v>1241.1967978017078</v>
      </c>
      <c r="K232" s="6">
        <f>SUM(B232:I232)-'Principal CF Alloc'!M248-'Principal CF Alloc'!U248</f>
        <v>5511.9814784097343</v>
      </c>
    </row>
    <row r="233" spans="1:11" x14ac:dyDescent="0.15">
      <c r="A233" s="26">
        <v>231</v>
      </c>
      <c r="B233" s="6">
        <f>'Principal CF Alloc'!C249</f>
        <v>0</v>
      </c>
      <c r="C233" s="6">
        <f>'Principal CF Alloc'!F249</f>
        <v>0</v>
      </c>
      <c r="D233" s="6">
        <f>'Principal CF Alloc'!I249</f>
        <v>0</v>
      </c>
      <c r="E233" s="6">
        <f>'Principal CF Alloc'!N249</f>
        <v>0</v>
      </c>
      <c r="F233" s="6">
        <f>'Principal CF Alloc'!Q249</f>
        <v>0</v>
      </c>
      <c r="G233" s="6">
        <f>'Principal CF Alloc'!V249</f>
        <v>4084.1049924093509</v>
      </c>
      <c r="H233" s="6">
        <f>'Principal CF Alloc'!AC249</f>
        <v>0</v>
      </c>
      <c r="I233" s="6">
        <f>'Principal CF Alloc'!AF249</f>
        <v>1186.9430134189674</v>
      </c>
      <c r="K233" s="6">
        <f>SUM(B233:I233)-'Principal CF Alloc'!M249-'Principal CF Alloc'!U249</f>
        <v>5271.0480058283183</v>
      </c>
    </row>
    <row r="234" spans="1:11" x14ac:dyDescent="0.15">
      <c r="A234" s="26">
        <v>232</v>
      </c>
      <c r="B234" s="6">
        <f>'Principal CF Alloc'!C250</f>
        <v>0</v>
      </c>
      <c r="C234" s="6">
        <f>'Principal CF Alloc'!F250</f>
        <v>0</v>
      </c>
      <c r="D234" s="6">
        <f>'Principal CF Alloc'!I250</f>
        <v>0</v>
      </c>
      <c r="E234" s="6">
        <f>'Principal CF Alloc'!N250</f>
        <v>0</v>
      </c>
      <c r="F234" s="6">
        <f>'Principal CF Alloc'!Q250</f>
        <v>0</v>
      </c>
      <c r="G234" s="6">
        <f>'Principal CF Alloc'!V250</f>
        <v>3903.8936445598324</v>
      </c>
      <c r="H234" s="6">
        <f>'Principal CF Alloc'!AC250</f>
        <v>0</v>
      </c>
      <c r="I234" s="6">
        <f>'Principal CF Alloc'!AF250</f>
        <v>1134.5690904502012</v>
      </c>
      <c r="K234" s="6">
        <f>SUM(B234:I234)-'Principal CF Alloc'!M250-'Principal CF Alloc'!U250</f>
        <v>5038.4627350100336</v>
      </c>
    </row>
    <row r="235" spans="1:11" x14ac:dyDescent="0.15">
      <c r="A235" s="26">
        <v>233</v>
      </c>
      <c r="B235" s="6">
        <f>'Principal CF Alloc'!C251</f>
        <v>0</v>
      </c>
      <c r="C235" s="6">
        <f>'Principal CF Alloc'!F251</f>
        <v>0</v>
      </c>
      <c r="D235" s="6">
        <f>'Principal CF Alloc'!I251</f>
        <v>0</v>
      </c>
      <c r="E235" s="6">
        <f>'Principal CF Alloc'!N251</f>
        <v>0</v>
      </c>
      <c r="F235" s="6">
        <f>'Principal CF Alloc'!Q251</f>
        <v>0</v>
      </c>
      <c r="G235" s="6">
        <f>'Principal CF Alloc'!V251</f>
        <v>3729.948041482312</v>
      </c>
      <c r="H235" s="6">
        <f>'Principal CF Alloc'!AC251</f>
        <v>0</v>
      </c>
      <c r="I235" s="6">
        <f>'Principal CF Alloc'!AF251</f>
        <v>1084.0161495557968</v>
      </c>
      <c r="K235" s="6">
        <f>SUM(B235:I235)-'Principal CF Alloc'!M251-'Principal CF Alloc'!U251</f>
        <v>4813.9641910381088</v>
      </c>
    </row>
    <row r="236" spans="1:11" x14ac:dyDescent="0.15">
      <c r="A236" s="26">
        <v>234</v>
      </c>
      <c r="B236" s="6">
        <f>'Principal CF Alloc'!C252</f>
        <v>0</v>
      </c>
      <c r="C236" s="6">
        <f>'Principal CF Alloc'!F252</f>
        <v>0</v>
      </c>
      <c r="D236" s="6">
        <f>'Principal CF Alloc'!I252</f>
        <v>0</v>
      </c>
      <c r="E236" s="6">
        <f>'Principal CF Alloc'!N252</f>
        <v>0</v>
      </c>
      <c r="F236" s="6">
        <f>'Principal CF Alloc'!Q252</f>
        <v>0</v>
      </c>
      <c r="G236" s="6">
        <f>'Principal CF Alloc'!V252</f>
        <v>3562.07158747326</v>
      </c>
      <c r="H236" s="6">
        <f>'Principal CF Alloc'!AC252</f>
        <v>0</v>
      </c>
      <c r="I236" s="6">
        <f>'Principal CF Alloc'!AF252</f>
        <v>1035.2270551094161</v>
      </c>
      <c r="K236" s="6">
        <f>SUM(B236:I236)-'Principal CF Alloc'!M252-'Principal CF Alloc'!U252</f>
        <v>4597.2986425826766</v>
      </c>
    </row>
    <row r="237" spans="1:11" x14ac:dyDescent="0.15">
      <c r="A237" s="26">
        <v>235</v>
      </c>
      <c r="B237" s="6">
        <f>'Principal CF Alloc'!C253</f>
        <v>0</v>
      </c>
      <c r="C237" s="6">
        <f>'Principal CF Alloc'!F253</f>
        <v>0</v>
      </c>
      <c r="D237" s="6">
        <f>'Principal CF Alloc'!I253</f>
        <v>0</v>
      </c>
      <c r="E237" s="6">
        <f>'Principal CF Alloc'!N253</f>
        <v>0</v>
      </c>
      <c r="F237" s="6">
        <f>'Principal CF Alloc'!Q253</f>
        <v>0</v>
      </c>
      <c r="G237" s="6">
        <f>'Principal CF Alloc'!V253</f>
        <v>3400.0735151554086</v>
      </c>
      <c r="H237" s="6">
        <f>'Principal CF Alloc'!AC253</f>
        <v>0</v>
      </c>
      <c r="I237" s="6">
        <f>'Principal CF Alloc'!AF253</f>
        <v>988.14636534204067</v>
      </c>
      <c r="K237" s="6">
        <f>SUM(B237:I237)-'Principal CF Alloc'!M253-'Principal CF Alloc'!U253</f>
        <v>4388.2198804974496</v>
      </c>
    </row>
    <row r="238" spans="1:11" x14ac:dyDescent="0.15">
      <c r="A238" s="26">
        <v>236</v>
      </c>
      <c r="B238" s="6">
        <f>'Principal CF Alloc'!C254</f>
        <v>0</v>
      </c>
      <c r="C238" s="6">
        <f>'Principal CF Alloc'!F254</f>
        <v>0</v>
      </c>
      <c r="D238" s="6">
        <f>'Principal CF Alloc'!I254</f>
        <v>0</v>
      </c>
      <c r="E238" s="6">
        <f>'Principal CF Alloc'!N254</f>
        <v>0</v>
      </c>
      <c r="F238" s="6">
        <f>'Principal CF Alloc'!Q254</f>
        <v>0</v>
      </c>
      <c r="G238" s="6">
        <f>'Principal CF Alloc'!V254</f>
        <v>3243.768718719924</v>
      </c>
      <c r="H238" s="6">
        <f>'Principal CF Alloc'!AC254</f>
        <v>0</v>
      </c>
      <c r="I238" s="6">
        <f>'Principal CF Alloc'!AF254</f>
        <v>942.72028387797786</v>
      </c>
      <c r="K238" s="6">
        <f>SUM(B238:I238)-'Principal CF Alloc'!M254-'Principal CF Alloc'!U254</f>
        <v>4186.4890025979021</v>
      </c>
    </row>
    <row r="239" spans="1:11" x14ac:dyDescent="0.15">
      <c r="A239" s="26">
        <v>237</v>
      </c>
      <c r="B239" s="6">
        <f>'Principal CF Alloc'!C255</f>
        <v>0</v>
      </c>
      <c r="C239" s="6">
        <f>'Principal CF Alloc'!F255</f>
        <v>0</v>
      </c>
      <c r="D239" s="6">
        <f>'Principal CF Alloc'!I255</f>
        <v>0</v>
      </c>
      <c r="E239" s="6">
        <f>'Principal CF Alloc'!N255</f>
        <v>0</v>
      </c>
      <c r="F239" s="6">
        <f>'Principal CF Alloc'!Q255</f>
        <v>0</v>
      </c>
      <c r="G239" s="6">
        <f>'Principal CF Alloc'!V255</f>
        <v>1944.7444222483086</v>
      </c>
      <c r="H239" s="6">
        <f>'Principal CF Alloc'!AC255</f>
        <v>0</v>
      </c>
      <c r="I239" s="6">
        <f>'Principal CF Alloc'!AF255</f>
        <v>565.19134771243603</v>
      </c>
      <c r="K239" s="6">
        <f>SUM(B239:I239)-'Principal CF Alloc'!M255-'Principal CF Alloc'!U255</f>
        <v>2509.9357699607444</v>
      </c>
    </row>
    <row r="240" spans="1:11" x14ac:dyDescent="0.15">
      <c r="A240" s="26">
        <v>238</v>
      </c>
      <c r="B240" s="6">
        <f>'Principal CF Alloc'!C256</f>
        <v>0</v>
      </c>
      <c r="C240" s="6">
        <f>'Principal CF Alloc'!F256</f>
        <v>0</v>
      </c>
      <c r="D240" s="6">
        <f>'Principal CF Alloc'!I256</f>
        <v>0</v>
      </c>
      <c r="E240" s="6">
        <f>'Principal CF Alloc'!N256</f>
        <v>0</v>
      </c>
      <c r="F240" s="6">
        <f>'Principal CF Alloc'!Q256</f>
        <v>0</v>
      </c>
      <c r="G240" s="6">
        <f>'Principal CF Alloc'!V256</f>
        <v>0</v>
      </c>
      <c r="H240" s="6">
        <f>'Principal CF Alloc'!AC256</f>
        <v>0</v>
      </c>
      <c r="I240" s="6">
        <f>'Principal CF Alloc'!AF256</f>
        <v>0</v>
      </c>
      <c r="K240" s="6">
        <f>SUM(B240:I240)-'Principal CF Alloc'!M256-'Principal CF Alloc'!U256</f>
        <v>0</v>
      </c>
    </row>
    <row r="241" spans="1:11" x14ac:dyDescent="0.15">
      <c r="A241" s="26">
        <v>239</v>
      </c>
      <c r="B241" s="6">
        <f>'Principal CF Alloc'!C257</f>
        <v>0</v>
      </c>
      <c r="C241" s="6">
        <f>'Principal CF Alloc'!F257</f>
        <v>0</v>
      </c>
      <c r="D241" s="6">
        <f>'Principal CF Alloc'!I257</f>
        <v>0</v>
      </c>
      <c r="E241" s="6">
        <f>'Principal CF Alloc'!N257</f>
        <v>0</v>
      </c>
      <c r="F241" s="6">
        <f>'Principal CF Alloc'!Q257</f>
        <v>0</v>
      </c>
      <c r="G241" s="6">
        <f>'Principal CF Alloc'!V257</f>
        <v>0</v>
      </c>
      <c r="H241" s="6">
        <f>'Principal CF Alloc'!AC257</f>
        <v>0</v>
      </c>
      <c r="I241" s="6">
        <f>'Principal CF Alloc'!AF257</f>
        <v>0</v>
      </c>
      <c r="K241" s="6">
        <f>SUM(B241:I241)-'Principal CF Alloc'!M257-'Principal CF Alloc'!U257</f>
        <v>0</v>
      </c>
    </row>
    <row r="242" spans="1:11" x14ac:dyDescent="0.15">
      <c r="A242" s="26">
        <v>240</v>
      </c>
      <c r="B242" s="6">
        <f>'Principal CF Alloc'!C258</f>
        <v>0</v>
      </c>
      <c r="C242" s="6">
        <f>'Principal CF Alloc'!F258</f>
        <v>0</v>
      </c>
      <c r="D242" s="6">
        <f>'Principal CF Alloc'!I258</f>
        <v>0</v>
      </c>
      <c r="E242" s="6">
        <f>'Principal CF Alloc'!N258</f>
        <v>0</v>
      </c>
      <c r="F242" s="6">
        <f>'Principal CF Alloc'!Q258</f>
        <v>0</v>
      </c>
      <c r="G242" s="6">
        <f>'Principal CF Alloc'!V258</f>
        <v>0</v>
      </c>
      <c r="H242" s="6">
        <f>'Principal CF Alloc'!AC258</f>
        <v>0</v>
      </c>
      <c r="I242" s="6">
        <f>'Principal CF Alloc'!AF258</f>
        <v>0</v>
      </c>
      <c r="K242" s="6">
        <f>SUM(B242:I242)-'Principal CF Alloc'!M258-'Principal CF Alloc'!U258</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L243"/>
  <sheetViews>
    <sheetView zoomScale="85"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8.83203125" defaultRowHeight="13" x14ac:dyDescent="0.15"/>
  <cols>
    <col min="1" max="1" width="6.83203125" style="26" customWidth="1"/>
    <col min="2" max="2" width="11.1640625" style="6" bestFit="1" customWidth="1"/>
    <col min="3" max="3" width="10.1640625" style="6" bestFit="1" customWidth="1"/>
    <col min="4" max="9" width="11.1640625" style="6" bestFit="1" customWidth="1"/>
    <col min="10" max="10" width="4" style="6" customWidth="1"/>
    <col min="11" max="11" width="12.1640625" style="6" bestFit="1" customWidth="1"/>
  </cols>
  <sheetData>
    <row r="2" spans="1:12" x14ac:dyDescent="0.15">
      <c r="B2" s="24" t="s">
        <v>1</v>
      </c>
      <c r="C2" s="24" t="s">
        <v>7</v>
      </c>
      <c r="D2" s="24" t="s">
        <v>2</v>
      </c>
      <c r="E2" s="24" t="s">
        <v>5</v>
      </c>
      <c r="F2" s="24" t="s">
        <v>6</v>
      </c>
      <c r="G2" s="24" t="s">
        <v>4</v>
      </c>
      <c r="H2" s="24" t="s">
        <v>0</v>
      </c>
      <c r="I2" s="24" t="s">
        <v>3</v>
      </c>
      <c r="J2" s="27"/>
      <c r="K2" s="24" t="s">
        <v>47</v>
      </c>
    </row>
    <row r="3" spans="1:12" x14ac:dyDescent="0.15">
      <c r="A3" s="26">
        <v>0</v>
      </c>
      <c r="B3" s="6">
        <f>'Principal CF Alloc'!D18</f>
        <v>74800000</v>
      </c>
      <c r="C3" s="6">
        <f>'Principal CF Alloc'!G18</f>
        <v>5200000</v>
      </c>
      <c r="D3" s="6">
        <f>'Principal CF Alloc'!J18</f>
        <v>14000000</v>
      </c>
      <c r="E3" s="6">
        <f>'Principal CF Alloc'!O18</f>
        <v>22000000</v>
      </c>
      <c r="F3" s="6">
        <f>'Principal CF Alloc'!R18</f>
        <v>20000000</v>
      </c>
      <c r="G3" s="6">
        <f>'Principal CF Alloc'!W18</f>
        <v>24000000</v>
      </c>
      <c r="H3" s="6">
        <f>'Principal CF Alloc'!AD18</f>
        <v>32550000</v>
      </c>
      <c r="I3" s="6">
        <f>'Principal CF Alloc'!AG18</f>
        <v>13950000</v>
      </c>
      <c r="K3" s="6">
        <f>SUM(B3:J3)</f>
        <v>206500000</v>
      </c>
      <c r="L3" s="20">
        <f>K3-'Summary CF'!F2</f>
        <v>-9.9999994039535522E-2</v>
      </c>
    </row>
    <row r="4" spans="1:12" x14ac:dyDescent="0.15">
      <c r="A4" s="26">
        <v>1</v>
      </c>
      <c r="B4" s="6">
        <f>'Principal CF Alloc'!D19</f>
        <v>73833322.08663173</v>
      </c>
      <c r="C4" s="6">
        <f>'Principal CF Alloc'!G19</f>
        <v>5108333.333333333</v>
      </c>
      <c r="D4" s="6">
        <f>'Principal CF Alloc'!J19</f>
        <v>14000000</v>
      </c>
      <c r="E4" s="6">
        <f>'Principal CF Alloc'!O19</f>
        <v>22091666.666666668</v>
      </c>
      <c r="F4" s="6">
        <f>'Principal CF Alloc'!R19</f>
        <v>20000000</v>
      </c>
      <c r="G4" s="6">
        <f>'Principal CF Alloc'!W19</f>
        <v>24100000</v>
      </c>
      <c r="H4" s="6">
        <f>'Principal CF Alloc'!AD19</f>
        <v>32298121.731427345</v>
      </c>
      <c r="I4" s="6">
        <f>'Principal CF Alloc'!AG19</f>
        <v>13950000</v>
      </c>
      <c r="K4" s="6">
        <f t="shared" ref="K4:K10" si="0">SUM(B4:J4)</f>
        <v>205381443.81805906</v>
      </c>
      <c r="L4" s="20">
        <f>K4-'Summary CF'!F3</f>
        <v>-9.9999994039535522E-2</v>
      </c>
    </row>
    <row r="5" spans="1:12" x14ac:dyDescent="0.15">
      <c r="A5" s="26">
        <v>2</v>
      </c>
      <c r="B5" s="6">
        <f>'Principal CF Alloc'!D20</f>
        <v>72744659.567188904</v>
      </c>
      <c r="C5" s="6">
        <f>'Principal CF Alloc'!G20</f>
        <v>5016284.722222222</v>
      </c>
      <c r="D5" s="6">
        <f>'Principal CF Alloc'!J20</f>
        <v>14000000</v>
      </c>
      <c r="E5" s="6">
        <f>'Principal CF Alloc'!O20</f>
        <v>22183715.27777778</v>
      </c>
      <c r="F5" s="6">
        <f>'Principal CF Alloc'!R20</f>
        <v>20000000</v>
      </c>
      <c r="G5" s="6">
        <f>'Principal CF Alloc'!W20</f>
        <v>24200416.666666668</v>
      </c>
      <c r="H5" s="6">
        <f>'Principal CF Alloc'!AD20</f>
        <v>32010912.780464273</v>
      </c>
      <c r="I5" s="6">
        <f>'Principal CF Alloc'!AG20</f>
        <v>13950000</v>
      </c>
      <c r="K5" s="6">
        <f t="shared" si="0"/>
        <v>204105989.01431984</v>
      </c>
      <c r="L5" s="20">
        <f>K5-'Summary CF'!F4</f>
        <v>-9.9999964237213135E-2</v>
      </c>
    </row>
    <row r="6" spans="1:12" x14ac:dyDescent="0.15">
      <c r="A6" s="26">
        <v>3</v>
      </c>
      <c r="B6" s="6">
        <f>'Principal CF Alloc'!D21</f>
        <v>71535151.185462654</v>
      </c>
      <c r="C6" s="6">
        <f>'Principal CF Alloc'!G21</f>
        <v>4923852.5752314813</v>
      </c>
      <c r="D6" s="6">
        <f>'Principal CF Alloc'!J21</f>
        <v>14000000</v>
      </c>
      <c r="E6" s="6">
        <f>'Principal CF Alloc'!O21</f>
        <v>22276147.424768522</v>
      </c>
      <c r="F6" s="6">
        <f>'Principal CF Alloc'!R21</f>
        <v>20000000</v>
      </c>
      <c r="G6" s="6">
        <f>'Principal CF Alloc'!W21</f>
        <v>24301251.736111112</v>
      </c>
      <c r="H6" s="6">
        <f>'Principal CF Alloc'!AD21</f>
        <v>31688704.599082373</v>
      </c>
      <c r="I6" s="6">
        <f>'Principal CF Alloc'!AG21</f>
        <v>13950000</v>
      </c>
      <c r="K6" s="6">
        <f t="shared" si="0"/>
        <v>202675107.52065614</v>
      </c>
      <c r="L6" s="20">
        <f>K6-'Summary CF'!F5</f>
        <v>-9.9999994039535522E-2</v>
      </c>
    </row>
    <row r="7" spans="1:12" x14ac:dyDescent="0.15">
      <c r="A7" s="26">
        <v>4</v>
      </c>
      <c r="B7" s="6">
        <f>'Principal CF Alloc'!D22</f>
        <v>70206219.410777986</v>
      </c>
      <c r="C7" s="6">
        <f>'Principal CF Alloc'!G22</f>
        <v>4831035.2942949459</v>
      </c>
      <c r="D7" s="6">
        <f>'Principal CF Alloc'!J22</f>
        <v>14000000</v>
      </c>
      <c r="E7" s="6">
        <f>'Principal CF Alloc'!O22</f>
        <v>22368964.705705058</v>
      </c>
      <c r="F7" s="6">
        <f>'Principal CF Alloc'!R22</f>
        <v>20000000</v>
      </c>
      <c r="G7" s="6">
        <f>'Principal CF Alloc'!W22</f>
        <v>24402506.951678243</v>
      </c>
      <c r="H7" s="6">
        <f>'Principal CF Alloc'!AD22</f>
        <v>31331911.099088836</v>
      </c>
      <c r="I7" s="6">
        <f>'Principal CF Alloc'!AG22</f>
        <v>13950000</v>
      </c>
      <c r="K7" s="6">
        <f t="shared" si="0"/>
        <v>201090637.46154508</v>
      </c>
      <c r="L7" s="20">
        <f>K7-'Summary CF'!F6</f>
        <v>-9.9999934434890747E-2</v>
      </c>
    </row>
    <row r="8" spans="1:12" x14ac:dyDescent="0.15">
      <c r="A8" s="26">
        <v>5</v>
      </c>
      <c r="B8" s="6">
        <f>'Principal CF Alloc'!D23</f>
        <v>68759569.354535311</v>
      </c>
      <c r="C8" s="6">
        <f>'Principal CF Alloc'!G23</f>
        <v>4737831.2746878415</v>
      </c>
      <c r="D8" s="6">
        <f>'Principal CF Alloc'!J23</f>
        <v>14000000</v>
      </c>
      <c r="E8" s="6">
        <f>'Principal CF Alloc'!O23</f>
        <v>22462168.725312162</v>
      </c>
      <c r="F8" s="6">
        <f>'Principal CF Alloc'!R23</f>
        <v>20000000</v>
      </c>
      <c r="G8" s="6">
        <f>'Principal CF Alloc'!W23</f>
        <v>24504184.063976903</v>
      </c>
      <c r="H8" s="6">
        <f>'Principal CF Alloc'!AD23</f>
        <v>30941028.337255105</v>
      </c>
      <c r="I8" s="6">
        <f>'Principal CF Alloc'!AG23</f>
        <v>13950000</v>
      </c>
      <c r="K8" s="6">
        <f t="shared" si="0"/>
        <v>199354781.75576735</v>
      </c>
      <c r="L8" s="20">
        <f>K8-'Summary CF'!F7</f>
        <v>-9.9999964237213135E-2</v>
      </c>
    </row>
    <row r="9" spans="1:12" x14ac:dyDescent="0.15">
      <c r="A9" s="26">
        <v>6</v>
      </c>
      <c r="B9" s="6">
        <f>'Principal CF Alloc'!D24</f>
        <v>67197186.603364468</v>
      </c>
      <c r="C9" s="6">
        <f>'Principal CF Alloc'!G24</f>
        <v>4644238.9049990401</v>
      </c>
      <c r="D9" s="6">
        <f>'Principal CF Alloc'!J24</f>
        <v>14000000</v>
      </c>
      <c r="E9" s="6">
        <f>'Principal CF Alloc'!O24</f>
        <v>22555761.095000964</v>
      </c>
      <c r="F9" s="6">
        <f>'Principal CF Alloc'!R24</f>
        <v>20000000</v>
      </c>
      <c r="G9" s="6">
        <f>'Principal CF Alloc'!W24</f>
        <v>24606284.830910139</v>
      </c>
      <c r="H9" s="6">
        <f>'Principal CF Alloc'!AD24</f>
        <v>30516633.885586049</v>
      </c>
      <c r="I9" s="6">
        <f>'Principal CF Alloc'!AG24</f>
        <v>13950000</v>
      </c>
      <c r="K9" s="6">
        <f t="shared" si="0"/>
        <v>197470105.31986067</v>
      </c>
      <c r="L9" s="20">
        <f>K9-'Summary CF'!F8</f>
        <v>-9.9999934434890747E-2</v>
      </c>
    </row>
    <row r="10" spans="1:12" x14ac:dyDescent="0.15">
      <c r="A10" s="26">
        <v>7</v>
      </c>
      <c r="B10" s="6">
        <f>'Principal CF Alloc'!D25</f>
        <v>65521333.957433075</v>
      </c>
      <c r="C10" s="6">
        <f>'Principal CF Alloc'!G25</f>
        <v>4550256.5671032025</v>
      </c>
      <c r="D10" s="6">
        <f>'Principal CF Alloc'!J25</f>
        <v>14000000</v>
      </c>
      <c r="E10" s="6">
        <f>'Principal CF Alloc'!O25</f>
        <v>22649743.4328968</v>
      </c>
      <c r="F10" s="6">
        <f>'Principal CF Alloc'!R25</f>
        <v>20000000</v>
      </c>
      <c r="G10" s="6">
        <f>'Principal CF Alloc'!W25</f>
        <v>24708811.017705597</v>
      </c>
      <c r="H10" s="6">
        <f>'Principal CF Alloc'!AD25</f>
        <v>30059385.883399669</v>
      </c>
      <c r="I10" s="6">
        <f>'Principal CF Alloc'!AG25</f>
        <v>13950000</v>
      </c>
      <c r="K10" s="6">
        <f t="shared" si="0"/>
        <v>195439530.85853833</v>
      </c>
      <c r="L10" s="20">
        <f>K10-'Summary CF'!F9</f>
        <v>-9.9999964237213135E-2</v>
      </c>
    </row>
    <row r="11" spans="1:12" x14ac:dyDescent="0.15">
      <c r="A11" s="26">
        <v>8</v>
      </c>
      <c r="B11" s="6">
        <f>'Principal CF Alloc'!D26</f>
        <v>63734547.067906268</v>
      </c>
      <c r="C11" s="6">
        <f>'Principal CF Alloc'!G26</f>
        <v>4455882.6361327991</v>
      </c>
      <c r="D11" s="6">
        <f>'Principal CF Alloc'!J26</f>
        <v>14000000</v>
      </c>
      <c r="E11" s="6">
        <f>'Principal CF Alloc'!O26</f>
        <v>22744117.363867205</v>
      </c>
      <c r="F11" s="6">
        <f>'Principal CF Alloc'!R26</f>
        <v>20000000</v>
      </c>
      <c r="G11" s="6">
        <f>'Principal CF Alloc'!W26</f>
        <v>24811764.396946035</v>
      </c>
      <c r="H11" s="6">
        <f>'Principal CF Alloc'!AD26</f>
        <v>29570021.769472696</v>
      </c>
      <c r="I11" s="6">
        <f>'Principal CF Alloc'!AG26</f>
        <v>13950000</v>
      </c>
      <c r="K11" s="6">
        <f t="shared" ref="K11:K74" si="1">SUM(B11:J11)</f>
        <v>193266333.23432499</v>
      </c>
      <c r="L11" s="20">
        <f>K11-'Summary CF'!F10</f>
        <v>-9.9999964237213135E-2</v>
      </c>
    </row>
    <row r="12" spans="1:12" x14ac:dyDescent="0.15">
      <c r="A12" s="26">
        <v>9</v>
      </c>
      <c r="B12" s="6">
        <f>'Principal CF Alloc'!D27</f>
        <v>61839628.973195232</v>
      </c>
      <c r="C12" s="6">
        <f>'Principal CF Alloc'!G27</f>
        <v>4361115.4804500192</v>
      </c>
      <c r="D12" s="6">
        <f>'Principal CF Alloc'!J27</f>
        <v>14000000</v>
      </c>
      <c r="E12" s="6">
        <f>'Principal CF Alloc'!O27</f>
        <v>22838884.519549984</v>
      </c>
      <c r="F12" s="6">
        <f>'Principal CF Alloc'!R27</f>
        <v>20000000</v>
      </c>
      <c r="G12" s="6">
        <f>'Principal CF Alloc'!W27</f>
        <v>24915146.748599976</v>
      </c>
      <c r="H12" s="6">
        <f>'Principal CF Alloc'!AD27</f>
        <v>29049356.694146726</v>
      </c>
      <c r="I12" s="6">
        <f>'Principal CF Alloc'!AG27</f>
        <v>13950000</v>
      </c>
      <c r="K12" s="6">
        <f t="shared" si="1"/>
        <v>190954132.41594192</v>
      </c>
      <c r="L12" s="20">
        <f>K12-'Summary CF'!F11</f>
        <v>-9.9999934434890747E-2</v>
      </c>
    </row>
    <row r="13" spans="1:12" x14ac:dyDescent="0.15">
      <c r="A13" s="26">
        <v>10</v>
      </c>
      <c r="B13" s="6">
        <f>'Principal CF Alloc'!D28</f>
        <v>59839643.539428286</v>
      </c>
      <c r="C13" s="6">
        <f>'Principal CF Alloc'!G28</f>
        <v>4265953.4616185613</v>
      </c>
      <c r="D13" s="6">
        <f>'Principal CF Alloc'!J28</f>
        <v>14000000</v>
      </c>
      <c r="E13" s="6">
        <f>'Principal CF Alloc'!O28</f>
        <v>22934046.538381442</v>
      </c>
      <c r="F13" s="6">
        <f>'Principal CF Alloc'!R28</f>
        <v>20000000</v>
      </c>
      <c r="G13" s="6">
        <f>'Principal CF Alloc'!W28</f>
        <v>25018959.860052478</v>
      </c>
      <c r="H13" s="6">
        <f>'Principal CF Alloc'!AD28</f>
        <v>28498281.612974089</v>
      </c>
      <c r="I13" s="6">
        <f>'Principal CF Alloc'!AG28</f>
        <v>13950000</v>
      </c>
      <c r="K13" s="6">
        <f t="shared" si="1"/>
        <v>188506885.01245484</v>
      </c>
      <c r="L13" s="20">
        <f>K13-'Summary CF'!F12</f>
        <v>-9.9999934434890747E-2</v>
      </c>
    </row>
    <row r="14" spans="1:12" x14ac:dyDescent="0.15">
      <c r="A14" s="26">
        <v>11</v>
      </c>
      <c r="B14" s="6">
        <f>'Principal CF Alloc'!D29</f>
        <v>57737907.81649407</v>
      </c>
      <c r="C14" s="6">
        <f>'Principal CF Alloc'!G29</f>
        <v>4170394.9343753052</v>
      </c>
      <c r="D14" s="6">
        <f>'Principal CF Alloc'!J29</f>
        <v>14000000</v>
      </c>
      <c r="E14" s="6">
        <f>'Principal CF Alloc'!O29</f>
        <v>23029605.065624699</v>
      </c>
      <c r="F14" s="6">
        <f>'Principal CF Alloc'!R29</f>
        <v>20000000</v>
      </c>
      <c r="G14" s="6">
        <f>'Principal CF Alloc'!W29</f>
        <v>25123205.52613603</v>
      </c>
      <c r="H14" s="6">
        <f>'Principal CF Alloc'!AD29</f>
        <v>27917761.065201864</v>
      </c>
      <c r="I14" s="6">
        <f>'Principal CF Alloc'!AG29</f>
        <v>13950000</v>
      </c>
      <c r="K14" s="6">
        <f t="shared" si="1"/>
        <v>185928874.40783197</v>
      </c>
      <c r="L14" s="20">
        <f>K14-'Summary CF'!F13</f>
        <v>-9.9999934434890747E-2</v>
      </c>
    </row>
    <row r="15" spans="1:12" x14ac:dyDescent="0.15">
      <c r="A15" s="26">
        <v>12</v>
      </c>
      <c r="B15" s="6">
        <f>'Principal CF Alloc'!D30</f>
        <v>55537983.327007346</v>
      </c>
      <c r="C15" s="6">
        <f>'Principal CF Alloc'!G30</f>
        <v>4074438.2466018689</v>
      </c>
      <c r="D15" s="6">
        <f>'Principal CF Alloc'!J30</f>
        <v>14000000</v>
      </c>
      <c r="E15" s="6">
        <f>'Principal CF Alloc'!O30</f>
        <v>23125561.753398135</v>
      </c>
      <c r="F15" s="6">
        <f>'Principal CF Alloc'!R30</f>
        <v>20000000</v>
      </c>
      <c r="G15" s="6">
        <f>'Principal CF Alloc'!W30</f>
        <v>25227885.549161598</v>
      </c>
      <c r="H15" s="6">
        <f>'Principal CF Alloc'!AD30</f>
        <v>27308830.642136589</v>
      </c>
      <c r="I15" s="6">
        <f>'Principal CF Alloc'!AG30</f>
        <v>13950000</v>
      </c>
      <c r="K15" s="6">
        <f t="shared" si="1"/>
        <v>183224699.51830554</v>
      </c>
      <c r="L15" s="20">
        <f>K15-'Summary CF'!F14</f>
        <v>-9.9999934434890747E-2</v>
      </c>
    </row>
    <row r="16" spans="1:12" x14ac:dyDescent="0.15">
      <c r="A16" s="26">
        <v>13</v>
      </c>
      <c r="B16" s="6">
        <f>'Principal CF Alloc'!D31</f>
        <v>53243666.311596058</v>
      </c>
      <c r="C16" s="6">
        <f>'Principal CF Alloc'!G31</f>
        <v>3978081.7392960433</v>
      </c>
      <c r="D16" s="6">
        <f>'Principal CF Alloc'!J31</f>
        <v>14000000</v>
      </c>
      <c r="E16" s="6">
        <f>'Principal CF Alloc'!O31</f>
        <v>23221918.260703962</v>
      </c>
      <c r="F16" s="6">
        <f>'Principal CF Alloc'!R31</f>
        <v>20000000</v>
      </c>
      <c r="G16" s="6">
        <f>'Principal CF Alloc'!W31</f>
        <v>25333001.738949772</v>
      </c>
      <c r="H16" s="6">
        <f>'Principal CF Alloc'!AD31</f>
        <v>26672594.152189873</v>
      </c>
      <c r="I16" s="6">
        <f>'Principal CF Alloc'!AG31</f>
        <v>13950000</v>
      </c>
      <c r="K16" s="6">
        <f t="shared" si="1"/>
        <v>180399262.20273572</v>
      </c>
      <c r="L16" s="20">
        <f>K16-'Summary CF'!F15</f>
        <v>-9.9999904632568359E-2</v>
      </c>
    </row>
    <row r="17" spans="1:12" x14ac:dyDescent="0.15">
      <c r="A17" s="26">
        <v>14</v>
      </c>
      <c r="B17" s="6">
        <f>'Principal CF Alloc'!D32</f>
        <v>50858976.95996277</v>
      </c>
      <c r="C17" s="6">
        <f>'Principal CF Alloc'!G32</f>
        <v>3881323.7465431103</v>
      </c>
      <c r="D17" s="6">
        <f>'Principal CF Alloc'!J32</f>
        <v>14000000</v>
      </c>
      <c r="E17" s="6">
        <f>'Principal CF Alloc'!O32</f>
        <v>23318676.253456894</v>
      </c>
      <c r="F17" s="6">
        <f>'Principal CF Alloc'!R32</f>
        <v>20000000</v>
      </c>
      <c r="G17" s="6">
        <f>'Principal CF Alloc'!W32</f>
        <v>25438555.912862062</v>
      </c>
      <c r="H17" s="6">
        <f>'Principal CF Alloc'!AD32</f>
        <v>26010220.49116471</v>
      </c>
      <c r="I17" s="6">
        <f>'Principal CF Alloc'!AG32</f>
        <v>13950000</v>
      </c>
      <c r="K17" s="6">
        <f t="shared" si="1"/>
        <v>177457753.36398956</v>
      </c>
      <c r="L17" s="20">
        <f>K17-'Summary CF'!F16</f>
        <v>-9.9999934434890747E-2</v>
      </c>
    </row>
    <row r="18" spans="1:12" x14ac:dyDescent="0.15">
      <c r="A18" s="26">
        <v>15</v>
      </c>
      <c r="B18" s="6">
        <f>'Principal CF Alloc'!D33</f>
        <v>48388147.663195483</v>
      </c>
      <c r="C18" s="6">
        <f>'Principal CF Alloc'!G33</f>
        <v>3784162.59548704</v>
      </c>
      <c r="D18" s="6">
        <f>'Principal CF Alloc'!J33</f>
        <v>14000000</v>
      </c>
      <c r="E18" s="6">
        <f>'Principal CF Alloc'!O33</f>
        <v>23415837.404512964</v>
      </c>
      <c r="F18" s="6">
        <f>'Principal CF Alloc'!R33</f>
        <v>20000000</v>
      </c>
      <c r="G18" s="6">
        <f>'Principal CF Alloc'!W33</f>
        <v>25544549.895832323</v>
      </c>
      <c r="H18" s="6">
        <f>'Principal CF Alloc'!AD33</f>
        <v>25322940.228092451</v>
      </c>
      <c r="I18" s="6">
        <f>'Principal CF Alloc'!AG33</f>
        <v>13950000</v>
      </c>
      <c r="K18" s="6">
        <f t="shared" si="1"/>
        <v>174405637.78712028</v>
      </c>
      <c r="L18" s="20">
        <f>K18-'Summary CF'!F17</f>
        <v>-9.9999904632568359E-2</v>
      </c>
    </row>
    <row r="19" spans="1:12" x14ac:dyDescent="0.15">
      <c r="A19" s="26">
        <v>16</v>
      </c>
      <c r="B19" s="6">
        <f>'Principal CF Alloc'!D34</f>
        <v>45835610.328748658</v>
      </c>
      <c r="C19" s="6">
        <f>'Principal CF Alloc'!G34</f>
        <v>3686596.6063015694</v>
      </c>
      <c r="D19" s="6">
        <f>'Principal CF Alloc'!J34</f>
        <v>14000000</v>
      </c>
      <c r="E19" s="6">
        <f>'Principal CF Alloc'!O34</f>
        <v>23513403.393698435</v>
      </c>
      <c r="F19" s="6">
        <f>'Principal CF Alloc'!R34</f>
        <v>20000000</v>
      </c>
      <c r="G19" s="6">
        <f>'Principal CF Alloc'!W34</f>
        <v>25650985.520398289</v>
      </c>
      <c r="H19" s="6">
        <f>'Principal CF Alloc'!AD34</f>
        <v>24612041.918658327</v>
      </c>
      <c r="I19" s="6">
        <f>'Principal CF Alloc'!AG34</f>
        <v>13950000</v>
      </c>
      <c r="K19" s="6">
        <f t="shared" si="1"/>
        <v>171248637.76780528</v>
      </c>
      <c r="L19" s="20">
        <f>K19-'Summary CF'!F18</f>
        <v>-9.9999934434890747E-2</v>
      </c>
    </row>
    <row r="20" spans="1:12" x14ac:dyDescent="0.15">
      <c r="A20" s="26">
        <v>17</v>
      </c>
      <c r="B20" s="6">
        <f>'Principal CF Alloc'!D35</f>
        <v>43205982.805342704</v>
      </c>
      <c r="C20" s="6">
        <f>'Principal CF Alloc'!G35</f>
        <v>3588624.092161159</v>
      </c>
      <c r="D20" s="6">
        <f>'Principal CF Alloc'!J35</f>
        <v>14000000</v>
      </c>
      <c r="E20" s="6">
        <f>'Principal CF Alloc'!O35</f>
        <v>23611375.907838844</v>
      </c>
      <c r="F20" s="6">
        <f>'Principal CF Alloc'!R35</f>
        <v>20000000</v>
      </c>
      <c r="G20" s="6">
        <f>'Principal CF Alloc'!W35</f>
        <v>25757864.626733281</v>
      </c>
      <c r="H20" s="6">
        <f>'Principal CF Alloc'!AD35</f>
        <v>23878868.159947079</v>
      </c>
      <c r="I20" s="6">
        <f>'Principal CF Alloc'!AG35</f>
        <v>13950000</v>
      </c>
      <c r="K20" s="6">
        <f t="shared" si="1"/>
        <v>167992715.59202304</v>
      </c>
      <c r="L20" s="20">
        <f>K20-'Summary CF'!F19</f>
        <v>-9.9999964237213135E-2</v>
      </c>
    </row>
    <row r="21" spans="1:12" x14ac:dyDescent="0.15">
      <c r="A21" s="26">
        <v>18</v>
      </c>
      <c r="B21" s="6">
        <f>'Principal CF Alloc'!D36</f>
        <v>40504054.470696881</v>
      </c>
      <c r="C21" s="6">
        <f>'Principal CF Alloc'!G36</f>
        <v>3490243.3592118304</v>
      </c>
      <c r="D21" s="6">
        <f>'Principal CF Alloc'!J36</f>
        <v>14000000</v>
      </c>
      <c r="E21" s="6">
        <f>'Principal CF Alloc'!O36</f>
        <v>23709756.640788171</v>
      </c>
      <c r="F21" s="6">
        <f>'Principal CF Alloc'!R36</f>
        <v>20000000</v>
      </c>
      <c r="G21" s="6">
        <f>'Principal CF Alloc'!W36</f>
        <v>25865189.062678002</v>
      </c>
      <c r="H21" s="6">
        <f>'Principal CF Alloc'!AD36</f>
        <v>23124811.40188707</v>
      </c>
      <c r="I21" s="6">
        <f>'Principal CF Alloc'!AG36</f>
        <v>13950000</v>
      </c>
      <c r="K21" s="6">
        <f t="shared" si="1"/>
        <v>164644054.93526193</v>
      </c>
      <c r="L21" s="20">
        <f>K21-'Summary CF'!F20</f>
        <v>-9.9999964237213135E-2</v>
      </c>
    </row>
    <row r="22" spans="1:12" x14ac:dyDescent="0.15">
      <c r="A22" s="26">
        <v>19</v>
      </c>
      <c r="B22" s="6">
        <f>'Principal CF Alloc'!D37</f>
        <v>37734771.040471435</v>
      </c>
      <c r="C22" s="6">
        <f>'Principal CF Alloc'!G37</f>
        <v>3391452.7065418796</v>
      </c>
      <c r="D22" s="6">
        <f>'Principal CF Alloc'!J37</f>
        <v>14000000</v>
      </c>
      <c r="E22" s="6">
        <f>'Principal CF Alloc'!O37</f>
        <v>23808547.293458123</v>
      </c>
      <c r="F22" s="6">
        <f>'Principal CF Alloc'!R37</f>
        <v>20000000</v>
      </c>
      <c r="G22" s="6">
        <f>'Principal CF Alloc'!W37</f>
        <v>25972960.683772493</v>
      </c>
      <c r="H22" s="6">
        <f>'Principal CF Alloc'!AD37</f>
        <v>22351309.532358386</v>
      </c>
      <c r="I22" s="6">
        <f>'Principal CF Alloc'!AG37</f>
        <v>13950000</v>
      </c>
      <c r="K22" s="6">
        <f t="shared" si="1"/>
        <v>161209041.25660232</v>
      </c>
      <c r="L22" s="20">
        <f>K22-'Summary CF'!F21</f>
        <v>-9.9999934434890747E-2</v>
      </c>
    </row>
    <row r="23" spans="1:12" x14ac:dyDescent="0.15">
      <c r="A23" s="26">
        <v>20</v>
      </c>
      <c r="B23" s="6">
        <f>'Principal CF Alloc'!D38</f>
        <v>34903218.662008785</v>
      </c>
      <c r="C23" s="6">
        <f>'Principal CF Alloc'!G38</f>
        <v>3292250.4261524705</v>
      </c>
      <c r="D23" s="6">
        <f>'Principal CF Alloc'!J38</f>
        <v>14000000</v>
      </c>
      <c r="E23" s="6">
        <f>'Principal CF Alloc'!O38</f>
        <v>23907749.573847532</v>
      </c>
      <c r="F23" s="6">
        <f>'Principal CF Alloc'!R38</f>
        <v>20000000</v>
      </c>
      <c r="G23" s="6">
        <f>'Principal CF Alloc'!W38</f>
        <v>26081181.353288211</v>
      </c>
      <c r="H23" s="6">
        <f>'Principal CF Alloc'!AD38</f>
        <v>21559841.254445683</v>
      </c>
      <c r="I23" s="6">
        <f>'Principal CF Alloc'!AG38</f>
        <v>13950000</v>
      </c>
      <c r="K23" s="6">
        <f t="shared" si="1"/>
        <v>157694241.26974267</v>
      </c>
      <c r="L23" s="20">
        <f>K23-'Summary CF'!F22</f>
        <v>-9.9999934434890747E-2</v>
      </c>
    </row>
    <row r="24" spans="1:12" x14ac:dyDescent="0.15">
      <c r="A24" s="26">
        <v>21</v>
      </c>
      <c r="B24" s="6">
        <f>'Principal CF Alloc'!D39</f>
        <v>32014607.361386683</v>
      </c>
      <c r="C24" s="6">
        <f>'Principal CF Alloc'!G39</f>
        <v>3192634.8029281059</v>
      </c>
      <c r="D24" s="6">
        <f>'Principal CF Alloc'!J39</f>
        <v>14000000</v>
      </c>
      <c r="E24" s="6">
        <f>'Principal CF Alloc'!O39</f>
        <v>24007365.197071899</v>
      </c>
      <c r="F24" s="6">
        <f>'Principal CF Alloc'!R39</f>
        <v>20000000</v>
      </c>
      <c r="G24" s="6">
        <f>'Principal CF Alloc'!W39</f>
        <v>26189852.942260247</v>
      </c>
      <c r="H24" s="6">
        <f>'Principal CF Alloc'!AD39</f>
        <v>20751921.275747381</v>
      </c>
      <c r="I24" s="6">
        <f>'Principal CF Alloc'!AG39</f>
        <v>13950000</v>
      </c>
      <c r="K24" s="6">
        <f t="shared" si="1"/>
        <v>154106381.57939431</v>
      </c>
      <c r="L24" s="20">
        <f>K24-'Summary CF'!F23</f>
        <v>-9.9999934434890747E-2</v>
      </c>
    </row>
    <row r="25" spans="1:12" x14ac:dyDescent="0.15">
      <c r="A25" s="26">
        <v>22</v>
      </c>
      <c r="B25" s="6">
        <f>'Principal CF Alloc'!D40</f>
        <v>29074253.916887559</v>
      </c>
      <c r="C25" s="6">
        <f>'Principal CF Alloc'!G40</f>
        <v>3092604.1146069728</v>
      </c>
      <c r="D25" s="6">
        <f>'Principal CF Alloc'!J40</f>
        <v>14000000</v>
      </c>
      <c r="E25" s="6">
        <f>'Principal CF Alloc'!O40</f>
        <v>24107395.885393031</v>
      </c>
      <c r="F25" s="6">
        <f>'Principal CF Alloc'!R40</f>
        <v>20000000</v>
      </c>
      <c r="G25" s="6">
        <f>'Principal CF Alloc'!W40</f>
        <v>26298977.329519663</v>
      </c>
      <c r="H25" s="6">
        <f>'Principal CF Alloc'!AD40</f>
        <v>19929095.330987092</v>
      </c>
      <c r="I25" s="6">
        <f>'Principal CF Alloc'!AG40</f>
        <v>13950000</v>
      </c>
      <c r="K25" s="6">
        <f t="shared" si="1"/>
        <v>150452326.57739431</v>
      </c>
      <c r="L25" s="20">
        <f>K25-'Summary CF'!F24</f>
        <v>-9.9999934434890747E-2</v>
      </c>
    </row>
    <row r="26" spans="1:12" x14ac:dyDescent="0.15">
      <c r="A26" s="26">
        <v>23</v>
      </c>
      <c r="B26" s="6">
        <f>'Principal CF Alloc'!D41</f>
        <v>26087564.23620801</v>
      </c>
      <c r="C26" s="6">
        <f>'Principal CF Alloc'!G41</f>
        <v>2992156.6317511685</v>
      </c>
      <c r="D26" s="6">
        <f>'Principal CF Alloc'!J41</f>
        <v>14000000</v>
      </c>
      <c r="E26" s="6">
        <f>'Principal CF Alloc'!O41</f>
        <v>24207843.368248835</v>
      </c>
      <c r="F26" s="6">
        <f>'Principal CF Alloc'!R41</f>
        <v>20000000</v>
      </c>
      <c r="G26" s="6">
        <f>'Principal CF Alloc'!W41</f>
        <v>26408556.401725996</v>
      </c>
      <c r="H26" s="6">
        <f>'Principal CF Alloc'!AD41</f>
        <v>19092935.060399562</v>
      </c>
      <c r="I26" s="6">
        <f>'Principal CF Alloc'!AG41</f>
        <v>13950000</v>
      </c>
      <c r="K26" s="6">
        <f t="shared" si="1"/>
        <v>146739055.69833356</v>
      </c>
      <c r="L26" s="20">
        <f>K26-'Summary CF'!F25</f>
        <v>-9.9999934434890747E-2</v>
      </c>
    </row>
    <row r="27" spans="1:12" x14ac:dyDescent="0.15">
      <c r="A27" s="26">
        <v>24</v>
      </c>
      <c r="B27" s="6">
        <f>'Principal CF Alloc'!D42</f>
        <v>23060015.318541206</v>
      </c>
      <c r="C27" s="6">
        <f>'Principal CF Alloc'!G42</f>
        <v>2891290.6177167986</v>
      </c>
      <c r="D27" s="6">
        <f>'Principal CF Alloc'!J42</f>
        <v>14000000</v>
      </c>
      <c r="E27" s="6">
        <f>'Principal CF Alloc'!O42</f>
        <v>24308709.382283207</v>
      </c>
      <c r="F27" s="6">
        <f>'Principal CF Alloc'!R42</f>
        <v>20000000</v>
      </c>
      <c r="G27" s="6">
        <f>'Principal CF Alloc'!W42</f>
        <v>26518592.053399853</v>
      </c>
      <c r="H27" s="6">
        <f>'Principal CF Alloc'!AD42</f>
        <v>18245032.767470364</v>
      </c>
      <c r="I27" s="6">
        <f>'Principal CF Alloc'!AG42</f>
        <v>13950000</v>
      </c>
      <c r="K27" s="6">
        <f t="shared" si="1"/>
        <v>142973640.13941142</v>
      </c>
      <c r="L27" s="20">
        <f>K27-'Summary CF'!F26</f>
        <v>-9.9999934434890747E-2</v>
      </c>
    </row>
    <row r="28" spans="1:12" x14ac:dyDescent="0.15">
      <c r="A28" s="26">
        <v>25</v>
      </c>
      <c r="B28" s="6">
        <f>'Principal CF Alloc'!D43</f>
        <v>19997136.886027753</v>
      </c>
      <c r="C28" s="6">
        <f>'Principal CF Alloc'!G43</f>
        <v>2790004.3286239519</v>
      </c>
      <c r="D28" s="6">
        <f>'Principal CF Alloc'!J43</f>
        <v>14000000</v>
      </c>
      <c r="E28" s="6">
        <f>'Principal CF Alloc'!O43</f>
        <v>24409995.671376053</v>
      </c>
      <c r="F28" s="6">
        <f>'Principal CF Alloc'!R43</f>
        <v>20000000</v>
      </c>
      <c r="G28" s="6">
        <f>'Principal CF Alloc'!W43</f>
        <v>26629086.186955687</v>
      </c>
      <c r="H28" s="6">
        <f>'Principal CF Alloc'!AD43</f>
        <v>17386996.080585804</v>
      </c>
      <c r="I28" s="6">
        <f>'Principal CF Alloc'!AG43</f>
        <v>13950000</v>
      </c>
      <c r="K28" s="6">
        <f t="shared" si="1"/>
        <v>139163219.15356925</v>
      </c>
      <c r="L28" s="20">
        <f>K28-'Summary CF'!F27</f>
        <v>-9.9999934434890747E-2</v>
      </c>
    </row>
    <row r="29" spans="1:12" x14ac:dyDescent="0.15">
      <c r="A29" s="26">
        <v>26</v>
      </c>
      <c r="B29" s="6">
        <f>'Principal CF Alloc'!D44</f>
        <v>16904492.771952439</v>
      </c>
      <c r="C29" s="6">
        <f>'Principal CF Alloc'!G44</f>
        <v>2688296.0133265518</v>
      </c>
      <c r="D29" s="6">
        <f>'Principal CF Alloc'!J44</f>
        <v>14000000</v>
      </c>
      <c r="E29" s="6">
        <f>'Principal CF Alloc'!O44</f>
        <v>24511703.986673452</v>
      </c>
      <c r="F29" s="6">
        <f>'Principal CF Alloc'!R44</f>
        <v>20000000</v>
      </c>
      <c r="G29" s="6">
        <f>'Principal CF Alloc'!W44</f>
        <v>26740040.712734669</v>
      </c>
      <c r="H29" s="6">
        <f>'Principal CF Alloc'!AD44</f>
        <v>16520442.543987183</v>
      </c>
      <c r="I29" s="6">
        <f>'Principal CF Alloc'!AG44</f>
        <v>13950000</v>
      </c>
      <c r="K29" s="6">
        <f t="shared" si="1"/>
        <v>135314976.0286743</v>
      </c>
      <c r="L29" s="20">
        <f>K29-'Summary CF'!F28</f>
        <v>-9.9999904632568359E-2</v>
      </c>
    </row>
    <row r="30" spans="1:12" x14ac:dyDescent="0.15">
      <c r="A30" s="26">
        <v>27</v>
      </c>
      <c r="B30" s="6">
        <f>'Principal CF Alloc'!D45</f>
        <v>13787662.155435432</v>
      </c>
      <c r="C30" s="6">
        <f>'Principal CF Alloc'!G45</f>
        <v>2586163.913382079</v>
      </c>
      <c r="D30" s="6">
        <f>'Principal CF Alloc'!J45</f>
        <v>14000000</v>
      </c>
      <c r="E30" s="6">
        <f>'Principal CF Alloc'!O45</f>
        <v>24613836.086617924</v>
      </c>
      <c r="F30" s="6">
        <f>'Principal CF Alloc'!R45</f>
        <v>20000000</v>
      </c>
      <c r="G30" s="6">
        <f>'Principal CF Alloc'!W45</f>
        <v>26851457.549037732</v>
      </c>
      <c r="H30" s="6">
        <f>'Principal CF Alloc'!AD45</f>
        <v>15646994.164112505</v>
      </c>
      <c r="I30" s="6">
        <f>'Principal CF Alloc'!AG45</f>
        <v>13950000</v>
      </c>
      <c r="K30" s="6">
        <f t="shared" si="1"/>
        <v>131436113.86858568</v>
      </c>
      <c r="L30" s="20">
        <f>K30-'Summary CF'!F29</f>
        <v>-9.9999919533729553E-2</v>
      </c>
    </row>
    <row r="31" spans="1:12" x14ac:dyDescent="0.15">
      <c r="A31" s="26">
        <v>28</v>
      </c>
      <c r="B31" s="6">
        <f>'Principal CF Alloc'!D46</f>
        <v>10754427.4073993</v>
      </c>
      <c r="C31" s="6">
        <f>'Principal CF Alloc'!G46</f>
        <v>2483606.2630211711</v>
      </c>
      <c r="D31" s="6">
        <f>'Principal CF Alloc'!J46</f>
        <v>14000000</v>
      </c>
      <c r="E31" s="6">
        <f>'Principal CF Alloc'!O46</f>
        <v>24716393.736978833</v>
      </c>
      <c r="F31" s="6">
        <f>'Principal CF Alloc'!R46</f>
        <v>20000000</v>
      </c>
      <c r="G31" s="6">
        <f>'Principal CF Alloc'!W46</f>
        <v>26963338.622158721</v>
      </c>
      <c r="H31" s="6">
        <f>'Principal CF Alloc'!AD46</f>
        <v>14797975.752340293</v>
      </c>
      <c r="I31" s="6">
        <f>'Principal CF Alloc'!AG46</f>
        <v>13950000</v>
      </c>
      <c r="K31" s="6">
        <f t="shared" si="1"/>
        <v>127665741.7818983</v>
      </c>
      <c r="L31" s="20">
        <f>K31-'Summary CF'!F30</f>
        <v>-9.9999934434890747E-2</v>
      </c>
    </row>
    <row r="32" spans="1:12" x14ac:dyDescent="0.15">
      <c r="A32" s="26">
        <v>29</v>
      </c>
      <c r="B32" s="6">
        <f>'Principal CF Alloc'!D47</f>
        <v>7802476.0559227113</v>
      </c>
      <c r="C32" s="6">
        <f>'Principal CF Alloc'!G47</f>
        <v>2380621.2891170927</v>
      </c>
      <c r="D32" s="6">
        <f>'Principal CF Alloc'!J47</f>
        <v>14000000</v>
      </c>
      <c r="E32" s="6">
        <f>'Principal CF Alloc'!O47</f>
        <v>24819378.71088291</v>
      </c>
      <c r="F32" s="6">
        <f>'Principal CF Alloc'!R47</f>
        <v>20000000</v>
      </c>
      <c r="G32" s="6">
        <f>'Principal CF Alloc'!W47</f>
        <v>27075685.866417717</v>
      </c>
      <c r="H32" s="6">
        <f>'Principal CF Alloc'!AD47</f>
        <v>13972715.808680179</v>
      </c>
      <c r="I32" s="6">
        <f>'Principal CF Alloc'!AG47</f>
        <v>13950000</v>
      </c>
      <c r="K32" s="6">
        <f t="shared" si="1"/>
        <v>124000877.73102061</v>
      </c>
      <c r="L32" s="20">
        <f>K32-'Summary CF'!F31</f>
        <v>-9.9999919533729553E-2</v>
      </c>
    </row>
    <row r="33" spans="1:12" x14ac:dyDescent="0.15">
      <c r="A33" s="26">
        <v>30</v>
      </c>
      <c r="B33" s="6">
        <f>'Principal CF Alloc'!D48</f>
        <v>4929558.3229039647</v>
      </c>
      <c r="C33" s="6">
        <f>'Principal CF Alloc'!G48</f>
        <v>2277207.2111550807</v>
      </c>
      <c r="D33" s="6">
        <f>'Principal CF Alloc'!J48</f>
        <v>14000000</v>
      </c>
      <c r="E33" s="6">
        <f>'Principal CF Alloc'!O48</f>
        <v>24922792.788844921</v>
      </c>
      <c r="F33" s="6">
        <f>'Principal CF Alloc'!R48</f>
        <v>20000000</v>
      </c>
      <c r="G33" s="6">
        <f>'Principal CF Alloc'!W48</f>
        <v>27188501.224194456</v>
      </c>
      <c r="H33" s="6">
        <f>'Principal CF Alloc'!AD48</f>
        <v>13170561.055875471</v>
      </c>
      <c r="I33" s="6">
        <f>'Principal CF Alloc'!AG48</f>
        <v>13950000</v>
      </c>
      <c r="K33" s="6">
        <f t="shared" si="1"/>
        <v>120438620.60297389</v>
      </c>
      <c r="L33" s="20">
        <f>K33-'Summary CF'!F32</f>
        <v>-9.9999919533729553E-2</v>
      </c>
    </row>
    <row r="34" spans="1:12" x14ac:dyDescent="0.15">
      <c r="A34" s="26">
        <v>31</v>
      </c>
      <c r="B34" s="6">
        <f>'Principal CF Alloc'!D49</f>
        <v>2133485.4388020728</v>
      </c>
      <c r="C34" s="6">
        <f>'Principal CF Alloc'!G49</f>
        <v>2173362.24120156</v>
      </c>
      <c r="D34" s="6">
        <f>'Principal CF Alloc'!J49</f>
        <v>14000000</v>
      </c>
      <c r="E34" s="6">
        <f>'Principal CF Alloc'!O49</f>
        <v>25026637.758798443</v>
      </c>
      <c r="F34" s="6">
        <f>'Principal CF Alloc'!R49</f>
        <v>20000000</v>
      </c>
      <c r="G34" s="6">
        <f>'Principal CF Alloc'!W49</f>
        <v>27301786.645961933</v>
      </c>
      <c r="H34" s="6">
        <f>'Principal CF Alloc'!AD49</f>
        <v>12390875.949634532</v>
      </c>
      <c r="I34" s="6">
        <f>'Principal CF Alloc'!AG49</f>
        <v>13950000</v>
      </c>
      <c r="K34" s="6">
        <f t="shared" si="1"/>
        <v>116976148.03439854</v>
      </c>
      <c r="L34" s="20">
        <f>K34-'Summary CF'!F33</f>
        <v>-9.9999919533729553E-2</v>
      </c>
    </row>
    <row r="35" spans="1:12" x14ac:dyDescent="0.15">
      <c r="A35" s="26">
        <v>32</v>
      </c>
      <c r="B35" s="6">
        <f>'Principal CF Alloc'!D50</f>
        <v>0</v>
      </c>
      <c r="C35" s="6">
        <f>'Principal CF Alloc'!G50</f>
        <v>1481212.5862094564</v>
      </c>
      <c r="D35" s="6">
        <f>'Principal CF Alloc'!J50</f>
        <v>14000000</v>
      </c>
      <c r="E35" s="6">
        <f>'Principal CF Alloc'!O50</f>
        <v>25130915.416126769</v>
      </c>
      <c r="F35" s="6">
        <f>'Principal CF Alloc'!R50</f>
        <v>20000000</v>
      </c>
      <c r="G35" s="6">
        <f>'Principal CF Alloc'!W50</f>
        <v>27415544.090320107</v>
      </c>
      <c r="H35" s="6">
        <f>'Principal CF Alloc'!AD50</f>
        <v>11633042.201928239</v>
      </c>
      <c r="I35" s="6">
        <f>'Principal CF Alloc'!AG50</f>
        <v>13950000</v>
      </c>
      <c r="K35" s="6">
        <f t="shared" si="1"/>
        <v>113610714.29458457</v>
      </c>
      <c r="L35" s="20">
        <f>K35-'Summary CF'!F34</f>
        <v>-9.9999934434890747E-2</v>
      </c>
    </row>
    <row r="36" spans="1:12" x14ac:dyDescent="0.15">
      <c r="A36" s="26">
        <v>33</v>
      </c>
      <c r="B36" s="6">
        <f>'Principal CF Alloc'!D51</f>
        <v>0</v>
      </c>
      <c r="C36" s="6">
        <f>'Principal CF Alloc'!G51</f>
        <v>0</v>
      </c>
      <c r="D36" s="6">
        <f>'Principal CF Alloc'!J51</f>
        <v>12727786.820257206</v>
      </c>
      <c r="E36" s="6">
        <f>'Principal CF Alloc'!O51</f>
        <v>25235627.563693963</v>
      </c>
      <c r="F36" s="6">
        <f>'Principal CF Alloc'!R51</f>
        <v>20000000</v>
      </c>
      <c r="G36" s="6">
        <f>'Principal CF Alloc'!W51</f>
        <v>27529775.524029773</v>
      </c>
      <c r="H36" s="6">
        <f>'Principal CF Alloc'!AD51</f>
        <v>10896458.317006955</v>
      </c>
      <c r="I36" s="6">
        <f>'Principal CF Alloc'!AG51</f>
        <v>13950000</v>
      </c>
      <c r="K36" s="6">
        <f t="shared" si="1"/>
        <v>110339648.22498791</v>
      </c>
      <c r="L36" s="20">
        <f>K36-'Summary CF'!F35</f>
        <v>-9.9999919533729553E-2</v>
      </c>
    </row>
    <row r="37" spans="1:12" x14ac:dyDescent="0.15">
      <c r="A37" s="26">
        <v>34</v>
      </c>
      <c r="B37" s="6">
        <f>'Principal CF Alloc'!D52</f>
        <v>0</v>
      </c>
      <c r="C37" s="6">
        <f>'Principal CF Alloc'!G52</f>
        <v>0</v>
      </c>
      <c r="D37" s="6">
        <f>'Principal CF Alloc'!J52</f>
        <v>10044553.160011519</v>
      </c>
      <c r="E37" s="6">
        <f>'Principal CF Alloc'!O52</f>
        <v>25340776.011876021</v>
      </c>
      <c r="F37" s="6">
        <f>'Principal CF Alloc'!R52</f>
        <v>20000000</v>
      </c>
      <c r="G37" s="6">
        <f>'Principal CF Alloc'!W52</f>
        <v>27644482.922046565</v>
      </c>
      <c r="H37" s="6">
        <f>'Principal CF Alloc'!AD52</f>
        <v>10180539.139799593</v>
      </c>
      <c r="I37" s="6">
        <f>'Principal CF Alloc'!AG52</f>
        <v>13950000</v>
      </c>
      <c r="K37" s="6">
        <f t="shared" si="1"/>
        <v>107160351.2337337</v>
      </c>
      <c r="L37" s="20">
        <f>K37-'Summary CF'!F36</f>
        <v>-9.9999919533729553E-2</v>
      </c>
    </row>
    <row r="38" spans="1:12" x14ac:dyDescent="0.15">
      <c r="A38" s="26">
        <v>35</v>
      </c>
      <c r="B38" s="6">
        <f>'Principal CF Alloc'!D53</f>
        <v>0</v>
      </c>
      <c r="C38" s="6">
        <f>'Principal CF Alloc'!G53</f>
        <v>0</v>
      </c>
      <c r="D38" s="6">
        <f>'Principal CF Alloc'!J53</f>
        <v>7429549.0811345913</v>
      </c>
      <c r="E38" s="6">
        <f>'Principal CF Alloc'!O53</f>
        <v>25446362.57859217</v>
      </c>
      <c r="F38" s="6">
        <f>'Principal CF Alloc'!R53</f>
        <v>20000000</v>
      </c>
      <c r="G38" s="6">
        <f>'Principal CF Alloc'!W53</f>
        <v>27759668.267555092</v>
      </c>
      <c r="H38" s="6">
        <f>'Principal CF Alloc'!AD53</f>
        <v>9484715.4163662829</v>
      </c>
      <c r="I38" s="6">
        <f>'Principal CF Alloc'!AG53</f>
        <v>13950000</v>
      </c>
      <c r="K38" s="6">
        <f t="shared" si="1"/>
        <v>104070295.34364814</v>
      </c>
      <c r="L38" s="20">
        <f>K38-'Summary CF'!F37</f>
        <v>-9.9999934434890747E-2</v>
      </c>
    </row>
    <row r="39" spans="1:12" x14ac:dyDescent="0.15">
      <c r="A39" s="26">
        <v>36</v>
      </c>
      <c r="B39" s="6">
        <f>'Principal CF Alloc'!D54</f>
        <v>0</v>
      </c>
      <c r="C39" s="6">
        <f>'Principal CF Alloc'!G54</f>
        <v>0</v>
      </c>
      <c r="D39" s="6">
        <f>'Principal CF Alloc'!J54</f>
        <v>4880865.2849737704</v>
      </c>
      <c r="E39" s="6">
        <f>'Principal CF Alloc'!O54</f>
        <v>25552389.089336306</v>
      </c>
      <c r="F39" s="6">
        <f>'Principal CF Alloc'!R54</f>
        <v>20000000</v>
      </c>
      <c r="G39" s="6">
        <f>'Principal CF Alloc'!W54</f>
        <v>27875333.552003238</v>
      </c>
      <c r="H39" s="6">
        <f>'Principal CF Alloc'!AD54</f>
        <v>8808433.366084801</v>
      </c>
      <c r="I39" s="6">
        <f>'Principal CF Alloc'!AG54</f>
        <v>13950000</v>
      </c>
      <c r="K39" s="6">
        <f t="shared" si="1"/>
        <v>101067021.29239811</v>
      </c>
      <c r="L39" s="20">
        <f>K39-'Summary CF'!F38</f>
        <v>-9.9999934434890747E-2</v>
      </c>
    </row>
    <row r="40" spans="1:12" x14ac:dyDescent="0.15">
      <c r="A40" s="26">
        <v>37</v>
      </c>
      <c r="B40" s="6">
        <f>'Principal CF Alloc'!D55</f>
        <v>0</v>
      </c>
      <c r="C40" s="6">
        <f>'Principal CF Alloc'!G55</f>
        <v>0</v>
      </c>
      <c r="D40" s="6">
        <f>'Principal CF Alloc'!J55</f>
        <v>2396644.2657517088</v>
      </c>
      <c r="E40" s="6">
        <f>'Principal CF Alloc'!O55</f>
        <v>25658857.377208542</v>
      </c>
      <c r="F40" s="6">
        <f>'Principal CF Alloc'!R55</f>
        <v>20000000</v>
      </c>
      <c r="G40" s="6">
        <f>'Principal CF Alloc'!W55</f>
        <v>27991480.775136586</v>
      </c>
      <c r="H40" s="6">
        <f>'Principal CF Alloc'!AD55</f>
        <v>8151154.265259387</v>
      </c>
      <c r="I40" s="6">
        <f>'Principal CF Alloc'!AG55</f>
        <v>13950000</v>
      </c>
      <c r="K40" s="6">
        <f t="shared" si="1"/>
        <v>98148136.683356225</v>
      </c>
      <c r="L40" s="20">
        <f>K40-'Summary CF'!F39</f>
        <v>-9.9999934434890747E-2</v>
      </c>
    </row>
    <row r="41" spans="1:12" x14ac:dyDescent="0.15">
      <c r="A41" s="26">
        <v>38</v>
      </c>
      <c r="B41" s="6">
        <f>'Principal CF Alloc'!D56</f>
        <v>0</v>
      </c>
      <c r="C41" s="6">
        <f>'Principal CF Alloc'!G56</f>
        <v>0</v>
      </c>
      <c r="D41" s="6">
        <f>'Principal CF Alloc'!J56</f>
        <v>0</v>
      </c>
      <c r="E41" s="6">
        <f>'Principal CF Alloc'!O56</f>
        <v>25740848.198962867</v>
      </c>
      <c r="F41" s="6">
        <f>'Principal CF Alloc'!R56</f>
        <v>20000000</v>
      </c>
      <c r="G41" s="6">
        <f>'Principal CF Alloc'!W56</f>
        <v>28108111.945032988</v>
      </c>
      <c r="H41" s="6">
        <f>'Principal CF Alloc'!AD56</f>
        <v>7512354.0418487899</v>
      </c>
      <c r="I41" s="6">
        <f>'Principal CF Alloc'!AG56</f>
        <v>13950000</v>
      </c>
      <c r="K41" s="6">
        <f t="shared" si="1"/>
        <v>95311314.185844645</v>
      </c>
      <c r="L41" s="20">
        <f>K41-'Summary CF'!F40</f>
        <v>-9.9999919533729553E-2</v>
      </c>
    </row>
    <row r="42" spans="1:12" x14ac:dyDescent="0.15">
      <c r="A42" s="26">
        <v>39</v>
      </c>
      <c r="B42" s="6">
        <f>'Principal CF Alloc'!D57</f>
        <v>0</v>
      </c>
      <c r="C42" s="6">
        <f>'Principal CF Alloc'!G57</f>
        <v>0</v>
      </c>
      <c r="D42" s="6">
        <f>'Principal CF Alloc'!J57</f>
        <v>0</v>
      </c>
      <c r="E42" s="6">
        <f>'Principal CF Alloc'!O57</f>
        <v>23487537.824291617</v>
      </c>
      <c r="F42" s="6">
        <f>'Principal CF Alloc'!R57</f>
        <v>20000000</v>
      </c>
      <c r="G42" s="6">
        <f>'Principal CF Alloc'!W57</f>
        <v>28225229.078137293</v>
      </c>
      <c r="H42" s="6">
        <f>'Principal CF Alloc'!AD57</f>
        <v>6891522.8810183965</v>
      </c>
      <c r="I42" s="6">
        <f>'Principal CF Alloc'!AG57</f>
        <v>13950000</v>
      </c>
      <c r="K42" s="6">
        <f t="shared" si="1"/>
        <v>92554289.78344731</v>
      </c>
      <c r="L42" s="20">
        <f>K42-'Summary CF'!F41</f>
        <v>-9.9999919533729553E-2</v>
      </c>
    </row>
    <row r="43" spans="1:12" x14ac:dyDescent="0.15">
      <c r="A43" s="26">
        <v>40</v>
      </c>
      <c r="B43" s="6">
        <f>'Principal CF Alloc'!D58</f>
        <v>0</v>
      </c>
      <c r="C43" s="6">
        <f>'Principal CF Alloc'!G58</f>
        <v>0</v>
      </c>
      <c r="D43" s="6">
        <f>'Principal CF Alloc'!J58</f>
        <v>0</v>
      </c>
      <c r="E43" s="6">
        <f>'Principal CF Alloc'!O58</f>
        <v>21293862.028588854</v>
      </c>
      <c r="F43" s="6">
        <f>'Principal CF Alloc'!R58</f>
        <v>20000000</v>
      </c>
      <c r="G43" s="6">
        <f>'Principal CF Alloc'!W58</f>
        <v>28342834.199296199</v>
      </c>
      <c r="H43" s="6">
        <f>'Principal CF Alloc'!AD58</f>
        <v>6288164.8412290886</v>
      </c>
      <c r="I43" s="6">
        <f>'Principal CF Alloc'!AG58</f>
        <v>13950000</v>
      </c>
      <c r="K43" s="6">
        <f t="shared" si="1"/>
        <v>89874861.069114149</v>
      </c>
      <c r="L43" s="20">
        <f>K43-'Summary CF'!F42</f>
        <v>-9.9999919533729553E-2</v>
      </c>
    </row>
    <row r="44" spans="1:12" x14ac:dyDescent="0.15">
      <c r="A44" s="26">
        <v>41</v>
      </c>
      <c r="B44" s="6">
        <f>'Principal CF Alloc'!D59</f>
        <v>0</v>
      </c>
      <c r="C44" s="6">
        <f>'Principal CF Alloc'!G59</f>
        <v>0</v>
      </c>
      <c r="D44" s="6">
        <f>'Principal CF Alloc'!J59</f>
        <v>0</v>
      </c>
      <c r="E44" s="6">
        <f>'Principal CF Alloc'!O59</f>
        <v>19158158.763438817</v>
      </c>
      <c r="F44" s="6">
        <f>'Principal CF Alloc'!R59</f>
        <v>20000000</v>
      </c>
      <c r="G44" s="6">
        <f>'Principal CF Alloc'!W59</f>
        <v>28460929.341793265</v>
      </c>
      <c r="H44" s="6">
        <f>'Principal CF Alloc'!AD59</f>
        <v>5701797.4805830698</v>
      </c>
      <c r="I44" s="6">
        <f>'Principal CF Alloc'!AG59</f>
        <v>13950000</v>
      </c>
      <c r="K44" s="6">
        <f t="shared" si="1"/>
        <v>87270885.585815161</v>
      </c>
      <c r="L44" s="20">
        <f>K44-'Summary CF'!F43</f>
        <v>-9.9999919533729553E-2</v>
      </c>
    </row>
    <row r="45" spans="1:12" x14ac:dyDescent="0.15">
      <c r="A45" s="26">
        <v>42</v>
      </c>
      <c r="B45" s="6">
        <f>'Principal CF Alloc'!D60</f>
        <v>0</v>
      </c>
      <c r="C45" s="6">
        <f>'Principal CF Alloc'!G60</f>
        <v>0</v>
      </c>
      <c r="D45" s="6">
        <f>'Principal CF Alloc'!J60</f>
        <v>0</v>
      </c>
      <c r="E45" s="6">
        <f>'Principal CF Alloc'!O60</f>
        <v>17078811.170996327</v>
      </c>
      <c r="F45" s="6">
        <f>'Principal CF Alloc'!R60</f>
        <v>20000000</v>
      </c>
      <c r="G45" s="6">
        <f>'Principal CF Alloc'!W60</f>
        <v>28579516.547384072</v>
      </c>
      <c r="H45" s="6">
        <f>'Principal CF Alloc'!AD60</f>
        <v>5131951.4931542994</v>
      </c>
      <c r="I45" s="6">
        <f>'Principal CF Alloc'!AG60</f>
        <v>13950000</v>
      </c>
      <c r="K45" s="6">
        <f t="shared" si="1"/>
        <v>84740279.211534694</v>
      </c>
      <c r="L45" s="20">
        <f>K45-'Summary CF'!F44</f>
        <v>-9.9999934434890747E-2</v>
      </c>
    </row>
    <row r="46" spans="1:12" x14ac:dyDescent="0.15">
      <c r="A46" s="26">
        <v>43</v>
      </c>
      <c r="B46" s="6">
        <f>'Principal CF Alloc'!D61</f>
        <v>0</v>
      </c>
      <c r="C46" s="6">
        <f>'Principal CF Alloc'!G61</f>
        <v>0</v>
      </c>
      <c r="D46" s="6">
        <f>'Principal CF Alloc'!J61</f>
        <v>0</v>
      </c>
      <c r="E46" s="6">
        <f>'Principal CF Alloc'!O61</f>
        <v>15054246.36605856</v>
      </c>
      <c r="F46" s="6">
        <f>'Principal CF Alloc'!R61</f>
        <v>20000000</v>
      </c>
      <c r="G46" s="6">
        <f>'Principal CF Alloc'!W61</f>
        <v>28698597.866331507</v>
      </c>
      <c r="H46" s="6">
        <f>'Principal CF Alloc'!AD61</f>
        <v>4578170.3550383588</v>
      </c>
      <c r="I46" s="6">
        <f>'Principal CF Alloc'!AG61</f>
        <v>13950000</v>
      </c>
      <c r="K46" s="6">
        <f t="shared" si="1"/>
        <v>82281014.587428421</v>
      </c>
      <c r="L46" s="20">
        <f>K46-'Summary CF'!F45</f>
        <v>-9.9999934434890747E-2</v>
      </c>
    </row>
    <row r="47" spans="1:12" x14ac:dyDescent="0.15">
      <c r="A47" s="26">
        <v>44</v>
      </c>
      <c r="B47" s="6">
        <f>'Principal CF Alloc'!D62</f>
        <v>0</v>
      </c>
      <c r="C47" s="6">
        <f>'Principal CF Alloc'!G62</f>
        <v>0</v>
      </c>
      <c r="D47" s="6">
        <f>'Principal CF Alloc'!J62</f>
        <v>0</v>
      </c>
      <c r="E47" s="6">
        <f>'Principal CF Alloc'!O62</f>
        <v>13082934.250691595</v>
      </c>
      <c r="F47" s="6">
        <f>'Principal CF Alloc'!R62</f>
        <v>20000000</v>
      </c>
      <c r="G47" s="6">
        <f>'Principal CF Alloc'!W62</f>
        <v>28818175.35744122</v>
      </c>
      <c r="H47" s="6">
        <f>'Principal CF Alloc'!AD62</f>
        <v>4040009.9798635952</v>
      </c>
      <c r="I47" s="6">
        <f>'Principal CF Alloc'!AG62</f>
        <v>13950000</v>
      </c>
      <c r="K47" s="6">
        <f t="shared" si="1"/>
        <v>79891119.587996408</v>
      </c>
      <c r="L47" s="20">
        <f>K47-'Summary CF'!F46</f>
        <v>-9.9999934434890747E-2</v>
      </c>
    </row>
    <row r="48" spans="1:12" x14ac:dyDescent="0.15">
      <c r="A48" s="26">
        <v>45</v>
      </c>
      <c r="B48" s="6">
        <f>'Principal CF Alloc'!D63</f>
        <v>0</v>
      </c>
      <c r="C48" s="6">
        <f>'Principal CF Alloc'!G63</f>
        <v>0</v>
      </c>
      <c r="D48" s="6">
        <f>'Principal CF Alloc'!J63</f>
        <v>0</v>
      </c>
      <c r="E48" s="6">
        <f>'Principal CF Alloc'!O63</f>
        <v>11163386.36054692</v>
      </c>
      <c r="F48" s="6">
        <f>'Principal CF Alloc'!R63</f>
        <v>20000000</v>
      </c>
      <c r="G48" s="6">
        <f>'Principal CF Alloc'!W63</f>
        <v>28938251.088097226</v>
      </c>
      <c r="H48" s="6">
        <f>'Principal CF Alloc'!AD63</f>
        <v>3517038.3835122008</v>
      </c>
      <c r="I48" s="6">
        <f>'Principal CF Alloc'!AG63</f>
        <v>13950000</v>
      </c>
      <c r="K48" s="6">
        <f t="shared" si="1"/>
        <v>77568675.832156345</v>
      </c>
      <c r="L48" s="20">
        <f>K48-'Summary CF'!F47</f>
        <v>-9.9999919533729553E-2</v>
      </c>
    </row>
    <row r="49" spans="1:12" x14ac:dyDescent="0.15">
      <c r="A49" s="26">
        <v>46</v>
      </c>
      <c r="B49" s="6">
        <f>'Principal CF Alloc'!D64</f>
        <v>0</v>
      </c>
      <c r="C49" s="6">
        <f>'Principal CF Alloc'!G64</f>
        <v>0</v>
      </c>
      <c r="D49" s="6">
        <f>'Principal CF Alloc'!J64</f>
        <v>0</v>
      </c>
      <c r="E49" s="6">
        <f>'Principal CF Alloc'!O64</f>
        <v>9294154.7420259546</v>
      </c>
      <c r="F49" s="6">
        <f>'Principal CF Alloc'!R64</f>
        <v>20000000</v>
      </c>
      <c r="G49" s="6">
        <f>'Principal CF Alloc'!W64</f>
        <v>29058827.134297632</v>
      </c>
      <c r="H49" s="6">
        <f>'Principal CF Alloc'!AD64</f>
        <v>3008835.3578065378</v>
      </c>
      <c r="I49" s="6">
        <f>'Principal CF Alloc'!AG64</f>
        <v>13950000</v>
      </c>
      <c r="K49" s="6">
        <f t="shared" si="1"/>
        <v>75311817.234130129</v>
      </c>
      <c r="L49" s="20">
        <f>K49-'Summary CF'!F48</f>
        <v>-9.9999919533729553E-2</v>
      </c>
    </row>
    <row r="50" spans="1:12" x14ac:dyDescent="0.15">
      <c r="A50" s="26">
        <v>47</v>
      </c>
      <c r="B50" s="6">
        <f>'Principal CF Alloc'!D65</f>
        <v>0</v>
      </c>
      <c r="C50" s="6">
        <f>'Principal CF Alloc'!G65</f>
        <v>0</v>
      </c>
      <c r="D50" s="6">
        <f>'Principal CF Alloc'!J65</f>
        <v>0</v>
      </c>
      <c r="E50" s="6">
        <f>'Principal CF Alloc'!O65</f>
        <v>7473830.8594728671</v>
      </c>
      <c r="F50" s="6">
        <f>'Principal CF Alloc'!R65</f>
        <v>20000000</v>
      </c>
      <c r="G50" s="6">
        <f>'Principal CF Alloc'!W65</f>
        <v>29179905.580690537</v>
      </c>
      <c r="H50" s="6">
        <f>'Principal CF Alloc'!AD65</f>
        <v>2514992.152922485</v>
      </c>
      <c r="I50" s="6">
        <f>'Principal CF Alloc'!AG65</f>
        <v>13950000</v>
      </c>
      <c r="K50" s="6">
        <f t="shared" si="1"/>
        <v>73118728.593085885</v>
      </c>
      <c r="L50" s="20">
        <f>K50-'Summary CF'!F49</f>
        <v>-9.9999934434890747E-2</v>
      </c>
    </row>
    <row r="51" spans="1:12" x14ac:dyDescent="0.15">
      <c r="A51" s="26">
        <v>48</v>
      </c>
      <c r="B51" s="6">
        <f>'Principal CF Alloc'!D66</f>
        <v>0</v>
      </c>
      <c r="C51" s="6">
        <f>'Principal CF Alloc'!G66</f>
        <v>0</v>
      </c>
      <c r="D51" s="6">
        <f>'Principal CF Alloc'!J66</f>
        <v>0</v>
      </c>
      <c r="E51" s="6">
        <f>'Principal CF Alloc'!O66</f>
        <v>5701044.5315977009</v>
      </c>
      <c r="F51" s="6">
        <f>'Principal CF Alloc'!R66</f>
        <v>20000000</v>
      </c>
      <c r="G51" s="6">
        <f>'Principal CF Alloc'!W66</f>
        <v>29301488.520610079</v>
      </c>
      <c r="H51" s="6">
        <f>'Principal CF Alloc'!AD66</f>
        <v>2035111.1682978824</v>
      </c>
      <c r="I51" s="6">
        <f>'Principal CF Alloc'!AG66</f>
        <v>13950000</v>
      </c>
      <c r="K51" s="6">
        <f t="shared" si="1"/>
        <v>70987644.220505655</v>
      </c>
      <c r="L51" s="20">
        <f>K51-'Summary CF'!F50</f>
        <v>-9.9999934434890747E-2</v>
      </c>
    </row>
    <row r="52" spans="1:12" x14ac:dyDescent="0.15">
      <c r="A52" s="26">
        <v>49</v>
      </c>
      <c r="B52" s="6">
        <f>'Principal CF Alloc'!D67</f>
        <v>0</v>
      </c>
      <c r="C52" s="6">
        <f>'Principal CF Alloc'!G67</f>
        <v>0</v>
      </c>
      <c r="D52" s="6">
        <f>'Principal CF Alloc'!J67</f>
        <v>0</v>
      </c>
      <c r="E52" s="6">
        <f>'Principal CF Alloc'!O67</f>
        <v>3974462.8963528583</v>
      </c>
      <c r="F52" s="6">
        <f>'Principal CF Alloc'!R67</f>
        <v>20000000</v>
      </c>
      <c r="G52" s="6">
        <f>'Principal CF Alloc'!W67</f>
        <v>29423578.056112621</v>
      </c>
      <c r="H52" s="6">
        <f>'Principal CF Alloc'!AD67</f>
        <v>1568805.6518102763</v>
      </c>
      <c r="I52" s="6">
        <f>'Principal CF Alloc'!AG67</f>
        <v>13950000</v>
      </c>
      <c r="K52" s="6">
        <f t="shared" si="1"/>
        <v>68916846.604275748</v>
      </c>
      <c r="L52" s="20">
        <f>K52-'Summary CF'!F51</f>
        <v>-9.9999949336051941E-2</v>
      </c>
    </row>
    <row r="53" spans="1:12" x14ac:dyDescent="0.15">
      <c r="A53" s="26">
        <v>50</v>
      </c>
      <c r="B53" s="6">
        <f>'Principal CF Alloc'!D68</f>
        <v>0</v>
      </c>
      <c r="C53" s="6">
        <f>'Principal CF Alloc'!G68</f>
        <v>0</v>
      </c>
      <c r="D53" s="6">
        <f>'Principal CF Alloc'!J68</f>
        <v>0</v>
      </c>
      <c r="E53" s="6">
        <f>'Principal CF Alloc'!O68</f>
        <v>2292789.4035065849</v>
      </c>
      <c r="F53" s="6">
        <f>'Principal CF Alloc'!R68</f>
        <v>20000000</v>
      </c>
      <c r="G53" s="6">
        <f>'Principal CF Alloc'!W68</f>
        <v>29546176.298013091</v>
      </c>
      <c r="H53" s="6">
        <f>'Principal CF Alloc'!AD68</f>
        <v>1115699.407004152</v>
      </c>
      <c r="I53" s="6">
        <f>'Principal CF Alloc'!AG68</f>
        <v>13950000</v>
      </c>
      <c r="K53" s="6">
        <f t="shared" si="1"/>
        <v>66904665.108523831</v>
      </c>
      <c r="L53" s="20">
        <f>K53-'Summary CF'!F52</f>
        <v>-9.9999934434890747E-2</v>
      </c>
    </row>
    <row r="54" spans="1:12" x14ac:dyDescent="0.15">
      <c r="A54" s="26">
        <v>51</v>
      </c>
      <c r="B54" s="6">
        <f>'Principal CF Alloc'!D69</f>
        <v>0</v>
      </c>
      <c r="C54" s="6">
        <f>'Principal CF Alloc'!G69</f>
        <v>0</v>
      </c>
      <c r="D54" s="6">
        <f>'Principal CF Alloc'!J69</f>
        <v>0</v>
      </c>
      <c r="E54" s="6">
        <f>'Principal CF Alloc'!O69</f>
        <v>654762.83417708706</v>
      </c>
      <c r="F54" s="6">
        <f>'Principal CF Alloc'!R69</f>
        <v>20000000</v>
      </c>
      <c r="G54" s="6">
        <f>'Principal CF Alloc'!W69</f>
        <v>29669285.365921479</v>
      </c>
      <c r="H54" s="6">
        <f>'Principal CF Alloc'!AD69</f>
        <v>675426.50815364183</v>
      </c>
      <c r="I54" s="6">
        <f>'Principal CF Alloc'!AG69</f>
        <v>13950000</v>
      </c>
      <c r="K54" s="6">
        <f t="shared" si="1"/>
        <v>64949474.708252206</v>
      </c>
      <c r="L54" s="20">
        <f>K54-'Summary CF'!F53</f>
        <v>-9.9999934434890747E-2</v>
      </c>
    </row>
    <row r="55" spans="1:12" x14ac:dyDescent="0.15">
      <c r="A55" s="26">
        <v>52</v>
      </c>
      <c r="B55" s="6">
        <f>'Principal CF Alloc'!D70</f>
        <v>0</v>
      </c>
      <c r="C55" s="6">
        <f>'Principal CF Alloc'!G70</f>
        <v>0</v>
      </c>
      <c r="D55" s="6">
        <f>'Principal CF Alloc'!J70</f>
        <v>0</v>
      </c>
      <c r="E55" s="6">
        <f>'Principal CF Alloc'!O70</f>
        <v>0</v>
      </c>
      <c r="F55" s="6">
        <f>'Principal CF Alloc'!R70</f>
        <v>19059156.34661039</v>
      </c>
      <c r="G55" s="6">
        <f>'Principal CF Alloc'!W70</f>
        <v>29792907.388279486</v>
      </c>
      <c r="H55" s="6">
        <f>'Principal CF Alloc'!AD70</f>
        <v>247631.02295236546</v>
      </c>
      <c r="I55" s="6">
        <f>'Principal CF Alloc'!AG70</f>
        <v>13950000</v>
      </c>
      <c r="K55" s="6">
        <f t="shared" si="1"/>
        <v>63049694.757842243</v>
      </c>
      <c r="L55" s="20">
        <f>K55-'Summary CF'!F54</f>
        <v>-9.9999934434890747E-2</v>
      </c>
    </row>
    <row r="56" spans="1:12" x14ac:dyDescent="0.15">
      <c r="A56" s="26">
        <v>53</v>
      </c>
      <c r="B56" s="6">
        <f>'Principal CF Alloc'!D71</f>
        <v>0</v>
      </c>
      <c r="C56" s="6">
        <f>'Principal CF Alloc'!G71</f>
        <v>0</v>
      </c>
      <c r="D56" s="6">
        <f>'Principal CF Alloc'!J71</f>
        <v>0</v>
      </c>
      <c r="E56" s="6">
        <f>'Principal CF Alloc'!O71</f>
        <v>0</v>
      </c>
      <c r="F56" s="6">
        <f>'Principal CF Alloc'!R71</f>
        <v>17504776.547504004</v>
      </c>
      <c r="G56" s="6">
        <f>'Principal CF Alloc'!W71</f>
        <v>29917044.502397317</v>
      </c>
      <c r="H56" s="6">
        <f>'Principal CF Alloc'!AD71</f>
        <v>0</v>
      </c>
      <c r="I56" s="6">
        <f>'Principal CF Alloc'!AG71</f>
        <v>13781966.742627567</v>
      </c>
      <c r="K56" s="6">
        <f t="shared" si="1"/>
        <v>61203787.79252889</v>
      </c>
      <c r="L56" s="20">
        <f>K56-'Summary CF'!F55</f>
        <v>-9.999992698431015E-2</v>
      </c>
    </row>
    <row r="57" spans="1:12" x14ac:dyDescent="0.15">
      <c r="A57" s="26">
        <v>54</v>
      </c>
      <c r="B57" s="6">
        <f>'Principal CF Alloc'!D72</f>
        <v>0</v>
      </c>
      <c r="C57" s="6">
        <f>'Principal CF Alloc'!G72</f>
        <v>0</v>
      </c>
      <c r="D57" s="6">
        <f>'Principal CF Alloc'!J72</f>
        <v>0</v>
      </c>
      <c r="E57" s="6">
        <f>'Principal CF Alloc'!O72</f>
        <v>0</v>
      </c>
      <c r="F57" s="6">
        <f>'Principal CF Alloc'!R72</f>
        <v>15990462.588196967</v>
      </c>
      <c r="G57" s="6">
        <f>'Principal CF Alloc'!W72</f>
        <v>30041698.854490638</v>
      </c>
      <c r="H57" s="6">
        <f>'Principal CF Alloc'!AD72</f>
        <v>0</v>
      </c>
      <c r="I57" s="6">
        <f>'Principal CF Alloc'!AG72</f>
        <v>13378096.91928108</v>
      </c>
      <c r="K57" s="6">
        <f t="shared" si="1"/>
        <v>59410258.361968681</v>
      </c>
      <c r="L57" s="20">
        <f>K57-'Summary CF'!F56</f>
        <v>-9.9999934434890747E-2</v>
      </c>
    </row>
    <row r="58" spans="1:12" x14ac:dyDescent="0.15">
      <c r="A58" s="26">
        <v>55</v>
      </c>
      <c r="B58" s="6">
        <f>'Principal CF Alloc'!D73</f>
        <v>0</v>
      </c>
      <c r="C58" s="6">
        <f>'Principal CF Alloc'!G73</f>
        <v>0</v>
      </c>
      <c r="D58" s="6">
        <f>'Principal CF Alloc'!J73</f>
        <v>0</v>
      </c>
      <c r="E58" s="6">
        <f>'Principal CF Alloc'!O73</f>
        <v>0</v>
      </c>
      <c r="F58" s="6">
        <f>'Principal CF Alloc'!R73</f>
        <v>14515085.285064751</v>
      </c>
      <c r="G58" s="6">
        <f>'Principal CF Alloc'!W73</f>
        <v>30166872.59971768</v>
      </c>
      <c r="H58" s="6">
        <f>'Principal CF Alloc'!AD73</f>
        <v>0</v>
      </c>
      <c r="I58" s="6">
        <f>'Principal CF Alloc'!AG73</f>
        <v>12985694.01026489</v>
      </c>
      <c r="K58" s="6">
        <f t="shared" si="1"/>
        <v>57667651.895047322</v>
      </c>
      <c r="L58" s="20">
        <f>K58-'Summary CF'!F57</f>
        <v>-9.9999934434890747E-2</v>
      </c>
    </row>
    <row r="59" spans="1:12" x14ac:dyDescent="0.15">
      <c r="A59" s="26">
        <v>56</v>
      </c>
      <c r="B59" s="6">
        <f>'Principal CF Alloc'!D74</f>
        <v>0</v>
      </c>
      <c r="C59" s="6">
        <f>'Principal CF Alloc'!G74</f>
        <v>0</v>
      </c>
      <c r="D59" s="6">
        <f>'Principal CF Alloc'!J74</f>
        <v>0</v>
      </c>
      <c r="E59" s="6">
        <f>'Principal CF Alloc'!O74</f>
        <v>0</v>
      </c>
      <c r="F59" s="6">
        <f>'Principal CF Alloc'!R74</f>
        <v>13077546.263475081</v>
      </c>
      <c r="G59" s="6">
        <f>'Principal CF Alloc'!W74</f>
        <v>30292567.902216505</v>
      </c>
      <c r="H59" s="6">
        <f>'Principal CF Alloc'!AD74</f>
        <v>0</v>
      </c>
      <c r="I59" s="6">
        <f>'Principal CF Alloc'!AG74</f>
        <v>12604439.429404113</v>
      </c>
      <c r="K59" s="6">
        <f t="shared" si="1"/>
        <v>55974553.595095694</v>
      </c>
      <c r="L59" s="20">
        <f>K59-'Summary CF'!F58</f>
        <v>-9.9999934434890747E-2</v>
      </c>
    </row>
    <row r="60" spans="1:12" x14ac:dyDescent="0.15">
      <c r="A60" s="26">
        <v>57</v>
      </c>
      <c r="B60" s="6">
        <f>'Principal CF Alloc'!D75</f>
        <v>0</v>
      </c>
      <c r="C60" s="6">
        <f>'Principal CF Alloc'!G75</f>
        <v>0</v>
      </c>
      <c r="D60" s="6">
        <f>'Principal CF Alloc'!J75</f>
        <v>0</v>
      </c>
      <c r="E60" s="6">
        <f>'Principal CF Alloc'!O75</f>
        <v>0</v>
      </c>
      <c r="F60" s="6">
        <f>'Principal CF Alloc'!R75</f>
        <v>11676777.12467772</v>
      </c>
      <c r="G60" s="6">
        <f>'Principal CF Alloc'!W75</f>
        <v>30418786.935142409</v>
      </c>
      <c r="H60" s="6">
        <f>'Principal CF Alloc'!AD75</f>
        <v>0</v>
      </c>
      <c r="I60" s="6">
        <f>'Principal CF Alloc'!AG75</f>
        <v>12234023.30488522</v>
      </c>
      <c r="K60" s="6">
        <f t="shared" si="1"/>
        <v>54329587.364705354</v>
      </c>
      <c r="L60" s="20">
        <f>K60-'Summary CF'!F59</f>
        <v>-9.9999919533729553E-2</v>
      </c>
    </row>
    <row r="61" spans="1:12" x14ac:dyDescent="0.15">
      <c r="A61" s="26">
        <v>58</v>
      </c>
      <c r="B61" s="6">
        <f>'Principal CF Alloc'!D76</f>
        <v>0</v>
      </c>
      <c r="C61" s="6">
        <f>'Principal CF Alloc'!G76</f>
        <v>0</v>
      </c>
      <c r="D61" s="6">
        <f>'Principal CF Alloc'!J76</f>
        <v>0</v>
      </c>
      <c r="E61" s="6">
        <f>'Principal CF Alloc'!O76</f>
        <v>0</v>
      </c>
      <c r="F61" s="6">
        <f>'Principal CF Alloc'!R76</f>
        <v>10311738.635017902</v>
      </c>
      <c r="G61" s="6">
        <f>'Principal CF Alloc'!W76</f>
        <v>30545531.880705502</v>
      </c>
      <c r="H61" s="6">
        <f>'Principal CF Alloc'!AD76</f>
        <v>0</v>
      </c>
      <c r="I61" s="6">
        <f>'Principal CF Alloc'!AG76</f>
        <v>11874144.24363211</v>
      </c>
      <c r="K61" s="6">
        <f t="shared" si="1"/>
        <v>52731414.759355515</v>
      </c>
      <c r="L61" s="20">
        <f>K61-'Summary CF'!F60</f>
        <v>-9.9999919533729553E-2</v>
      </c>
    </row>
    <row r="62" spans="1:12" x14ac:dyDescent="0.15">
      <c r="A62" s="26">
        <v>59</v>
      </c>
      <c r="B62" s="6">
        <f>'Principal CF Alloc'!D77</f>
        <v>0</v>
      </c>
      <c r="C62" s="6">
        <f>'Principal CF Alloc'!G77</f>
        <v>0</v>
      </c>
      <c r="D62" s="6">
        <f>'Principal CF Alloc'!J77</f>
        <v>0</v>
      </c>
      <c r="E62" s="6">
        <f>'Principal CF Alloc'!O77</f>
        <v>0</v>
      </c>
      <c r="F62" s="6">
        <f>'Principal CF Alloc'!R77</f>
        <v>8981419.9368792176</v>
      </c>
      <c r="G62" s="6">
        <f>'Principal CF Alloc'!W77</f>
        <v>30672804.930208441</v>
      </c>
      <c r="H62" s="6">
        <f>'Principal CF Alloc'!AD77</f>
        <v>0</v>
      </c>
      <c r="I62" s="6">
        <f>'Principal CF Alloc'!AG77</f>
        <v>11524509.101997348</v>
      </c>
      <c r="K62" s="6">
        <f t="shared" si="1"/>
        <v>51178733.969085008</v>
      </c>
      <c r="L62" s="20">
        <f>K62-'Summary CF'!F61</f>
        <v>-9.999992698431015E-2</v>
      </c>
    </row>
    <row r="63" spans="1:12" x14ac:dyDescent="0.15">
      <c r="A63" s="26">
        <v>60</v>
      </c>
      <c r="B63" s="6">
        <f>'Principal CF Alloc'!D78</f>
        <v>0</v>
      </c>
      <c r="C63" s="6">
        <f>'Principal CF Alloc'!G78</f>
        <v>0</v>
      </c>
      <c r="D63" s="6">
        <f>'Principal CF Alloc'!J78</f>
        <v>0</v>
      </c>
      <c r="E63" s="6">
        <f>'Principal CF Alloc'!O78</f>
        <v>0</v>
      </c>
      <c r="F63" s="6">
        <f>'Principal CF Alloc'!R78</f>
        <v>7684837.7807775149</v>
      </c>
      <c r="G63" s="6">
        <f>'Principal CF Alloc'!W78</f>
        <v>30800608.284084309</v>
      </c>
      <c r="H63" s="6">
        <f>'Principal CF Alloc'!AD78</f>
        <v>0</v>
      </c>
      <c r="I63" s="6">
        <f>'Principal CF Alloc'!AG78</f>
        <v>11184832.762600465</v>
      </c>
      <c r="K63" s="6">
        <f t="shared" si="1"/>
        <v>49670278.827462293</v>
      </c>
      <c r="L63" s="20">
        <f>K63-'Summary CF'!F62</f>
        <v>-9.999992698431015E-2</v>
      </c>
    </row>
    <row r="64" spans="1:12" x14ac:dyDescent="0.15">
      <c r="A64" s="26">
        <v>61</v>
      </c>
      <c r="B64" s="6">
        <f>'Principal CF Alloc'!D79</f>
        <v>0</v>
      </c>
      <c r="C64" s="6">
        <f>'Principal CF Alloc'!G79</f>
        <v>0</v>
      </c>
      <c r="D64" s="6">
        <f>'Principal CF Alloc'!J79</f>
        <v>0</v>
      </c>
      <c r="E64" s="6">
        <f>'Principal CF Alloc'!O79</f>
        <v>0</v>
      </c>
      <c r="F64" s="6">
        <f>'Principal CF Alloc'!R79</f>
        <v>6421035.7780426741</v>
      </c>
      <c r="G64" s="6">
        <f>'Principal CF Alloc'!W79</f>
        <v>30928944.151934661</v>
      </c>
      <c r="H64" s="6">
        <f>'Principal CF Alloc'!AD79</f>
        <v>0</v>
      </c>
      <c r="I64" s="6">
        <f>'Principal CF Alloc'!AG79</f>
        <v>10854837.917149659</v>
      </c>
      <c r="K64" s="6">
        <f t="shared" si="1"/>
        <v>48204817.847126991</v>
      </c>
      <c r="L64" s="20">
        <f>K64-'Summary CF'!F63</f>
        <v>-9.9999934434890747E-2</v>
      </c>
    </row>
    <row r="65" spans="1:12" x14ac:dyDescent="0.15">
      <c r="A65" s="26">
        <v>62</v>
      </c>
      <c r="B65" s="6">
        <f>'Principal CF Alloc'!D80</f>
        <v>0</v>
      </c>
      <c r="C65" s="6">
        <f>'Principal CF Alloc'!G80</f>
        <v>0</v>
      </c>
      <c r="D65" s="6">
        <f>'Principal CF Alloc'!J80</f>
        <v>0</v>
      </c>
      <c r="E65" s="6">
        <f>'Principal CF Alloc'!O80</f>
        <v>0</v>
      </c>
      <c r="F65" s="6">
        <f>'Principal CF Alloc'!R80</f>
        <v>5189083.6735400474</v>
      </c>
      <c r="G65" s="6">
        <f>'Principal CF Alloc'!W80</f>
        <v>31057814.752567723</v>
      </c>
      <c r="H65" s="6">
        <f>'Principal CF Alloc'!AD80</f>
        <v>0</v>
      </c>
      <c r="I65" s="6">
        <f>'Principal CF Alloc'!AG80</f>
        <v>10534254.855087567</v>
      </c>
      <c r="K65" s="6">
        <f t="shared" si="1"/>
        <v>46781153.281195343</v>
      </c>
      <c r="L65" s="20">
        <f>K65-'Summary CF'!F64</f>
        <v>-9.9999919533729553E-2</v>
      </c>
    </row>
    <row r="66" spans="1:12" x14ac:dyDescent="0.15">
      <c r="A66" s="26">
        <v>63</v>
      </c>
      <c r="B66" s="6">
        <f>'Principal CF Alloc'!D81</f>
        <v>0</v>
      </c>
      <c r="C66" s="6">
        <f>'Principal CF Alloc'!G81</f>
        <v>0</v>
      </c>
      <c r="D66" s="6">
        <f>'Principal CF Alloc'!J81</f>
        <v>0</v>
      </c>
      <c r="E66" s="6">
        <f>'Principal CF Alloc'!O81</f>
        <v>0</v>
      </c>
      <c r="F66" s="6">
        <f>'Principal CF Alloc'!R81</f>
        <v>3988076.6378978612</v>
      </c>
      <c r="G66" s="6">
        <f>'Principal CF Alloc'!W81</f>
        <v>31187222.314036757</v>
      </c>
      <c r="H66" s="6">
        <f>'Principal CF Alloc'!AD81</f>
        <v>0</v>
      </c>
      <c r="I66" s="6">
        <f>'Principal CF Alloc'!AG81</f>
        <v>10222821.257905994</v>
      </c>
      <c r="K66" s="6">
        <f t="shared" si="1"/>
        <v>45398120.209840611</v>
      </c>
      <c r="L66" s="20">
        <f>K66-'Summary CF'!F65</f>
        <v>-9.999992698431015E-2</v>
      </c>
    </row>
    <row r="67" spans="1:12" x14ac:dyDescent="0.15">
      <c r="A67" s="26">
        <v>64</v>
      </c>
      <c r="B67" s="6">
        <f>'Principal CF Alloc'!D82</f>
        <v>0</v>
      </c>
      <c r="C67" s="6">
        <f>'Principal CF Alloc'!G82</f>
        <v>0</v>
      </c>
      <c r="D67" s="6">
        <f>'Principal CF Alloc'!J82</f>
        <v>0</v>
      </c>
      <c r="E67" s="6">
        <f>'Principal CF Alloc'!O82</f>
        <v>0</v>
      </c>
      <c r="F67" s="6">
        <f>'Principal CF Alloc'!R82</f>
        <v>2817134.5787210129</v>
      </c>
      <c r="G67" s="6">
        <f>'Principal CF Alloc'!W82</f>
        <v>31317169.073678575</v>
      </c>
      <c r="H67" s="6">
        <f>'Principal CF Alloc'!AD82</f>
        <v>0</v>
      </c>
      <c r="I67" s="6">
        <f>'Principal CF Alloc'!AG82</f>
        <v>9920281.998978626</v>
      </c>
      <c r="K67" s="6">
        <f t="shared" si="1"/>
        <v>44054585.651378214</v>
      </c>
      <c r="L67" s="20">
        <f>K67-'Summary CF'!F66</f>
        <v>-9.999992698431015E-2</v>
      </c>
    </row>
    <row r="68" spans="1:12" x14ac:dyDescent="0.15">
      <c r="A68" s="26">
        <v>65</v>
      </c>
      <c r="B68" s="6">
        <f>'Principal CF Alloc'!D83</f>
        <v>0</v>
      </c>
      <c r="C68" s="6">
        <f>'Principal CF Alloc'!G83</f>
        <v>0</v>
      </c>
      <c r="D68" s="6">
        <f>'Principal CF Alloc'!J83</f>
        <v>0</v>
      </c>
      <c r="E68" s="6">
        <f>'Principal CF Alloc'!O83</f>
        <v>0</v>
      </c>
      <c r="F68" s="6">
        <f>'Principal CF Alloc'!R83</f>
        <v>1675401.4702854718</v>
      </c>
      <c r="G68" s="6">
        <f>'Principal CF Alloc'!W83</f>
        <v>31447657.278152235</v>
      </c>
      <c r="H68" s="6">
        <f>'Principal CF Alloc'!AD83</f>
        <v>0</v>
      </c>
      <c r="I68" s="6">
        <f>'Principal CF Alloc'!AG83</f>
        <v>9626388.9487647042</v>
      </c>
      <c r="K68" s="6">
        <f t="shared" si="1"/>
        <v>42749447.697202414</v>
      </c>
      <c r="L68" s="20">
        <f>K68-'Summary CF'!F67</f>
        <v>-9.9999919533729553E-2</v>
      </c>
    </row>
    <row r="69" spans="1:12" x14ac:dyDescent="0.15">
      <c r="A69" s="26">
        <v>66</v>
      </c>
      <c r="B69" s="6">
        <f>'Principal CF Alloc'!D84</f>
        <v>0</v>
      </c>
      <c r="C69" s="6">
        <f>'Principal CF Alloc'!G84</f>
        <v>0</v>
      </c>
      <c r="D69" s="6">
        <f>'Principal CF Alloc'!J84</f>
        <v>0</v>
      </c>
      <c r="E69" s="6">
        <f>'Principal CF Alloc'!O84</f>
        <v>0</v>
      </c>
      <c r="F69" s="6">
        <f>'Principal CF Alloc'!R84</f>
        <v>562044.70122087724</v>
      </c>
      <c r="G69" s="6">
        <f>'Principal CF Alloc'!W84</f>
        <v>31578689.183477867</v>
      </c>
      <c r="H69" s="6">
        <f>'Principal CF Alloc'!AD84</f>
        <v>0</v>
      </c>
      <c r="I69" s="6">
        <f>'Principal CF Alloc'!AG84</f>
        <v>9340900.7852405682</v>
      </c>
      <c r="K69" s="6">
        <f t="shared" si="1"/>
        <v>41481634.669939309</v>
      </c>
      <c r="L69" s="20">
        <f>K69-'Summary CF'!F68</f>
        <v>-9.9999934434890747E-2</v>
      </c>
    </row>
    <row r="70" spans="1:12" x14ac:dyDescent="0.15">
      <c r="A70" s="26">
        <v>67</v>
      </c>
      <c r="B70" s="6">
        <f>'Principal CF Alloc'!D85</f>
        <v>0</v>
      </c>
      <c r="C70" s="6">
        <f>'Principal CF Alloc'!G85</f>
        <v>0</v>
      </c>
      <c r="D70" s="6">
        <f>'Principal CF Alloc'!J85</f>
        <v>0</v>
      </c>
      <c r="E70" s="6">
        <f>'Principal CF Alloc'!O85</f>
        <v>0</v>
      </c>
      <c r="F70" s="6">
        <f>'Principal CF Alloc'!R85</f>
        <v>0</v>
      </c>
      <c r="G70" s="6">
        <f>'Principal CF Alloc'!W85</f>
        <v>31186521.494777679</v>
      </c>
      <c r="H70" s="6">
        <f>'Principal CF Alloc'!AD85</f>
        <v>0</v>
      </c>
      <c r="I70" s="6">
        <f>'Principal CF Alloc'!AG85</f>
        <v>9063582.8094197586</v>
      </c>
      <c r="K70" s="6">
        <f t="shared" si="1"/>
        <v>40250104.304197438</v>
      </c>
      <c r="L70" s="20">
        <f>K70-'Summary CF'!F69</f>
        <v>-9.9999934434890747E-2</v>
      </c>
    </row>
    <row r="71" spans="1:12" x14ac:dyDescent="0.15">
      <c r="A71" s="26">
        <v>68</v>
      </c>
      <c r="B71" s="6">
        <f>'Principal CF Alloc'!D86</f>
        <v>0</v>
      </c>
      <c r="C71" s="6">
        <f>'Principal CF Alloc'!G86</f>
        <v>0</v>
      </c>
      <c r="D71" s="6">
        <f>'Principal CF Alloc'!J86</f>
        <v>0</v>
      </c>
      <c r="E71" s="6">
        <f>'Principal CF Alloc'!O86</f>
        <v>0</v>
      </c>
      <c r="F71" s="6">
        <f>'Principal CF Alloc'!R86</f>
        <v>0</v>
      </c>
      <c r="G71" s="6">
        <f>'Principal CF Alloc'!W86</f>
        <v>30259636.183487505</v>
      </c>
      <c r="H71" s="6">
        <f>'Principal CF Alloc'!AD86</f>
        <v>0</v>
      </c>
      <c r="I71" s="6">
        <f>'Principal CF Alloc'!AG86</f>
        <v>8794206.7658260521</v>
      </c>
      <c r="K71" s="6">
        <f t="shared" si="1"/>
        <v>39053842.949313559</v>
      </c>
      <c r="L71" s="20">
        <f>K71-'Summary CF'!F70</f>
        <v>-9.999992698431015E-2</v>
      </c>
    </row>
    <row r="72" spans="1:12" x14ac:dyDescent="0.15">
      <c r="A72" s="26">
        <v>69</v>
      </c>
      <c r="B72" s="6">
        <f>'Principal CF Alloc'!D87</f>
        <v>0</v>
      </c>
      <c r="C72" s="6">
        <f>'Principal CF Alloc'!G87</f>
        <v>0</v>
      </c>
      <c r="D72" s="6">
        <f>'Principal CF Alloc'!J87</f>
        <v>0</v>
      </c>
      <c r="E72" s="6">
        <f>'Principal CF Alloc'!O87</f>
        <v>0</v>
      </c>
      <c r="F72" s="6">
        <f>'Principal CF Alloc'!R87</f>
        <v>0</v>
      </c>
      <c r="G72" s="6">
        <f>'Principal CF Alloc'!W87</f>
        <v>29359314.125720132</v>
      </c>
      <c r="H72" s="6">
        <f>'Principal CF Alloc'!AD87</f>
        <v>0</v>
      </c>
      <c r="I72" s="6">
        <f>'Principal CF Alloc'!AG87</f>
        <v>8532550.6677874085</v>
      </c>
      <c r="K72" s="6">
        <f t="shared" si="1"/>
        <v>37891864.793507539</v>
      </c>
      <c r="L72" s="20">
        <f>K72-'Summary CF'!F71</f>
        <v>-9.9999934434890747E-2</v>
      </c>
    </row>
    <row r="73" spans="1:12" x14ac:dyDescent="0.15">
      <c r="A73" s="26">
        <v>70</v>
      </c>
      <c r="B73" s="6">
        <f>'Principal CF Alloc'!D88</f>
        <v>0</v>
      </c>
      <c r="C73" s="6">
        <f>'Principal CF Alloc'!G88</f>
        <v>0</v>
      </c>
      <c r="D73" s="6">
        <f>'Principal CF Alloc'!J88</f>
        <v>0</v>
      </c>
      <c r="E73" s="6">
        <f>'Principal CF Alloc'!O88</f>
        <v>0</v>
      </c>
      <c r="F73" s="6">
        <f>'Principal CF Alloc'!R88</f>
        <v>0</v>
      </c>
      <c r="G73" s="6">
        <f>'Principal CF Alloc'!W88</f>
        <v>28484812.481453132</v>
      </c>
      <c r="H73" s="6">
        <f>'Principal CF Alloc'!AD88</f>
        <v>0</v>
      </c>
      <c r="I73" s="6">
        <f>'Principal CF Alloc'!AG88</f>
        <v>8278398.6274223113</v>
      </c>
      <c r="K73" s="6">
        <f t="shared" si="1"/>
        <v>36763211.108875446</v>
      </c>
      <c r="L73" s="20">
        <f>K73-'Summary CF'!F72</f>
        <v>-9.999992698431015E-2</v>
      </c>
    </row>
    <row r="74" spans="1:12" x14ac:dyDescent="0.15">
      <c r="A74" s="26">
        <v>71</v>
      </c>
      <c r="B74" s="6">
        <f>'Principal CF Alloc'!D89</f>
        <v>0</v>
      </c>
      <c r="C74" s="6">
        <f>'Principal CF Alloc'!G89</f>
        <v>0</v>
      </c>
      <c r="D74" s="6">
        <f>'Principal CF Alloc'!J89</f>
        <v>0</v>
      </c>
      <c r="E74" s="6">
        <f>'Principal CF Alloc'!O89</f>
        <v>0</v>
      </c>
      <c r="F74" s="6">
        <f>'Principal CF Alloc'!R89</f>
        <v>0</v>
      </c>
      <c r="G74" s="6">
        <f>'Principal CF Alloc'!W89</f>
        <v>27635408.826471806</v>
      </c>
      <c r="H74" s="6">
        <f>'Principal CF Alloc'!AD89</f>
        <v>0</v>
      </c>
      <c r="I74" s="6">
        <f>'Principal CF Alloc'!AG89</f>
        <v>8031540.6901933635</v>
      </c>
      <c r="K74" s="6">
        <f t="shared" si="1"/>
        <v>35666949.516665168</v>
      </c>
      <c r="L74" s="20">
        <f>K74-'Summary CF'!F73</f>
        <v>-9.9999934434890747E-2</v>
      </c>
    </row>
    <row r="75" spans="1:12" x14ac:dyDescent="0.15">
      <c r="A75" s="26">
        <v>72</v>
      </c>
      <c r="B75" s="6">
        <f>'Principal CF Alloc'!D90</f>
        <v>0</v>
      </c>
      <c r="C75" s="6">
        <f>'Principal CF Alloc'!G90</f>
        <v>0</v>
      </c>
      <c r="D75" s="6">
        <f>'Principal CF Alloc'!J90</f>
        <v>0</v>
      </c>
      <c r="E75" s="6">
        <f>'Principal CF Alloc'!O90</f>
        <v>0</v>
      </c>
      <c r="F75" s="6">
        <f>'Principal CF Alloc'!R90</f>
        <v>0</v>
      </c>
      <c r="G75" s="6">
        <f>'Principal CF Alloc'!W90</f>
        <v>26810400.598387484</v>
      </c>
      <c r="H75" s="6">
        <f>'Principal CF Alloc'!AD90</f>
        <v>0</v>
      </c>
      <c r="I75" s="6">
        <f>'Principal CF Alloc'!AG90</f>
        <v>7791772.673906358</v>
      </c>
      <c r="K75" s="6">
        <f t="shared" ref="K75:K138" si="2">SUM(B75:J75)</f>
        <v>34602173.272293843</v>
      </c>
      <c r="L75" s="20">
        <f>K75-'Summary CF'!F74</f>
        <v>-9.9999934434890747E-2</v>
      </c>
    </row>
    <row r="76" spans="1:12" x14ac:dyDescent="0.15">
      <c r="A76" s="26">
        <v>73</v>
      </c>
      <c r="B76" s="6">
        <f>'Principal CF Alloc'!D91</f>
        <v>0</v>
      </c>
      <c r="C76" s="6">
        <f>'Principal CF Alloc'!G91</f>
        <v>0</v>
      </c>
      <c r="D76" s="6">
        <f>'Principal CF Alloc'!J91</f>
        <v>0</v>
      </c>
      <c r="E76" s="6">
        <f>'Principal CF Alloc'!O91</f>
        <v>0</v>
      </c>
      <c r="F76" s="6">
        <f>'Principal CF Alloc'!R91</f>
        <v>0</v>
      </c>
      <c r="G76" s="6">
        <f>'Principal CF Alloc'!W91</f>
        <v>26009104.557544071</v>
      </c>
      <c r="H76" s="6">
        <f>'Principal CF Alloc'!AD91</f>
        <v>0</v>
      </c>
      <c r="I76" s="6">
        <f>'Principal CF Alloc'!AG91</f>
        <v>7558896.0120362407</v>
      </c>
      <c r="K76" s="6">
        <f t="shared" si="2"/>
        <v>33568000.569580309</v>
      </c>
      <c r="L76" s="20">
        <f>K76-'Summary CF'!F75</f>
        <v>-9.9999941885471344E-2</v>
      </c>
    </row>
    <row r="77" spans="1:12" x14ac:dyDescent="0.15">
      <c r="A77" s="26">
        <v>74</v>
      </c>
      <c r="B77" s="6">
        <f>'Principal CF Alloc'!D92</f>
        <v>0</v>
      </c>
      <c r="C77" s="6">
        <f>'Principal CF Alloc'!G92</f>
        <v>0</v>
      </c>
      <c r="D77" s="6">
        <f>'Principal CF Alloc'!J92</f>
        <v>0</v>
      </c>
      <c r="E77" s="6">
        <f>'Principal CF Alloc'!O92</f>
        <v>0</v>
      </c>
      <c r="F77" s="6">
        <f>'Principal CF Alloc'!R92</f>
        <v>0</v>
      </c>
      <c r="G77" s="6">
        <f>'Principal CF Alloc'!W92</f>
        <v>25230856.262415644</v>
      </c>
      <c r="H77" s="6">
        <f>'Principal CF Alloc'!AD92</f>
        <v>0</v>
      </c>
      <c r="I77" s="6">
        <f>'Principal CF Alloc'!AG92</f>
        <v>7332717.601264541</v>
      </c>
      <c r="K77" s="6">
        <f t="shared" si="2"/>
        <v>32563573.863680184</v>
      </c>
      <c r="L77" s="20">
        <f>K77-'Summary CF'!F76</f>
        <v>-9.9999934434890747E-2</v>
      </c>
    </row>
    <row r="78" spans="1:12" x14ac:dyDescent="0.15">
      <c r="A78" s="26">
        <v>75</v>
      </c>
      <c r="B78" s="6">
        <f>'Principal CF Alloc'!D93</f>
        <v>0</v>
      </c>
      <c r="C78" s="6">
        <f>'Principal CF Alloc'!G93</f>
        <v>0</v>
      </c>
      <c r="D78" s="6">
        <f>'Principal CF Alloc'!J93</f>
        <v>0</v>
      </c>
      <c r="E78" s="6">
        <f>'Principal CF Alloc'!O93</f>
        <v>0</v>
      </c>
      <c r="F78" s="6">
        <f>'Principal CF Alloc'!R93</f>
        <v>0</v>
      </c>
      <c r="G78" s="6">
        <f>'Principal CF Alloc'!W93</f>
        <v>24475009.559108503</v>
      </c>
      <c r="H78" s="6">
        <f>'Principal CF Alloc'!AD93</f>
        <v>0</v>
      </c>
      <c r="I78" s="6">
        <f>'Principal CF Alloc'!AG93</f>
        <v>7113049.653115903</v>
      </c>
      <c r="K78" s="6">
        <f t="shared" si="2"/>
        <v>31588059.212224405</v>
      </c>
      <c r="L78" s="20">
        <f>K78-'Summary CF'!F77</f>
        <v>-9.9999930709600449E-2</v>
      </c>
    </row>
    <row r="79" spans="1:12" x14ac:dyDescent="0.15">
      <c r="A79" s="26">
        <v>76</v>
      </c>
      <c r="B79" s="6">
        <f>'Principal CF Alloc'!D94</f>
        <v>0</v>
      </c>
      <c r="C79" s="6">
        <f>'Principal CF Alloc'!G94</f>
        <v>0</v>
      </c>
      <c r="D79" s="6">
        <f>'Principal CF Alloc'!J94</f>
        <v>0</v>
      </c>
      <c r="E79" s="6">
        <f>'Principal CF Alloc'!O94</f>
        <v>0</v>
      </c>
      <c r="F79" s="6">
        <f>'Principal CF Alloc'!R94</f>
        <v>0</v>
      </c>
      <c r="G79" s="6">
        <f>'Principal CF Alloc'!W94</f>
        <v>23740936.084591281</v>
      </c>
      <c r="H79" s="6">
        <f>'Principal CF Alloc'!AD94</f>
        <v>0</v>
      </c>
      <c r="I79" s="6">
        <f>'Principal CF Alloc'!AG94</f>
        <v>6899709.5495843356</v>
      </c>
      <c r="K79" s="6">
        <f t="shared" si="2"/>
        <v>30640645.634175617</v>
      </c>
      <c r="L79" s="20">
        <f>K79-'Summary CF'!F78</f>
        <v>-9.9999930709600449E-2</v>
      </c>
    </row>
    <row r="80" spans="1:12" x14ac:dyDescent="0.15">
      <c r="A80" s="26">
        <v>77</v>
      </c>
      <c r="B80" s="6">
        <f>'Principal CF Alloc'!D95</f>
        <v>0</v>
      </c>
      <c r="C80" s="6">
        <f>'Principal CF Alloc'!G95</f>
        <v>0</v>
      </c>
      <c r="D80" s="6">
        <f>'Principal CF Alloc'!J95</f>
        <v>0</v>
      </c>
      <c r="E80" s="6">
        <f>'Principal CF Alloc'!O95</f>
        <v>0</v>
      </c>
      <c r="F80" s="6">
        <f>'Principal CF Alloc'!R95</f>
        <v>0</v>
      </c>
      <c r="G80" s="6">
        <f>'Principal CF Alloc'!W95</f>
        <v>23028024.783286709</v>
      </c>
      <c r="H80" s="6">
        <f>'Principal CF Alloc'!AD95</f>
        <v>0</v>
      </c>
      <c r="I80" s="6">
        <f>'Principal CF Alloc'!AG95</f>
        <v>6692519.702642695</v>
      </c>
      <c r="K80" s="6">
        <f t="shared" si="2"/>
        <v>29720544.485929403</v>
      </c>
      <c r="L80" s="20">
        <f>K80-'Summary CF'!F79</f>
        <v>-9.9999930709600449E-2</v>
      </c>
    </row>
    <row r="81" spans="1:12" x14ac:dyDescent="0.15">
      <c r="A81" s="26">
        <v>78</v>
      </c>
      <c r="B81" s="6">
        <f>'Principal CF Alloc'!D96</f>
        <v>0</v>
      </c>
      <c r="C81" s="6">
        <f>'Principal CF Alloc'!G96</f>
        <v>0</v>
      </c>
      <c r="D81" s="6">
        <f>'Principal CF Alloc'!J96</f>
        <v>0</v>
      </c>
      <c r="E81" s="6">
        <f>'Principal CF Alloc'!O96</f>
        <v>0</v>
      </c>
      <c r="F81" s="6">
        <f>'Principal CF Alloc'!R96</f>
        <v>0</v>
      </c>
      <c r="G81" s="6">
        <f>'Principal CF Alloc'!W96</f>
        <v>22335681.436668385</v>
      </c>
      <c r="H81" s="6">
        <f>'Principal CF Alloc'!AD96</f>
        <v>0</v>
      </c>
      <c r="I81" s="6">
        <f>'Principal CF Alloc'!AG96</f>
        <v>6491307.4175317446</v>
      </c>
      <c r="K81" s="6">
        <f t="shared" si="2"/>
        <v>28826988.854200128</v>
      </c>
      <c r="L81" s="20">
        <f>K81-'Summary CF'!F80</f>
        <v>-9.9999930709600449E-2</v>
      </c>
    </row>
    <row r="82" spans="1:12" x14ac:dyDescent="0.15">
      <c r="A82" s="26">
        <v>79</v>
      </c>
      <c r="B82" s="6">
        <f>'Principal CF Alloc'!D97</f>
        <v>0</v>
      </c>
      <c r="C82" s="6">
        <f>'Principal CF Alloc'!G97</f>
        <v>0</v>
      </c>
      <c r="D82" s="6">
        <f>'Principal CF Alloc'!J97</f>
        <v>0</v>
      </c>
      <c r="E82" s="6">
        <f>'Principal CF Alloc'!O97</f>
        <v>0</v>
      </c>
      <c r="F82" s="6">
        <f>'Principal CF Alloc'!R97</f>
        <v>0</v>
      </c>
      <c r="G82" s="6">
        <f>'Principal CF Alloc'!W97</f>
        <v>21663328.205515318</v>
      </c>
      <c r="H82" s="6">
        <f>'Principal CF Alloc'!AD97</f>
        <v>0</v>
      </c>
      <c r="I82" s="6">
        <f>'Principal CF Alloc'!AG97</f>
        <v>6295904.7597278841</v>
      </c>
      <c r="K82" s="6">
        <f t="shared" si="2"/>
        <v>27959232.965243202</v>
      </c>
      <c r="L82" s="20">
        <f>K82-'Summary CF'!F81</f>
        <v>-9.9999930709600449E-2</v>
      </c>
    </row>
    <row r="83" spans="1:12" x14ac:dyDescent="0.15">
      <c r="A83" s="26">
        <v>80</v>
      </c>
      <c r="B83" s="6">
        <f>'Principal CF Alloc'!D98</f>
        <v>0</v>
      </c>
      <c r="C83" s="6">
        <f>'Principal CF Alloc'!G98</f>
        <v>0</v>
      </c>
      <c r="D83" s="6">
        <f>'Principal CF Alloc'!J98</f>
        <v>0</v>
      </c>
      <c r="E83" s="6">
        <f>'Principal CF Alloc'!O98</f>
        <v>0</v>
      </c>
      <c r="F83" s="6">
        <f>'Principal CF Alloc'!R98</f>
        <v>0</v>
      </c>
      <c r="G83" s="6">
        <f>'Principal CF Alloc'!W98</f>
        <v>21010403.18448627</v>
      </c>
      <c r="H83" s="6">
        <f>'Principal CF Alloc'!AD98</f>
        <v>0</v>
      </c>
      <c r="I83" s="6">
        <f>'Principal CF Alloc'!AG98</f>
        <v>6106148.4254913172</v>
      </c>
      <c r="K83" s="6">
        <f t="shared" si="2"/>
        <v>27116551.609977588</v>
      </c>
      <c r="L83" s="20">
        <f>K83-'Summary CF'!F82</f>
        <v>-9.9999934434890747E-2</v>
      </c>
    </row>
    <row r="84" spans="1:12" x14ac:dyDescent="0.15">
      <c r="A84" s="26">
        <v>81</v>
      </c>
      <c r="B84" s="6">
        <f>'Principal CF Alloc'!D99</f>
        <v>0</v>
      </c>
      <c r="C84" s="6">
        <f>'Principal CF Alloc'!G99</f>
        <v>0</v>
      </c>
      <c r="D84" s="6">
        <f>'Principal CF Alloc'!J99</f>
        <v>0</v>
      </c>
      <c r="E84" s="6">
        <f>'Principal CF Alloc'!O99</f>
        <v>0</v>
      </c>
      <c r="F84" s="6">
        <f>'Principal CF Alloc'!R99</f>
        <v>0</v>
      </c>
      <c r="G84" s="6">
        <f>'Principal CF Alloc'!W99</f>
        <v>20376359.968684882</v>
      </c>
      <c r="H84" s="6">
        <f>'Principal CF Alloc'!AD99</f>
        <v>0</v>
      </c>
      <c r="I84" s="6">
        <f>'Principal CF Alloc'!AG99</f>
        <v>5921879.6158990385</v>
      </c>
      <c r="K84" s="6">
        <f t="shared" si="2"/>
        <v>26298239.584583919</v>
      </c>
      <c r="L84" s="20">
        <f>K84-'Summary CF'!F83</f>
        <v>-9.9999934434890747E-2</v>
      </c>
    </row>
    <row r="85" spans="1:12" x14ac:dyDescent="0.15">
      <c r="A85" s="26">
        <v>82</v>
      </c>
      <c r="B85" s="6">
        <f>'Principal CF Alloc'!D100</f>
        <v>0</v>
      </c>
      <c r="C85" s="6">
        <f>'Principal CF Alloc'!G100</f>
        <v>0</v>
      </c>
      <c r="D85" s="6">
        <f>'Principal CF Alloc'!J100</f>
        <v>0</v>
      </c>
      <c r="E85" s="6">
        <f>'Principal CF Alloc'!O100</f>
        <v>0</v>
      </c>
      <c r="F85" s="6">
        <f>'Principal CF Alloc'!R100</f>
        <v>0</v>
      </c>
      <c r="G85" s="6">
        <f>'Principal CF Alloc'!W100</f>
        <v>19760667.231895257</v>
      </c>
      <c r="H85" s="6">
        <f>'Principal CF Alloc'!AD100</f>
        <v>0</v>
      </c>
      <c r="I85" s="6">
        <f>'Principal CF Alloc'!AG100</f>
        <v>5742943.9142695535</v>
      </c>
      <c r="K85" s="6">
        <f t="shared" si="2"/>
        <v>25503611.146164812</v>
      </c>
      <c r="L85" s="20">
        <f>K85-'Summary CF'!F84</f>
        <v>-9.9999930709600449E-2</v>
      </c>
    </row>
    <row r="86" spans="1:12" x14ac:dyDescent="0.15">
      <c r="A86" s="26">
        <v>83</v>
      </c>
      <c r="B86" s="6">
        <f>'Principal CF Alloc'!D101</f>
        <v>0</v>
      </c>
      <c r="C86" s="6">
        <f>'Principal CF Alloc'!G101</f>
        <v>0</v>
      </c>
      <c r="D86" s="6">
        <f>'Principal CF Alloc'!J101</f>
        <v>0</v>
      </c>
      <c r="E86" s="6">
        <f>'Principal CF Alloc'!O101</f>
        <v>0</v>
      </c>
      <c r="F86" s="6">
        <f>'Principal CF Alloc'!R101</f>
        <v>0</v>
      </c>
      <c r="G86" s="6">
        <f>'Principal CF Alloc'!W101</f>
        <v>19162808.316176273</v>
      </c>
      <c r="H86" s="6">
        <f>'Principal CF Alloc'!AD101</f>
        <v>0</v>
      </c>
      <c r="I86" s="6">
        <f>'Principal CF Alloc'!AG101</f>
        <v>5569191.1668887231</v>
      </c>
      <c r="K86" s="6">
        <f t="shared" si="2"/>
        <v>24731999.483064994</v>
      </c>
      <c r="L86" s="20">
        <f>K86-'Summary CF'!F85</f>
        <v>-9.9999934434890747E-2</v>
      </c>
    </row>
    <row r="87" spans="1:12" x14ac:dyDescent="0.15">
      <c r="A87" s="26">
        <v>84</v>
      </c>
      <c r="B87" s="6">
        <f>'Principal CF Alloc'!D102</f>
        <v>0</v>
      </c>
      <c r="C87" s="6">
        <f>'Principal CF Alloc'!G102</f>
        <v>0</v>
      </c>
      <c r="D87" s="6">
        <f>'Principal CF Alloc'!J102</f>
        <v>0</v>
      </c>
      <c r="E87" s="6">
        <f>'Principal CF Alloc'!O102</f>
        <v>0</v>
      </c>
      <c r="F87" s="6">
        <f>'Principal CF Alloc'!R102</f>
        <v>0</v>
      </c>
      <c r="G87" s="6">
        <f>'Principal CF Alloc'!W102</f>
        <v>18582280.832511075</v>
      </c>
      <c r="H87" s="6">
        <f>'Principal CF Alloc'!AD102</f>
        <v>0</v>
      </c>
      <c r="I87" s="6">
        <f>'Principal CF Alloc'!AG102</f>
        <v>5400475.3669485254</v>
      </c>
      <c r="K87" s="6">
        <f t="shared" si="2"/>
        <v>23982756.199459601</v>
      </c>
      <c r="L87" s="20">
        <f>K87-'Summary CF'!F86</f>
        <v>-9.9999934434890747E-2</v>
      </c>
    </row>
    <row r="88" spans="1:12" x14ac:dyDescent="0.15">
      <c r="A88" s="26">
        <v>85</v>
      </c>
      <c r="B88" s="6">
        <f>'Principal CF Alloc'!D103</f>
        <v>0</v>
      </c>
      <c r="C88" s="6">
        <f>'Principal CF Alloc'!G103</f>
        <v>0</v>
      </c>
      <c r="D88" s="6">
        <f>'Principal CF Alloc'!J103</f>
        <v>0</v>
      </c>
      <c r="E88" s="6">
        <f>'Principal CF Alloc'!O103</f>
        <v>0</v>
      </c>
      <c r="F88" s="6">
        <f>'Principal CF Alloc'!R103</f>
        <v>0</v>
      </c>
      <c r="G88" s="6">
        <f>'Principal CF Alloc'!W103</f>
        <v>18018596.272216335</v>
      </c>
      <c r="H88" s="6">
        <f>'Principal CF Alloc'!AD103</f>
        <v>0</v>
      </c>
      <c r="I88" s="6">
        <f>'Principal CF Alloc'!AG103</f>
        <v>5236654.5416128663</v>
      </c>
      <c r="K88" s="6">
        <f t="shared" si="2"/>
        <v>23255250.813829202</v>
      </c>
      <c r="L88" s="20">
        <f>K88-'Summary CF'!F87</f>
        <v>-9.9999934434890747E-2</v>
      </c>
    </row>
    <row r="89" spans="1:12" x14ac:dyDescent="0.15">
      <c r="A89" s="26">
        <v>86</v>
      </c>
      <c r="B89" s="6">
        <f>'Principal CF Alloc'!D104</f>
        <v>0</v>
      </c>
      <c r="C89" s="6">
        <f>'Principal CF Alloc'!G104</f>
        <v>0</v>
      </c>
      <c r="D89" s="6">
        <f>'Principal CF Alloc'!J104</f>
        <v>0</v>
      </c>
      <c r="E89" s="6">
        <f>'Principal CF Alloc'!O104</f>
        <v>0</v>
      </c>
      <c r="F89" s="6">
        <f>'Principal CF Alloc'!R104</f>
        <v>0</v>
      </c>
      <c r="G89" s="6">
        <f>'Principal CF Alloc'!W104</f>
        <v>17471279.628823642</v>
      </c>
      <c r="H89" s="6">
        <f>'Principal CF Alloc'!AD104</f>
        <v>0</v>
      </c>
      <c r="I89" s="6">
        <f>'Principal CF Alloc'!AG104</f>
        <v>5077590.6421268648</v>
      </c>
      <c r="K89" s="6">
        <f t="shared" si="2"/>
        <v>22548870.270950507</v>
      </c>
      <c r="L89" s="20">
        <f>K89-'Summary CF'!F88</f>
        <v>-9.9999934434890747E-2</v>
      </c>
    </row>
    <row r="90" spans="1:12" x14ac:dyDescent="0.15">
      <c r="A90" s="26">
        <v>87</v>
      </c>
      <c r="B90" s="6">
        <f>'Principal CF Alloc'!D105</f>
        <v>0</v>
      </c>
      <c r="C90" s="6">
        <f>'Principal CF Alloc'!G105</f>
        <v>0</v>
      </c>
      <c r="D90" s="6">
        <f>'Principal CF Alloc'!J105</f>
        <v>0</v>
      </c>
      <c r="E90" s="6">
        <f>'Principal CF Alloc'!O105</f>
        <v>0</v>
      </c>
      <c r="F90" s="6">
        <f>'Principal CF Alloc'!R105</f>
        <v>0</v>
      </c>
      <c r="G90" s="6">
        <f>'Principal CF Alloc'!W105</f>
        <v>16939869.030153111</v>
      </c>
      <c r="H90" s="6">
        <f>'Principal CF Alloc'!AD105</f>
        <v>0</v>
      </c>
      <c r="I90" s="6">
        <f>'Principal CF Alloc'!AG105</f>
        <v>4923149.4368882421</v>
      </c>
      <c r="K90" s="6">
        <f t="shared" si="2"/>
        <v>21863018.467041351</v>
      </c>
      <c r="L90" s="20">
        <f>K90-'Summary CF'!F89</f>
        <v>-9.9999938160181046E-2</v>
      </c>
    </row>
    <row r="91" spans="1:12" x14ac:dyDescent="0.15">
      <c r="A91" s="26">
        <v>88</v>
      </c>
      <c r="B91" s="6">
        <f>'Principal CF Alloc'!D106</f>
        <v>0</v>
      </c>
      <c r="C91" s="6">
        <f>'Principal CF Alloc'!G106</f>
        <v>0</v>
      </c>
      <c r="D91" s="6">
        <f>'Principal CF Alloc'!J106</f>
        <v>0</v>
      </c>
      <c r="E91" s="6">
        <f>'Principal CF Alloc'!O106</f>
        <v>0</v>
      </c>
      <c r="F91" s="6">
        <f>'Principal CF Alloc'!R106</f>
        <v>0</v>
      </c>
      <c r="G91" s="6">
        <f>'Principal CF Alloc'!W106</f>
        <v>16423915.380306663</v>
      </c>
      <c r="H91" s="6">
        <f>'Principal CF Alloc'!AD106</f>
        <v>0</v>
      </c>
      <c r="I91" s="6">
        <f>'Principal CF Alloc'!AG106</f>
        <v>4773200.4074016185</v>
      </c>
      <c r="K91" s="6">
        <f t="shared" si="2"/>
        <v>21197115.787708282</v>
      </c>
      <c r="L91" s="20">
        <f>K91-'Summary CF'!F90</f>
        <v>-9.9999934434890747E-2</v>
      </c>
    </row>
    <row r="92" spans="1:12" x14ac:dyDescent="0.15">
      <c r="A92" s="26">
        <v>89</v>
      </c>
      <c r="B92" s="6">
        <f>'Principal CF Alloc'!D107</f>
        <v>0</v>
      </c>
      <c r="C92" s="6">
        <f>'Principal CF Alloc'!G107</f>
        <v>0</v>
      </c>
      <c r="D92" s="6">
        <f>'Principal CF Alloc'!J107</f>
        <v>0</v>
      </c>
      <c r="E92" s="6">
        <f>'Principal CF Alloc'!O107</f>
        <v>0</v>
      </c>
      <c r="F92" s="6">
        <f>'Principal CF Alloc'!R107</f>
        <v>0</v>
      </c>
      <c r="G92" s="6">
        <f>'Principal CF Alloc'!W107</f>
        <v>15922982.011315694</v>
      </c>
      <c r="H92" s="6">
        <f>'Principal CF Alloc'!AD107</f>
        <v>0</v>
      </c>
      <c r="I92" s="6">
        <f>'Principal CF Alloc'!AG107</f>
        <v>4627616.6470386181</v>
      </c>
      <c r="K92" s="6">
        <f t="shared" si="2"/>
        <v>20550598.658354312</v>
      </c>
      <c r="L92" s="20">
        <f>K92-'Summary CF'!F91</f>
        <v>-9.9999934434890747E-2</v>
      </c>
    </row>
    <row r="93" spans="1:12" x14ac:dyDescent="0.15">
      <c r="A93" s="26">
        <v>90</v>
      </c>
      <c r="B93" s="6">
        <f>'Principal CF Alloc'!D108</f>
        <v>0</v>
      </c>
      <c r="C93" s="6">
        <f>'Principal CF Alloc'!G108</f>
        <v>0</v>
      </c>
      <c r="D93" s="6">
        <f>'Principal CF Alloc'!J108</f>
        <v>0</v>
      </c>
      <c r="E93" s="6">
        <f>'Principal CF Alloc'!O108</f>
        <v>0</v>
      </c>
      <c r="F93" s="6">
        <f>'Principal CF Alloc'!R108</f>
        <v>0</v>
      </c>
      <c r="G93" s="6">
        <f>'Principal CF Alloc'!W108</f>
        <v>15436644.34418492</v>
      </c>
      <c r="H93" s="6">
        <f>'Principal CF Alloc'!AD108</f>
        <v>0</v>
      </c>
      <c r="I93" s="6">
        <f>'Principal CF Alloc'!AG108</f>
        <v>4486274.7625287371</v>
      </c>
      <c r="K93" s="6">
        <f t="shared" si="2"/>
        <v>19922919.106713656</v>
      </c>
      <c r="L93" s="20">
        <f>K93-'Summary CF'!F92</f>
        <v>-9.9999938160181046E-2</v>
      </c>
    </row>
    <row r="94" spans="1:12" x14ac:dyDescent="0.15">
      <c r="A94" s="26">
        <v>91</v>
      </c>
      <c r="B94" s="6">
        <f>'Principal CF Alloc'!D109</f>
        <v>0</v>
      </c>
      <c r="C94" s="6">
        <f>'Principal CF Alloc'!G109</f>
        <v>0</v>
      </c>
      <c r="D94" s="6">
        <f>'Principal CF Alloc'!J109</f>
        <v>0</v>
      </c>
      <c r="E94" s="6">
        <f>'Principal CF Alloc'!O109</f>
        <v>0</v>
      </c>
      <c r="F94" s="6">
        <f>'Principal CF Alloc'!R109</f>
        <v>0</v>
      </c>
      <c r="G94" s="6">
        <f>'Principal CF Alloc'!W109</f>
        <v>14964489.559081016</v>
      </c>
      <c r="H94" s="6">
        <f>'Principal CF Alloc'!AD109</f>
        <v>0</v>
      </c>
      <c r="I94" s="6">
        <f>'Principal CF Alloc'!AG109</f>
        <v>4349054.7781079151</v>
      </c>
      <c r="K94" s="6">
        <f t="shared" si="2"/>
        <v>19313544.337188929</v>
      </c>
      <c r="L94" s="20">
        <f>K94-'Summary CF'!F93</f>
        <v>-9.9999941885471344E-2</v>
      </c>
    </row>
    <row r="95" spans="1:12" x14ac:dyDescent="0.15">
      <c r="A95" s="26">
        <v>92</v>
      </c>
      <c r="B95" s="6">
        <f>'Principal CF Alloc'!D110</f>
        <v>0</v>
      </c>
      <c r="C95" s="6">
        <f>'Principal CF Alloc'!G110</f>
        <v>0</v>
      </c>
      <c r="D95" s="6">
        <f>'Principal CF Alloc'!J110</f>
        <v>0</v>
      </c>
      <c r="E95" s="6">
        <f>'Principal CF Alloc'!O110</f>
        <v>0</v>
      </c>
      <c r="F95" s="6">
        <f>'Principal CF Alloc'!R110</f>
        <v>0</v>
      </c>
      <c r="G95" s="6">
        <f>'Principal CF Alloc'!W110</f>
        <v>14506116.274421383</v>
      </c>
      <c r="H95" s="6">
        <f>'Principal CF Alloc'!AD110</f>
        <v>0</v>
      </c>
      <c r="I95" s="6">
        <f>'Principal CF Alloc'!AG110</f>
        <v>4215840.0422537094</v>
      </c>
      <c r="K95" s="6">
        <f t="shared" si="2"/>
        <v>18721956.316675093</v>
      </c>
      <c r="L95" s="20">
        <f>K95-'Summary CF'!F94</f>
        <v>-9.9999938160181046E-2</v>
      </c>
    </row>
    <row r="96" spans="1:12" x14ac:dyDescent="0.15">
      <c r="A96" s="26">
        <v>93</v>
      </c>
      <c r="B96" s="6">
        <f>'Principal CF Alloc'!D111</f>
        <v>0</v>
      </c>
      <c r="C96" s="6">
        <f>'Principal CF Alloc'!G111</f>
        <v>0</v>
      </c>
      <c r="D96" s="6">
        <f>'Principal CF Alloc'!J111</f>
        <v>0</v>
      </c>
      <c r="E96" s="6">
        <f>'Principal CF Alloc'!O111</f>
        <v>0</v>
      </c>
      <c r="F96" s="6">
        <f>'Principal CF Alloc'!R111</f>
        <v>0</v>
      </c>
      <c r="G96" s="6">
        <f>'Principal CF Alloc'!W111</f>
        <v>14061134.234624835</v>
      </c>
      <c r="H96" s="6">
        <f>'Principal CF Alloc'!AD111</f>
        <v>0</v>
      </c>
      <c r="I96" s="6">
        <f>'Principal CF Alloc'!AG111</f>
        <v>4086517.1369378376</v>
      </c>
      <c r="K96" s="6">
        <f t="shared" si="2"/>
        <v>18147651.371562671</v>
      </c>
      <c r="L96" s="20">
        <f>K96-'Summary CF'!F95</f>
        <v>-9.9999938160181046E-2</v>
      </c>
    </row>
    <row r="97" spans="1:12" x14ac:dyDescent="0.15">
      <c r="A97" s="26">
        <v>94</v>
      </c>
      <c r="B97" s="6">
        <f>'Principal CF Alloc'!D112</f>
        <v>0</v>
      </c>
      <c r="C97" s="6">
        <f>'Principal CF Alloc'!G112</f>
        <v>0</v>
      </c>
      <c r="D97" s="6">
        <f>'Principal CF Alloc'!J112</f>
        <v>0</v>
      </c>
      <c r="E97" s="6">
        <f>'Principal CF Alloc'!O112</f>
        <v>0</v>
      </c>
      <c r="F97" s="6">
        <f>'Principal CF Alloc'!R112</f>
        <v>0</v>
      </c>
      <c r="G97" s="6">
        <f>'Principal CF Alloc'!W112</f>
        <v>13629164.006292393</v>
      </c>
      <c r="H97" s="6">
        <f>'Principal CF Alloc'!AD112</f>
        <v>0</v>
      </c>
      <c r="I97" s="6">
        <f>'Principal CF Alloc'!AG112</f>
        <v>3960975.7893287218</v>
      </c>
      <c r="K97" s="6">
        <f t="shared" si="2"/>
        <v>17590139.795621116</v>
      </c>
      <c r="L97" s="20">
        <f>K97-'Summary CF'!F96</f>
        <v>-9.9999938160181046E-2</v>
      </c>
    </row>
    <row r="98" spans="1:12" x14ac:dyDescent="0.15">
      <c r="A98" s="26">
        <v>95</v>
      </c>
      <c r="B98" s="6">
        <f>'Principal CF Alloc'!D113</f>
        <v>0</v>
      </c>
      <c r="C98" s="6">
        <f>'Principal CF Alloc'!G113</f>
        <v>0</v>
      </c>
      <c r="D98" s="6">
        <f>'Principal CF Alloc'!J113</f>
        <v>0</v>
      </c>
      <c r="E98" s="6">
        <f>'Principal CF Alloc'!O113</f>
        <v>0</v>
      </c>
      <c r="F98" s="6">
        <f>'Principal CF Alloc'!R113</f>
        <v>0</v>
      </c>
      <c r="G98" s="6">
        <f>'Principal CF Alloc'!W113</f>
        <v>13209836.682592474</v>
      </c>
      <c r="H98" s="6">
        <f>'Principal CF Alloc'!AD113</f>
        <v>0</v>
      </c>
      <c r="I98" s="6">
        <f>'Principal CF Alloc'!AG113</f>
        <v>3839108.7858784329</v>
      </c>
      <c r="K98" s="6">
        <f t="shared" si="2"/>
        <v>17048945.468470909</v>
      </c>
      <c r="L98" s="20">
        <f>K98-'Summary CF'!F97</f>
        <v>-9.9999938160181046E-2</v>
      </c>
    </row>
    <row r="99" spans="1:12" x14ac:dyDescent="0.15">
      <c r="A99" s="26">
        <v>96</v>
      </c>
      <c r="B99" s="6">
        <f>'Principal CF Alloc'!D114</f>
        <v>0</v>
      </c>
      <c r="C99" s="6">
        <f>'Principal CF Alloc'!G114</f>
        <v>0</v>
      </c>
      <c r="D99" s="6">
        <f>'Principal CF Alloc'!J114</f>
        <v>0</v>
      </c>
      <c r="E99" s="6">
        <f>'Principal CF Alloc'!O114</f>
        <v>0</v>
      </c>
      <c r="F99" s="6">
        <f>'Principal CF Alloc'!R114</f>
        <v>0</v>
      </c>
      <c r="G99" s="6">
        <f>'Principal CF Alloc'!W114</f>
        <v>12802793.595630815</v>
      </c>
      <c r="H99" s="6">
        <f>'Principal CF Alloc'!AD114</f>
        <v>0</v>
      </c>
      <c r="I99" s="6">
        <f>'Principal CF Alloc'!AG114</f>
        <v>3720811.8887302009</v>
      </c>
      <c r="K99" s="6">
        <f t="shared" si="2"/>
        <v>16523605.484361015</v>
      </c>
      <c r="L99" s="20">
        <f>K99-'Summary CF'!F98</f>
        <v>-9.9999940022826195E-2</v>
      </c>
    </row>
    <row r="100" spans="1:12" x14ac:dyDescent="0.15">
      <c r="A100" s="26">
        <v>97</v>
      </c>
      <c r="B100" s="6">
        <f>'Principal CF Alloc'!D115</f>
        <v>0</v>
      </c>
      <c r="C100" s="6">
        <f>'Principal CF Alloc'!G115</f>
        <v>0</v>
      </c>
      <c r="D100" s="6">
        <f>'Principal CF Alloc'!J115</f>
        <v>0</v>
      </c>
      <c r="E100" s="6">
        <f>'Principal CF Alloc'!O115</f>
        <v>0</v>
      </c>
      <c r="F100" s="6">
        <f>'Principal CF Alloc'!R115</f>
        <v>0</v>
      </c>
      <c r="G100" s="6">
        <f>'Principal CF Alloc'!W115</f>
        <v>12407686.036591293</v>
      </c>
      <c r="H100" s="6">
        <f>'Principal CF Alloc'!AD115</f>
        <v>0</v>
      </c>
      <c r="I100" s="6">
        <f>'Principal CF Alloc'!AG115</f>
        <v>3605983.7543843398</v>
      </c>
      <c r="K100" s="6">
        <f t="shared" si="2"/>
        <v>16013669.790975634</v>
      </c>
      <c r="L100" s="20">
        <f>K100-'Summary CF'!F99</f>
        <v>-9.9999938160181046E-2</v>
      </c>
    </row>
    <row r="101" spans="1:12" x14ac:dyDescent="0.15">
      <c r="A101" s="26">
        <v>98</v>
      </c>
      <c r="B101" s="6">
        <f>'Principal CF Alloc'!D116</f>
        <v>0</v>
      </c>
      <c r="C101" s="6">
        <f>'Principal CF Alloc'!G116</f>
        <v>0</v>
      </c>
      <c r="D101" s="6">
        <f>'Principal CF Alloc'!J116</f>
        <v>0</v>
      </c>
      <c r="E101" s="6">
        <f>'Principal CF Alloc'!O116</f>
        <v>0</v>
      </c>
      <c r="F101" s="6">
        <f>'Principal CF Alloc'!R116</f>
        <v>0</v>
      </c>
      <c r="G101" s="6">
        <f>'Principal CF Alloc'!W116</f>
        <v>12024174.983439486</v>
      </c>
      <c r="H101" s="6">
        <f>'Principal CF Alloc'!AD116</f>
        <v>0</v>
      </c>
      <c r="I101" s="6">
        <f>'Principal CF Alloc'!AG116</f>
        <v>3494525.8545620963</v>
      </c>
      <c r="K101" s="6">
        <f t="shared" si="2"/>
        <v>15518700.838001583</v>
      </c>
      <c r="L101" s="20">
        <f>K101-'Summary CF'!F100</f>
        <v>-9.9999938160181046E-2</v>
      </c>
    </row>
    <row r="102" spans="1:12" x14ac:dyDescent="0.15">
      <c r="A102" s="26">
        <v>99</v>
      </c>
      <c r="B102" s="6">
        <f>'Principal CF Alloc'!D117</f>
        <v>0</v>
      </c>
      <c r="C102" s="6">
        <f>'Principal CF Alloc'!G117</f>
        <v>0</v>
      </c>
      <c r="D102" s="6">
        <f>'Principal CF Alloc'!J117</f>
        <v>0</v>
      </c>
      <c r="E102" s="6">
        <f>'Principal CF Alloc'!O117</f>
        <v>0</v>
      </c>
      <c r="F102" s="6">
        <f>'Principal CF Alloc'!R117</f>
        <v>0</v>
      </c>
      <c r="G102" s="6">
        <f>'Principal CF Alloc'!W117</f>
        <v>11651930.835986378</v>
      </c>
      <c r="H102" s="6">
        <f>'Principal CF Alloc'!AD117</f>
        <v>0</v>
      </c>
      <c r="I102" s="6">
        <f>'Principal CF Alloc'!AG117</f>
        <v>3386342.3992085368</v>
      </c>
      <c r="K102" s="6">
        <f t="shared" si="2"/>
        <v>15038273.235194914</v>
      </c>
      <c r="L102" s="20">
        <f>K102-'Summary CF'!F101</f>
        <v>-9.9999941885471344E-2</v>
      </c>
    </row>
    <row r="103" spans="1:12" x14ac:dyDescent="0.15">
      <c r="A103" s="26">
        <v>100</v>
      </c>
      <c r="B103" s="6">
        <f>'Principal CF Alloc'!D118</f>
        <v>0</v>
      </c>
      <c r="C103" s="6">
        <f>'Principal CF Alloc'!G118</f>
        <v>0</v>
      </c>
      <c r="D103" s="6">
        <f>'Principal CF Alloc'!J118</f>
        <v>0</v>
      </c>
      <c r="E103" s="6">
        <f>'Principal CF Alloc'!O118</f>
        <v>0</v>
      </c>
      <c r="F103" s="6">
        <f>'Principal CF Alloc'!R118</f>
        <v>0</v>
      </c>
      <c r="G103" s="6">
        <f>'Principal CF Alloc'!W118</f>
        <v>11290633.158114977</v>
      </c>
      <c r="H103" s="6">
        <f>'Principal CF Alloc'!AD118</f>
        <v>0</v>
      </c>
      <c r="I103" s="6">
        <f>'Principal CF Alloc'!AG118</f>
        <v>3281340.261577161</v>
      </c>
      <c r="K103" s="6">
        <f t="shared" si="2"/>
        <v>14571973.419692138</v>
      </c>
      <c r="L103" s="20">
        <f>K103-'Summary CF'!F102</f>
        <v>-9.9999940022826195E-2</v>
      </c>
    </row>
    <row r="104" spans="1:12" x14ac:dyDescent="0.15">
      <c r="A104" s="26">
        <v>101</v>
      </c>
      <c r="B104" s="6">
        <f>'Principal CF Alloc'!D119</f>
        <v>0</v>
      </c>
      <c r="C104" s="6">
        <f>'Principal CF Alloc'!G119</f>
        <v>0</v>
      </c>
      <c r="D104" s="6">
        <f>'Principal CF Alloc'!J119</f>
        <v>0</v>
      </c>
      <c r="E104" s="6">
        <f>'Principal CF Alloc'!O119</f>
        <v>0</v>
      </c>
      <c r="F104" s="6">
        <f>'Principal CF Alloc'!R119</f>
        <v>0</v>
      </c>
      <c r="G104" s="6">
        <f>'Principal CF Alloc'!W119</f>
        <v>10939970.426977897</v>
      </c>
      <c r="H104" s="6">
        <f>'Principal CF Alloc'!AD119</f>
        <v>0</v>
      </c>
      <c r="I104" s="6">
        <f>'Principal CF Alloc'!AG119</f>
        <v>3179428.9053404476</v>
      </c>
      <c r="K104" s="6">
        <f t="shared" si="2"/>
        <v>14119399.332318345</v>
      </c>
      <c r="L104" s="20">
        <f>K104-'Summary CF'!F103</f>
        <v>-9.9999940022826195E-2</v>
      </c>
    </row>
    <row r="105" spans="1:12" x14ac:dyDescent="0.15">
      <c r="A105" s="26">
        <v>102</v>
      </c>
      <c r="B105" s="6">
        <f>'Principal CF Alloc'!D120</f>
        <v>0</v>
      </c>
      <c r="C105" s="6">
        <f>'Principal CF Alloc'!G120</f>
        <v>0</v>
      </c>
      <c r="D105" s="6">
        <f>'Principal CF Alloc'!J120</f>
        <v>0</v>
      </c>
      <c r="E105" s="6">
        <f>'Principal CF Alloc'!O120</f>
        <v>0</v>
      </c>
      <c r="F105" s="6">
        <f>'Principal CF Alloc'!R120</f>
        <v>0</v>
      </c>
      <c r="G105" s="6">
        <f>'Principal CF Alloc'!W120</f>
        <v>10599639.788979026</v>
      </c>
      <c r="H105" s="6">
        <f>'Principal CF Alloc'!AD120</f>
        <v>0</v>
      </c>
      <c r="I105" s="6">
        <f>'Principal CF Alloc'!AG120</f>
        <v>3080520.3136720257</v>
      </c>
      <c r="K105" s="6">
        <f t="shared" si="2"/>
        <v>13680160.102651052</v>
      </c>
      <c r="L105" s="20">
        <f>K105-'Summary CF'!F104</f>
        <v>-9.9999940022826195E-2</v>
      </c>
    </row>
    <row r="106" spans="1:12" x14ac:dyDescent="0.15">
      <c r="A106" s="26">
        <v>103</v>
      </c>
      <c r="B106" s="6">
        <f>'Principal CF Alloc'!D121</f>
        <v>0</v>
      </c>
      <c r="C106" s="6">
        <f>'Principal CF Alloc'!G121</f>
        <v>0</v>
      </c>
      <c r="D106" s="6">
        <f>'Principal CF Alloc'!J121</f>
        <v>0</v>
      </c>
      <c r="E106" s="6">
        <f>'Principal CF Alloc'!O121</f>
        <v>0</v>
      </c>
      <c r="F106" s="6">
        <f>'Principal CF Alloc'!R121</f>
        <v>0</v>
      </c>
      <c r="G106" s="6">
        <f>'Principal CF Alloc'!W121</f>
        <v>10269346.822357409</v>
      </c>
      <c r="H106" s="6">
        <f>'Principal CF Alloc'!AD121</f>
        <v>0</v>
      </c>
      <c r="I106" s="6">
        <f>'Principal CF Alloc'!AG121</f>
        <v>2984528.9202476181</v>
      </c>
      <c r="K106" s="6">
        <f t="shared" si="2"/>
        <v>13253875.742605027</v>
      </c>
      <c r="L106" s="20">
        <f>K106-'Summary CF'!F105</f>
        <v>-9.9999941885471344E-2</v>
      </c>
    </row>
    <row r="107" spans="1:12" x14ac:dyDescent="0.15">
      <c r="A107" s="26">
        <v>104</v>
      </c>
      <c r="B107" s="6">
        <f>'Principal CF Alloc'!D122</f>
        <v>0</v>
      </c>
      <c r="C107" s="6">
        <f>'Principal CF Alloc'!G122</f>
        <v>0</v>
      </c>
      <c r="D107" s="6">
        <f>'Principal CF Alloc'!J122</f>
        <v>0</v>
      </c>
      <c r="E107" s="6">
        <f>'Principal CF Alloc'!O122</f>
        <v>0</v>
      </c>
      <c r="F107" s="6">
        <f>'Principal CF Alloc'!R122</f>
        <v>0</v>
      </c>
      <c r="G107" s="6">
        <f>'Principal CF Alloc'!W122</f>
        <v>9948805.3061963022</v>
      </c>
      <c r="H107" s="6">
        <f>'Principal CF Alloc'!AD122</f>
        <v>0</v>
      </c>
      <c r="I107" s="6">
        <f>'Principal CF Alloc'!AG122</f>
        <v>2891371.5421132967</v>
      </c>
      <c r="K107" s="6">
        <f t="shared" si="2"/>
        <v>12840176.848309599</v>
      </c>
      <c r="L107" s="20">
        <f>K107-'Summary CF'!F106</f>
        <v>-9.9999941885471344E-2</v>
      </c>
    </row>
    <row r="108" spans="1:12" x14ac:dyDescent="0.15">
      <c r="A108" s="26">
        <v>105</v>
      </c>
      <c r="B108" s="6">
        <f>'Principal CF Alloc'!D123</f>
        <v>0</v>
      </c>
      <c r="C108" s="6">
        <f>'Principal CF Alloc'!G123</f>
        <v>0</v>
      </c>
      <c r="D108" s="6">
        <f>'Principal CF Alloc'!J123</f>
        <v>0</v>
      </c>
      <c r="E108" s="6">
        <f>'Principal CF Alloc'!O123</f>
        <v>0</v>
      </c>
      <c r="F108" s="6">
        <f>'Principal CF Alloc'!R123</f>
        <v>0</v>
      </c>
      <c r="G108" s="6">
        <f>'Principal CF Alloc'!W123</f>
        <v>9637736.9956850782</v>
      </c>
      <c r="H108" s="6">
        <f>'Principal CF Alloc'!AD123</f>
        <v>0</v>
      </c>
      <c r="I108" s="6">
        <f>'Principal CF Alloc'!AG123</f>
        <v>2800967.3143709726</v>
      </c>
      <c r="K108" s="6">
        <f t="shared" si="2"/>
        <v>12438704.310056051</v>
      </c>
      <c r="L108" s="20">
        <f>K108-'Summary CF'!F107</f>
        <v>-9.9999943748116493E-2</v>
      </c>
    </row>
    <row r="109" spans="1:12" x14ac:dyDescent="0.15">
      <c r="A109" s="26">
        <v>106</v>
      </c>
      <c r="B109" s="6">
        <f>'Principal CF Alloc'!D124</f>
        <v>0</v>
      </c>
      <c r="C109" s="6">
        <f>'Principal CF Alloc'!G124</f>
        <v>0</v>
      </c>
      <c r="D109" s="6">
        <f>'Principal CF Alloc'!J124</f>
        <v>0</v>
      </c>
      <c r="E109" s="6">
        <f>'Principal CF Alloc'!O124</f>
        <v>0</v>
      </c>
      <c r="F109" s="6">
        <f>'Principal CF Alloc'!R124</f>
        <v>0</v>
      </c>
      <c r="G109" s="6">
        <f>'Principal CF Alloc'!W124</f>
        <v>9335871.4034662303</v>
      </c>
      <c r="H109" s="6">
        <f>'Principal CF Alloc'!AD124</f>
        <v>0</v>
      </c>
      <c r="I109" s="6">
        <f>'Principal CF Alloc'!AG124</f>
        <v>2713237.6266323701</v>
      </c>
      <c r="K109" s="6">
        <f t="shared" si="2"/>
        <v>12049109.0300986</v>
      </c>
      <c r="L109" s="20">
        <f>K109-'Summary CF'!F108</f>
        <v>-9.9999943748116493E-2</v>
      </c>
    </row>
    <row r="110" spans="1:12" x14ac:dyDescent="0.15">
      <c r="A110" s="26">
        <v>107</v>
      </c>
      <c r="B110" s="6">
        <f>'Principal CF Alloc'!D125</f>
        <v>0</v>
      </c>
      <c r="C110" s="6">
        <f>'Principal CF Alloc'!G125</f>
        <v>0</v>
      </c>
      <c r="D110" s="6">
        <f>'Principal CF Alloc'!J125</f>
        <v>0</v>
      </c>
      <c r="E110" s="6">
        <f>'Principal CF Alloc'!O125</f>
        <v>0</v>
      </c>
      <c r="F110" s="6">
        <f>'Principal CF Alloc'!R125</f>
        <v>0</v>
      </c>
      <c r="G110" s="6">
        <f>'Principal CF Alloc'!W125</f>
        <v>9042945.5869042277</v>
      </c>
      <c r="H110" s="6">
        <f>'Principal CF Alloc'!AD125</f>
        <v>0</v>
      </c>
      <c r="I110" s="6">
        <f>'Principal CF Alloc'!AG125</f>
        <v>2628106.061194038</v>
      </c>
      <c r="K110" s="6">
        <f t="shared" si="2"/>
        <v>11671051.648098266</v>
      </c>
      <c r="L110" s="20">
        <f>K110-'Summary CF'!F109</f>
        <v>-9.9999943748116493E-2</v>
      </c>
    </row>
    <row r="111" spans="1:12" x14ac:dyDescent="0.15">
      <c r="A111" s="26">
        <v>108</v>
      </c>
      <c r="B111" s="6">
        <f>'Principal CF Alloc'!D126</f>
        <v>0</v>
      </c>
      <c r="C111" s="6">
        <f>'Principal CF Alloc'!G126</f>
        <v>0</v>
      </c>
      <c r="D111" s="6">
        <f>'Principal CF Alloc'!J126</f>
        <v>0</v>
      </c>
      <c r="E111" s="6">
        <f>'Principal CF Alloc'!O126</f>
        <v>0</v>
      </c>
      <c r="F111" s="6">
        <f>'Principal CF Alloc'!R126</f>
        <v>0</v>
      </c>
      <c r="G111" s="6">
        <f>'Principal CF Alloc'!W126</f>
        <v>8758703.9411172904</v>
      </c>
      <c r="H111" s="6">
        <f>'Principal CF Alloc'!AD126</f>
        <v>0</v>
      </c>
      <c r="I111" s="6">
        <f>'Principal CF Alloc'!AG126</f>
        <v>2545498.3328872095</v>
      </c>
      <c r="K111" s="6">
        <f t="shared" si="2"/>
        <v>11304202.2740045</v>
      </c>
      <c r="L111" s="20">
        <f>K111-'Summary CF'!F110</f>
        <v>-9.9999943748116493E-2</v>
      </c>
    </row>
    <row r="112" spans="1:12" x14ac:dyDescent="0.15">
      <c r="A112" s="26">
        <v>109</v>
      </c>
      <c r="B112" s="6">
        <f>'Principal CF Alloc'!D127</f>
        <v>0</v>
      </c>
      <c r="C112" s="6">
        <f>'Principal CF Alloc'!G127</f>
        <v>0</v>
      </c>
      <c r="D112" s="6">
        <f>'Principal CF Alloc'!J127</f>
        <v>0</v>
      </c>
      <c r="E112" s="6">
        <f>'Principal CF Alloc'!O127</f>
        <v>0</v>
      </c>
      <c r="F112" s="6">
        <f>'Principal CF Alloc'!R127</f>
        <v>0</v>
      </c>
      <c r="G112" s="6">
        <f>'Principal CF Alloc'!W127</f>
        <v>8482897.9976174105</v>
      </c>
      <c r="H112" s="6">
        <f>'Principal CF Alloc'!AD127</f>
        <v>0</v>
      </c>
      <c r="I112" s="6">
        <f>'Principal CF Alloc'!AG127</f>
        <v>2465342.2305575572</v>
      </c>
      <c r="K112" s="6">
        <f t="shared" si="2"/>
        <v>10948240.228174968</v>
      </c>
      <c r="L112" s="20">
        <f>K112-'Summary CF'!F111</f>
        <v>-9.9999945610761642E-2</v>
      </c>
    </row>
    <row r="113" spans="1:12" x14ac:dyDescent="0.15">
      <c r="A113" s="26">
        <v>110</v>
      </c>
      <c r="B113" s="6">
        <f>'Principal CF Alloc'!D128</f>
        <v>0</v>
      </c>
      <c r="C113" s="6">
        <f>'Principal CF Alloc'!G128</f>
        <v>0</v>
      </c>
      <c r="D113" s="6">
        <f>'Principal CF Alloc'!J128</f>
        <v>0</v>
      </c>
      <c r="E113" s="6">
        <f>'Principal CF Alloc'!O128</f>
        <v>0</v>
      </c>
      <c r="F113" s="6">
        <f>'Principal CF Alloc'!R128</f>
        <v>0</v>
      </c>
      <c r="G113" s="6">
        <f>'Principal CF Alloc'!W128</f>
        <v>8215286.2284080498</v>
      </c>
      <c r="H113" s="6">
        <f>'Principal CF Alloc'!AD128</f>
        <v>0</v>
      </c>
      <c r="I113" s="6">
        <f>'Principal CF Alloc'!AG128</f>
        <v>2387567.560131087</v>
      </c>
      <c r="K113" s="6">
        <f t="shared" si="2"/>
        <v>10602853.788539138</v>
      </c>
      <c r="L113" s="20">
        <f>K113-'Summary CF'!F112</f>
        <v>-9.9999945610761642E-2</v>
      </c>
    </row>
    <row r="114" spans="1:12" x14ac:dyDescent="0.15">
      <c r="A114" s="26">
        <v>111</v>
      </c>
      <c r="B114" s="6">
        <f>'Principal CF Alloc'!D129</f>
        <v>0</v>
      </c>
      <c r="C114" s="6">
        <f>'Principal CF Alloc'!G129</f>
        <v>0</v>
      </c>
      <c r="D114" s="6">
        <f>'Principal CF Alloc'!J129</f>
        <v>0</v>
      </c>
      <c r="E114" s="6">
        <f>'Principal CF Alloc'!O129</f>
        <v>0</v>
      </c>
      <c r="F114" s="6">
        <f>'Principal CF Alloc'!R129</f>
        <v>0</v>
      </c>
      <c r="G114" s="6">
        <f>'Principal CF Alloc'!W129</f>
        <v>7955633.8553929701</v>
      </c>
      <c r="H114" s="6">
        <f>'Principal CF Alloc'!AD129</f>
        <v>0</v>
      </c>
      <c r="I114" s="6">
        <f>'Principal CF Alloc'!AG129</f>
        <v>2312106.0892235795</v>
      </c>
      <c r="K114" s="6">
        <f t="shared" si="2"/>
        <v>10267739.944616549</v>
      </c>
      <c r="L114" s="20">
        <f>K114-'Summary CF'!F113</f>
        <v>-9.9999945610761642E-2</v>
      </c>
    </row>
    <row r="115" spans="1:12" x14ac:dyDescent="0.15">
      <c r="A115" s="26">
        <v>112</v>
      </c>
      <c r="B115" s="6">
        <f>'Principal CF Alloc'!D130</f>
        <v>0</v>
      </c>
      <c r="C115" s="6">
        <f>'Principal CF Alloc'!G130</f>
        <v>0</v>
      </c>
      <c r="D115" s="6">
        <f>'Principal CF Alloc'!J130</f>
        <v>0</v>
      </c>
      <c r="E115" s="6">
        <f>'Principal CF Alloc'!O130</f>
        <v>0</v>
      </c>
      <c r="F115" s="6">
        <f>'Principal CF Alloc'!R130</f>
        <v>0</v>
      </c>
      <c r="G115" s="6">
        <f>'Principal CF Alloc'!W130</f>
        <v>7703712.6649535568</v>
      </c>
      <c r="H115" s="6">
        <f>'Principal CF Alloc'!AD130</f>
        <v>0</v>
      </c>
      <c r="I115" s="6">
        <f>'Principal CF Alloc'!AG130</f>
        <v>2238891.4932521251</v>
      </c>
      <c r="K115" s="6">
        <f t="shared" si="2"/>
        <v>9942604.1582056824</v>
      </c>
      <c r="L115" s="20">
        <f>K115-'Summary CF'!F114</f>
        <v>-9.9999945610761642E-2</v>
      </c>
    </row>
    <row r="116" spans="1:12" x14ac:dyDescent="0.15">
      <c r="A116" s="26">
        <v>113</v>
      </c>
      <c r="B116" s="6">
        <f>'Principal CF Alloc'!D131</f>
        <v>0</v>
      </c>
      <c r="C116" s="6">
        <f>'Principal CF Alloc'!G131</f>
        <v>0</v>
      </c>
      <c r="D116" s="6">
        <f>'Principal CF Alloc'!J131</f>
        <v>0</v>
      </c>
      <c r="E116" s="6">
        <f>'Principal CF Alloc'!O131</f>
        <v>0</v>
      </c>
      <c r="F116" s="6">
        <f>'Principal CF Alloc'!R131</f>
        <v>0</v>
      </c>
      <c r="G116" s="6">
        <f>'Principal CF Alloc'!W131</f>
        <v>7459300.827555798</v>
      </c>
      <c r="H116" s="6">
        <f>'Principal CF Alloc'!AD131</f>
        <v>0</v>
      </c>
      <c r="I116" s="6">
        <f>'Principal CF Alloc'!AG131</f>
        <v>2167859.3030084013</v>
      </c>
      <c r="K116" s="6">
        <f t="shared" si="2"/>
        <v>9627160.1305641998</v>
      </c>
      <c r="L116" s="20">
        <f>K116-'Summary CF'!F115</f>
        <v>-9.9999945610761642E-2</v>
      </c>
    </row>
    <row r="117" spans="1:12" x14ac:dyDescent="0.15">
      <c r="A117" s="26">
        <v>114</v>
      </c>
      <c r="B117" s="6">
        <f>'Principal CF Alloc'!D132</f>
        <v>0</v>
      </c>
      <c r="C117" s="6">
        <f>'Principal CF Alloc'!G132</f>
        <v>0</v>
      </c>
      <c r="D117" s="6">
        <f>'Principal CF Alloc'!J132</f>
        <v>0</v>
      </c>
      <c r="E117" s="6">
        <f>'Principal CF Alloc'!O132</f>
        <v>0</v>
      </c>
      <c r="F117" s="6">
        <f>'Principal CF Alloc'!R132</f>
        <v>0</v>
      </c>
      <c r="G117" s="6">
        <f>'Principal CF Alloc'!W132</f>
        <v>7222182.7222517794</v>
      </c>
      <c r="H117" s="6">
        <f>'Principal CF Alloc'!AD132</f>
        <v>0</v>
      </c>
      <c r="I117" s="6">
        <f>'Principal CF Alloc'!AG132</f>
        <v>2098946.8536544209</v>
      </c>
      <c r="K117" s="6">
        <f t="shared" si="2"/>
        <v>9321129.5759062003</v>
      </c>
      <c r="L117" s="20">
        <f>K117-'Summary CF'!F116</f>
        <v>-9.9999947473406792E-2</v>
      </c>
    </row>
    <row r="118" spans="1:12" x14ac:dyDescent="0.15">
      <c r="A118" s="26">
        <v>115</v>
      </c>
      <c r="B118" s="6">
        <f>'Principal CF Alloc'!D133</f>
        <v>0</v>
      </c>
      <c r="C118" s="6">
        <f>'Principal CF Alloc'!G133</f>
        <v>0</v>
      </c>
      <c r="D118" s="6">
        <f>'Principal CF Alloc'!J133</f>
        <v>0</v>
      </c>
      <c r="E118" s="6">
        <f>'Principal CF Alloc'!O133</f>
        <v>0</v>
      </c>
      <c r="F118" s="6">
        <f>'Principal CF Alloc'!R133</f>
        <v>0</v>
      </c>
      <c r="G118" s="6">
        <f>'Principal CF Alloc'!W133</f>
        <v>6992148.7659441698</v>
      </c>
      <c r="H118" s="6">
        <f>'Principal CF Alloc'!AD133</f>
        <v>0</v>
      </c>
      <c r="I118" s="6">
        <f>'Principal CF Alloc'!AG133</f>
        <v>2032093.2351025217</v>
      </c>
      <c r="K118" s="6">
        <f t="shared" si="2"/>
        <v>9024242.0010466911</v>
      </c>
      <c r="L118" s="20">
        <f>K118-'Summary CF'!F117</f>
        <v>-9.9999945610761642E-2</v>
      </c>
    </row>
    <row r="119" spans="1:12" x14ac:dyDescent="0.15">
      <c r="A119" s="26">
        <v>116</v>
      </c>
      <c r="B119" s="6">
        <f>'Principal CF Alloc'!D134</f>
        <v>0</v>
      </c>
      <c r="C119" s="6">
        <f>'Principal CF Alloc'!G134</f>
        <v>0</v>
      </c>
      <c r="D119" s="6">
        <f>'Principal CF Alloc'!J134</f>
        <v>0</v>
      </c>
      <c r="E119" s="6">
        <f>'Principal CF Alloc'!O134</f>
        <v>0</v>
      </c>
      <c r="F119" s="6">
        <f>'Principal CF Alloc'!R134</f>
        <v>0</v>
      </c>
      <c r="G119" s="6">
        <f>'Principal CF Alloc'!W134</f>
        <v>6768995.2472856697</v>
      </c>
      <c r="H119" s="6">
        <f>'Principal CF Alloc'!AD134</f>
        <v>0</v>
      </c>
      <c r="I119" s="6">
        <f>'Principal CF Alloc'!AG134</f>
        <v>1967239.243742395</v>
      </c>
      <c r="K119" s="6">
        <f t="shared" si="2"/>
        <v>8736234.4910280649</v>
      </c>
      <c r="L119" s="20">
        <f>K119-'Summary CF'!F118</f>
        <v>-9.9999945610761642E-2</v>
      </c>
    </row>
    <row r="120" spans="1:12" x14ac:dyDescent="0.15">
      <c r="A120" s="26">
        <v>117</v>
      </c>
      <c r="B120" s="6">
        <f>'Principal CF Alloc'!D135</f>
        <v>0</v>
      </c>
      <c r="C120" s="6">
        <f>'Principal CF Alloc'!G135</f>
        <v>0</v>
      </c>
      <c r="D120" s="6">
        <f>'Principal CF Alloc'!J135</f>
        <v>0</v>
      </c>
      <c r="E120" s="6">
        <f>'Principal CF Alloc'!O135</f>
        <v>0</v>
      </c>
      <c r="F120" s="6">
        <f>'Principal CF Alloc'!R135</f>
        <v>0</v>
      </c>
      <c r="G120" s="6">
        <f>'Principal CF Alloc'!W135</f>
        <v>6552524.1650888203</v>
      </c>
      <c r="H120" s="6">
        <f>'Principal CF Alloc'!AD135</f>
        <v>0</v>
      </c>
      <c r="I120" s="6">
        <f>'Principal CF Alloc'!AG135</f>
        <v>1904327.3354789356</v>
      </c>
      <c r="K120" s="6">
        <f t="shared" si="2"/>
        <v>8456851.5005677566</v>
      </c>
      <c r="L120" s="20">
        <f>K120-'Summary CF'!F119</f>
        <v>-9.9999945610761642E-2</v>
      </c>
    </row>
    <row r="121" spans="1:12" x14ac:dyDescent="0.15">
      <c r="A121" s="26">
        <v>118</v>
      </c>
      <c r="B121" s="6">
        <f>'Principal CF Alloc'!D136</f>
        <v>0</v>
      </c>
      <c r="C121" s="6">
        <f>'Principal CF Alloc'!G136</f>
        <v>0</v>
      </c>
      <c r="D121" s="6">
        <f>'Principal CF Alloc'!J136</f>
        <v>0</v>
      </c>
      <c r="E121" s="6">
        <f>'Principal CF Alloc'!O136</f>
        <v>0</v>
      </c>
      <c r="F121" s="6">
        <f>'Principal CF Alloc'!R136</f>
        <v>0</v>
      </c>
      <c r="G121" s="6">
        <f>'Principal CF Alloc'!W136</f>
        <v>6342543.0711248871</v>
      </c>
      <c r="H121" s="6">
        <f>'Principal CF Alloc'!AD136</f>
        <v>0</v>
      </c>
      <c r="I121" s="6">
        <f>'Principal CF Alloc'!AG136</f>
        <v>1843301.5800456675</v>
      </c>
      <c r="K121" s="6">
        <f t="shared" si="2"/>
        <v>8185844.6511705546</v>
      </c>
      <c r="L121" s="20">
        <f>K121-'Summary CF'!F120</f>
        <v>-9.9999946542084217E-2</v>
      </c>
    </row>
    <row r="122" spans="1:12" x14ac:dyDescent="0.15">
      <c r="A122" s="26">
        <v>119</v>
      </c>
      <c r="B122" s="6">
        <f>'Principal CF Alloc'!D137</f>
        <v>0</v>
      </c>
      <c r="C122" s="6">
        <f>'Principal CF Alloc'!G137</f>
        <v>0</v>
      </c>
      <c r="D122" s="6">
        <f>'Principal CF Alloc'!J137</f>
        <v>0</v>
      </c>
      <c r="E122" s="6">
        <f>'Principal CF Alloc'!O137</f>
        <v>0</v>
      </c>
      <c r="F122" s="6">
        <f>'Principal CF Alloc'!R137</f>
        <v>0</v>
      </c>
      <c r="G122" s="6">
        <f>'Principal CF Alloc'!W137</f>
        <v>6138864.9171937769</v>
      </c>
      <c r="H122" s="6">
        <f>'Principal CF Alloc'!AD137</f>
        <v>0</v>
      </c>
      <c r="I122" s="6">
        <f>'Principal CF Alloc'!AG137</f>
        <v>1784107.6165594384</v>
      </c>
      <c r="K122" s="6">
        <f t="shared" si="2"/>
        <v>7922972.5337532153</v>
      </c>
      <c r="L122" s="20">
        <f>K122-'Summary CF'!F121</f>
        <v>-9.9999946542084217E-2</v>
      </c>
    </row>
    <row r="123" spans="1:12" x14ac:dyDescent="0.15">
      <c r="A123" s="26">
        <v>120</v>
      </c>
      <c r="B123" s="6">
        <f>'Principal CF Alloc'!D138</f>
        <v>0</v>
      </c>
      <c r="C123" s="6">
        <f>'Principal CF Alloc'!G138</f>
        <v>0</v>
      </c>
      <c r="D123" s="6">
        <f>'Principal CF Alloc'!J138</f>
        <v>0</v>
      </c>
      <c r="E123" s="6">
        <f>'Principal CF Alloc'!O138</f>
        <v>0</v>
      </c>
      <c r="F123" s="6">
        <f>'Principal CF Alloc'!R138</f>
        <v>0</v>
      </c>
      <c r="G123" s="6">
        <f>'Principal CF Alloc'!W138</f>
        <v>5941307.9063500883</v>
      </c>
      <c r="H123" s="6">
        <f>'Principal CF Alloc'!AD138</f>
        <v>0</v>
      </c>
      <c r="I123" s="6">
        <f>'Principal CF Alloc'!AG138</f>
        <v>1726692.6102829913</v>
      </c>
      <c r="K123" s="6">
        <f t="shared" si="2"/>
        <v>7668000.5166330794</v>
      </c>
      <c r="L123" s="20">
        <f>K123-'Summary CF'!F122</f>
        <v>-9.9999948404729366E-2</v>
      </c>
    </row>
    <row r="124" spans="1:12" x14ac:dyDescent="0.15">
      <c r="A124" s="26">
        <v>121</v>
      </c>
      <c r="B124" s="6">
        <f>'Principal CF Alloc'!D139</f>
        <v>0</v>
      </c>
      <c r="C124" s="6">
        <f>'Principal CF Alloc'!G139</f>
        <v>0</v>
      </c>
      <c r="D124" s="6">
        <f>'Principal CF Alloc'!J139</f>
        <v>0</v>
      </c>
      <c r="E124" s="6">
        <f>'Principal CF Alloc'!O139</f>
        <v>0</v>
      </c>
      <c r="F124" s="6">
        <f>'Principal CF Alloc'!R139</f>
        <v>0</v>
      </c>
      <c r="G124" s="6">
        <f>'Principal CF Alloc'!W139</f>
        <v>5749695.3481734768</v>
      </c>
      <c r="H124" s="6">
        <f>'Principal CF Alloc'!AD139</f>
        <v>0</v>
      </c>
      <c r="I124" s="6">
        <f>'Principal CF Alloc'!AG139</f>
        <v>1671005.2105629134</v>
      </c>
      <c r="K124" s="6">
        <f t="shared" si="2"/>
        <v>7420700.5587363904</v>
      </c>
      <c r="L124" s="20">
        <f>K124-'Summary CF'!F123</f>
        <v>-9.9999946542084217E-2</v>
      </c>
    </row>
    <row r="125" spans="1:12" x14ac:dyDescent="0.15">
      <c r="A125" s="26">
        <v>122</v>
      </c>
      <c r="B125" s="6">
        <f>'Principal CF Alloc'!D140</f>
        <v>0</v>
      </c>
      <c r="C125" s="6">
        <f>'Principal CF Alloc'!G140</f>
        <v>0</v>
      </c>
      <c r="D125" s="6">
        <f>'Principal CF Alloc'!J140</f>
        <v>0</v>
      </c>
      <c r="E125" s="6">
        <f>'Principal CF Alloc'!O140</f>
        <v>0</v>
      </c>
      <c r="F125" s="6">
        <f>'Principal CF Alloc'!R140</f>
        <v>0</v>
      </c>
      <c r="G125" s="6">
        <f>'Principal CF Alloc'!W140</f>
        <v>5563855.5179744838</v>
      </c>
      <c r="H125" s="6">
        <f>'Principal CF Alloc'!AD140</f>
        <v>0</v>
      </c>
      <c r="I125" s="6">
        <f>'Principal CF Alloc'!AG140</f>
        <v>1616995.5099113309</v>
      </c>
      <c r="K125" s="6">
        <f t="shared" si="2"/>
        <v>7180851.0278858151</v>
      </c>
      <c r="L125" s="20">
        <f>K125-'Summary CF'!F124</f>
        <v>-9.9999945610761642E-2</v>
      </c>
    </row>
    <row r="126" spans="1:12" x14ac:dyDescent="0.15">
      <c r="A126" s="26">
        <v>123</v>
      </c>
      <c r="B126" s="6">
        <f>'Principal CF Alloc'!D141</f>
        <v>0</v>
      </c>
      <c r="C126" s="6">
        <f>'Principal CF Alloc'!G141</f>
        <v>0</v>
      </c>
      <c r="D126" s="6">
        <f>'Principal CF Alloc'!J141</f>
        <v>0</v>
      </c>
      <c r="E126" s="6">
        <f>'Principal CF Alloc'!O141</f>
        <v>0</v>
      </c>
      <c r="F126" s="6">
        <f>'Principal CF Alloc'!R141</f>
        <v>0</v>
      </c>
      <c r="G126" s="6">
        <f>'Principal CF Alloc'!W141</f>
        <v>5383621.5198299028</v>
      </c>
      <c r="H126" s="6">
        <f>'Principal CF Alloc'!AD141</f>
        <v>0</v>
      </c>
      <c r="I126" s="6">
        <f>'Principal CF Alloc'!AG141</f>
        <v>1564615.0042005621</v>
      </c>
      <c r="K126" s="6">
        <f t="shared" si="2"/>
        <v>6948236.5240304647</v>
      </c>
      <c r="L126" s="20">
        <f>K126-'Summary CF'!F125</f>
        <v>-9.9999946542084217E-2</v>
      </c>
    </row>
    <row r="127" spans="1:12" x14ac:dyDescent="0.15">
      <c r="A127" s="26">
        <v>124</v>
      </c>
      <c r="B127" s="6">
        <f>'Principal CF Alloc'!D142</f>
        <v>0</v>
      </c>
      <c r="C127" s="6">
        <f>'Principal CF Alloc'!G142</f>
        <v>0</v>
      </c>
      <c r="D127" s="6">
        <f>'Principal CF Alloc'!J142</f>
        <v>0</v>
      </c>
      <c r="E127" s="6">
        <f>'Principal CF Alloc'!O142</f>
        <v>0</v>
      </c>
      <c r="F127" s="6">
        <f>'Principal CF Alloc'!R142</f>
        <v>0</v>
      </c>
      <c r="G127" s="6">
        <f>'Principal CF Alloc'!W142</f>
        <v>5208831.1533445772</v>
      </c>
      <c r="H127" s="6">
        <f>'Principal CF Alloc'!AD142</f>
        <v>0</v>
      </c>
      <c r="I127" s="6">
        <f>'Principal CF Alloc'!AG142</f>
        <v>1513816.5539407644</v>
      </c>
      <c r="K127" s="6">
        <f t="shared" si="2"/>
        <v>6722647.7072853418</v>
      </c>
      <c r="L127" s="20">
        <f>K127-'Summary CF'!F126</f>
        <v>-9.9999945610761642E-2</v>
      </c>
    </row>
    <row r="128" spans="1:12" x14ac:dyDescent="0.15">
      <c r="A128" s="26">
        <v>125</v>
      </c>
      <c r="B128" s="6">
        <f>'Principal CF Alloc'!D143</f>
        <v>0</v>
      </c>
      <c r="C128" s="6">
        <f>'Principal CF Alloc'!G143</f>
        <v>0</v>
      </c>
      <c r="D128" s="6">
        <f>'Principal CF Alloc'!J143</f>
        <v>0</v>
      </c>
      <c r="E128" s="6">
        <f>'Principal CF Alloc'!O143</f>
        <v>0</v>
      </c>
      <c r="F128" s="6">
        <f>'Principal CF Alloc'!R143</f>
        <v>0</v>
      </c>
      <c r="G128" s="6">
        <f>'Principal CF Alloc'!W143</f>
        <v>5039326.7840392692</v>
      </c>
      <c r="H128" s="6">
        <f>'Principal CF Alloc'!AD143</f>
        <v>0</v>
      </c>
      <c r="I128" s="6">
        <f>'Principal CF Alloc'!AG143</f>
        <v>1464554.3466114092</v>
      </c>
      <c r="K128" s="6">
        <f t="shared" si="2"/>
        <v>6503881.1306506786</v>
      </c>
      <c r="L128" s="20">
        <f>K128-'Summary CF'!F127</f>
        <v>-9.9999945610761642E-2</v>
      </c>
    </row>
    <row r="129" spans="1:12" x14ac:dyDescent="0.15">
      <c r="A129" s="26">
        <v>126</v>
      </c>
      <c r="B129" s="6">
        <f>'Principal CF Alloc'!D144</f>
        <v>0</v>
      </c>
      <c r="C129" s="6">
        <f>'Principal CF Alloc'!G144</f>
        <v>0</v>
      </c>
      <c r="D129" s="6">
        <f>'Principal CF Alloc'!J144</f>
        <v>0</v>
      </c>
      <c r="E129" s="6">
        <f>'Principal CF Alloc'!O144</f>
        <v>0</v>
      </c>
      <c r="F129" s="6">
        <f>'Principal CF Alloc'!R144</f>
        <v>0</v>
      </c>
      <c r="G129" s="6">
        <f>'Principal CF Alloc'!W144</f>
        <v>4874955.2172669461</v>
      </c>
      <c r="H129" s="6">
        <f>'Principal CF Alloc'!AD144</f>
        <v>0</v>
      </c>
      <c r="I129" s="6">
        <f>'Principal CF Alloc'!AG144</f>
        <v>1416783.8600182028</v>
      </c>
      <c r="K129" s="6">
        <f t="shared" si="2"/>
        <v>6291739.0772851491</v>
      </c>
      <c r="L129" s="20">
        <f>K129-'Summary CF'!F128</f>
        <v>-9.9999946542084217E-2</v>
      </c>
    </row>
    <row r="130" spans="1:12" x14ac:dyDescent="0.15">
      <c r="A130" s="26">
        <v>127</v>
      </c>
      <c r="B130" s="6">
        <f>'Principal CF Alloc'!D145</f>
        <v>0</v>
      </c>
      <c r="C130" s="6">
        <f>'Principal CF Alloc'!G145</f>
        <v>0</v>
      </c>
      <c r="D130" s="6">
        <f>'Principal CF Alloc'!J145</f>
        <v>0</v>
      </c>
      <c r="E130" s="6">
        <f>'Principal CF Alloc'!O145</f>
        <v>0</v>
      </c>
      <c r="F130" s="6">
        <f>'Principal CF Alloc'!R145</f>
        <v>0</v>
      </c>
      <c r="G130" s="6">
        <f>'Principal CF Alloc'!W145</f>
        <v>4715567.575562411</v>
      </c>
      <c r="H130" s="6">
        <f>'Principal CF Alloc'!AD145</f>
        <v>0</v>
      </c>
      <c r="I130" s="6">
        <f>'Principal CF Alloc'!AG145</f>
        <v>1370461.8266478223</v>
      </c>
      <c r="K130" s="6">
        <f t="shared" si="2"/>
        <v>6086029.4022102337</v>
      </c>
      <c r="L130" s="20">
        <f>K130-'Summary CF'!F129</f>
        <v>-9.9999945610761642E-2</v>
      </c>
    </row>
    <row r="131" spans="1:12" x14ac:dyDescent="0.15">
      <c r="A131" s="26">
        <v>128</v>
      </c>
      <c r="B131" s="6">
        <f>'Principal CF Alloc'!D146</f>
        <v>0</v>
      </c>
      <c r="C131" s="6">
        <f>'Principal CF Alloc'!G146</f>
        <v>0</v>
      </c>
      <c r="D131" s="6">
        <f>'Principal CF Alloc'!J146</f>
        <v>0</v>
      </c>
      <c r="E131" s="6">
        <f>'Principal CF Alloc'!O146</f>
        <v>0</v>
      </c>
      <c r="F131" s="6">
        <f>'Principal CF Alloc'!R146</f>
        <v>0</v>
      </c>
      <c r="G131" s="6">
        <f>'Principal CF Alloc'!W146</f>
        <v>4561019.1793327667</v>
      </c>
      <c r="H131" s="6">
        <f>'Principal CF Alloc'!AD146</f>
        <v>0</v>
      </c>
      <c r="I131" s="6">
        <f>'Principal CF Alloc'!AG146</f>
        <v>1325546.198993582</v>
      </c>
      <c r="K131" s="6">
        <f t="shared" si="2"/>
        <v>5886565.378326349</v>
      </c>
      <c r="L131" s="20">
        <f>K131-'Summary CF'!F130</f>
        <v>-9.9999945610761642E-2</v>
      </c>
    </row>
    <row r="132" spans="1:12" x14ac:dyDescent="0.15">
      <c r="A132" s="26">
        <v>129</v>
      </c>
      <c r="B132" s="6">
        <f>'Principal CF Alloc'!D147</f>
        <v>0</v>
      </c>
      <c r="C132" s="6">
        <f>'Principal CF Alloc'!G147</f>
        <v>0</v>
      </c>
      <c r="D132" s="6">
        <f>'Principal CF Alloc'!J147</f>
        <v>0</v>
      </c>
      <c r="E132" s="6">
        <f>'Principal CF Alloc'!O147</f>
        <v>0</v>
      </c>
      <c r="F132" s="6">
        <f>'Principal CF Alloc'!R147</f>
        <v>0</v>
      </c>
      <c r="G132" s="6">
        <f>'Principal CF Alloc'!W147</f>
        <v>4411169.4307986647</v>
      </c>
      <c r="H132" s="6">
        <f>'Principal CF Alloc'!AD147</f>
        <v>0</v>
      </c>
      <c r="I132" s="6">
        <f>'Principal CF Alloc'!AG147</f>
        <v>1281996.1158258587</v>
      </c>
      <c r="K132" s="6">
        <f t="shared" si="2"/>
        <v>5693165.5466245236</v>
      </c>
      <c r="L132" s="20">
        <f>K132-'Summary CF'!F131</f>
        <v>-9.9999945610761642E-2</v>
      </c>
    </row>
    <row r="133" spans="1:12" x14ac:dyDescent="0.15">
      <c r="A133" s="26">
        <v>130</v>
      </c>
      <c r="B133" s="6">
        <f>'Principal CF Alloc'!D148</f>
        <v>0</v>
      </c>
      <c r="C133" s="6">
        <f>'Principal CF Alloc'!G148</f>
        <v>0</v>
      </c>
      <c r="D133" s="6">
        <f>'Principal CF Alloc'!J148</f>
        <v>0</v>
      </c>
      <c r="E133" s="6">
        <f>'Principal CF Alloc'!O148</f>
        <v>0</v>
      </c>
      <c r="F133" s="6">
        <f>'Principal CF Alloc'!R148</f>
        <v>0</v>
      </c>
      <c r="G133" s="6">
        <f>'Principal CF Alloc'!W148</f>
        <v>4265881.7010987019</v>
      </c>
      <c r="H133" s="6">
        <f>'Principal CF Alloc'!AD148</f>
        <v>0</v>
      </c>
      <c r="I133" s="6">
        <f>'Principal CF Alloc'!AG148</f>
        <v>1239771.869381807</v>
      </c>
      <c r="K133" s="6">
        <f t="shared" si="2"/>
        <v>5505653.5704805087</v>
      </c>
      <c r="L133" s="20">
        <f>K133-'Summary CF'!F132</f>
        <v>-9.9999945610761642E-2</v>
      </c>
    </row>
    <row r="134" spans="1:12" x14ac:dyDescent="0.15">
      <c r="A134" s="26">
        <v>131</v>
      </c>
      <c r="B134" s="6">
        <f>'Principal CF Alloc'!D149</f>
        <v>0</v>
      </c>
      <c r="C134" s="6">
        <f>'Principal CF Alloc'!G149</f>
        <v>0</v>
      </c>
      <c r="D134" s="6">
        <f>'Principal CF Alloc'!J149</f>
        <v>0</v>
      </c>
      <c r="E134" s="6">
        <f>'Principal CF Alloc'!O149</f>
        <v>0</v>
      </c>
      <c r="F134" s="6">
        <f>'Principal CF Alloc'!R149</f>
        <v>0</v>
      </c>
      <c r="G134" s="6">
        <f>'Principal CF Alloc'!W149</f>
        <v>4125023.2204716699</v>
      </c>
      <c r="H134" s="6">
        <f>'Principal CF Alloc'!AD149</f>
        <v>0</v>
      </c>
      <c r="I134" s="6">
        <f>'Principal CF Alloc'!AG149</f>
        <v>1198834.8734495759</v>
      </c>
      <c r="K134" s="6">
        <f t="shared" si="2"/>
        <v>5323858.093921246</v>
      </c>
      <c r="L134" s="20">
        <f>K134-'Summary CF'!F133</f>
        <v>-9.9999945610761642E-2</v>
      </c>
    </row>
    <row r="135" spans="1:12" x14ac:dyDescent="0.15">
      <c r="A135" s="26">
        <v>132</v>
      </c>
      <c r="B135" s="6">
        <f>'Principal CF Alloc'!D150</f>
        <v>0</v>
      </c>
      <c r="C135" s="6">
        <f>'Principal CF Alloc'!G150</f>
        <v>0</v>
      </c>
      <c r="D135" s="6">
        <f>'Principal CF Alloc'!J150</f>
        <v>0</v>
      </c>
      <c r="E135" s="6">
        <f>'Principal CF Alloc'!O150</f>
        <v>0</v>
      </c>
      <c r="F135" s="6">
        <f>'Principal CF Alloc'!R150</f>
        <v>0</v>
      </c>
      <c r="G135" s="6">
        <f>'Principal CF Alloc'!W150</f>
        <v>3988464.9714336433</v>
      </c>
      <c r="H135" s="6">
        <f>'Principal CF Alloc'!AD150</f>
        <v>0</v>
      </c>
      <c r="I135" s="6">
        <f>'Principal CF Alloc'!AG150</f>
        <v>1159147.6323228993</v>
      </c>
      <c r="K135" s="6">
        <f t="shared" si="2"/>
        <v>5147612.6037565423</v>
      </c>
      <c r="L135" s="20">
        <f>K135-'Summary CF'!F134</f>
        <v>-9.9999946542084217E-2</v>
      </c>
    </row>
    <row r="136" spans="1:12" x14ac:dyDescent="0.15">
      <c r="A136" s="26">
        <v>133</v>
      </c>
      <c r="B136" s="6">
        <f>'Principal CF Alloc'!D151</f>
        <v>0</v>
      </c>
      <c r="C136" s="6">
        <f>'Principal CF Alloc'!G151</f>
        <v>0</v>
      </c>
      <c r="D136" s="6">
        <f>'Principal CF Alloc'!J151</f>
        <v>0</v>
      </c>
      <c r="E136" s="6">
        <f>'Principal CF Alloc'!O151</f>
        <v>0</v>
      </c>
      <c r="F136" s="6">
        <f>'Principal CF Alloc'!R151</f>
        <v>0</v>
      </c>
      <c r="G136" s="6">
        <f>'Principal CF Alloc'!W151</f>
        <v>3856081.5848691179</v>
      </c>
      <c r="H136" s="6">
        <f>'Principal CF Alloc'!AD151</f>
        <v>0</v>
      </c>
      <c r="I136" s="6">
        <f>'Principal CF Alloc'!AG151</f>
        <v>1120673.7106025841</v>
      </c>
      <c r="K136" s="6">
        <f t="shared" si="2"/>
        <v>4976755.2954717018</v>
      </c>
      <c r="L136" s="20">
        <f>K136-'Summary CF'!F135</f>
        <v>-9.9999945610761642E-2</v>
      </c>
    </row>
    <row r="137" spans="1:12" x14ac:dyDescent="0.15">
      <c r="A137" s="26">
        <v>134</v>
      </c>
      <c r="B137" s="6">
        <f>'Principal CF Alloc'!D152</f>
        <v>0</v>
      </c>
      <c r="C137" s="6">
        <f>'Principal CF Alloc'!G152</f>
        <v>0</v>
      </c>
      <c r="D137" s="6">
        <f>'Principal CF Alloc'!J152</f>
        <v>0</v>
      </c>
      <c r="E137" s="6">
        <f>'Principal CF Alloc'!O152</f>
        <v>0</v>
      </c>
      <c r="F137" s="6">
        <f>'Principal CF Alloc'!R152</f>
        <v>0</v>
      </c>
      <c r="G137" s="6">
        <f>'Principal CF Alloc'!W152</f>
        <v>3727751.2389575625</v>
      </c>
      <c r="H137" s="6">
        <f>'Principal CF Alloc'!AD152</f>
        <v>0</v>
      </c>
      <c r="I137" s="6">
        <f>'Principal CF Alloc'!AG152</f>
        <v>1083377.7038220384</v>
      </c>
      <c r="K137" s="6">
        <f t="shared" si="2"/>
        <v>4811128.9427796006</v>
      </c>
      <c r="L137" s="20">
        <f>K137-'Summary CF'!F136</f>
        <v>-9.9999945610761642E-2</v>
      </c>
    </row>
    <row r="138" spans="1:12" x14ac:dyDescent="0.15">
      <c r="A138" s="26">
        <v>135</v>
      </c>
      <c r="B138" s="6">
        <f>'Principal CF Alloc'!D153</f>
        <v>0</v>
      </c>
      <c r="C138" s="6">
        <f>'Principal CF Alloc'!G153</f>
        <v>0</v>
      </c>
      <c r="D138" s="6">
        <f>'Principal CF Alloc'!J153</f>
        <v>0</v>
      </c>
      <c r="E138" s="6">
        <f>'Principal CF Alloc'!O153</f>
        <v>0</v>
      </c>
      <c r="F138" s="6">
        <f>'Principal CF Alloc'!R153</f>
        <v>0</v>
      </c>
      <c r="G138" s="6">
        <f>'Principal CF Alloc'!W153</f>
        <v>3603355.560858862</v>
      </c>
      <c r="H138" s="6">
        <f>'Principal CF Alloc'!AD153</f>
        <v>0</v>
      </c>
      <c r="I138" s="6">
        <f>'Principal CF Alloc'!AG153</f>
        <v>1047225.2098746035</v>
      </c>
      <c r="K138" s="6">
        <f t="shared" si="2"/>
        <v>4650580.7707334654</v>
      </c>
      <c r="L138" s="20">
        <f>K138-'Summary CF'!F137</f>
        <v>-9.9999944679439068E-2</v>
      </c>
    </row>
    <row r="139" spans="1:12" x14ac:dyDescent="0.15">
      <c r="A139" s="26">
        <v>136</v>
      </c>
      <c r="B139" s="6">
        <f>'Principal CF Alloc'!D154</f>
        <v>0</v>
      </c>
      <c r="C139" s="6">
        <f>'Principal CF Alloc'!G154</f>
        <v>0</v>
      </c>
      <c r="D139" s="6">
        <f>'Principal CF Alloc'!J154</f>
        <v>0</v>
      </c>
      <c r="E139" s="6">
        <f>'Principal CF Alloc'!O154</f>
        <v>0</v>
      </c>
      <c r="F139" s="6">
        <f>'Principal CF Alloc'!R154</f>
        <v>0</v>
      </c>
      <c r="G139" s="6">
        <f>'Principal CF Alloc'!W154</f>
        <v>3482779.5310831708</v>
      </c>
      <c r="H139" s="6">
        <f>'Principal CF Alloc'!AD154</f>
        <v>0</v>
      </c>
      <c r="I139" s="6">
        <f>'Principal CF Alloc'!AG154</f>
        <v>1012182.8012210433</v>
      </c>
      <c r="K139" s="6">
        <f t="shared" ref="K139:K202" si="3">SUM(B139:J139)</f>
        <v>4494962.3323042141</v>
      </c>
      <c r="L139" s="20">
        <f>K139-'Summary CF'!F138</f>
        <v>-9.9999944679439068E-2</v>
      </c>
    </row>
    <row r="140" spans="1:12" x14ac:dyDescent="0.15">
      <c r="A140" s="26">
        <v>137</v>
      </c>
      <c r="B140" s="6">
        <f>'Principal CF Alloc'!D155</f>
        <v>0</v>
      </c>
      <c r="C140" s="6">
        <f>'Principal CF Alloc'!G155</f>
        <v>0</v>
      </c>
      <c r="D140" s="6">
        <f>'Principal CF Alloc'!J155</f>
        <v>0</v>
      </c>
      <c r="E140" s="6">
        <f>'Principal CF Alloc'!O155</f>
        <v>0</v>
      </c>
      <c r="F140" s="6">
        <f>'Principal CF Alloc'!R155</f>
        <v>0</v>
      </c>
      <c r="G140" s="6">
        <f>'Principal CF Alloc'!W155</f>
        <v>3365911.3904726924</v>
      </c>
      <c r="H140" s="6">
        <f>'Principal CF Alloc'!AD155</f>
        <v>0</v>
      </c>
      <c r="I140" s="6">
        <f>'Principal CF Alloc'!AG155</f>
        <v>978217.99785612314</v>
      </c>
      <c r="K140" s="6">
        <f t="shared" si="3"/>
        <v>4344129.3883288158</v>
      </c>
      <c r="L140" s="20">
        <f>K140-'Summary CF'!F139</f>
        <v>-9.9999945610761642E-2</v>
      </c>
    </row>
    <row r="141" spans="1:12" x14ac:dyDescent="0.15">
      <c r="A141" s="26">
        <v>138</v>
      </c>
      <c r="B141" s="6">
        <f>'Principal CF Alloc'!D156</f>
        <v>0</v>
      </c>
      <c r="C141" s="6">
        <f>'Principal CF Alloc'!G156</f>
        <v>0</v>
      </c>
      <c r="D141" s="6">
        <f>'Principal CF Alloc'!J156</f>
        <v>0</v>
      </c>
      <c r="E141" s="6">
        <f>'Principal CF Alloc'!O156</f>
        <v>0</v>
      </c>
      <c r="F141" s="6">
        <f>'Principal CF Alloc'!R156</f>
        <v>0</v>
      </c>
      <c r="G141" s="6">
        <f>'Principal CF Alloc'!W156</f>
        <v>3252642.5497248415</v>
      </c>
      <c r="H141" s="6">
        <f>'Principal CF Alloc'!AD156</f>
        <v>0</v>
      </c>
      <c r="I141" s="6">
        <f>'Principal CF Alloc'!AG156</f>
        <v>945299.24101377907</v>
      </c>
      <c r="K141" s="6">
        <f t="shared" si="3"/>
        <v>4197941.7907386208</v>
      </c>
      <c r="L141" s="20">
        <f>K141-'Summary CF'!F140</f>
        <v>-9.9999945610761642E-2</v>
      </c>
    </row>
    <row r="142" spans="1:12" x14ac:dyDescent="0.15">
      <c r="A142" s="26">
        <v>139</v>
      </c>
      <c r="B142" s="6">
        <f>'Principal CF Alloc'!D157</f>
        <v>0</v>
      </c>
      <c r="C142" s="6">
        <f>'Principal CF Alloc'!G157</f>
        <v>0</v>
      </c>
      <c r="D142" s="6">
        <f>'Principal CF Alloc'!J157</f>
        <v>0</v>
      </c>
      <c r="E142" s="6">
        <f>'Principal CF Alloc'!O157</f>
        <v>0</v>
      </c>
      <c r="F142" s="6">
        <f>'Principal CF Alloc'!R157</f>
        <v>0</v>
      </c>
      <c r="G142" s="6">
        <f>'Principal CF Alloc'!W157</f>
        <v>3142867.5013881326</v>
      </c>
      <c r="H142" s="6">
        <f>'Principal CF Alloc'!AD157</f>
        <v>0</v>
      </c>
      <c r="I142" s="6">
        <f>'Principal CF Alloc'!AG157</f>
        <v>913395.8675909231</v>
      </c>
      <c r="K142" s="6">
        <f t="shared" si="3"/>
        <v>4056263.3689790554</v>
      </c>
      <c r="L142" s="20">
        <f>K142-'Summary CF'!F141</f>
        <v>-9.9999945610761642E-2</v>
      </c>
    </row>
    <row r="143" spans="1:12" x14ac:dyDescent="0.15">
      <c r="A143" s="26">
        <v>140</v>
      </c>
      <c r="B143" s="6">
        <f>'Principal CF Alloc'!D158</f>
        <v>0</v>
      </c>
      <c r="C143" s="6">
        <f>'Principal CF Alloc'!G158</f>
        <v>0</v>
      </c>
      <c r="D143" s="6">
        <f>'Principal CF Alloc'!J158</f>
        <v>0</v>
      </c>
      <c r="E143" s="6">
        <f>'Principal CF Alloc'!O158</f>
        <v>0</v>
      </c>
      <c r="F143" s="6">
        <f>'Principal CF Alloc'!R158</f>
        <v>0</v>
      </c>
      <c r="G143" s="6">
        <f>'Principal CF Alloc'!W158</f>
        <v>3036483.7342639794</v>
      </c>
      <c r="H143" s="6">
        <f>'Principal CF Alloc'!AD158</f>
        <v>0</v>
      </c>
      <c r="I143" s="6">
        <f>'Principal CF Alloc'!AG158</f>
        <v>882478.08527046605</v>
      </c>
      <c r="K143" s="6">
        <f t="shared" si="3"/>
        <v>3918961.8195344452</v>
      </c>
      <c r="L143" s="20">
        <f>K143-'Summary CF'!F142</f>
        <v>-9.9999945610761642E-2</v>
      </c>
    </row>
    <row r="144" spans="1:12" x14ac:dyDescent="0.15">
      <c r="A144" s="26">
        <v>141</v>
      </c>
      <c r="B144" s="6">
        <f>'Principal CF Alloc'!D159</f>
        <v>0</v>
      </c>
      <c r="C144" s="6">
        <f>'Principal CF Alloc'!G159</f>
        <v>0</v>
      </c>
      <c r="D144" s="6">
        <f>'Principal CF Alloc'!J159</f>
        <v>0</v>
      </c>
      <c r="E144" s="6">
        <f>'Principal CF Alloc'!O159</f>
        <v>0</v>
      </c>
      <c r="F144" s="6">
        <f>'Principal CF Alloc'!R159</f>
        <v>0</v>
      </c>
      <c r="G144" s="6">
        <f>'Principal CF Alloc'!W159</f>
        <v>2933391.6501493794</v>
      </c>
      <c r="H144" s="6">
        <f>'Principal CF Alloc'!AD159</f>
        <v>0</v>
      </c>
      <c r="I144" s="6">
        <f>'Principal CF Alloc'!AG159</f>
        <v>852516.94832466042</v>
      </c>
      <c r="K144" s="6">
        <f t="shared" si="3"/>
        <v>3785908.5984740397</v>
      </c>
      <c r="L144" s="20">
        <f>K144-'Summary CF'!F143</f>
        <v>-9.9999945610761642E-2</v>
      </c>
    </row>
    <row r="145" spans="1:12" x14ac:dyDescent="0.15">
      <c r="A145" s="26">
        <v>142</v>
      </c>
      <c r="B145" s="6">
        <f>'Principal CF Alloc'!D160</f>
        <v>0</v>
      </c>
      <c r="C145" s="6">
        <f>'Principal CF Alloc'!G160</f>
        <v>0</v>
      </c>
      <c r="D145" s="6">
        <f>'Principal CF Alloc'!J160</f>
        <v>0</v>
      </c>
      <c r="E145" s="6">
        <f>'Principal CF Alloc'!O160</f>
        <v>0</v>
      </c>
      <c r="F145" s="6">
        <f>'Principal CF Alloc'!R160</f>
        <v>0</v>
      </c>
      <c r="G145" s="6">
        <f>'Principal CF Alloc'!W160</f>
        <v>2833494.4828571994</v>
      </c>
      <c r="H145" s="6">
        <f>'Principal CF Alloc'!AD160</f>
        <v>0</v>
      </c>
      <c r="I145" s="6">
        <f>'Principal CF Alloc'!AG160</f>
        <v>823484.33408037061</v>
      </c>
      <c r="K145" s="6">
        <f t="shared" si="3"/>
        <v>3656978.81693757</v>
      </c>
      <c r="L145" s="20">
        <f>K145-'Summary CF'!F144</f>
        <v>-9.999994607642293E-2</v>
      </c>
    </row>
    <row r="146" spans="1:12" x14ac:dyDescent="0.15">
      <c r="A146" s="26">
        <v>143</v>
      </c>
      <c r="B146" s="6">
        <f>'Principal CF Alloc'!D161</f>
        <v>0</v>
      </c>
      <c r="C146" s="6">
        <f>'Principal CF Alloc'!G161</f>
        <v>0</v>
      </c>
      <c r="D146" s="6">
        <f>'Principal CF Alloc'!J161</f>
        <v>0</v>
      </c>
      <c r="E146" s="6">
        <f>'Principal CF Alloc'!O161</f>
        <v>0</v>
      </c>
      <c r="F146" s="6">
        <f>'Principal CF Alloc'!R161</f>
        <v>0</v>
      </c>
      <c r="G146" s="6">
        <f>'Principal CF Alloc'!W161</f>
        <v>2736698.2194524724</v>
      </c>
      <c r="H146" s="6">
        <f>'Principal CF Alloc'!AD161</f>
        <v>0</v>
      </c>
      <c r="I146" s="6">
        <f>'Principal CF Alloc'!AG161</f>
        <v>795352.92002837174</v>
      </c>
      <c r="K146" s="6">
        <f t="shared" si="3"/>
        <v>3532051.1394808441</v>
      </c>
      <c r="L146" s="20">
        <f>K146-'Summary CF'!F145</f>
        <v>-9.999994607642293E-2</v>
      </c>
    </row>
    <row r="147" spans="1:12" x14ac:dyDescent="0.15">
      <c r="A147" s="26">
        <v>144</v>
      </c>
      <c r="B147" s="6">
        <f>'Principal CF Alloc'!D162</f>
        <v>0</v>
      </c>
      <c r="C147" s="6">
        <f>'Principal CF Alloc'!G162</f>
        <v>0</v>
      </c>
      <c r="D147" s="6">
        <f>'Principal CF Alloc'!J162</f>
        <v>0</v>
      </c>
      <c r="E147" s="6">
        <f>'Principal CF Alloc'!O162</f>
        <v>0</v>
      </c>
      <c r="F147" s="6">
        <f>'Principal CF Alloc'!R162</f>
        <v>0</v>
      </c>
      <c r="G147" s="6">
        <f>'Principal CF Alloc'!W162</f>
        <v>2642911.5236447705</v>
      </c>
      <c r="H147" s="6">
        <f>'Principal CF Alloc'!AD162</f>
        <v>0</v>
      </c>
      <c r="I147" s="6">
        <f>'Principal CF Alloc'!AG162</f>
        <v>768096.16155925835</v>
      </c>
      <c r="K147" s="6">
        <f t="shared" si="3"/>
        <v>3411007.6852040291</v>
      </c>
      <c r="L147" s="20">
        <f>K147-'Summary CF'!F146</f>
        <v>-9.9999945610761642E-2</v>
      </c>
    </row>
    <row r="148" spans="1:12" x14ac:dyDescent="0.15">
      <c r="A148" s="26">
        <v>145</v>
      </c>
      <c r="B148" s="6">
        <f>'Principal CF Alloc'!D163</f>
        <v>0</v>
      </c>
      <c r="C148" s="6">
        <f>'Principal CF Alloc'!G163</f>
        <v>0</v>
      </c>
      <c r="D148" s="6">
        <f>'Principal CF Alloc'!J163</f>
        <v>0</v>
      </c>
      <c r="E148" s="6">
        <f>'Principal CF Alloc'!O163</f>
        <v>0</v>
      </c>
      <c r="F148" s="6">
        <f>'Principal CF Alloc'!R163</f>
        <v>0</v>
      </c>
      <c r="G148" s="6">
        <f>'Principal CF Alloc'!W163</f>
        <v>2552045.6612783228</v>
      </c>
      <c r="H148" s="6">
        <f>'Principal CF Alloc'!AD163</f>
        <v>0</v>
      </c>
      <c r="I148" s="6">
        <f>'Principal CF Alloc'!AG163</f>
        <v>741688.27030900947</v>
      </c>
      <c r="K148" s="6">
        <f t="shared" si="3"/>
        <v>3293733.9315873324</v>
      </c>
      <c r="L148" s="20">
        <f>K148-'Summary CF'!F147</f>
        <v>-9.999994607642293E-2</v>
      </c>
    </row>
    <row r="149" spans="1:12" x14ac:dyDescent="0.15">
      <c r="A149" s="26">
        <v>146</v>
      </c>
      <c r="B149" s="6">
        <f>'Principal CF Alloc'!D164</f>
        <v>0</v>
      </c>
      <c r="C149" s="6">
        <f>'Principal CF Alloc'!G164</f>
        <v>0</v>
      </c>
      <c r="D149" s="6">
        <f>'Principal CF Alloc'!J164</f>
        <v>0</v>
      </c>
      <c r="E149" s="6">
        <f>'Principal CF Alloc'!O164</f>
        <v>0</v>
      </c>
      <c r="F149" s="6">
        <f>'Principal CF Alloc'!R164</f>
        <v>0</v>
      </c>
      <c r="G149" s="6">
        <f>'Principal CF Alloc'!W164</f>
        <v>2464014.4278631127</v>
      </c>
      <c r="H149" s="6">
        <f>'Principal CF Alloc'!AD164</f>
        <v>0</v>
      </c>
      <c r="I149" s="6">
        <f>'Principal CF Alloc'!AG164</f>
        <v>716104.19309771399</v>
      </c>
      <c r="K149" s="6">
        <f t="shared" si="3"/>
        <v>3180118.6209608265</v>
      </c>
      <c r="L149" s="20">
        <f>K149-'Summary CF'!F148</f>
        <v>-9.999994607642293E-2</v>
      </c>
    </row>
    <row r="150" spans="1:12" x14ac:dyDescent="0.15">
      <c r="A150" s="26">
        <v>147</v>
      </c>
      <c r="B150" s="6">
        <f>'Principal CF Alloc'!D165</f>
        <v>0</v>
      </c>
      <c r="C150" s="6">
        <f>'Principal CF Alloc'!G165</f>
        <v>0</v>
      </c>
      <c r="D150" s="6">
        <f>'Principal CF Alloc'!J165</f>
        <v>0</v>
      </c>
      <c r="E150" s="6">
        <f>'Principal CF Alloc'!O165</f>
        <v>0</v>
      </c>
      <c r="F150" s="6">
        <f>'Principal CF Alloc'!R165</f>
        <v>0</v>
      </c>
      <c r="G150" s="6">
        <f>'Principal CF Alloc'!W165</f>
        <v>2378734.0780917071</v>
      </c>
      <c r="H150" s="6">
        <f>'Principal CF Alloc'!AD165</f>
        <v>0</v>
      </c>
      <c r="I150" s="6">
        <f>'Principal CF Alloc'!AG165</f>
        <v>691319.59144539922</v>
      </c>
      <c r="K150" s="6">
        <f t="shared" si="3"/>
        <v>3070053.6695371065</v>
      </c>
      <c r="L150" s="20">
        <f>K150-'Summary CF'!F149</f>
        <v>-9.9999945610761642E-2</v>
      </c>
    </row>
    <row r="151" spans="1:12" x14ac:dyDescent="0.15">
      <c r="A151" s="26">
        <v>148</v>
      </c>
      <c r="B151" s="6">
        <f>'Principal CF Alloc'!D166</f>
        <v>0</v>
      </c>
      <c r="C151" s="6">
        <f>'Principal CF Alloc'!G166</f>
        <v>0</v>
      </c>
      <c r="D151" s="6">
        <f>'Principal CF Alloc'!J166</f>
        <v>0</v>
      </c>
      <c r="E151" s="6">
        <f>'Principal CF Alloc'!O166</f>
        <v>0</v>
      </c>
      <c r="F151" s="6">
        <f>'Principal CF Alloc'!R166</f>
        <v>0</v>
      </c>
      <c r="G151" s="6">
        <f>'Principal CF Alloc'!W166</f>
        <v>2296123.257288062</v>
      </c>
      <c r="H151" s="6">
        <f>'Principal CF Alloc'!AD166</f>
        <v>0</v>
      </c>
      <c r="I151" s="6">
        <f>'Principal CF Alloc'!AG166</f>
        <v>667310.82164933986</v>
      </c>
      <c r="K151" s="6">
        <f t="shared" si="3"/>
        <v>2963434.078937402</v>
      </c>
      <c r="L151" s="20">
        <f>K151-'Summary CF'!F150</f>
        <v>-9.9999945610761642E-2</v>
      </c>
    </row>
    <row r="152" spans="1:12" x14ac:dyDescent="0.15">
      <c r="A152" s="26">
        <v>149</v>
      </c>
      <c r="B152" s="6">
        <f>'Principal CF Alloc'!D167</f>
        <v>0</v>
      </c>
      <c r="C152" s="6">
        <f>'Principal CF Alloc'!G167</f>
        <v>0</v>
      </c>
      <c r="D152" s="6">
        <f>'Principal CF Alloc'!J167</f>
        <v>0</v>
      </c>
      <c r="E152" s="6">
        <f>'Principal CF Alloc'!O167</f>
        <v>0</v>
      </c>
      <c r="F152" s="6">
        <f>'Principal CF Alloc'!R167</f>
        <v>0</v>
      </c>
      <c r="G152" s="6">
        <f>'Principal CF Alloc'!W167</f>
        <v>2216102.9347359766</v>
      </c>
      <c r="H152" s="6">
        <f>'Principal CF Alloc'!AD167</f>
        <v>0</v>
      </c>
      <c r="I152" s="6">
        <f>'Principal CF Alloc'!AG167</f>
        <v>644054.91540764004</v>
      </c>
      <c r="K152" s="6">
        <f t="shared" si="3"/>
        <v>2860157.8501436166</v>
      </c>
      <c r="L152" s="20">
        <f>K152-'Summary CF'!F151</f>
        <v>-9.9999945610761642E-2</v>
      </c>
    </row>
    <row r="153" spans="1:12" x14ac:dyDescent="0.15">
      <c r="A153" s="26">
        <v>150</v>
      </c>
      <c r="B153" s="6">
        <f>'Principal CF Alloc'!D168</f>
        <v>0</v>
      </c>
      <c r="C153" s="6">
        <f>'Principal CF Alloc'!G168</f>
        <v>0</v>
      </c>
      <c r="D153" s="6">
        <f>'Principal CF Alloc'!J168</f>
        <v>0</v>
      </c>
      <c r="E153" s="6">
        <f>'Principal CF Alloc'!O168</f>
        <v>0</v>
      </c>
      <c r="F153" s="6">
        <f>'Principal CF Alloc'!R168</f>
        <v>0</v>
      </c>
      <c r="G153" s="6">
        <f>'Principal CF Alloc'!W168</f>
        <v>2138596.3388362871</v>
      </c>
      <c r="H153" s="6">
        <f>'Principal CF Alloc'!AD168</f>
        <v>0</v>
      </c>
      <c r="I153" s="6">
        <f>'Principal CF Alloc'!AG168</f>
        <v>621529.56097429269</v>
      </c>
      <c r="K153" s="6">
        <f t="shared" si="3"/>
        <v>2760125.8998105796</v>
      </c>
      <c r="L153" s="20">
        <f>K153-'Summary CF'!F152</f>
        <v>-9.9999945610761642E-2</v>
      </c>
    </row>
    <row r="154" spans="1:12" x14ac:dyDescent="0.15">
      <c r="A154" s="26">
        <v>151</v>
      </c>
      <c r="B154" s="6">
        <f>'Principal CF Alloc'!D169</f>
        <v>0</v>
      </c>
      <c r="C154" s="6">
        <f>'Principal CF Alloc'!G169</f>
        <v>0</v>
      </c>
      <c r="D154" s="6">
        <f>'Principal CF Alloc'!J169</f>
        <v>0</v>
      </c>
      <c r="E154" s="6">
        <f>'Principal CF Alloc'!O169</f>
        <v>0</v>
      </c>
      <c r="F154" s="6">
        <f>'Principal CF Alloc'!R169</f>
        <v>0</v>
      </c>
      <c r="G154" s="6">
        <f>'Principal CF Alloc'!W169</f>
        <v>2063528.8940432472</v>
      </c>
      <c r="H154" s="6">
        <f>'Principal CF Alloc'!AD169</f>
        <v>0</v>
      </c>
      <c r="I154" s="6">
        <f>'Principal CF Alloc'!AG169</f>
        <v>599713.08483131544</v>
      </c>
      <c r="K154" s="6">
        <f t="shared" si="3"/>
        <v>2663241.9788745628</v>
      </c>
      <c r="L154" s="20">
        <f>K154-'Summary CF'!F153</f>
        <v>-9.9999945610761642E-2</v>
      </c>
    </row>
    <row r="155" spans="1:12" x14ac:dyDescent="0.15">
      <c r="A155" s="26">
        <v>152</v>
      </c>
      <c r="B155" s="6">
        <f>'Principal CF Alloc'!D170</f>
        <v>0</v>
      </c>
      <c r="C155" s="6">
        <f>'Principal CF Alloc'!G170</f>
        <v>0</v>
      </c>
      <c r="D155" s="6">
        <f>'Principal CF Alloc'!J170</f>
        <v>0</v>
      </c>
      <c r="E155" s="6">
        <f>'Principal CF Alloc'!O170</f>
        <v>0</v>
      </c>
      <c r="F155" s="6">
        <f>'Principal CF Alloc'!R170</f>
        <v>0</v>
      </c>
      <c r="G155" s="6">
        <f>'Principal CF Alloc'!W170</f>
        <v>1990828.1595318774</v>
      </c>
      <c r="H155" s="6">
        <f>'Principal CF Alloc'!AD170</f>
        <v>0</v>
      </c>
      <c r="I155" s="6">
        <f>'Principal CF Alloc'!AG170</f>
        <v>578584.43386394856</v>
      </c>
      <c r="K155" s="6">
        <f t="shared" si="3"/>
        <v>2569412.5933958259</v>
      </c>
      <c r="L155" s="20">
        <f>K155-'Summary CF'!F154</f>
        <v>-9.9999945610761642E-2</v>
      </c>
    </row>
    <row r="156" spans="1:12" x14ac:dyDescent="0.15">
      <c r="A156" s="26">
        <v>153</v>
      </c>
      <c r="B156" s="6">
        <f>'Principal CF Alloc'!D171</f>
        <v>0</v>
      </c>
      <c r="C156" s="6">
        <f>'Principal CF Alloc'!G171</f>
        <v>0</v>
      </c>
      <c r="D156" s="6">
        <f>'Principal CF Alloc'!J171</f>
        <v>0</v>
      </c>
      <c r="E156" s="6">
        <f>'Principal CF Alloc'!O171</f>
        <v>0</v>
      </c>
      <c r="F156" s="6">
        <f>'Principal CF Alloc'!R171</f>
        <v>0</v>
      </c>
      <c r="G156" s="6">
        <f>'Principal CF Alloc'!W171</f>
        <v>1920423.7695493577</v>
      </c>
      <c r="H156" s="6">
        <f>'Principal CF Alloc'!AD171</f>
        <v>0</v>
      </c>
      <c r="I156" s="6">
        <f>'Principal CF Alloc'!AG171</f>
        <v>558123.15802527883</v>
      </c>
      <c r="K156" s="6">
        <f t="shared" si="3"/>
        <v>2478546.9275746364</v>
      </c>
      <c r="L156" s="20">
        <f>K156-'Summary CF'!F155</f>
        <v>-9.9999945610761642E-2</v>
      </c>
    </row>
    <row r="157" spans="1:12" x14ac:dyDescent="0.15">
      <c r="A157" s="26">
        <v>154</v>
      </c>
      <c r="B157" s="6">
        <f>'Principal CF Alloc'!D172</f>
        <v>0</v>
      </c>
      <c r="C157" s="6">
        <f>'Principal CF Alloc'!G172</f>
        <v>0</v>
      </c>
      <c r="D157" s="6">
        <f>'Principal CF Alloc'!J172</f>
        <v>0</v>
      </c>
      <c r="E157" s="6">
        <f>'Principal CF Alloc'!O172</f>
        <v>0</v>
      </c>
      <c r="F157" s="6">
        <f>'Principal CF Alloc'!R172</f>
        <v>0</v>
      </c>
      <c r="G157" s="6">
        <f>'Principal CF Alloc'!W172</f>
        <v>1852247.3754048017</v>
      </c>
      <c r="H157" s="6">
        <f>'Principal CF Alloc'!AD172</f>
        <v>0</v>
      </c>
      <c r="I157" s="6">
        <f>'Principal CF Alloc'!AG172</f>
        <v>538309.39347701718</v>
      </c>
      <c r="K157" s="6">
        <f t="shared" si="3"/>
        <v>2390556.7688818187</v>
      </c>
      <c r="L157" s="20">
        <f>K157-'Summary CF'!F156</f>
        <v>-9.999994607642293E-2</v>
      </c>
    </row>
    <row r="158" spans="1:12" x14ac:dyDescent="0.15">
      <c r="A158" s="26">
        <v>155</v>
      </c>
      <c r="B158" s="6">
        <f>'Principal CF Alloc'!D173</f>
        <v>0</v>
      </c>
      <c r="C158" s="6">
        <f>'Principal CF Alloc'!G173</f>
        <v>0</v>
      </c>
      <c r="D158" s="6">
        <f>'Principal CF Alloc'!J173</f>
        <v>0</v>
      </c>
      <c r="E158" s="6">
        <f>'Principal CF Alloc'!O173</f>
        <v>0</v>
      </c>
      <c r="F158" s="6">
        <f>'Principal CF Alloc'!R173</f>
        <v>0</v>
      </c>
      <c r="G158" s="6">
        <f>'Principal CF Alloc'!W173</f>
        <v>1786232.5890529703</v>
      </c>
      <c r="H158" s="6">
        <f>'Principal CF Alloc'!AD173</f>
        <v>0</v>
      </c>
      <c r="I158" s="6">
        <f>'Principal CF Alloc'!AG173</f>
        <v>519123.84619351616</v>
      </c>
      <c r="K158" s="6">
        <f t="shared" si="3"/>
        <v>2305356.4352464862</v>
      </c>
      <c r="L158" s="20">
        <f>K158-'Summary CF'!F157</f>
        <v>-9.999994607642293E-2</v>
      </c>
    </row>
    <row r="159" spans="1:12" x14ac:dyDescent="0.15">
      <c r="A159" s="26">
        <v>156</v>
      </c>
      <c r="B159" s="6">
        <f>'Principal CF Alloc'!D174</f>
        <v>0</v>
      </c>
      <c r="C159" s="6">
        <f>'Principal CF Alloc'!G174</f>
        <v>0</v>
      </c>
      <c r="D159" s="6">
        <f>'Principal CF Alloc'!J174</f>
        <v>0</v>
      </c>
      <c r="E159" s="6">
        <f>'Principal CF Alloc'!O174</f>
        <v>0</v>
      </c>
      <c r="F159" s="6">
        <f>'Principal CF Alloc'!R174</f>
        <v>0</v>
      </c>
      <c r="G159" s="6">
        <f>'Principal CF Alloc'!W174</f>
        <v>1722314.9282286863</v>
      </c>
      <c r="H159" s="6">
        <f>'Principal CF Alloc'!AD174</f>
        <v>0</v>
      </c>
      <c r="I159" s="6">
        <f>'Principal CF Alloc'!AG174</f>
        <v>500547.77601645858</v>
      </c>
      <c r="K159" s="6">
        <f t="shared" si="3"/>
        <v>2222862.704245145</v>
      </c>
      <c r="L159" s="20">
        <f>K159-'Summary CF'!F158</f>
        <v>-9.9999945610761642E-2</v>
      </c>
    </row>
    <row r="160" spans="1:12" x14ac:dyDescent="0.15">
      <c r="A160" s="26">
        <v>157</v>
      </c>
      <c r="B160" s="6">
        <f>'Principal CF Alloc'!D175</f>
        <v>0</v>
      </c>
      <c r="C160" s="6">
        <f>'Principal CF Alloc'!G175</f>
        <v>0</v>
      </c>
      <c r="D160" s="6">
        <f>'Principal CF Alloc'!J175</f>
        <v>0</v>
      </c>
      <c r="E160" s="6">
        <f>'Principal CF Alloc'!O175</f>
        <v>0</v>
      </c>
      <c r="F160" s="6">
        <f>'Principal CF Alloc'!R175</f>
        <v>0</v>
      </c>
      <c r="G160" s="6">
        <f>'Principal CF Alloc'!W175</f>
        <v>1660431.7630898636</v>
      </c>
      <c r="H160" s="6">
        <f>'Principal CF Alloc'!AD175</f>
        <v>0</v>
      </c>
      <c r="I160" s="6">
        <f>'Principal CF Alloc'!AG175</f>
        <v>482562.98114798823</v>
      </c>
      <c r="K160" s="6">
        <f t="shared" si="3"/>
        <v>2142994.7442378518</v>
      </c>
      <c r="L160" s="20">
        <f>K160-'Summary CF'!F159</f>
        <v>-9.9999945610761642E-2</v>
      </c>
    </row>
    <row r="161" spans="1:12" x14ac:dyDescent="0.15">
      <c r="A161" s="26">
        <v>158</v>
      </c>
      <c r="B161" s="6">
        <f>'Principal CF Alloc'!D176</f>
        <v>0</v>
      </c>
      <c r="C161" s="6">
        <f>'Principal CF Alloc'!G176</f>
        <v>0</v>
      </c>
      <c r="D161" s="6">
        <f>'Principal CF Alloc'!J176</f>
        <v>0</v>
      </c>
      <c r="E161" s="6">
        <f>'Principal CF Alloc'!O176</f>
        <v>0</v>
      </c>
      <c r="F161" s="6">
        <f>'Principal CF Alloc'!R176</f>
        <v>0</v>
      </c>
      <c r="G161" s="6">
        <f>'Principal CF Alloc'!W176</f>
        <v>1600522.2643282029</v>
      </c>
      <c r="H161" s="6">
        <f>'Principal CF Alloc'!AD176</f>
        <v>0</v>
      </c>
      <c r="I161" s="6">
        <f>'Principal CF Alloc'!AG176</f>
        <v>465151.78307038062</v>
      </c>
      <c r="K161" s="6">
        <f t="shared" si="3"/>
        <v>2065674.0473985835</v>
      </c>
      <c r="L161" s="20">
        <f>K161-'Summary CF'!F160</f>
        <v>-9.9999945610761642E-2</v>
      </c>
    </row>
    <row r="162" spans="1:12" x14ac:dyDescent="0.15">
      <c r="A162" s="26">
        <v>159</v>
      </c>
      <c r="B162" s="6">
        <f>'Principal CF Alloc'!D177</f>
        <v>0</v>
      </c>
      <c r="C162" s="6">
        <f>'Principal CF Alloc'!G177</f>
        <v>0</v>
      </c>
      <c r="D162" s="6">
        <f>'Principal CF Alloc'!J177</f>
        <v>0</v>
      </c>
      <c r="E162" s="6">
        <f>'Principal CF Alloc'!O177</f>
        <v>0</v>
      </c>
      <c r="F162" s="6">
        <f>'Principal CF Alloc'!R177</f>
        <v>0</v>
      </c>
      <c r="G162" s="6">
        <f>'Principal CF Alloc'!W177</f>
        <v>1542527.3527077034</v>
      </c>
      <c r="H162" s="6">
        <f>'Principal CF Alloc'!AD177</f>
        <v>0</v>
      </c>
      <c r="I162" s="6">
        <f>'Principal CF Alloc'!AG177</f>
        <v>448297.01188067294</v>
      </c>
      <c r="K162" s="6">
        <f t="shared" si="3"/>
        <v>1990824.3645883764</v>
      </c>
      <c r="L162" s="20">
        <f>K162-'Summary CF'!F161</f>
        <v>-9.9999945377930999E-2</v>
      </c>
    </row>
    <row r="163" spans="1:12" x14ac:dyDescent="0.15">
      <c r="A163" s="26">
        <v>160</v>
      </c>
      <c r="B163" s="6">
        <f>'Principal CF Alloc'!D178</f>
        <v>0</v>
      </c>
      <c r="C163" s="6">
        <f>'Principal CF Alloc'!G178</f>
        <v>0</v>
      </c>
      <c r="D163" s="6">
        <f>'Principal CF Alloc'!J178</f>
        <v>0</v>
      </c>
      <c r="E163" s="6">
        <f>'Principal CF Alloc'!O178</f>
        <v>0</v>
      </c>
      <c r="F163" s="6">
        <f>'Principal CF Alloc'!R178</f>
        <v>0</v>
      </c>
      <c r="G163" s="6">
        <f>'Principal CF Alloc'!W178</f>
        <v>1486389.6499922099</v>
      </c>
      <c r="H163" s="6">
        <f>'Principal CF Alloc'!AD178</f>
        <v>0</v>
      </c>
      <c r="I163" s="6">
        <f>'Principal CF Alloc'!AG178</f>
        <v>431981.99202898261</v>
      </c>
      <c r="K163" s="6">
        <f t="shared" si="3"/>
        <v>1918371.6420211925</v>
      </c>
      <c r="L163" s="20">
        <f>K163-'Summary CF'!F162</f>
        <v>-9.9999945610761642E-2</v>
      </c>
    </row>
    <row r="164" spans="1:12" x14ac:dyDescent="0.15">
      <c r="A164" s="26">
        <v>161</v>
      </c>
      <c r="B164" s="6">
        <f>'Principal CF Alloc'!D179</f>
        <v>0</v>
      </c>
      <c r="C164" s="6">
        <f>'Principal CF Alloc'!G179</f>
        <v>0</v>
      </c>
      <c r="D164" s="6">
        <f>'Principal CF Alloc'!J179</f>
        <v>0</v>
      </c>
      <c r="E164" s="6">
        <f>'Principal CF Alloc'!O179</f>
        <v>0</v>
      </c>
      <c r="F164" s="6">
        <f>'Principal CF Alloc'!R179</f>
        <v>0</v>
      </c>
      <c r="G164" s="6">
        <f>'Principal CF Alloc'!W179</f>
        <v>1432053.431224264</v>
      </c>
      <c r="H164" s="6">
        <f>'Principal CF Alloc'!AD179</f>
        <v>0</v>
      </c>
      <c r="I164" s="6">
        <f>'Principal CF Alloc'!AG179</f>
        <v>416190.52844954835</v>
      </c>
      <c r="K164" s="6">
        <f t="shared" si="3"/>
        <v>1848243.9596738124</v>
      </c>
      <c r="L164" s="20">
        <f>K164-'Summary CF'!F163</f>
        <v>-9.9999945377930999E-2</v>
      </c>
    </row>
    <row r="165" spans="1:12" x14ac:dyDescent="0.15">
      <c r="A165" s="26">
        <v>162</v>
      </c>
      <c r="B165" s="6">
        <f>'Principal CF Alloc'!D180</f>
        <v>0</v>
      </c>
      <c r="C165" s="6">
        <f>'Principal CF Alloc'!G180</f>
        <v>0</v>
      </c>
      <c r="D165" s="6">
        <f>'Principal CF Alloc'!J180</f>
        <v>0</v>
      </c>
      <c r="E165" s="6">
        <f>'Principal CF Alloc'!O180</f>
        <v>0</v>
      </c>
      <c r="F165" s="6">
        <f>'Principal CF Alloc'!R180</f>
        <v>0</v>
      </c>
      <c r="G165" s="6">
        <f>'Principal CF Alloc'!W180</f>
        <v>1379464.5783185347</v>
      </c>
      <c r="H165" s="6">
        <f>'Principal CF Alloc'!AD180</f>
        <v>0</v>
      </c>
      <c r="I165" s="6">
        <f>'Principal CF Alloc'!AG180</f>
        <v>400906.89307382074</v>
      </c>
      <c r="K165" s="6">
        <f t="shared" si="3"/>
        <v>1780371.4713923554</v>
      </c>
      <c r="L165" s="20">
        <f>K165-'Summary CF'!F164</f>
        <v>-9.9999945610761642E-2</v>
      </c>
    </row>
    <row r="166" spans="1:12" x14ac:dyDescent="0.15">
      <c r="A166" s="26">
        <v>163</v>
      </c>
      <c r="B166" s="6">
        <f>'Principal CF Alloc'!D181</f>
        <v>0</v>
      </c>
      <c r="C166" s="6">
        <f>'Principal CF Alloc'!G181</f>
        <v>0</v>
      </c>
      <c r="D166" s="6">
        <f>'Principal CF Alloc'!J181</f>
        <v>0</v>
      </c>
      <c r="E166" s="6">
        <f>'Principal CF Alloc'!O181</f>
        <v>0</v>
      </c>
      <c r="F166" s="6">
        <f>'Principal CF Alloc'!R181</f>
        <v>0</v>
      </c>
      <c r="G166" s="6">
        <f>'Principal CF Alloc'!W181</f>
        <v>1328570.5349340974</v>
      </c>
      <c r="H166" s="6">
        <f>'Principal CF Alloc'!AD181</f>
        <v>0</v>
      </c>
      <c r="I166" s="6">
        <f>'Principal CF Alloc'!AG181</f>
        <v>386115.8117152187</v>
      </c>
      <c r="K166" s="6">
        <f t="shared" si="3"/>
        <v>1714686.3466493161</v>
      </c>
      <c r="L166" s="20">
        <f>K166-'Summary CF'!F165</f>
        <v>-9.9999945610761642E-2</v>
      </c>
    </row>
    <row r="167" spans="1:12" x14ac:dyDescent="0.15">
      <c r="A167" s="26">
        <v>164</v>
      </c>
      <c r="B167" s="6">
        <f>'Principal CF Alloc'!D182</f>
        <v>0</v>
      </c>
      <c r="C167" s="6">
        <f>'Principal CF Alloc'!G182</f>
        <v>0</v>
      </c>
      <c r="D167" s="6">
        <f>'Principal CF Alloc'!J182</f>
        <v>0</v>
      </c>
      <c r="E167" s="6">
        <f>'Principal CF Alloc'!O182</f>
        <v>0</v>
      </c>
      <c r="F167" s="6">
        <f>'Principal CF Alloc'!R182</f>
        <v>0</v>
      </c>
      <c r="G167" s="6">
        <f>'Principal CF Alloc'!W182</f>
        <v>1279320.2625907923</v>
      </c>
      <c r="H167" s="6">
        <f>'Principal CF Alloc'!AD182</f>
        <v>0</v>
      </c>
      <c r="I167" s="6">
        <f>'Principal CF Alloc'!AG182</f>
        <v>371802.45131544565</v>
      </c>
      <c r="K167" s="6">
        <f t="shared" si="3"/>
        <v>1651122.7139062379</v>
      </c>
      <c r="L167" s="20">
        <f>K167-'Summary CF'!F166</f>
        <v>-9.9999945610761642E-2</v>
      </c>
    </row>
    <row r="168" spans="1:12" x14ac:dyDescent="0.15">
      <c r="A168" s="26">
        <v>165</v>
      </c>
      <c r="B168" s="6">
        <f>'Principal CF Alloc'!D183</f>
        <v>0</v>
      </c>
      <c r="C168" s="6">
        <f>'Principal CF Alloc'!G183</f>
        <v>0</v>
      </c>
      <c r="D168" s="6">
        <f>'Principal CF Alloc'!J183</f>
        <v>0</v>
      </c>
      <c r="E168" s="6">
        <f>'Principal CF Alloc'!O183</f>
        <v>0</v>
      </c>
      <c r="F168" s="6">
        <f>'Principal CF Alloc'!R183</f>
        <v>0</v>
      </c>
      <c r="G168" s="6">
        <f>'Principal CF Alloc'!W183</f>
        <v>1231664.1979958219</v>
      </c>
      <c r="H168" s="6">
        <f>'Principal CF Alloc'!AD183</f>
        <v>0</v>
      </c>
      <c r="I168" s="6">
        <f>'Principal CF Alloc'!AG183</f>
        <v>357952.40754253243</v>
      </c>
      <c r="K168" s="6">
        <f t="shared" si="3"/>
        <v>1589616.6055383543</v>
      </c>
      <c r="L168" s="20">
        <f>K168-'Summary CF'!F167</f>
        <v>-9.9999945610761642E-2</v>
      </c>
    </row>
    <row r="169" spans="1:12" x14ac:dyDescent="0.15">
      <c r="A169" s="26">
        <v>166</v>
      </c>
      <c r="B169" s="6">
        <f>'Principal CF Alloc'!D184</f>
        <v>0</v>
      </c>
      <c r="C169" s="6">
        <f>'Principal CF Alloc'!G184</f>
        <v>0</v>
      </c>
      <c r="D169" s="6">
        <f>'Principal CF Alloc'!J184</f>
        <v>0</v>
      </c>
      <c r="E169" s="6">
        <f>'Principal CF Alloc'!O184</f>
        <v>0</v>
      </c>
      <c r="F169" s="6">
        <f>'Principal CF Alloc'!R184</f>
        <v>0</v>
      </c>
      <c r="G169" s="6">
        <f>'Principal CF Alloc'!W184</f>
        <v>1185554.21154767</v>
      </c>
      <c r="H169" s="6">
        <f>'Principal CF Alloc'!AD184</f>
        <v>0</v>
      </c>
      <c r="I169" s="6">
        <f>'Principal CF Alloc'!AG184</f>
        <v>344551.6927310382</v>
      </c>
      <c r="K169" s="6">
        <f t="shared" si="3"/>
        <v>1530105.9042787082</v>
      </c>
      <c r="L169" s="20">
        <f>K169-'Summary CF'!F168</f>
        <v>-9.9999945610761642E-2</v>
      </c>
    </row>
    <row r="170" spans="1:12" x14ac:dyDescent="0.15">
      <c r="A170" s="26">
        <v>167</v>
      </c>
      <c r="B170" s="6">
        <f>'Principal CF Alloc'!D185</f>
        <v>0</v>
      </c>
      <c r="C170" s="6">
        <f>'Principal CF Alloc'!G185</f>
        <v>0</v>
      </c>
      <c r="D170" s="6">
        <f>'Principal CF Alloc'!J185</f>
        <v>0</v>
      </c>
      <c r="E170" s="6">
        <f>'Principal CF Alloc'!O185</f>
        <v>0</v>
      </c>
      <c r="F170" s="6">
        <f>'Principal CF Alloc'!R185</f>
        <v>0</v>
      </c>
      <c r="G170" s="6">
        <f>'Principal CF Alloc'!W185</f>
        <v>1140943.5669852979</v>
      </c>
      <c r="H170" s="6">
        <f>'Principal CF Alloc'!AD185</f>
        <v>0</v>
      </c>
      <c r="I170" s="6">
        <f>'Principal CF Alloc'!AG185</f>
        <v>331586.72415509884</v>
      </c>
      <c r="K170" s="6">
        <f t="shared" si="3"/>
        <v>1472530.2911403968</v>
      </c>
      <c r="L170" s="20">
        <f>K170-'Summary CF'!F169</f>
        <v>-9.9999945377930999E-2</v>
      </c>
    </row>
    <row r="171" spans="1:12" x14ac:dyDescent="0.15">
      <c r="A171" s="26">
        <v>168</v>
      </c>
      <c r="B171" s="6">
        <f>'Principal CF Alloc'!D186</f>
        <v>0</v>
      </c>
      <c r="C171" s="6">
        <f>'Principal CF Alloc'!G186</f>
        <v>0</v>
      </c>
      <c r="D171" s="6">
        <f>'Principal CF Alloc'!J186</f>
        <v>0</v>
      </c>
      <c r="E171" s="6">
        <f>'Principal CF Alloc'!O186</f>
        <v>0</v>
      </c>
      <c r="F171" s="6">
        <f>'Principal CF Alloc'!R186</f>
        <v>0</v>
      </c>
      <c r="G171" s="6">
        <f>'Principal CF Alloc'!W186</f>
        <v>1097786.8821514496</v>
      </c>
      <c r="H171" s="6">
        <f>'Principal CF Alloc'!AD186</f>
        <v>0</v>
      </c>
      <c r="I171" s="6">
        <f>'Principal CF Alloc'!AG186</f>
        <v>319044.31262526166</v>
      </c>
      <c r="K171" s="6">
        <f t="shared" si="3"/>
        <v>1416831.1947767113</v>
      </c>
      <c r="L171" s="20">
        <f>K171-'Summary CF'!F170</f>
        <v>-9.9999945377930999E-2</v>
      </c>
    </row>
    <row r="172" spans="1:12" x14ac:dyDescent="0.15">
      <c r="A172" s="26">
        <v>169</v>
      </c>
      <c r="B172" s="6">
        <f>'Principal CF Alloc'!D187</f>
        <v>0</v>
      </c>
      <c r="C172" s="6">
        <f>'Principal CF Alloc'!G187</f>
        <v>0</v>
      </c>
      <c r="D172" s="6">
        <f>'Principal CF Alloc'!J187</f>
        <v>0</v>
      </c>
      <c r="E172" s="6">
        <f>'Principal CF Alloc'!O187</f>
        <v>0</v>
      </c>
      <c r="F172" s="6">
        <f>'Principal CF Alloc'!R187</f>
        <v>0</v>
      </c>
      <c r="G172" s="6">
        <f>'Principal CF Alloc'!W187</f>
        <v>1056040.0908397248</v>
      </c>
      <c r="H172" s="6">
        <f>'Principal CF Alloc'!AD187</f>
        <v>0</v>
      </c>
      <c r="I172" s="6">
        <f>'Principal CF Alloc'!AG187</f>
        <v>306911.65140029165</v>
      </c>
      <c r="K172" s="6">
        <f t="shared" si="3"/>
        <v>1362951.7422400163</v>
      </c>
      <c r="L172" s="20">
        <f>K172-'Summary CF'!F171</f>
        <v>-9.9999945610761642E-2</v>
      </c>
    </row>
    <row r="173" spans="1:12" x14ac:dyDescent="0.15">
      <c r="A173" s="26">
        <v>170</v>
      </c>
      <c r="B173" s="6">
        <f>'Principal CF Alloc'!D188</f>
        <v>0</v>
      </c>
      <c r="C173" s="6">
        <f>'Principal CF Alloc'!G188</f>
        <v>0</v>
      </c>
      <c r="D173" s="6">
        <f>'Principal CF Alloc'!J188</f>
        <v>0</v>
      </c>
      <c r="E173" s="6">
        <f>'Principal CF Alloc'!O188</f>
        <v>0</v>
      </c>
      <c r="F173" s="6">
        <f>'Principal CF Alloc'!R188</f>
        <v>0</v>
      </c>
      <c r="G173" s="6">
        <f>'Principal CF Alloc'!W188</f>
        <v>1015660.4056959071</v>
      </c>
      <c r="H173" s="6">
        <f>'Principal CF Alloc'!AD188</f>
        <v>0</v>
      </c>
      <c r="I173" s="6">
        <f>'Principal CF Alloc'!AG188</f>
        <v>295176.30540536961</v>
      </c>
      <c r="K173" s="6">
        <f t="shared" si="3"/>
        <v>1310836.7111012768</v>
      </c>
      <c r="L173" s="20">
        <f>K173-'Summary CF'!F172</f>
        <v>-9.9999945610761642E-2</v>
      </c>
    </row>
    <row r="174" spans="1:12" x14ac:dyDescent="0.15">
      <c r="A174" s="26">
        <v>171</v>
      </c>
      <c r="B174" s="6">
        <f>'Principal CF Alloc'!D189</f>
        <v>0</v>
      </c>
      <c r="C174" s="6">
        <f>'Principal CF Alloc'!G189</f>
        <v>0</v>
      </c>
      <c r="D174" s="6">
        <f>'Principal CF Alloc'!J189</f>
        <v>0</v>
      </c>
      <c r="E174" s="6">
        <f>'Principal CF Alloc'!O189</f>
        <v>0</v>
      </c>
      <c r="F174" s="6">
        <f>'Principal CF Alloc'!R189</f>
        <v>0</v>
      </c>
      <c r="G174" s="6">
        <f>'Principal CF Alloc'!W189</f>
        <v>976606.2821448216</v>
      </c>
      <c r="H174" s="6">
        <f>'Principal CF Alloc'!AD189</f>
        <v>0</v>
      </c>
      <c r="I174" s="6">
        <f>'Principal CF Alloc'!AG189</f>
        <v>283826.2007483354</v>
      </c>
      <c r="K174" s="6">
        <f t="shared" si="3"/>
        <v>1260432.4828931571</v>
      </c>
      <c r="L174" s="20">
        <f>K174-'Summary CF'!F173</f>
        <v>-9.9999945610761642E-2</v>
      </c>
    </row>
    <row r="175" spans="1:12" x14ac:dyDescent="0.15">
      <c r="A175" s="26">
        <v>172</v>
      </c>
      <c r="B175" s="6">
        <f>'Principal CF Alloc'!D190</f>
        <v>0</v>
      </c>
      <c r="C175" s="6">
        <f>'Principal CF Alloc'!G190</f>
        <v>0</v>
      </c>
      <c r="D175" s="6">
        <f>'Principal CF Alloc'!J190</f>
        <v>0</v>
      </c>
      <c r="E175" s="6">
        <f>'Principal CF Alloc'!O190</f>
        <v>0</v>
      </c>
      <c r="F175" s="6">
        <f>'Principal CF Alloc'!R190</f>
        <v>0</v>
      </c>
      <c r="G175" s="6">
        <f>'Principal CF Alloc'!W190</f>
        <v>938837.38331477751</v>
      </c>
      <c r="H175" s="6">
        <f>'Principal CF Alloc'!AD190</f>
        <v>0</v>
      </c>
      <c r="I175" s="6">
        <f>'Principal CF Alloc'!AG190</f>
        <v>272849.61452585383</v>
      </c>
      <c r="K175" s="6">
        <f t="shared" si="3"/>
        <v>1211686.9978406313</v>
      </c>
      <c r="L175" s="20">
        <f>K175-'Summary CF'!F174</f>
        <v>-9.9999945610761642E-2</v>
      </c>
    </row>
    <row r="176" spans="1:12" x14ac:dyDescent="0.15">
      <c r="A176" s="26">
        <v>173</v>
      </c>
      <c r="B176" s="6">
        <f>'Principal CF Alloc'!D191</f>
        <v>0</v>
      </c>
      <c r="C176" s="6">
        <f>'Principal CF Alloc'!G191</f>
        <v>0</v>
      </c>
      <c r="D176" s="6">
        <f>'Principal CF Alloc'!J191</f>
        <v>0</v>
      </c>
      <c r="E176" s="6">
        <f>'Principal CF Alloc'!O191</f>
        <v>0</v>
      </c>
      <c r="F176" s="6">
        <f>'Principal CF Alloc'!R191</f>
        <v>0</v>
      </c>
      <c r="G176" s="6">
        <f>'Principal CF Alloc'!W191</f>
        <v>902314.54593239829</v>
      </c>
      <c r="H176" s="6">
        <f>'Principal CF Alloc'!AD191</f>
        <v>0</v>
      </c>
      <c r="I176" s="6">
        <f>'Principal CF Alloc'!AG191</f>
        <v>262235.16491159989</v>
      </c>
      <c r="K176" s="6">
        <f t="shared" si="3"/>
        <v>1164549.7108439982</v>
      </c>
      <c r="L176" s="20">
        <f>K176-'Summary CF'!F175</f>
        <v>-9.9999945610761642E-2</v>
      </c>
    </row>
    <row r="177" spans="1:12" x14ac:dyDescent="0.15">
      <c r="A177" s="26">
        <v>174</v>
      </c>
      <c r="B177" s="6">
        <f>'Principal CF Alloc'!D192</f>
        <v>0</v>
      </c>
      <c r="C177" s="6">
        <f>'Principal CF Alloc'!G192</f>
        <v>0</v>
      </c>
      <c r="D177" s="6">
        <f>'Principal CF Alloc'!J192</f>
        <v>0</v>
      </c>
      <c r="E177" s="6">
        <f>'Principal CF Alloc'!O192</f>
        <v>0</v>
      </c>
      <c r="F177" s="6">
        <f>'Principal CF Alloc'!R192</f>
        <v>0</v>
      </c>
      <c r="G177" s="6">
        <f>'Principal CF Alloc'!W192</f>
        <v>866999.74716138118</v>
      </c>
      <c r="H177" s="6">
        <f>'Principal CF Alloc'!AD192</f>
        <v>0</v>
      </c>
      <c r="I177" s="6">
        <f>'Principal CF Alloc'!AG192</f>
        <v>251971.80151877302</v>
      </c>
      <c r="K177" s="6">
        <f t="shared" si="3"/>
        <v>1118971.5486801541</v>
      </c>
      <c r="L177" s="20">
        <f>K177-'Summary CF'!F176</f>
        <v>-9.9999945610761642E-2</v>
      </c>
    </row>
    <row r="178" spans="1:12" x14ac:dyDescent="0.15">
      <c r="A178" s="26">
        <v>175</v>
      </c>
      <c r="B178" s="6">
        <f>'Principal CF Alloc'!D193</f>
        <v>0</v>
      </c>
      <c r="C178" s="6">
        <f>'Principal CF Alloc'!G193</f>
        <v>0</v>
      </c>
      <c r="D178" s="6">
        <f>'Principal CF Alloc'!J193</f>
        <v>0</v>
      </c>
      <c r="E178" s="6">
        <f>'Principal CF Alloc'!O193</f>
        <v>0</v>
      </c>
      <c r="F178" s="6">
        <f>'Principal CF Alloc'!R193</f>
        <v>0</v>
      </c>
      <c r="G178" s="6">
        <f>'Principal CF Alloc'!W193</f>
        <v>832856.07235943724</v>
      </c>
      <c r="H178" s="6">
        <f>'Principal CF Alloc'!AD193</f>
        <v>0</v>
      </c>
      <c r="I178" s="6">
        <f>'Principal CF Alloc'!AG193</f>
        <v>242048.79602945808</v>
      </c>
      <c r="K178" s="6">
        <f t="shared" si="3"/>
        <v>1074904.8683888954</v>
      </c>
      <c r="L178" s="20">
        <f>K178-'Summary CF'!F177</f>
        <v>-9.9999945610761642E-2</v>
      </c>
    </row>
    <row r="179" spans="1:12" x14ac:dyDescent="0.15">
      <c r="A179" s="26">
        <v>176</v>
      </c>
      <c r="B179" s="6">
        <f>'Principal CF Alloc'!D194</f>
        <v>0</v>
      </c>
      <c r="C179" s="6">
        <f>'Principal CF Alloc'!G194</f>
        <v>0</v>
      </c>
      <c r="D179" s="6">
        <f>'Principal CF Alloc'!J194</f>
        <v>0</v>
      </c>
      <c r="E179" s="6">
        <f>'Principal CF Alloc'!O194</f>
        <v>0</v>
      </c>
      <c r="F179" s="6">
        <f>'Principal CF Alloc'!R194</f>
        <v>0</v>
      </c>
      <c r="G179" s="6">
        <f>'Principal CF Alloc'!W194</f>
        <v>799847.6837283608</v>
      </c>
      <c r="H179" s="6">
        <f>'Principal CF Alloc'!AD194</f>
        <v>0</v>
      </c>
      <c r="I179" s="6">
        <f>'Principal CF Alloc'!AG194</f>
        <v>232455.73308355149</v>
      </c>
      <c r="K179" s="6">
        <f t="shared" si="3"/>
        <v>1032303.4168119123</v>
      </c>
      <c r="L179" s="20">
        <f>K179-'Summary CF'!F178</f>
        <v>-9.9999945727176964E-2</v>
      </c>
    </row>
    <row r="180" spans="1:12" x14ac:dyDescent="0.15">
      <c r="A180" s="26">
        <v>177</v>
      </c>
      <c r="B180" s="6">
        <f>'Principal CF Alloc'!D195</f>
        <v>0</v>
      </c>
      <c r="C180" s="6">
        <f>'Principal CF Alloc'!G195</f>
        <v>0</v>
      </c>
      <c r="D180" s="6">
        <f>'Principal CF Alloc'!J195</f>
        <v>0</v>
      </c>
      <c r="E180" s="6">
        <f>'Principal CF Alloc'!O195</f>
        <v>0</v>
      </c>
      <c r="F180" s="6">
        <f>'Principal CF Alloc'!R195</f>
        <v>0</v>
      </c>
      <c r="G180" s="6">
        <f>'Principal CF Alloc'!W195</f>
        <v>767939.78983285103</v>
      </c>
      <c r="H180" s="6">
        <f>'Principal CF Alloc'!AD195</f>
        <v>0</v>
      </c>
      <c r="I180" s="6">
        <f>'Principal CF Alloc'!AG195</f>
        <v>223182.50142016896</v>
      </c>
      <c r="K180" s="6">
        <f t="shared" si="3"/>
        <v>991122.29125302006</v>
      </c>
      <c r="L180" s="20">
        <f>K180-'Summary CF'!F179</f>
        <v>-9.9999945727176964E-2</v>
      </c>
    </row>
    <row r="181" spans="1:12" x14ac:dyDescent="0.15">
      <c r="A181" s="26">
        <v>178</v>
      </c>
      <c r="B181" s="6">
        <f>'Principal CF Alloc'!D196</f>
        <v>0</v>
      </c>
      <c r="C181" s="6">
        <f>'Principal CF Alloc'!G196</f>
        <v>0</v>
      </c>
      <c r="D181" s="6">
        <f>'Principal CF Alloc'!J196</f>
        <v>0</v>
      </c>
      <c r="E181" s="6">
        <f>'Principal CF Alloc'!O196</f>
        <v>0</v>
      </c>
      <c r="F181" s="6">
        <f>'Principal CF Alloc'!R196</f>
        <v>0</v>
      </c>
      <c r="G181" s="6">
        <f>'Principal CF Alloc'!W196</f>
        <v>737098.6159643681</v>
      </c>
      <c r="H181" s="6">
        <f>'Principal CF Alloc'!AD196</f>
        <v>0</v>
      </c>
      <c r="I181" s="6">
        <f>'Principal CF Alloc'!AG196</f>
        <v>214219.2852646411</v>
      </c>
      <c r="K181" s="6">
        <f t="shared" si="3"/>
        <v>951317.90122900927</v>
      </c>
      <c r="L181" s="20">
        <f>K181-'Summary CF'!F180</f>
        <v>-9.9999945610761642E-2</v>
      </c>
    </row>
    <row r="182" spans="1:12" x14ac:dyDescent="0.15">
      <c r="A182" s="26">
        <v>179</v>
      </c>
      <c r="B182" s="6">
        <f>'Principal CF Alloc'!D197</f>
        <v>0</v>
      </c>
      <c r="C182" s="6">
        <f>'Principal CF Alloc'!G197</f>
        <v>0</v>
      </c>
      <c r="D182" s="6">
        <f>'Principal CF Alloc'!J197</f>
        <v>0</v>
      </c>
      <c r="E182" s="6">
        <f>'Principal CF Alloc'!O197</f>
        <v>0</v>
      </c>
      <c r="F182" s="6">
        <f>'Principal CF Alloc'!R197</f>
        <v>0</v>
      </c>
      <c r="G182" s="6">
        <f>'Principal CF Alloc'!W197</f>
        <v>707291.37532694603</v>
      </c>
      <c r="H182" s="6">
        <f>'Principal CF Alloc'!AD197</f>
        <v>0</v>
      </c>
      <c r="I182" s="6">
        <f>'Principal CF Alloc'!AG197</f>
        <v>205556.55595439029</v>
      </c>
      <c r="K182" s="6">
        <f t="shared" si="3"/>
        <v>912847.93128133635</v>
      </c>
      <c r="L182" s="20">
        <f>K182-'Summary CF'!F181</f>
        <v>-9.9999945610761642E-2</v>
      </c>
    </row>
    <row r="183" spans="1:12" x14ac:dyDescent="0.15">
      <c r="A183" s="26">
        <v>180</v>
      </c>
      <c r="B183" s="6">
        <f>'Principal CF Alloc'!D198</f>
        <v>0</v>
      </c>
      <c r="C183" s="6">
        <f>'Principal CF Alloc'!G198</f>
        <v>0</v>
      </c>
      <c r="D183" s="6">
        <f>'Principal CF Alloc'!J198</f>
        <v>0</v>
      </c>
      <c r="E183" s="6">
        <f>'Principal CF Alloc'!O198</f>
        <v>0</v>
      </c>
      <c r="F183" s="6">
        <f>'Principal CF Alloc'!R198</f>
        <v>0</v>
      </c>
      <c r="G183" s="6">
        <f>'Principal CF Alloc'!W198</f>
        <v>678486.24102250719</v>
      </c>
      <c r="H183" s="6">
        <f>'Principal CF Alloc'!AD198</f>
        <v>0</v>
      </c>
      <c r="I183" s="6">
        <f>'Principal CF Alloc'!AG198</f>
        <v>197185.06379716276</v>
      </c>
      <c r="K183" s="6">
        <f t="shared" si="3"/>
        <v>875671.30481966992</v>
      </c>
      <c r="L183" s="20">
        <f>K183-'Summary CF'!F182</f>
        <v>-9.9999945610761642E-2</v>
      </c>
    </row>
    <row r="184" spans="1:12" x14ac:dyDescent="0.15">
      <c r="A184" s="26">
        <v>181</v>
      </c>
      <c r="B184" s="6">
        <f>'Principal CF Alloc'!D199</f>
        <v>0</v>
      </c>
      <c r="C184" s="6">
        <f>'Principal CF Alloc'!G199</f>
        <v>0</v>
      </c>
      <c r="D184" s="6">
        <f>'Principal CF Alloc'!J199</f>
        <v>0</v>
      </c>
      <c r="E184" s="6">
        <f>'Principal CF Alloc'!O199</f>
        <v>0</v>
      </c>
      <c r="F184" s="6">
        <f>'Principal CF Alloc'!R199</f>
        <v>0</v>
      </c>
      <c r="G184" s="6">
        <f>'Principal CF Alloc'!W199</f>
        <v>650652.31881383096</v>
      </c>
      <c r="H184" s="6">
        <f>'Principal CF Alloc'!AD199</f>
        <v>0</v>
      </c>
      <c r="I184" s="6">
        <f>'Principal CF Alloc'!AG199</f>
        <v>189095.83015526622</v>
      </c>
      <c r="K184" s="6">
        <f t="shared" si="3"/>
        <v>839748.14896909718</v>
      </c>
      <c r="L184" s="20">
        <f>K184-'Summary CF'!F183</f>
        <v>-9.9999945494346321E-2</v>
      </c>
    </row>
    <row r="185" spans="1:12" x14ac:dyDescent="0.15">
      <c r="A185" s="26">
        <v>182</v>
      </c>
      <c r="B185" s="6">
        <f>'Principal CF Alloc'!D200</f>
        <v>0</v>
      </c>
      <c r="C185" s="6">
        <f>'Principal CF Alloc'!G200</f>
        <v>0</v>
      </c>
      <c r="D185" s="6">
        <f>'Principal CF Alloc'!J200</f>
        <v>0</v>
      </c>
      <c r="E185" s="6">
        <f>'Principal CF Alloc'!O200</f>
        <v>0</v>
      </c>
      <c r="F185" s="6">
        <f>'Principal CF Alloc'!R200</f>
        <v>0</v>
      </c>
      <c r="G185" s="6">
        <f>'Principal CF Alloc'!W200</f>
        <v>623759.62064391829</v>
      </c>
      <c r="H185" s="6">
        <f>'Principal CF Alloc'!AD200</f>
        <v>0</v>
      </c>
      <c r="I185" s="6">
        <f>'Principal CF Alloc'!AG200</f>
        <v>181280.13974963533</v>
      </c>
      <c r="K185" s="6">
        <f t="shared" si="3"/>
        <v>805039.76039355365</v>
      </c>
      <c r="L185" s="20">
        <f>K185-'Summary CF'!F184</f>
        <v>-9.9999945610761642E-2</v>
      </c>
    </row>
    <row r="186" spans="1:12" x14ac:dyDescent="0.15">
      <c r="A186" s="26">
        <v>183</v>
      </c>
      <c r="B186" s="6">
        <f>'Principal CF Alloc'!D201</f>
        <v>0</v>
      </c>
      <c r="C186" s="6">
        <f>'Principal CF Alloc'!G201</f>
        <v>0</v>
      </c>
      <c r="D186" s="6">
        <f>'Principal CF Alloc'!J201</f>
        <v>0</v>
      </c>
      <c r="E186" s="6">
        <f>'Principal CF Alloc'!O201</f>
        <v>0</v>
      </c>
      <c r="F186" s="6">
        <f>'Principal CF Alloc'!R201</f>
        <v>0</v>
      </c>
      <c r="G186" s="6">
        <f>'Principal CF Alloc'!W201</f>
        <v>597779.03889106936</v>
      </c>
      <c r="H186" s="6">
        <f>'Principal CF Alloc'!AD201</f>
        <v>0</v>
      </c>
      <c r="I186" s="6">
        <f>'Principal CF Alloc'!AG201</f>
        <v>173729.5331777136</v>
      </c>
      <c r="K186" s="6">
        <f t="shared" si="3"/>
        <v>771508.57206878299</v>
      </c>
      <c r="L186" s="20">
        <f>K186-'Summary CF'!F185</f>
        <v>-9.9999945610761642E-2</v>
      </c>
    </row>
    <row r="187" spans="1:12" x14ac:dyDescent="0.15">
      <c r="A187" s="26">
        <v>184</v>
      </c>
      <c r="B187" s="6">
        <f>'Principal CF Alloc'!D202</f>
        <v>0</v>
      </c>
      <c r="C187" s="6">
        <f>'Principal CF Alloc'!G202</f>
        <v>0</v>
      </c>
      <c r="D187" s="6">
        <f>'Principal CF Alloc'!J202</f>
        <v>0</v>
      </c>
      <c r="E187" s="6">
        <f>'Principal CF Alloc'!O202</f>
        <v>0</v>
      </c>
      <c r="F187" s="6">
        <f>'Principal CF Alloc'!R202</f>
        <v>0</v>
      </c>
      <c r="G187" s="6">
        <f>'Principal CF Alloc'!W202</f>
        <v>572682.3213395502</v>
      </c>
      <c r="H187" s="6">
        <f>'Principal CF Alloc'!AD202</f>
        <v>0</v>
      </c>
      <c r="I187" s="6">
        <f>'Principal CF Alloc'!AG202</f>
        <v>166435.79963930335</v>
      </c>
      <c r="K187" s="6">
        <f t="shared" si="3"/>
        <v>739118.12097885355</v>
      </c>
      <c r="L187" s="20">
        <f>K187-'Summary CF'!F186</f>
        <v>-9.9999945610761642E-2</v>
      </c>
    </row>
    <row r="188" spans="1:12" x14ac:dyDescent="0.15">
      <c r="A188" s="26">
        <v>185</v>
      </c>
      <c r="B188" s="6">
        <f>'Principal CF Alloc'!D203</f>
        <v>0</v>
      </c>
      <c r="C188" s="6">
        <f>'Principal CF Alloc'!G203</f>
        <v>0</v>
      </c>
      <c r="D188" s="6">
        <f>'Principal CF Alloc'!J203</f>
        <v>0</v>
      </c>
      <c r="E188" s="6">
        <f>'Principal CF Alloc'!O203</f>
        <v>0</v>
      </c>
      <c r="F188" s="6">
        <f>'Principal CF Alloc'!R203</f>
        <v>0</v>
      </c>
      <c r="G188" s="6">
        <f>'Principal CF Alloc'!W203</f>
        <v>548442.04684626777</v>
      </c>
      <c r="H188" s="6">
        <f>'Principal CF Alloc'!AD203</f>
        <v>0</v>
      </c>
      <c r="I188" s="6">
        <f>'Principal CF Alloc'!AG203</f>
        <v>159390.96986469315</v>
      </c>
      <c r="K188" s="6">
        <f t="shared" si="3"/>
        <v>707833.01671096089</v>
      </c>
      <c r="L188" s="20">
        <f>K188-'Summary CF'!F187</f>
        <v>-9.9999945610761642E-2</v>
      </c>
    </row>
    <row r="189" spans="1:12" x14ac:dyDescent="0.15">
      <c r="A189" s="26">
        <v>186</v>
      </c>
      <c r="B189" s="6">
        <f>'Principal CF Alloc'!D204</f>
        <v>0</v>
      </c>
      <c r="C189" s="6">
        <f>'Principal CF Alloc'!G204</f>
        <v>0</v>
      </c>
      <c r="D189" s="6">
        <f>'Principal CF Alloc'!J204</f>
        <v>0</v>
      </c>
      <c r="E189" s="6">
        <f>'Principal CF Alloc'!O204</f>
        <v>0</v>
      </c>
      <c r="F189" s="6">
        <f>'Principal CF Alloc'!R204</f>
        <v>0</v>
      </c>
      <c r="G189" s="6">
        <f>'Principal CF Alloc'!W204</f>
        <v>525031.60168440384</v>
      </c>
      <c r="H189" s="6">
        <f>'Principal CF Alloc'!AD204</f>
        <v>0</v>
      </c>
      <c r="I189" s="6">
        <f>'Principal CF Alloc'!AG204</f>
        <v>152587.30923952642</v>
      </c>
      <c r="K189" s="6">
        <f t="shared" si="3"/>
        <v>677618.91092393023</v>
      </c>
      <c r="L189" s="20">
        <f>K189-'Summary CF'!F188</f>
        <v>-9.9999945610761642E-2</v>
      </c>
    </row>
    <row r="190" spans="1:12" x14ac:dyDescent="0.15">
      <c r="A190" s="26">
        <v>187</v>
      </c>
      <c r="B190" s="6">
        <f>'Principal CF Alloc'!D205</f>
        <v>0</v>
      </c>
      <c r="C190" s="6">
        <f>'Principal CF Alloc'!G205</f>
        <v>0</v>
      </c>
      <c r="D190" s="6">
        <f>'Principal CF Alloc'!J205</f>
        <v>0</v>
      </c>
      <c r="E190" s="6">
        <f>'Principal CF Alloc'!O205</f>
        <v>0</v>
      </c>
      <c r="F190" s="6">
        <f>'Principal CF Alloc'!R205</f>
        <v>0</v>
      </c>
      <c r="G190" s="6">
        <f>'Principal CF Alloc'!W205</f>
        <v>502425.15654547181</v>
      </c>
      <c r="H190" s="6">
        <f>'Principal CF Alloc'!AD205</f>
        <v>0</v>
      </c>
      <c r="I190" s="6">
        <f>'Principal CF Alloc'!AG205</f>
        <v>146017.31112102431</v>
      </c>
      <c r="K190" s="6">
        <f t="shared" si="3"/>
        <v>648442.46766649606</v>
      </c>
      <c r="L190" s="20">
        <f>K190-'Summary CF'!F189</f>
        <v>-9.9999945610761642E-2</v>
      </c>
    </row>
    <row r="191" spans="1:12" x14ac:dyDescent="0.15">
      <c r="A191" s="26">
        <v>188</v>
      </c>
      <c r="B191" s="6">
        <f>'Principal CF Alloc'!D206</f>
        <v>0</v>
      </c>
      <c r="C191" s="6">
        <f>'Principal CF Alloc'!G206</f>
        <v>0</v>
      </c>
      <c r="D191" s="6">
        <f>'Principal CF Alloc'!J206</f>
        <v>0</v>
      </c>
      <c r="E191" s="6">
        <f>'Principal CF Alloc'!O206</f>
        <v>0</v>
      </c>
      <c r="F191" s="6">
        <f>'Principal CF Alloc'!R206</f>
        <v>0</v>
      </c>
      <c r="G191" s="6">
        <f>'Principal CF Alloc'!W206</f>
        <v>480597.64418176375</v>
      </c>
      <c r="H191" s="6">
        <f>'Principal CF Alloc'!AD206</f>
        <v>0</v>
      </c>
      <c r="I191" s="6">
        <f>'Principal CF Alloc'!AG206</f>
        <v>139673.69034032166</v>
      </c>
      <c r="K191" s="6">
        <f t="shared" si="3"/>
        <v>620271.33452208538</v>
      </c>
      <c r="L191" s="20">
        <f>K191-'Summary CF'!F190</f>
        <v>-9.9999945610761642E-2</v>
      </c>
    </row>
    <row r="192" spans="1:12" x14ac:dyDescent="0.15">
      <c r="A192" s="26">
        <v>189</v>
      </c>
      <c r="B192" s="6">
        <f>'Principal CF Alloc'!D207</f>
        <v>0</v>
      </c>
      <c r="C192" s="6">
        <f>'Principal CF Alloc'!G207</f>
        <v>0</v>
      </c>
      <c r="D192" s="6">
        <f>'Principal CF Alloc'!J207</f>
        <v>0</v>
      </c>
      <c r="E192" s="6">
        <f>'Principal CF Alloc'!O207</f>
        <v>0</v>
      </c>
      <c r="F192" s="6">
        <f>'Principal CF Alloc'!R207</f>
        <v>0</v>
      </c>
      <c r="G192" s="6">
        <f>'Principal CF Alloc'!W207</f>
        <v>459524.73767164117</v>
      </c>
      <c r="H192" s="6">
        <f>'Principal CF Alloc'!AD207</f>
        <v>0</v>
      </c>
      <c r="I192" s="6">
        <f>'Principal CF Alloc'!AG207</f>
        <v>133549.37688581727</v>
      </c>
      <c r="K192" s="6">
        <f t="shared" si="3"/>
        <v>593074.11455745844</v>
      </c>
      <c r="L192" s="20">
        <f>K192-'Summary CF'!F191</f>
        <v>-9.9999945494346321E-2</v>
      </c>
    </row>
    <row r="193" spans="1:12" x14ac:dyDescent="0.15">
      <c r="A193" s="26">
        <v>190</v>
      </c>
      <c r="B193" s="6">
        <f>'Principal CF Alloc'!D208</f>
        <v>0</v>
      </c>
      <c r="C193" s="6">
        <f>'Principal CF Alloc'!G208</f>
        <v>0</v>
      </c>
      <c r="D193" s="6">
        <f>'Principal CF Alloc'!J208</f>
        <v>0</v>
      </c>
      <c r="E193" s="6">
        <f>'Principal CF Alloc'!O208</f>
        <v>0</v>
      </c>
      <c r="F193" s="6">
        <f>'Principal CF Alloc'!R208</f>
        <v>0</v>
      </c>
      <c r="G193" s="6">
        <f>'Principal CF Alloc'!W208</f>
        <v>439182.8292905998</v>
      </c>
      <c r="H193" s="6">
        <f>'Principal CF Alloc'!AD208</f>
        <v>0</v>
      </c>
      <c r="I193" s="6">
        <f>'Principal CF Alloc'!AG208</f>
        <v>127637.50976257712</v>
      </c>
      <c r="K193" s="6">
        <f t="shared" si="3"/>
        <v>566820.33905317693</v>
      </c>
      <c r="L193" s="20">
        <f>K193-'Summary CF'!F192</f>
        <v>-9.9999945494346321E-2</v>
      </c>
    </row>
    <row r="194" spans="1:12" x14ac:dyDescent="0.15">
      <c r="A194" s="26">
        <v>191</v>
      </c>
      <c r="B194" s="6">
        <f>'Principal CF Alloc'!D209</f>
        <v>0</v>
      </c>
      <c r="C194" s="6">
        <f>'Principal CF Alloc'!G209</f>
        <v>0</v>
      </c>
      <c r="D194" s="6">
        <f>'Principal CF Alloc'!J209</f>
        <v>0</v>
      </c>
      <c r="E194" s="6">
        <f>'Principal CF Alloc'!O209</f>
        <v>0</v>
      </c>
      <c r="F194" s="6">
        <f>'Principal CF Alloc'!R209</f>
        <v>0</v>
      </c>
      <c r="G194" s="6">
        <f>'Principal CF Alloc'!W209</f>
        <v>419549.00997149997</v>
      </c>
      <c r="H194" s="6">
        <f>'Principal CF Alloc'!AD209</f>
        <v>0</v>
      </c>
      <c r="I194" s="6">
        <f>'Principal CF Alloc'!AG209</f>
        <v>121931.43102296372</v>
      </c>
      <c r="K194" s="6">
        <f t="shared" si="3"/>
        <v>541480.44099446363</v>
      </c>
      <c r="L194" s="20">
        <f>K194-'Summary CF'!F193</f>
        <v>-9.9999945610761642E-2</v>
      </c>
    </row>
    <row r="195" spans="1:12" x14ac:dyDescent="0.15">
      <c r="A195" s="26">
        <v>192</v>
      </c>
      <c r="B195" s="6">
        <f>'Principal CF Alloc'!D210</f>
        <v>0</v>
      </c>
      <c r="C195" s="6">
        <f>'Principal CF Alloc'!G210</f>
        <v>0</v>
      </c>
      <c r="D195" s="6">
        <f>'Principal CF Alloc'!J210</f>
        <v>0</v>
      </c>
      <c r="E195" s="6">
        <f>'Principal CF Alloc'!O210</f>
        <v>0</v>
      </c>
      <c r="F195" s="6">
        <f>'Principal CF Alloc'!R210</f>
        <v>0</v>
      </c>
      <c r="G195" s="6">
        <f>'Principal CF Alloc'!W210</f>
        <v>400601.04933780391</v>
      </c>
      <c r="H195" s="6">
        <f>'Principal CF Alloc'!AD210</f>
        <v>0</v>
      </c>
      <c r="I195" s="6">
        <f>'Principal CF Alloc'!AG210</f>
        <v>116424.6799637958</v>
      </c>
      <c r="K195" s="6">
        <f t="shared" si="3"/>
        <v>517025.72930159973</v>
      </c>
      <c r="L195" s="20">
        <f>K195-'Summary CF'!F194</f>
        <v>-9.9999945552553982E-2</v>
      </c>
    </row>
    <row r="196" spans="1:12" x14ac:dyDescent="0.15">
      <c r="A196" s="26">
        <v>193</v>
      </c>
      <c r="B196" s="6">
        <f>'Principal CF Alloc'!D211</f>
        <v>0</v>
      </c>
      <c r="C196" s="6">
        <f>'Principal CF Alloc'!G211</f>
        <v>0</v>
      </c>
      <c r="D196" s="6">
        <f>'Principal CF Alloc'!J211</f>
        <v>0</v>
      </c>
      <c r="E196" s="6">
        <f>'Principal CF Alloc'!O211</f>
        <v>0</v>
      </c>
      <c r="F196" s="6">
        <f>'Principal CF Alloc'!R211</f>
        <v>0</v>
      </c>
      <c r="G196" s="6">
        <f>'Principal CF Alloc'!W211</f>
        <v>382317.37629409973</v>
      </c>
      <c r="H196" s="6">
        <f>'Principal CF Alloc'!AD211</f>
        <v>0</v>
      </c>
      <c r="I196" s="6">
        <f>'Principal CF Alloc'!AG211</f>
        <v>111110.98748546928</v>
      </c>
      <c r="K196" s="6">
        <f t="shared" si="3"/>
        <v>493428.36377956899</v>
      </c>
      <c r="L196" s="20">
        <f>K196-'Summary CF'!F195</f>
        <v>-9.9999945668969303E-2</v>
      </c>
    </row>
    <row r="197" spans="1:12" x14ac:dyDescent="0.15">
      <c r="A197" s="26">
        <v>194</v>
      </c>
      <c r="B197" s="6">
        <f>'Principal CF Alloc'!D212</f>
        <v>0</v>
      </c>
      <c r="C197" s="6">
        <f>'Principal CF Alloc'!G212</f>
        <v>0</v>
      </c>
      <c r="D197" s="6">
        <f>'Principal CF Alloc'!J212</f>
        <v>0</v>
      </c>
      <c r="E197" s="6">
        <f>'Principal CF Alloc'!O212</f>
        <v>0</v>
      </c>
      <c r="F197" s="6">
        <f>'Principal CF Alloc'!R212</f>
        <v>0</v>
      </c>
      <c r="G197" s="6">
        <f>'Principal CF Alloc'!W212</f>
        <v>364677.06015861704</v>
      </c>
      <c r="H197" s="6">
        <f>'Principal CF Alloc'!AD212</f>
        <v>0</v>
      </c>
      <c r="I197" s="6">
        <f>'Principal CF Alloc'!AG212</f>
        <v>105984.27060859461</v>
      </c>
      <c r="K197" s="6">
        <f t="shared" si="3"/>
        <v>470661.33076721162</v>
      </c>
      <c r="L197" s="20">
        <f>K197-'Summary CF'!F196</f>
        <v>-9.9999945668969303E-2</v>
      </c>
    </row>
    <row r="198" spans="1:12" x14ac:dyDescent="0.15">
      <c r="A198" s="26">
        <v>195</v>
      </c>
      <c r="B198" s="6">
        <f>'Principal CF Alloc'!D213</f>
        <v>0</v>
      </c>
      <c r="C198" s="6">
        <f>'Principal CF Alloc'!G213</f>
        <v>0</v>
      </c>
      <c r="D198" s="6">
        <f>'Principal CF Alloc'!J213</f>
        <v>0</v>
      </c>
      <c r="E198" s="6">
        <f>'Principal CF Alloc'!O213</f>
        <v>0</v>
      </c>
      <c r="F198" s="6">
        <f>'Principal CF Alloc'!R213</f>
        <v>0</v>
      </c>
      <c r="G198" s="6">
        <f>'Principal CF Alloc'!W213</f>
        <v>347659.79232285457</v>
      </c>
      <c r="H198" s="6">
        <f>'Principal CF Alloc'!AD213</f>
        <v>0</v>
      </c>
      <c r="I198" s="6">
        <f>'Principal CF Alloc'!AG213</f>
        <v>101038.62714382613</v>
      </c>
      <c r="K198" s="6">
        <f t="shared" si="3"/>
        <v>448698.41946668073</v>
      </c>
      <c r="L198" s="20">
        <f>K198-'Summary CF'!F197</f>
        <v>-9.9999945610761642E-2</v>
      </c>
    </row>
    <row r="199" spans="1:12" x14ac:dyDescent="0.15">
      <c r="A199" s="26">
        <v>196</v>
      </c>
      <c r="B199" s="6">
        <f>'Principal CF Alloc'!D214</f>
        <v>0</v>
      </c>
      <c r="C199" s="6">
        <f>'Principal CF Alloc'!G214</f>
        <v>0</v>
      </c>
      <c r="D199" s="6">
        <f>'Principal CF Alloc'!J214</f>
        <v>0</v>
      </c>
      <c r="E199" s="6">
        <f>'Principal CF Alloc'!O214</f>
        <v>0</v>
      </c>
      <c r="F199" s="6">
        <f>'Principal CF Alloc'!R214</f>
        <v>0</v>
      </c>
      <c r="G199" s="6">
        <f>'Principal CF Alloc'!W214</f>
        <v>331245.868423843</v>
      </c>
      <c r="H199" s="6">
        <f>'Principal CF Alloc'!AD214</f>
        <v>0</v>
      </c>
      <c r="I199" s="6">
        <f>'Principal CF Alloc'!AG214</f>
        <v>96268.330510675893</v>
      </c>
      <c r="K199" s="6">
        <f t="shared" si="3"/>
        <v>427514.19893451891</v>
      </c>
      <c r="L199" s="20">
        <f>K199-'Summary CF'!F198</f>
        <v>-9.9999945668969303E-2</v>
      </c>
    </row>
    <row r="200" spans="1:12" x14ac:dyDescent="0.15">
      <c r="A200" s="26">
        <v>197</v>
      </c>
      <c r="B200" s="6">
        <f>'Principal CF Alloc'!D215</f>
        <v>0</v>
      </c>
      <c r="C200" s="6">
        <f>'Principal CF Alloc'!G215</f>
        <v>0</v>
      </c>
      <c r="D200" s="6">
        <f>'Principal CF Alloc'!J215</f>
        <v>0</v>
      </c>
      <c r="E200" s="6">
        <f>'Principal CF Alloc'!O215</f>
        <v>0</v>
      </c>
      <c r="F200" s="6">
        <f>'Principal CF Alloc'!R215</f>
        <v>0</v>
      </c>
      <c r="G200" s="6">
        <f>'Principal CF Alloc'!W215</f>
        <v>315416.17101495911</v>
      </c>
      <c r="H200" s="6">
        <f>'Principal CF Alloc'!AD215</f>
        <v>0</v>
      </c>
      <c r="I200" s="6">
        <f>'Principal CF Alloc'!AG215</f>
        <v>91667.824701219011</v>
      </c>
      <c r="K200" s="6">
        <f t="shared" si="3"/>
        <v>407083.99571617809</v>
      </c>
      <c r="L200" s="20">
        <f>K200-'Summary CF'!F199</f>
        <v>-9.9999945610761642E-2</v>
      </c>
    </row>
    <row r="201" spans="1:12" x14ac:dyDescent="0.15">
      <c r="A201" s="26">
        <v>198</v>
      </c>
      <c r="B201" s="6">
        <f>'Principal CF Alloc'!D216</f>
        <v>0</v>
      </c>
      <c r="C201" s="6">
        <f>'Principal CF Alloc'!G216</f>
        <v>0</v>
      </c>
      <c r="D201" s="6">
        <f>'Principal CF Alloc'!J216</f>
        <v>0</v>
      </c>
      <c r="E201" s="6">
        <f>'Principal CF Alloc'!O216</f>
        <v>0</v>
      </c>
      <c r="F201" s="6">
        <f>'Principal CF Alloc'!R216</f>
        <v>0</v>
      </c>
      <c r="G201" s="6">
        <f>'Principal CF Alloc'!W216</f>
        <v>300152.1527215892</v>
      </c>
      <c r="H201" s="6">
        <f>'Principal CF Alloc'!AD216</f>
        <v>0</v>
      </c>
      <c r="I201" s="6">
        <f>'Principal CF Alloc'!AG216</f>
        <v>87231.719384708384</v>
      </c>
      <c r="K201" s="6">
        <f t="shared" si="3"/>
        <v>387383.87210629758</v>
      </c>
      <c r="L201" s="20">
        <f>K201-'Summary CF'!F200</f>
        <v>-9.9999945610761642E-2</v>
      </c>
    </row>
    <row r="202" spans="1:12" x14ac:dyDescent="0.15">
      <c r="A202" s="26">
        <v>199</v>
      </c>
      <c r="B202" s="6">
        <f>'Principal CF Alloc'!D217</f>
        <v>0</v>
      </c>
      <c r="C202" s="6">
        <f>'Principal CF Alloc'!G217</f>
        <v>0</v>
      </c>
      <c r="D202" s="6">
        <f>'Principal CF Alloc'!J217</f>
        <v>0</v>
      </c>
      <c r="E202" s="6">
        <f>'Principal CF Alloc'!O217</f>
        <v>0</v>
      </c>
      <c r="F202" s="6">
        <f>'Principal CF Alloc'!R217</f>
        <v>0</v>
      </c>
      <c r="G202" s="6">
        <f>'Principal CF Alloc'!W217</f>
        <v>285435.8198683121</v>
      </c>
      <c r="H202" s="6">
        <f>'Principal CF Alloc'!AD217</f>
        <v>0</v>
      </c>
      <c r="I202" s="6">
        <f>'Principal CF Alloc'!AG217</f>
        <v>82954.785149224728</v>
      </c>
      <c r="K202" s="6">
        <f t="shared" si="3"/>
        <v>368390.60501753684</v>
      </c>
      <c r="L202" s="20">
        <f>K202-'Summary CF'!F201</f>
        <v>-9.9999945552553982E-2</v>
      </c>
    </row>
    <row r="203" spans="1:12" x14ac:dyDescent="0.15">
      <c r="A203" s="26">
        <v>200</v>
      </c>
      <c r="B203" s="6">
        <f>'Principal CF Alloc'!D218</f>
        <v>0</v>
      </c>
      <c r="C203" s="6">
        <f>'Principal CF Alloc'!G218</f>
        <v>0</v>
      </c>
      <c r="D203" s="6">
        <f>'Principal CF Alloc'!J218</f>
        <v>0</v>
      </c>
      <c r="E203" s="6">
        <f>'Principal CF Alloc'!O218</f>
        <v>0</v>
      </c>
      <c r="F203" s="6">
        <f>'Principal CF Alloc'!R218</f>
        <v>0</v>
      </c>
      <c r="G203" s="6">
        <f>'Principal CF Alloc'!W218</f>
        <v>271249.71656463272</v>
      </c>
      <c r="H203" s="6">
        <f>'Principal CF Alloc'!AD218</f>
        <v>0</v>
      </c>
      <c r="I203" s="6">
        <f>'Principal CF Alloc'!AG218</f>
        <v>78831.948876592898</v>
      </c>
      <c r="K203" s="6">
        <f t="shared" ref="K203:K243" si="4">SUM(B203:J203)</f>
        <v>350081.66544122563</v>
      </c>
      <c r="L203" s="20">
        <f>K203-'Summary CF'!F202</f>
        <v>-9.9999945552553982E-2</v>
      </c>
    </row>
    <row r="204" spans="1:12" x14ac:dyDescent="0.15">
      <c r="A204" s="26">
        <v>201</v>
      </c>
      <c r="B204" s="6">
        <f>'Principal CF Alloc'!D219</f>
        <v>0</v>
      </c>
      <c r="C204" s="6">
        <f>'Principal CF Alloc'!G219</f>
        <v>0</v>
      </c>
      <c r="D204" s="6">
        <f>'Principal CF Alloc'!J219</f>
        <v>0</v>
      </c>
      <c r="E204" s="6">
        <f>'Principal CF Alloc'!O219</f>
        <v>0</v>
      </c>
      <c r="F204" s="6">
        <f>'Principal CF Alloc'!R219</f>
        <v>0</v>
      </c>
      <c r="G204" s="6">
        <f>'Principal CF Alloc'!W219</f>
        <v>257576.90923665074</v>
      </c>
      <c r="H204" s="6">
        <f>'Principal CF Alloc'!AD219</f>
        <v>0</v>
      </c>
      <c r="I204" s="6">
        <f>'Principal CF Alloc'!AG219</f>
        <v>74858.289246898144</v>
      </c>
      <c r="K204" s="6">
        <f t="shared" si="4"/>
        <v>332435.19848354888</v>
      </c>
      <c r="L204" s="20">
        <f>K204-'Summary CF'!F203</f>
        <v>-9.9999945552553982E-2</v>
      </c>
    </row>
    <row r="205" spans="1:12" x14ac:dyDescent="0.15">
      <c r="A205" s="26">
        <v>202</v>
      </c>
      <c r="B205" s="6">
        <f>'Principal CF Alloc'!D220</f>
        <v>0</v>
      </c>
      <c r="C205" s="6">
        <f>'Principal CF Alloc'!G220</f>
        <v>0</v>
      </c>
      <c r="D205" s="6">
        <f>'Principal CF Alloc'!J220</f>
        <v>0</v>
      </c>
      <c r="E205" s="6">
        <f>'Principal CF Alloc'!O220</f>
        <v>0</v>
      </c>
      <c r="F205" s="6">
        <f>'Principal CF Alloc'!R220</f>
        <v>0</v>
      </c>
      <c r="G205" s="6">
        <f>'Principal CF Alloc'!W220</f>
        <v>244400.97159239044</v>
      </c>
      <c r="H205" s="6">
        <f>'Principal CF Alloc'!AD220</f>
        <v>0</v>
      </c>
      <c r="I205" s="6">
        <f>'Principal CF Alloc'!AG220</f>
        <v>71029.032369034991</v>
      </c>
      <c r="K205" s="6">
        <f t="shared" si="4"/>
        <v>315430.00396142545</v>
      </c>
      <c r="L205" s="20">
        <f>K205-'Summary CF'!F204</f>
        <v>-9.9999945552553982E-2</v>
      </c>
    </row>
    <row r="206" spans="1:12" x14ac:dyDescent="0.15">
      <c r="A206" s="26">
        <v>203</v>
      </c>
      <c r="B206" s="6">
        <f>'Principal CF Alloc'!D221</f>
        <v>0</v>
      </c>
      <c r="C206" s="6">
        <f>'Principal CF Alloc'!G221</f>
        <v>0</v>
      </c>
      <c r="D206" s="6">
        <f>'Principal CF Alloc'!J221</f>
        <v>0</v>
      </c>
      <c r="E206" s="6">
        <f>'Principal CF Alloc'!O221</f>
        <v>0</v>
      </c>
      <c r="F206" s="6">
        <f>'Principal CF Alloc'!R221</f>
        <v>0</v>
      </c>
      <c r="G206" s="6">
        <f>'Principal CF Alloc'!W221</f>
        <v>231705.97000885141</v>
      </c>
      <c r="H206" s="6">
        <f>'Principal CF Alloc'!AD221</f>
        <v>0</v>
      </c>
      <c r="I206" s="6">
        <f>'Principal CF Alloc'!AG221</f>
        <v>67339.547533818957</v>
      </c>
      <c r="K206" s="6">
        <f t="shared" si="4"/>
        <v>299045.51754267036</v>
      </c>
      <c r="L206" s="20">
        <f>K206-'Summary CF'!F205</f>
        <v>-9.9999945552553982E-2</v>
      </c>
    </row>
    <row r="207" spans="1:12" x14ac:dyDescent="0.15">
      <c r="A207" s="26">
        <v>204</v>
      </c>
      <c r="B207" s="6">
        <f>'Principal CF Alloc'!D222</f>
        <v>0</v>
      </c>
      <c r="C207" s="6">
        <f>'Principal CF Alloc'!G222</f>
        <v>0</v>
      </c>
      <c r="D207" s="6">
        <f>'Principal CF Alloc'!J222</f>
        <v>0</v>
      </c>
      <c r="E207" s="6">
        <f>'Principal CF Alloc'!O222</f>
        <v>0</v>
      </c>
      <c r="F207" s="6">
        <f>'Principal CF Alloc'!R222</f>
        <v>0</v>
      </c>
      <c r="G207" s="6">
        <f>'Principal CF Alloc'!W222</f>
        <v>219476.44932916452</v>
      </c>
      <c r="H207" s="6">
        <f>'Principal CF Alloc'!AD222</f>
        <v>0</v>
      </c>
      <c r="I207" s="6">
        <f>'Principal CF Alloc'!AG222</f>
        <v>63785.343086284956</v>
      </c>
      <c r="K207" s="6">
        <f t="shared" si="4"/>
        <v>283261.79241544945</v>
      </c>
      <c r="L207" s="20">
        <f>K207-'Summary CF'!F206</f>
        <v>-9.9999945552553982E-2</v>
      </c>
    </row>
    <row r="208" spans="1:12" x14ac:dyDescent="0.15">
      <c r="A208" s="26">
        <v>205</v>
      </c>
      <c r="B208" s="6">
        <f>'Principal CF Alloc'!D223</f>
        <v>0</v>
      </c>
      <c r="C208" s="6">
        <f>'Principal CF Alloc'!G223</f>
        <v>0</v>
      </c>
      <c r="D208" s="6">
        <f>'Principal CF Alloc'!J223</f>
        <v>0</v>
      </c>
      <c r="E208" s="6">
        <f>'Principal CF Alloc'!O223</f>
        <v>0</v>
      </c>
      <c r="F208" s="6">
        <f>'Principal CF Alloc'!R223</f>
        <v>0</v>
      </c>
      <c r="G208" s="6">
        <f>'Principal CF Alloc'!W223</f>
        <v>207697.41905855323</v>
      </c>
      <c r="H208" s="6">
        <f>'Principal CF Alloc'!AD223</f>
        <v>0</v>
      </c>
      <c r="I208" s="6">
        <f>'Principal CF Alloc'!AG223</f>
        <v>60362.062413888554</v>
      </c>
      <c r="K208" s="6">
        <f t="shared" si="4"/>
        <v>268059.48147244181</v>
      </c>
      <c r="L208" s="20">
        <f>K208-'Summary CF'!F207</f>
        <v>-9.9999945552553982E-2</v>
      </c>
    </row>
    <row r="209" spans="1:12" x14ac:dyDescent="0.15">
      <c r="A209" s="26">
        <v>206</v>
      </c>
      <c r="B209" s="6">
        <f>'Principal CF Alloc'!D224</f>
        <v>0</v>
      </c>
      <c r="C209" s="6">
        <f>'Principal CF Alloc'!G224</f>
        <v>0</v>
      </c>
      <c r="D209" s="6">
        <f>'Principal CF Alloc'!J224</f>
        <v>0</v>
      </c>
      <c r="E209" s="6">
        <f>'Principal CF Alloc'!O224</f>
        <v>0</v>
      </c>
      <c r="F209" s="6">
        <f>'Principal CF Alloc'!R224</f>
        <v>0</v>
      </c>
      <c r="G209" s="6">
        <f>'Principal CF Alloc'!W224</f>
        <v>196354.33994810714</v>
      </c>
      <c r="H209" s="6">
        <f>'Principal CF Alloc'!AD224</f>
        <v>0</v>
      </c>
      <c r="I209" s="6">
        <f>'Principal CF Alloc'!AG224</f>
        <v>57065.480047415163</v>
      </c>
      <c r="K209" s="6">
        <f t="shared" si="4"/>
        <v>253419.8199955223</v>
      </c>
      <c r="L209" s="20">
        <f>K209-'Summary CF'!F208</f>
        <v>-9.9999945581657812E-2</v>
      </c>
    </row>
    <row r="210" spans="1:12" x14ac:dyDescent="0.15">
      <c r="A210" s="26">
        <v>207</v>
      </c>
      <c r="B210" s="6">
        <f>'Principal CF Alloc'!D225</f>
        <v>0</v>
      </c>
      <c r="C210" s="6">
        <f>'Principal CF Alloc'!G225</f>
        <v>0</v>
      </c>
      <c r="D210" s="6">
        <f>'Principal CF Alloc'!J225</f>
        <v>0</v>
      </c>
      <c r="E210" s="6">
        <f>'Principal CF Alloc'!O225</f>
        <v>0</v>
      </c>
      <c r="F210" s="6">
        <f>'Principal CF Alloc'!R225</f>
        <v>0</v>
      </c>
      <c r="G210" s="6">
        <f>'Principal CF Alloc'!W225</f>
        <v>185433.11095567397</v>
      </c>
      <c r="H210" s="6">
        <f>'Principal CF Alloc'!AD225</f>
        <v>0</v>
      </c>
      <c r="I210" s="6">
        <f>'Principal CF Alloc'!AG225</f>
        <v>53891.497871489271</v>
      </c>
      <c r="K210" s="6">
        <f t="shared" si="4"/>
        <v>239324.60882716323</v>
      </c>
      <c r="L210" s="20">
        <f>K210-'Summary CF'!F209</f>
        <v>-9.9999945610761642E-2</v>
      </c>
    </row>
    <row r="211" spans="1:12" x14ac:dyDescent="0.15">
      <c r="A211" s="26">
        <v>208</v>
      </c>
      <c r="B211" s="6">
        <f>'Principal CF Alloc'!D226</f>
        <v>0</v>
      </c>
      <c r="C211" s="6">
        <f>'Principal CF Alloc'!G226</f>
        <v>0</v>
      </c>
      <c r="D211" s="6">
        <f>'Principal CF Alloc'!J226</f>
        <v>0</v>
      </c>
      <c r="E211" s="6">
        <f>'Principal CF Alloc'!O226</f>
        <v>0</v>
      </c>
      <c r="F211" s="6">
        <f>'Principal CF Alloc'!R226</f>
        <v>0</v>
      </c>
      <c r="G211" s="6">
        <f>'Principal CF Alloc'!W226</f>
        <v>174920.0565734671</v>
      </c>
      <c r="H211" s="6">
        <f>'Principal CF Alloc'!AD226</f>
        <v>0</v>
      </c>
      <c r="I211" s="6">
        <f>'Principal CF Alloc'!AG226</f>
        <v>50836.141441660395</v>
      </c>
      <c r="K211" s="6">
        <f t="shared" si="4"/>
        <v>225756.19801512751</v>
      </c>
      <c r="L211" s="20">
        <f>K211-'Summary CF'!F210</f>
        <v>-9.9999945552553982E-2</v>
      </c>
    </row>
    <row r="212" spans="1:12" x14ac:dyDescent="0.15">
      <c r="A212" s="26">
        <v>209</v>
      </c>
      <c r="B212" s="6">
        <f>'Principal CF Alloc'!D227</f>
        <v>0</v>
      </c>
      <c r="C212" s="6">
        <f>'Principal CF Alloc'!G227</f>
        <v>0</v>
      </c>
      <c r="D212" s="6">
        <f>'Principal CF Alloc'!J227</f>
        <v>0</v>
      </c>
      <c r="E212" s="6">
        <f>'Principal CF Alloc'!O227</f>
        <v>0</v>
      </c>
      <c r="F212" s="6">
        <f>'Principal CF Alloc'!R227</f>
        <v>0</v>
      </c>
      <c r="G212" s="6">
        <f>'Principal CF Alloc'!W227</f>
        <v>164801.91451226856</v>
      </c>
      <c r="H212" s="6">
        <f>'Principal CF Alloc'!AD227</f>
        <v>0</v>
      </c>
      <c r="I212" s="6">
        <f>'Principal CF Alloc'!AG227</f>
        <v>47895.556405124567</v>
      </c>
      <c r="K212" s="6">
        <f t="shared" si="4"/>
        <v>212697.47091739313</v>
      </c>
      <c r="L212" s="20">
        <f>K212-'Summary CF'!F211</f>
        <v>-9.9999945581657812E-2</v>
      </c>
    </row>
    <row r="213" spans="1:12" x14ac:dyDescent="0.15">
      <c r="A213" s="26">
        <v>210</v>
      </c>
      <c r="B213" s="6">
        <f>'Principal CF Alloc'!D228</f>
        <v>0</v>
      </c>
      <c r="C213" s="6">
        <f>'Principal CF Alloc'!G228</f>
        <v>0</v>
      </c>
      <c r="D213" s="6">
        <f>'Principal CF Alloc'!J228</f>
        <v>0</v>
      </c>
      <c r="E213" s="6">
        <f>'Principal CF Alloc'!O228</f>
        <v>0</v>
      </c>
      <c r="F213" s="6">
        <f>'Principal CF Alloc'!R228</f>
        <v>0</v>
      </c>
      <c r="G213" s="6">
        <f>'Principal CF Alloc'!W228</f>
        <v>155065.82373238317</v>
      </c>
      <c r="H213" s="6">
        <f>'Principal CF Alloc'!AD228</f>
        <v>0</v>
      </c>
      <c r="I213" s="6">
        <f>'Principal CF Alloc'!AG228</f>
        <v>45066.005022220379</v>
      </c>
      <c r="K213" s="6">
        <f t="shared" si="4"/>
        <v>200131.82875460354</v>
      </c>
      <c r="L213" s="20">
        <f>K213-'Summary CF'!F212</f>
        <v>-9.9999945610761642E-2</v>
      </c>
    </row>
    <row r="214" spans="1:12" x14ac:dyDescent="0.15">
      <c r="A214" s="26">
        <v>211</v>
      </c>
      <c r="B214" s="6">
        <f>'Principal CF Alloc'!D229</f>
        <v>0</v>
      </c>
      <c r="C214" s="6">
        <f>'Principal CF Alloc'!G229</f>
        <v>0</v>
      </c>
      <c r="D214" s="6">
        <f>'Principal CF Alloc'!J229</f>
        <v>0</v>
      </c>
      <c r="E214" s="6">
        <f>'Principal CF Alloc'!O229</f>
        <v>0</v>
      </c>
      <c r="F214" s="6">
        <f>'Principal CF Alloc'!R229</f>
        <v>0</v>
      </c>
      <c r="G214" s="6">
        <f>'Principal CF Alloc'!W229</f>
        <v>145699.31281176716</v>
      </c>
      <c r="H214" s="6">
        <f>'Principal CF Alloc'!AD229</f>
        <v>0</v>
      </c>
      <c r="I214" s="6">
        <f>'Principal CF Alloc'!AG229</f>
        <v>42343.862785916353</v>
      </c>
      <c r="K214" s="6">
        <f t="shared" si="4"/>
        <v>188043.17559768353</v>
      </c>
      <c r="L214" s="20">
        <f>K214-'Summary CF'!F213</f>
        <v>-9.9999945610761642E-2</v>
      </c>
    </row>
    <row r="215" spans="1:12" x14ac:dyDescent="0.15">
      <c r="A215" s="26">
        <v>212</v>
      </c>
      <c r="B215" s="6">
        <f>'Principal CF Alloc'!D230</f>
        <v>0</v>
      </c>
      <c r="C215" s="6">
        <f>'Principal CF Alloc'!G230</f>
        <v>0</v>
      </c>
      <c r="D215" s="6">
        <f>'Principal CF Alloc'!J230</f>
        <v>0</v>
      </c>
      <c r="E215" s="6">
        <f>'Principal CF Alloc'!O230</f>
        <v>0</v>
      </c>
      <c r="F215" s="6">
        <f>'Principal CF Alloc'!R230</f>
        <v>0</v>
      </c>
      <c r="G215" s="6">
        <f>'Principal CF Alloc'!W230</f>
        <v>136690.28864201566</v>
      </c>
      <c r="H215" s="6">
        <f>'Principal CF Alloc'!AD230</f>
        <v>0</v>
      </c>
      <c r="I215" s="6">
        <f>'Principal CF Alloc'!AG230</f>
        <v>39725.615136582324</v>
      </c>
      <c r="K215" s="6">
        <f t="shared" si="4"/>
        <v>176415.90377859797</v>
      </c>
      <c r="L215" s="20">
        <f>K215-'Summary CF'!F214</f>
        <v>-9.9999945639865473E-2</v>
      </c>
    </row>
    <row r="216" spans="1:12" x14ac:dyDescent="0.15">
      <c r="A216" s="26">
        <v>213</v>
      </c>
      <c r="B216" s="6">
        <f>'Principal CF Alloc'!D231</f>
        <v>0</v>
      </c>
      <c r="C216" s="6">
        <f>'Principal CF Alloc'!G231</f>
        <v>0</v>
      </c>
      <c r="D216" s="6">
        <f>'Principal CF Alloc'!J231</f>
        <v>0</v>
      </c>
      <c r="E216" s="6">
        <f>'Principal CF Alloc'!O231</f>
        <v>0</v>
      </c>
      <c r="F216" s="6">
        <f>'Principal CF Alloc'!R231</f>
        <v>0</v>
      </c>
      <c r="G216" s="6">
        <f>'Principal CF Alloc'!W231</f>
        <v>128027.02544314729</v>
      </c>
      <c r="H216" s="6">
        <f>'Principal CF Alloc'!AD231</f>
        <v>0</v>
      </c>
      <c r="I216" s="6">
        <f>'Principal CF Alloc'!AG231</f>
        <v>37207.854269411204</v>
      </c>
      <c r="K216" s="6">
        <f t="shared" si="4"/>
        <v>165234.8797125585</v>
      </c>
      <c r="L216" s="20">
        <f>K216-'Summary CF'!F215</f>
        <v>-9.9999945610761642E-2</v>
      </c>
    </row>
    <row r="217" spans="1:12" x14ac:dyDescent="0.15">
      <c r="A217" s="26">
        <v>214</v>
      </c>
      <c r="B217" s="6">
        <f>'Principal CF Alloc'!D232</f>
        <v>0</v>
      </c>
      <c r="C217" s="6">
        <f>'Principal CF Alloc'!G232</f>
        <v>0</v>
      </c>
      <c r="D217" s="6">
        <f>'Principal CF Alloc'!J232</f>
        <v>0</v>
      </c>
      <c r="E217" s="6">
        <f>'Principal CF Alloc'!O232</f>
        <v>0</v>
      </c>
      <c r="F217" s="6">
        <f>'Principal CF Alloc'!R232</f>
        <v>0</v>
      </c>
      <c r="G217" s="6">
        <f>'Principal CF Alloc'!W232</f>
        <v>119698.15408837065</v>
      </c>
      <c r="H217" s="6">
        <f>'Principal CF Alloc'!AD232</f>
        <v>0</v>
      </c>
      <c r="I217" s="6">
        <f>'Principal CF Alloc'!AG232</f>
        <v>34787.276031929243</v>
      </c>
      <c r="K217" s="6">
        <f t="shared" si="4"/>
        <v>154485.43012029989</v>
      </c>
      <c r="L217" s="20">
        <f>K217-'Summary CF'!F216</f>
        <v>-9.9999945610761642E-2</v>
      </c>
    </row>
    <row r="218" spans="1:12" x14ac:dyDescent="0.15">
      <c r="A218" s="26">
        <v>215</v>
      </c>
      <c r="B218" s="6">
        <f>'Principal CF Alloc'!D233</f>
        <v>0</v>
      </c>
      <c r="C218" s="6">
        <f>'Principal CF Alloc'!G233</f>
        <v>0</v>
      </c>
      <c r="D218" s="6">
        <f>'Principal CF Alloc'!J233</f>
        <v>0</v>
      </c>
      <c r="E218" s="6">
        <f>'Principal CF Alloc'!O233</f>
        <v>0</v>
      </c>
      <c r="F218" s="6">
        <f>'Principal CF Alloc'!R233</f>
        <v>0</v>
      </c>
      <c r="G218" s="6">
        <f>'Principal CF Alloc'!W233</f>
        <v>111692.65173025822</v>
      </c>
      <c r="H218" s="6">
        <f>'Principal CF Alloc'!AD233</f>
        <v>0</v>
      </c>
      <c r="I218" s="6">
        <f>'Principal CF Alloc'!AG233</f>
        <v>32460.676909102822</v>
      </c>
      <c r="K218" s="6">
        <f t="shared" si="4"/>
        <v>144153.32863936105</v>
      </c>
      <c r="L218" s="20">
        <f>K218-'Summary CF'!F217</f>
        <v>-9.9999945610761642E-2</v>
      </c>
    </row>
    <row r="219" spans="1:12" x14ac:dyDescent="0.15">
      <c r="A219" s="26">
        <v>216</v>
      </c>
      <c r="B219" s="6">
        <f>'Principal CF Alloc'!D234</f>
        <v>0</v>
      </c>
      <c r="C219" s="6">
        <f>'Principal CF Alloc'!G234</f>
        <v>0</v>
      </c>
      <c r="D219" s="6">
        <f>'Principal CF Alloc'!J234</f>
        <v>0</v>
      </c>
      <c r="E219" s="6">
        <f>'Principal CF Alloc'!O234</f>
        <v>0</v>
      </c>
      <c r="F219" s="6">
        <f>'Principal CF Alloc'!R234</f>
        <v>0</v>
      </c>
      <c r="G219" s="6">
        <f>'Principal CF Alloc'!W234</f>
        <v>103999.83171998666</v>
      </c>
      <c r="H219" s="6">
        <f>'Principal CF Alloc'!AD234</f>
        <v>0</v>
      </c>
      <c r="I219" s="6">
        <f>'Principal CF Alloc'!AG234</f>
        <v>30224.951093617648</v>
      </c>
      <c r="K219" s="6">
        <f t="shared" si="4"/>
        <v>134224.78281360431</v>
      </c>
      <c r="L219" s="20">
        <f>K219-'Summary CF'!F218</f>
        <v>-9.9999945610761642E-2</v>
      </c>
    </row>
    <row r="220" spans="1:12" x14ac:dyDescent="0.15">
      <c r="A220" s="26">
        <v>217</v>
      </c>
      <c r="B220" s="6">
        <f>'Principal CF Alloc'!D235</f>
        <v>0</v>
      </c>
      <c r="C220" s="6">
        <f>'Principal CF Alloc'!G235</f>
        <v>0</v>
      </c>
      <c r="D220" s="6">
        <f>'Principal CF Alloc'!J235</f>
        <v>0</v>
      </c>
      <c r="E220" s="6">
        <f>'Principal CF Alloc'!O235</f>
        <v>0</v>
      </c>
      <c r="F220" s="6">
        <f>'Principal CF Alloc'!R235</f>
        <v>0</v>
      </c>
      <c r="G220" s="6">
        <f>'Principal CF Alloc'!W235</f>
        <v>96609.333811530028</v>
      </c>
      <c r="H220" s="6">
        <f>'Principal CF Alloc'!AD235</f>
        <v>0</v>
      </c>
      <c r="I220" s="6">
        <f>'Principal CF Alloc'!AG235</f>
        <v>28077.08763897244</v>
      </c>
      <c r="K220" s="6">
        <f t="shared" si="4"/>
        <v>124686.42145050247</v>
      </c>
      <c r="L220" s="20">
        <f>K220-'Summary CF'!F219</f>
        <v>-9.9999945610761642E-2</v>
      </c>
    </row>
    <row r="221" spans="1:12" x14ac:dyDescent="0.15">
      <c r="A221" s="26">
        <v>218</v>
      </c>
      <c r="B221" s="6">
        <f>'Principal CF Alloc'!D236</f>
        <v>0</v>
      </c>
      <c r="C221" s="6">
        <f>'Principal CF Alloc'!G236</f>
        <v>0</v>
      </c>
      <c r="D221" s="6">
        <f>'Principal CF Alloc'!J236</f>
        <v>0</v>
      </c>
      <c r="E221" s="6">
        <f>'Principal CF Alloc'!O236</f>
        <v>0</v>
      </c>
      <c r="F221" s="6">
        <f>'Principal CF Alloc'!R236</f>
        <v>0</v>
      </c>
      <c r="G221" s="6">
        <f>'Principal CF Alloc'!W236</f>
        <v>89511.114642914094</v>
      </c>
      <c r="H221" s="6">
        <f>'Principal CF Alloc'!AD236</f>
        <v>0</v>
      </c>
      <c r="I221" s="6">
        <f>'Principal CF Alloc'!AG236</f>
        <v>26014.167693093434</v>
      </c>
      <c r="K221" s="6">
        <f t="shared" si="4"/>
        <v>115525.28233600753</v>
      </c>
      <c r="L221" s="20">
        <f>K221-'Summary CF'!F220</f>
        <v>-9.9999945625313558E-2</v>
      </c>
    </row>
    <row r="222" spans="1:12" x14ac:dyDescent="0.15">
      <c r="A222" s="26">
        <v>219</v>
      </c>
      <c r="B222" s="6">
        <f>'Principal CF Alloc'!D237</f>
        <v>0</v>
      </c>
      <c r="C222" s="6">
        <f>'Principal CF Alloc'!G237</f>
        <v>0</v>
      </c>
      <c r="D222" s="6">
        <f>'Principal CF Alloc'!J237</f>
        <v>0</v>
      </c>
      <c r="E222" s="6">
        <f>'Principal CF Alloc'!O237</f>
        <v>0</v>
      </c>
      <c r="F222" s="6">
        <f>'Principal CF Alloc'!R237</f>
        <v>0</v>
      </c>
      <c r="G222" s="6">
        <f>'Principal CF Alloc'!W237</f>
        <v>82695.438486854735</v>
      </c>
      <c r="H222" s="6">
        <f>'Principal CF Alloc'!AD237</f>
        <v>0</v>
      </c>
      <c r="I222" s="6">
        <f>'Principal CF Alloc'!AG237</f>
        <v>24033.361810238679</v>
      </c>
      <c r="K222" s="6">
        <f t="shared" si="4"/>
        <v>106728.80029709342</v>
      </c>
      <c r="L222" s="20">
        <f>K222-'Summary CF'!F221</f>
        <v>-9.9999945625313558E-2</v>
      </c>
    </row>
    <row r="223" spans="1:12" x14ac:dyDescent="0.15">
      <c r="A223" s="26">
        <v>220</v>
      </c>
      <c r="B223" s="6">
        <f>'Principal CF Alloc'!D238</f>
        <v>0</v>
      </c>
      <c r="C223" s="6">
        <f>'Principal CF Alloc'!G238</f>
        <v>0</v>
      </c>
      <c r="D223" s="6">
        <f>'Principal CF Alloc'!J238</f>
        <v>0</v>
      </c>
      <c r="E223" s="6">
        <f>'Principal CF Alloc'!O238</f>
        <v>0</v>
      </c>
      <c r="F223" s="6">
        <f>'Principal CF Alloc'!R238</f>
        <v>0</v>
      </c>
      <c r="G223" s="6">
        <f>'Principal CF Alloc'!W238</f>
        <v>76152.868263313532</v>
      </c>
      <c r="H223" s="6">
        <f>'Principal CF Alloc'!AD238</f>
        <v>0</v>
      </c>
      <c r="I223" s="6">
        <f>'Principal CF Alloc'!AG238</f>
        <v>22131.927339022015</v>
      </c>
      <c r="K223" s="6">
        <f t="shared" si="4"/>
        <v>98284.795602335551</v>
      </c>
      <c r="L223" s="20">
        <f>K223-'Summary CF'!F222</f>
        <v>-9.9999945610761642E-2</v>
      </c>
    </row>
    <row r="224" spans="1:12" x14ac:dyDescent="0.15">
      <c r="A224" s="26">
        <v>221</v>
      </c>
      <c r="B224" s="6">
        <f>'Principal CF Alloc'!D239</f>
        <v>0</v>
      </c>
      <c r="C224" s="6">
        <f>'Principal CF Alloc'!G239</f>
        <v>0</v>
      </c>
      <c r="D224" s="6">
        <f>'Principal CF Alloc'!J239</f>
        <v>0</v>
      </c>
      <c r="E224" s="6">
        <f>'Principal CF Alloc'!O239</f>
        <v>0</v>
      </c>
      <c r="F224" s="6">
        <f>'Principal CF Alloc'!R239</f>
        <v>0</v>
      </c>
      <c r="G224" s="6">
        <f>'Principal CF Alloc'!W239</f>
        <v>69874.256806707243</v>
      </c>
      <c r="H224" s="6">
        <f>'Principal CF Alloc'!AD239</f>
        <v>0</v>
      </c>
      <c r="I224" s="6">
        <f>'Principal CF Alloc'!AG239</f>
        <v>20307.205884445815</v>
      </c>
      <c r="K224" s="6">
        <f t="shared" si="4"/>
        <v>90181.46269115305</v>
      </c>
      <c r="L224" s="20">
        <f>K224-'Summary CF'!F223</f>
        <v>-9.9999945625313558E-2</v>
      </c>
    </row>
    <row r="225" spans="1:12" x14ac:dyDescent="0.15">
      <c r="A225" s="26">
        <v>222</v>
      </c>
      <c r="B225" s="6">
        <f>'Principal CF Alloc'!D240</f>
        <v>0</v>
      </c>
      <c r="C225" s="6">
        <f>'Principal CF Alloc'!G240</f>
        <v>0</v>
      </c>
      <c r="D225" s="6">
        <f>'Principal CF Alloc'!J240</f>
        <v>0</v>
      </c>
      <c r="E225" s="6">
        <f>'Principal CF Alloc'!O240</f>
        <v>0</v>
      </c>
      <c r="F225" s="6">
        <f>'Principal CF Alloc'!R240</f>
        <v>0</v>
      </c>
      <c r="G225" s="6">
        <f>'Principal CF Alloc'!W240</f>
        <v>63850.738380706382</v>
      </c>
      <c r="H225" s="6">
        <f>'Principal CF Alloc'!AD240</f>
        <v>0</v>
      </c>
      <c r="I225" s="6">
        <f>'Principal CF Alloc'!AG240</f>
        <v>18556.620841889315</v>
      </c>
      <c r="K225" s="6">
        <f t="shared" si="4"/>
        <v>82407.359222595696</v>
      </c>
      <c r="L225" s="20">
        <f>K225-'Summary CF'!F224</f>
        <v>-9.9999945610761642E-2</v>
      </c>
    </row>
    <row r="226" spans="1:12" x14ac:dyDescent="0.15">
      <c r="A226" s="26">
        <v>223</v>
      </c>
      <c r="B226" s="6">
        <f>'Principal CF Alloc'!D241</f>
        <v>0</v>
      </c>
      <c r="C226" s="6">
        <f>'Principal CF Alloc'!G241</f>
        <v>0</v>
      </c>
      <c r="D226" s="6">
        <f>'Principal CF Alloc'!J241</f>
        <v>0</v>
      </c>
      <c r="E226" s="6">
        <f>'Principal CF Alloc'!O241</f>
        <v>0</v>
      </c>
      <c r="F226" s="6">
        <f>'Principal CF Alloc'!R241</f>
        <v>0</v>
      </c>
      <c r="G226" s="6">
        <f>'Principal CF Alloc'!W241</f>
        <v>58073.720433751019</v>
      </c>
      <c r="H226" s="6">
        <f>'Principal CF Alloc'!AD241</f>
        <v>0</v>
      </c>
      <c r="I226" s="6">
        <f>'Principal CF Alloc'!AG241</f>
        <v>16877.675001055413</v>
      </c>
      <c r="K226" s="6">
        <f t="shared" si="4"/>
        <v>74951.395434806429</v>
      </c>
      <c r="L226" s="20">
        <f>K226-'Summary CF'!F225</f>
        <v>-9.9999945610761642E-2</v>
      </c>
    </row>
    <row r="227" spans="1:12" x14ac:dyDescent="0.15">
      <c r="A227" s="26">
        <v>224</v>
      </c>
      <c r="B227" s="6">
        <f>'Principal CF Alloc'!D242</f>
        <v>0</v>
      </c>
      <c r="C227" s="6">
        <f>'Principal CF Alloc'!G242</f>
        <v>0</v>
      </c>
      <c r="D227" s="6">
        <f>'Principal CF Alloc'!J242</f>
        <v>0</v>
      </c>
      <c r="E227" s="6">
        <f>'Principal CF Alloc'!O242</f>
        <v>0</v>
      </c>
      <c r="F227" s="6">
        <f>'Principal CF Alloc'!R242</f>
        <v>0</v>
      </c>
      <c r="G227" s="6">
        <f>'Principal CF Alloc'!W242</f>
        <v>52534.875588599978</v>
      </c>
      <c r="H227" s="6">
        <f>'Principal CF Alloc'!AD242</f>
        <v>0</v>
      </c>
      <c r="I227" s="6">
        <f>'Principal CF Alloc'!AG242</f>
        <v>15267.948217933392</v>
      </c>
      <c r="K227" s="6">
        <f t="shared" si="4"/>
        <v>67802.823806533372</v>
      </c>
      <c r="L227" s="20">
        <f>K227-'Summary CF'!F226</f>
        <v>-9.9999945610761642E-2</v>
      </c>
    </row>
    <row r="228" spans="1:12" x14ac:dyDescent="0.15">
      <c r="A228" s="26">
        <v>225</v>
      </c>
      <c r="B228" s="6">
        <f>'Principal CF Alloc'!D243</f>
        <v>0</v>
      </c>
      <c r="C228" s="6">
        <f>'Principal CF Alloc'!G243</f>
        <v>0</v>
      </c>
      <c r="D228" s="6">
        <f>'Principal CF Alloc'!J243</f>
        <v>0</v>
      </c>
      <c r="E228" s="6">
        <f>'Principal CF Alloc'!O243</f>
        <v>0</v>
      </c>
      <c r="F228" s="6">
        <f>'Principal CF Alloc'!R243</f>
        <v>0</v>
      </c>
      <c r="G228" s="6">
        <f>'Principal CF Alloc'!W243</f>
        <v>47226.133859412148</v>
      </c>
      <c r="H228" s="6">
        <f>'Principal CF Alloc'!AD243</f>
        <v>0</v>
      </c>
      <c r="I228" s="6">
        <f>'Principal CF Alloc'!AG243</f>
        <v>13725.095152888178</v>
      </c>
      <c r="K228" s="6">
        <f t="shared" si="4"/>
        <v>60951.229012300326</v>
      </c>
      <c r="L228" s="20">
        <f>K228-'Summary CF'!F227</f>
        <v>-9.9999945603485685E-2</v>
      </c>
    </row>
    <row r="229" spans="1:12" x14ac:dyDescent="0.15">
      <c r="A229" s="26">
        <v>226</v>
      </c>
      <c r="B229" s="6">
        <f>'Principal CF Alloc'!D244</f>
        <v>0</v>
      </c>
      <c r="C229" s="6">
        <f>'Principal CF Alloc'!G244</f>
        <v>0</v>
      </c>
      <c r="D229" s="6">
        <f>'Principal CF Alloc'!J244</f>
        <v>0</v>
      </c>
      <c r="E229" s="6">
        <f>'Principal CF Alloc'!O244</f>
        <v>0</v>
      </c>
      <c r="F229" s="6">
        <f>'Principal CF Alloc'!R244</f>
        <v>0</v>
      </c>
      <c r="G229" s="6">
        <f>'Principal CF Alloc'!W244</f>
        <v>42139.675090036537</v>
      </c>
      <c r="H229" s="6">
        <f>'Principal CF Alloc'!AD244</f>
        <v>0</v>
      </c>
      <c r="I229" s="6">
        <f>'Principal CF Alloc'!AG244</f>
        <v>12246.84307303839</v>
      </c>
      <c r="K229" s="6">
        <f t="shared" si="4"/>
        <v>54386.518163074928</v>
      </c>
      <c r="L229" s="20">
        <f>K229-'Summary CF'!F228</f>
        <v>-9.9999945610761642E-2</v>
      </c>
    </row>
    <row r="230" spans="1:12" x14ac:dyDescent="0.15">
      <c r="A230" s="26">
        <v>227</v>
      </c>
      <c r="B230" s="6">
        <f>'Principal CF Alloc'!D245</f>
        <v>0</v>
      </c>
      <c r="C230" s="6">
        <f>'Principal CF Alloc'!G245</f>
        <v>0</v>
      </c>
      <c r="D230" s="6">
        <f>'Principal CF Alloc'!J245</f>
        <v>0</v>
      </c>
      <c r="E230" s="6">
        <f>'Principal CF Alloc'!O245</f>
        <v>0</v>
      </c>
      <c r="F230" s="6">
        <f>'Principal CF Alloc'!R245</f>
        <v>0</v>
      </c>
      <c r="G230" s="6">
        <f>'Principal CF Alloc'!W245</f>
        <v>37267.921607360644</v>
      </c>
      <c r="H230" s="6">
        <f>'Principal CF Alloc'!AD245</f>
        <v>0</v>
      </c>
      <c r="I230" s="6">
        <f>'Principal CF Alloc'!AG245</f>
        <v>10830.989717135708</v>
      </c>
      <c r="K230" s="6">
        <f t="shared" si="4"/>
        <v>48098.911324496352</v>
      </c>
      <c r="L230" s="20">
        <f>K230-'Summary CF'!F229</f>
        <v>-9.9999945603485685E-2</v>
      </c>
    </row>
    <row r="231" spans="1:12" x14ac:dyDescent="0.15">
      <c r="A231" s="26">
        <v>228</v>
      </c>
      <c r="B231" s="6">
        <f>'Principal CF Alloc'!D246</f>
        <v>0</v>
      </c>
      <c r="C231" s="6">
        <f>'Principal CF Alloc'!G246</f>
        <v>0</v>
      </c>
      <c r="D231" s="6">
        <f>'Principal CF Alloc'!J246</f>
        <v>0</v>
      </c>
      <c r="E231" s="6">
        <f>'Principal CF Alloc'!O246</f>
        <v>0</v>
      </c>
      <c r="F231" s="6">
        <f>'Principal CF Alloc'!R246</f>
        <v>0</v>
      </c>
      <c r="G231" s="6">
        <f>'Principal CF Alloc'!W246</f>
        <v>32603.531083735124</v>
      </c>
      <c r="H231" s="6">
        <f>'Principal CF Alloc'!AD246</f>
        <v>0</v>
      </c>
      <c r="I231" s="6">
        <f>'Principal CF Alloc'!AG246</f>
        <v>9475.4012212070411</v>
      </c>
      <c r="K231" s="6">
        <f t="shared" si="4"/>
        <v>42078.932304942166</v>
      </c>
      <c r="L231" s="20">
        <f>K231-'Summary CF'!F230</f>
        <v>-9.9999945603485685E-2</v>
      </c>
    </row>
    <row r="232" spans="1:12" x14ac:dyDescent="0.15">
      <c r="A232" s="26">
        <v>229</v>
      </c>
      <c r="B232" s="6">
        <f>'Principal CF Alloc'!D247</f>
        <v>0</v>
      </c>
      <c r="C232" s="6">
        <f>'Principal CF Alloc'!G247</f>
        <v>0</v>
      </c>
      <c r="D232" s="6">
        <f>'Principal CF Alloc'!J247</f>
        <v>0</v>
      </c>
      <c r="E232" s="6">
        <f>'Principal CF Alloc'!O247</f>
        <v>0</v>
      </c>
      <c r="F232" s="6">
        <f>'Principal CF Alloc'!R247</f>
        <v>0</v>
      </c>
      <c r="G232" s="6">
        <f>'Principal CF Alloc'!W247</f>
        <v>28139.389602656422</v>
      </c>
      <c r="H232" s="6">
        <f>'Principal CF Alloc'!AD247</f>
        <v>0</v>
      </c>
      <c r="I232" s="6">
        <f>'Principal CF Alloc'!AG247</f>
        <v>8178.0101032685434</v>
      </c>
      <c r="K232" s="6">
        <f t="shared" si="4"/>
        <v>36317.399705924967</v>
      </c>
      <c r="L232" s="20">
        <f>K232-'Summary CF'!F231</f>
        <v>-9.9999945596209727E-2</v>
      </c>
    </row>
    <row r="233" spans="1:12" x14ac:dyDescent="0.15">
      <c r="A233" s="26">
        <v>230</v>
      </c>
      <c r="B233" s="6">
        <f>'Principal CF Alloc'!D248</f>
        <v>0</v>
      </c>
      <c r="C233" s="6">
        <f>'Principal CF Alloc'!G248</f>
        <v>0</v>
      </c>
      <c r="D233" s="6">
        <f>'Principal CF Alloc'!J248</f>
        <v>0</v>
      </c>
      <c r="E233" s="6">
        <f>'Principal CF Alloc'!O248</f>
        <v>0</v>
      </c>
      <c r="F233" s="6">
        <f>'Principal CF Alloc'!R248</f>
        <v>0</v>
      </c>
      <c r="G233" s="6">
        <f>'Principal CF Alloc'!W248</f>
        <v>23868.604922048395</v>
      </c>
      <c r="H233" s="6">
        <f>'Principal CF Alloc'!AD248</f>
        <v>0</v>
      </c>
      <c r="I233" s="6">
        <f>'Principal CF Alloc'!AG248</f>
        <v>6936.813305466836</v>
      </c>
      <c r="K233" s="6">
        <f t="shared" si="4"/>
        <v>30805.418227515231</v>
      </c>
      <c r="L233" s="20">
        <f>K233-'Summary CF'!F232</f>
        <v>-9.9999945599847706E-2</v>
      </c>
    </row>
    <row r="234" spans="1:12" x14ac:dyDescent="0.15">
      <c r="A234" s="26">
        <v>231</v>
      </c>
      <c r="B234" s="6">
        <f>'Principal CF Alloc'!D249</f>
        <v>0</v>
      </c>
      <c r="C234" s="6">
        <f>'Principal CF Alloc'!G249</f>
        <v>0</v>
      </c>
      <c r="D234" s="6">
        <f>'Principal CF Alloc'!J249</f>
        <v>0</v>
      </c>
      <c r="E234" s="6">
        <f>'Principal CF Alloc'!O249</f>
        <v>0</v>
      </c>
      <c r="F234" s="6">
        <f>'Principal CF Alloc'!R249</f>
        <v>0</v>
      </c>
      <c r="G234" s="6">
        <f>'Principal CF Alloc'!W249</f>
        <v>19784.499929639045</v>
      </c>
      <c r="H234" s="6">
        <f>'Principal CF Alloc'!AD249</f>
        <v>0</v>
      </c>
      <c r="I234" s="6">
        <f>'Principal CF Alloc'!AG249</f>
        <v>5749.8702920478681</v>
      </c>
      <c r="K234" s="6">
        <f t="shared" si="4"/>
        <v>25534.370221686913</v>
      </c>
      <c r="L234" s="20">
        <f>K234-'Summary CF'!F233</f>
        <v>-9.9999945596209727E-2</v>
      </c>
    </row>
    <row r="235" spans="1:12" x14ac:dyDescent="0.15">
      <c r="A235" s="26">
        <v>232</v>
      </c>
      <c r="B235" s="6">
        <f>'Principal CF Alloc'!D250</f>
        <v>0</v>
      </c>
      <c r="C235" s="6">
        <f>'Principal CF Alloc'!G250</f>
        <v>0</v>
      </c>
      <c r="D235" s="6">
        <f>'Principal CF Alloc'!J250</f>
        <v>0</v>
      </c>
      <c r="E235" s="6">
        <f>'Principal CF Alloc'!O250</f>
        <v>0</v>
      </c>
      <c r="F235" s="6">
        <f>'Principal CF Alloc'!R250</f>
        <v>0</v>
      </c>
      <c r="G235" s="6">
        <f>'Principal CF Alloc'!W250</f>
        <v>15880.606285079213</v>
      </c>
      <c r="H235" s="6">
        <f>'Principal CF Alloc'!AD250</f>
        <v>0</v>
      </c>
      <c r="I235" s="6">
        <f>'Principal CF Alloc'!AG250</f>
        <v>4615.3012015976674</v>
      </c>
      <c r="K235" s="6">
        <f t="shared" si="4"/>
        <v>20495.907486676879</v>
      </c>
      <c r="L235" s="20">
        <f>K235-'Summary CF'!F234</f>
        <v>-9.9999945596209727E-2</v>
      </c>
    </row>
    <row r="236" spans="1:12" x14ac:dyDescent="0.15">
      <c r="A236" s="26">
        <v>233</v>
      </c>
      <c r="B236" s="6">
        <f>'Principal CF Alloc'!D251</f>
        <v>0</v>
      </c>
      <c r="C236" s="6">
        <f>'Principal CF Alloc'!G251</f>
        <v>0</v>
      </c>
      <c r="D236" s="6">
        <f>'Principal CF Alloc'!J251</f>
        <v>0</v>
      </c>
      <c r="E236" s="6">
        <f>'Principal CF Alloc'!O251</f>
        <v>0</v>
      </c>
      <c r="F236" s="6">
        <f>'Principal CF Alloc'!R251</f>
        <v>0</v>
      </c>
      <c r="G236" s="6">
        <f>'Principal CF Alloc'!W251</f>
        <v>12150.658243596901</v>
      </c>
      <c r="H236" s="6">
        <f>'Principal CF Alloc'!AD251</f>
        <v>0</v>
      </c>
      <c r="I236" s="6">
        <f>'Principal CF Alloc'!AG251</f>
        <v>3531.2850520418706</v>
      </c>
      <c r="K236" s="6">
        <f t="shared" si="4"/>
        <v>15681.943295638772</v>
      </c>
      <c r="L236" s="20">
        <f>K236-'Summary CF'!F235</f>
        <v>-9.9999945596209727E-2</v>
      </c>
    </row>
    <row r="237" spans="1:12" x14ac:dyDescent="0.15">
      <c r="A237" s="26">
        <v>234</v>
      </c>
      <c r="B237" s="6">
        <f>'Principal CF Alloc'!D252</f>
        <v>0</v>
      </c>
      <c r="C237" s="6">
        <f>'Principal CF Alloc'!G252</f>
        <v>0</v>
      </c>
      <c r="D237" s="6">
        <f>'Principal CF Alloc'!J252</f>
        <v>0</v>
      </c>
      <c r="E237" s="6">
        <f>'Principal CF Alloc'!O252</f>
        <v>0</v>
      </c>
      <c r="F237" s="6">
        <f>'Principal CF Alloc'!R252</f>
        <v>0</v>
      </c>
      <c r="G237" s="6">
        <f>'Principal CF Alloc'!W252</f>
        <v>8588.5866561236417</v>
      </c>
      <c r="H237" s="6">
        <f>'Principal CF Alloc'!AD252</f>
        <v>0</v>
      </c>
      <c r="I237" s="6">
        <f>'Principal CF Alloc'!AG252</f>
        <v>2496.0579969324544</v>
      </c>
      <c r="K237" s="6">
        <f t="shared" si="4"/>
        <v>11084.644653056097</v>
      </c>
      <c r="L237" s="20">
        <f>K237-'Summary CF'!F236</f>
        <v>-9.9999945592571748E-2</v>
      </c>
    </row>
    <row r="238" spans="1:12" x14ac:dyDescent="0.15">
      <c r="A238" s="26">
        <v>235</v>
      </c>
      <c r="B238" s="6">
        <f>'Principal CF Alloc'!D253</f>
        <v>0</v>
      </c>
      <c r="C238" s="6">
        <f>'Principal CF Alloc'!G253</f>
        <v>0</v>
      </c>
      <c r="D238" s="6">
        <f>'Principal CF Alloc'!J253</f>
        <v>0</v>
      </c>
      <c r="E238" s="6">
        <f>'Principal CF Alloc'!O253</f>
        <v>0</v>
      </c>
      <c r="F238" s="6">
        <f>'Principal CF Alloc'!R253</f>
        <v>0</v>
      </c>
      <c r="G238" s="6">
        <f>'Principal CF Alloc'!W253</f>
        <v>5188.5131409682326</v>
      </c>
      <c r="H238" s="6">
        <f>'Principal CF Alloc'!AD253</f>
        <v>0</v>
      </c>
      <c r="I238" s="6">
        <f>'Principal CF Alloc'!AG253</f>
        <v>1507.9116315904139</v>
      </c>
      <c r="K238" s="6">
        <f t="shared" si="4"/>
        <v>6696.4247725586465</v>
      </c>
      <c r="L238" s="20">
        <f>K238-'Summary CF'!F237</f>
        <v>-9.9999945593481243E-2</v>
      </c>
    </row>
    <row r="239" spans="1:12" x14ac:dyDescent="0.15">
      <c r="A239" s="26">
        <v>236</v>
      </c>
      <c r="B239" s="6">
        <f>'Principal CF Alloc'!D254</f>
        <v>0</v>
      </c>
      <c r="C239" s="6">
        <f>'Principal CF Alloc'!G254</f>
        <v>0</v>
      </c>
      <c r="D239" s="6">
        <f>'Principal CF Alloc'!J254</f>
        <v>0</v>
      </c>
      <c r="E239" s="6">
        <f>'Principal CF Alloc'!O254</f>
        <v>0</v>
      </c>
      <c r="F239" s="6">
        <f>'Principal CF Alloc'!R254</f>
        <v>0</v>
      </c>
      <c r="G239" s="6">
        <f>'Principal CF Alloc'!W254</f>
        <v>1944.7444222483086</v>
      </c>
      <c r="H239" s="6">
        <f>'Principal CF Alloc'!AD254</f>
        <v>0</v>
      </c>
      <c r="I239" s="6">
        <f>'Principal CF Alloc'!AG254</f>
        <v>565.19134771243603</v>
      </c>
      <c r="K239" s="6">
        <f t="shared" si="4"/>
        <v>2509.9357699607444</v>
      </c>
      <c r="L239" s="20">
        <f>K239-'Summary CF'!F238</f>
        <v>-9.9999945593481243E-2</v>
      </c>
    </row>
    <row r="240" spans="1:12" x14ac:dyDescent="0.15">
      <c r="A240" s="26">
        <v>237</v>
      </c>
      <c r="B240" s="6">
        <f>'Principal CF Alloc'!D255</f>
        <v>0</v>
      </c>
      <c r="C240" s="6">
        <f>'Principal CF Alloc'!G255</f>
        <v>0</v>
      </c>
      <c r="D240" s="6">
        <f>'Principal CF Alloc'!J255</f>
        <v>0</v>
      </c>
      <c r="E240" s="6">
        <f>'Principal CF Alloc'!O255</f>
        <v>0</v>
      </c>
      <c r="F240" s="6">
        <f>'Principal CF Alloc'!R255</f>
        <v>0</v>
      </c>
      <c r="G240" s="6">
        <f>'Principal CF Alloc'!W255</f>
        <v>0</v>
      </c>
      <c r="H240" s="6">
        <f>'Principal CF Alloc'!AD255</f>
        <v>0</v>
      </c>
      <c r="I240" s="6">
        <f>'Principal CF Alloc'!AG255</f>
        <v>0</v>
      </c>
      <c r="K240" s="6">
        <f t="shared" si="4"/>
        <v>0</v>
      </c>
      <c r="L240" s="20">
        <f>K240-'Summary CF'!F239</f>
        <v>0</v>
      </c>
    </row>
    <row r="241" spans="1:12" x14ac:dyDescent="0.15">
      <c r="A241" s="26">
        <v>238</v>
      </c>
      <c r="B241" s="6">
        <f>'Principal CF Alloc'!D256</f>
        <v>0</v>
      </c>
      <c r="C241" s="6">
        <f>'Principal CF Alloc'!G256</f>
        <v>0</v>
      </c>
      <c r="D241" s="6">
        <f>'Principal CF Alloc'!J256</f>
        <v>0</v>
      </c>
      <c r="E241" s="6">
        <f>'Principal CF Alloc'!O256</f>
        <v>0</v>
      </c>
      <c r="F241" s="6">
        <f>'Principal CF Alloc'!R256</f>
        <v>0</v>
      </c>
      <c r="G241" s="6">
        <f>'Principal CF Alloc'!W256</f>
        <v>0</v>
      </c>
      <c r="H241" s="6">
        <f>'Principal CF Alloc'!AD256</f>
        <v>0</v>
      </c>
      <c r="I241" s="6">
        <f>'Principal CF Alloc'!AG256</f>
        <v>0</v>
      </c>
      <c r="K241" s="6">
        <f t="shared" si="4"/>
        <v>0</v>
      </c>
      <c r="L241" s="20">
        <f>K241-'Summary CF'!F240</f>
        <v>0</v>
      </c>
    </row>
    <row r="242" spans="1:12" x14ac:dyDescent="0.15">
      <c r="A242" s="26">
        <v>239</v>
      </c>
      <c r="B242" s="6">
        <f>'Principal CF Alloc'!D257</f>
        <v>0</v>
      </c>
      <c r="C242" s="6">
        <f>'Principal CF Alloc'!G257</f>
        <v>0</v>
      </c>
      <c r="D242" s="6">
        <f>'Principal CF Alloc'!J257</f>
        <v>0</v>
      </c>
      <c r="E242" s="6">
        <f>'Principal CF Alloc'!O257</f>
        <v>0</v>
      </c>
      <c r="F242" s="6">
        <f>'Principal CF Alloc'!R257</f>
        <v>0</v>
      </c>
      <c r="G242" s="6">
        <f>'Principal CF Alloc'!W257</f>
        <v>0</v>
      </c>
      <c r="H242" s="6">
        <f>'Principal CF Alloc'!AD257</f>
        <v>0</v>
      </c>
      <c r="I242" s="6">
        <f>'Principal CF Alloc'!AG257</f>
        <v>0</v>
      </c>
      <c r="K242" s="6">
        <f t="shared" si="4"/>
        <v>0</v>
      </c>
      <c r="L242" s="20">
        <f>K242-'Summary CF'!F241</f>
        <v>0</v>
      </c>
    </row>
    <row r="243" spans="1:12" x14ac:dyDescent="0.15">
      <c r="A243" s="26">
        <v>240</v>
      </c>
      <c r="B243" s="6">
        <f>'Principal CF Alloc'!D258</f>
        <v>0</v>
      </c>
      <c r="C243" s="6">
        <f>'Principal CF Alloc'!G258</f>
        <v>0</v>
      </c>
      <c r="D243" s="6">
        <f>'Principal CF Alloc'!J258</f>
        <v>0</v>
      </c>
      <c r="E243" s="6">
        <f>'Principal CF Alloc'!O258</f>
        <v>0</v>
      </c>
      <c r="F243" s="6">
        <f>'Principal CF Alloc'!R258</f>
        <v>0</v>
      </c>
      <c r="G243" s="6">
        <f>'Principal CF Alloc'!W258</f>
        <v>0</v>
      </c>
      <c r="H243" s="6">
        <f>'Principal CF Alloc'!AD258</f>
        <v>0</v>
      </c>
      <c r="I243" s="6">
        <f>'Principal CF Alloc'!AG258</f>
        <v>0</v>
      </c>
      <c r="K243" s="6">
        <f t="shared" si="4"/>
        <v>0</v>
      </c>
      <c r="L243" s="20">
        <f>K243-'Summary CF'!F242</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L243"/>
  <sheetViews>
    <sheetView zoomScale="85" workbookViewId="0">
      <pane xSplit="1" ySplit="3" topLeftCell="B13" activePane="bottomRight" state="frozen"/>
      <selection pane="topRight" activeCell="B1" sqref="B1"/>
      <selection pane="bottomLeft" activeCell="A4" sqref="A4"/>
      <selection pane="bottomRight" activeCell="E42" sqref="E42"/>
    </sheetView>
  </sheetViews>
  <sheetFormatPr baseColWidth="10" defaultColWidth="8.83203125" defaultRowHeight="13" x14ac:dyDescent="0.15"/>
  <cols>
    <col min="1" max="1" width="8.6640625" customWidth="1"/>
    <col min="2" max="2" width="9.6640625" style="6" bestFit="1" customWidth="1"/>
    <col min="3" max="9" width="9.1640625" style="6" customWidth="1"/>
    <col min="10" max="10" width="4.6640625" style="6" customWidth="1"/>
    <col min="11" max="12" width="9.1640625" style="6" customWidth="1"/>
  </cols>
  <sheetData>
    <row r="1" spans="1:12" x14ac:dyDescent="0.15">
      <c r="A1" s="5" t="s">
        <v>53</v>
      </c>
      <c r="B1" s="37">
        <f>0.05/12</f>
        <v>4.1666666666666666E-3</v>
      </c>
    </row>
    <row r="3" spans="1:12" x14ac:dyDescent="0.15">
      <c r="A3">
        <v>0</v>
      </c>
      <c r="B3" s="24" t="s">
        <v>1</v>
      </c>
      <c r="C3" s="24" t="s">
        <v>7</v>
      </c>
      <c r="D3" s="24" t="s">
        <v>2</v>
      </c>
      <c r="E3" s="24" t="s">
        <v>5</v>
      </c>
      <c r="F3" s="24" t="s">
        <v>6</v>
      </c>
      <c r="G3" s="24" t="s">
        <v>4</v>
      </c>
      <c r="H3" s="24" t="s">
        <v>0</v>
      </c>
      <c r="I3" s="24" t="s">
        <v>3</v>
      </c>
      <c r="K3" s="25" t="s">
        <v>47</v>
      </c>
      <c r="L3" s="25" t="s">
        <v>48</v>
      </c>
    </row>
    <row r="4" spans="1:12" x14ac:dyDescent="0.15">
      <c r="A4">
        <v>1</v>
      </c>
      <c r="B4" s="6">
        <f>$B$1*Balance!B3</f>
        <v>311666.66666666669</v>
      </c>
      <c r="C4" s="6">
        <f>$B$1*Balance!C3</f>
        <v>21666.666666666668</v>
      </c>
      <c r="D4" s="6">
        <f>$B$1*Balance!D3</f>
        <v>58333.333333333336</v>
      </c>
      <c r="E4" s="6">
        <f>'Principal CF Alloc'!L19-'Principal CF Alloc'!M19</f>
        <v>0</v>
      </c>
      <c r="F4" s="6">
        <f>$B$1*Balance!F3</f>
        <v>83333.333333333328</v>
      </c>
      <c r="G4" s="6">
        <f>'Principal CF Alloc'!T19-'Principal CF Alloc'!U19</f>
        <v>0</v>
      </c>
      <c r="H4" s="6">
        <f>$B$1*Balance!H3</f>
        <v>135625</v>
      </c>
      <c r="I4" s="6">
        <f>$B$1*Balance!I3</f>
        <v>58125</v>
      </c>
      <c r="K4" s="6">
        <f>SUM(B4:J4)</f>
        <v>668750</v>
      </c>
      <c r="L4" s="6">
        <f>'Summary CF'!H3-Interest!K4</f>
        <v>191666.66708333336</v>
      </c>
    </row>
    <row r="5" spans="1:12" x14ac:dyDescent="0.15">
      <c r="A5">
        <v>2</v>
      </c>
      <c r="B5" s="6">
        <f>$B$1*Balance!B4</f>
        <v>307638.84202763223</v>
      </c>
      <c r="C5" s="6">
        <f>$B$1*Balance!C4</f>
        <v>21284.722222222219</v>
      </c>
      <c r="D5" s="6">
        <f>$B$1*Balance!D4</f>
        <v>58333.333333333336</v>
      </c>
      <c r="E5" s="6">
        <f>'Principal CF Alloc'!L20-'Principal CF Alloc'!M20</f>
        <v>0</v>
      </c>
      <c r="F5" s="6">
        <f>$B$1*Balance!F4</f>
        <v>83333.333333333328</v>
      </c>
      <c r="G5" s="6">
        <f>'Principal CF Alloc'!T20-'Principal CF Alloc'!U20</f>
        <v>0</v>
      </c>
      <c r="H5" s="6">
        <f>$B$1*Balance!H4</f>
        <v>134575.5072142806</v>
      </c>
      <c r="I5" s="6">
        <f>$B$1*Balance!I4</f>
        <v>58125</v>
      </c>
      <c r="K5" s="6">
        <f t="shared" ref="K5:K68" si="0">SUM(B5:J5)</f>
        <v>663290.73813080159</v>
      </c>
      <c r="L5" s="6">
        <f>'Summary CF'!H4-Interest!K5</f>
        <v>192465.27819444449</v>
      </c>
    </row>
    <row r="6" spans="1:12" x14ac:dyDescent="0.15">
      <c r="A6">
        <v>3</v>
      </c>
      <c r="B6" s="6">
        <f>$B$1*Balance!B5</f>
        <v>303102.74819662044</v>
      </c>
      <c r="C6" s="6">
        <f>$B$1*Balance!C5</f>
        <v>20901.186342592591</v>
      </c>
      <c r="D6" s="6">
        <f>$B$1*Balance!D5</f>
        <v>58333.333333333336</v>
      </c>
      <c r="E6" s="6">
        <f>'Principal CF Alloc'!L21-'Principal CF Alloc'!M21</f>
        <v>0</v>
      </c>
      <c r="F6" s="6">
        <f>$B$1*Balance!F5</f>
        <v>83333.333333333328</v>
      </c>
      <c r="G6" s="6">
        <f>'Principal CF Alloc'!T21-'Principal CF Alloc'!U21</f>
        <v>0</v>
      </c>
      <c r="H6" s="6">
        <f>$B$1*Balance!H5</f>
        <v>133378.80325193447</v>
      </c>
      <c r="I6" s="6">
        <f>$B$1*Balance!I5</f>
        <v>58125</v>
      </c>
      <c r="K6" s="6">
        <f t="shared" si="0"/>
        <v>657174.40445781406</v>
      </c>
      <c r="L6" s="6">
        <f>'Summary CF'!H5-Interest!K6</f>
        <v>193267.2168518519</v>
      </c>
    </row>
    <row r="7" spans="1:12" x14ac:dyDescent="0.15">
      <c r="A7">
        <v>4</v>
      </c>
      <c r="B7" s="6">
        <f>$B$1*Balance!B6</f>
        <v>298063.12993942772</v>
      </c>
      <c r="C7" s="6">
        <f>$B$1*Balance!C6</f>
        <v>20516.052396797837</v>
      </c>
      <c r="D7" s="6">
        <f>$B$1*Balance!D6</f>
        <v>58333.333333333336</v>
      </c>
      <c r="E7" s="6">
        <f>'Principal CF Alloc'!L22-'Principal CF Alloc'!M22</f>
        <v>0</v>
      </c>
      <c r="F7" s="6">
        <f>$B$1*Balance!F6</f>
        <v>83333.333333333328</v>
      </c>
      <c r="G7" s="6">
        <f>'Principal CF Alloc'!T22-'Principal CF Alloc'!U22</f>
        <v>0</v>
      </c>
      <c r="H7" s="6">
        <f>$B$1*Balance!H6</f>
        <v>132036.26916284321</v>
      </c>
      <c r="I7" s="6">
        <f>$B$1*Balance!I6</f>
        <v>58125</v>
      </c>
      <c r="K7" s="6">
        <f t="shared" si="0"/>
        <v>650407.11816573539</v>
      </c>
      <c r="L7" s="6">
        <f>'Summary CF'!H6-Interest!K7</f>
        <v>194072.49692033196</v>
      </c>
    </row>
    <row r="8" spans="1:12" x14ac:dyDescent="0.15">
      <c r="A8">
        <v>5</v>
      </c>
      <c r="B8" s="6">
        <f>$B$1*Balance!B7</f>
        <v>292525.91421157494</v>
      </c>
      <c r="C8" s="6">
        <f>$B$1*Balance!C7</f>
        <v>20129.313726228942</v>
      </c>
      <c r="D8" s="6">
        <f>$B$1*Balance!D7</f>
        <v>58333.333333333336</v>
      </c>
      <c r="E8" s="6">
        <f>'Principal CF Alloc'!L23-'Principal CF Alloc'!M23</f>
        <v>0</v>
      </c>
      <c r="F8" s="6">
        <f>$B$1*Balance!F7</f>
        <v>83333.333333333328</v>
      </c>
      <c r="G8" s="6">
        <f>'Principal CF Alloc'!T23-'Principal CF Alloc'!U23</f>
        <v>0</v>
      </c>
      <c r="H8" s="6">
        <f>$B$1*Balance!H7</f>
        <v>130549.62957953682</v>
      </c>
      <c r="I8" s="6">
        <f>$B$1*Balance!I7</f>
        <v>58125</v>
      </c>
      <c r="K8" s="6">
        <f t="shared" si="0"/>
        <v>642996.52418400731</v>
      </c>
      <c r="L8" s="6">
        <f>'Summary CF'!H7-Interest!K8</f>
        <v>194881.13232243038</v>
      </c>
    </row>
    <row r="9" spans="1:12" x14ac:dyDescent="0.15">
      <c r="A9">
        <v>6</v>
      </c>
      <c r="B9" s="6">
        <f>$B$1*Balance!B8</f>
        <v>286498.20564389712</v>
      </c>
      <c r="C9" s="6">
        <f>$B$1*Balance!C8</f>
        <v>19740.963644532672</v>
      </c>
      <c r="D9" s="6">
        <f>$B$1*Balance!D8</f>
        <v>58333.333333333336</v>
      </c>
      <c r="E9" s="6">
        <f>'Principal CF Alloc'!L24-'Principal CF Alloc'!M24</f>
        <v>0</v>
      </c>
      <c r="F9" s="6">
        <f>$B$1*Balance!F8</f>
        <v>83333.333333333328</v>
      </c>
      <c r="G9" s="6">
        <f>'Principal CF Alloc'!T24-'Principal CF Alloc'!U24</f>
        <v>0</v>
      </c>
      <c r="H9" s="6">
        <f>$B$1*Balance!H8</f>
        <v>128920.9514052296</v>
      </c>
      <c r="I9" s="6">
        <f>$B$1*Balance!I8</f>
        <v>58125</v>
      </c>
      <c r="K9" s="6">
        <f t="shared" si="0"/>
        <v>634951.78736032604</v>
      </c>
      <c r="L9" s="6">
        <f>'Summary CF'!H8-Interest!K9</f>
        <v>195693.13703870447</v>
      </c>
    </row>
    <row r="10" spans="1:12" x14ac:dyDescent="0.15">
      <c r="A10">
        <v>7</v>
      </c>
      <c r="B10" s="6">
        <f>$B$1*Balance!B9</f>
        <v>279988.27751401858</v>
      </c>
      <c r="C10" s="6">
        <f>$B$1*Balance!C9</f>
        <v>19350.995437496</v>
      </c>
      <c r="D10" s="6">
        <f>$B$1*Balance!D9</f>
        <v>58333.333333333336</v>
      </c>
      <c r="E10" s="6">
        <f>'Principal CF Alloc'!L25-'Principal CF Alloc'!M25</f>
        <v>0</v>
      </c>
      <c r="F10" s="6">
        <f>$B$1*Balance!F9</f>
        <v>83333.333333333328</v>
      </c>
      <c r="G10" s="6">
        <f>'Principal CF Alloc'!T25-'Principal CF Alloc'!U25</f>
        <v>0</v>
      </c>
      <c r="H10" s="6">
        <f>$B$1*Balance!H9</f>
        <v>127152.64118994187</v>
      </c>
      <c r="I10" s="6">
        <f>$B$1*Balance!I9</f>
        <v>58125</v>
      </c>
      <c r="K10" s="6">
        <f t="shared" si="0"/>
        <v>626283.58080812311</v>
      </c>
      <c r="L10" s="6">
        <f>'Summary CF'!H9-Interest!K10</f>
        <v>196508.52510796266</v>
      </c>
    </row>
    <row r="11" spans="1:12" x14ac:dyDescent="0.15">
      <c r="A11">
        <v>8</v>
      </c>
      <c r="B11" s="6">
        <f>$B$1*Balance!B10</f>
        <v>273005.55815597111</v>
      </c>
      <c r="C11" s="6">
        <f>$B$1*Balance!C10</f>
        <v>18959.40236293001</v>
      </c>
      <c r="D11" s="6">
        <f>$B$1*Balance!D10</f>
        <v>58333.333333333336</v>
      </c>
      <c r="E11" s="6">
        <f>'Principal CF Alloc'!L26-'Principal CF Alloc'!M26</f>
        <v>0</v>
      </c>
      <c r="F11" s="6">
        <f>$B$1*Balance!F10</f>
        <v>83333.333333333328</v>
      </c>
      <c r="G11" s="6">
        <f>'Principal CF Alloc'!T26-'Principal CF Alloc'!U26</f>
        <v>0</v>
      </c>
      <c r="H11" s="6">
        <f>$B$1*Balance!H10</f>
        <v>125247.44118083196</v>
      </c>
      <c r="I11" s="6">
        <f>$B$1*Balance!I10</f>
        <v>58125</v>
      </c>
      <c r="K11" s="6">
        <f t="shared" si="0"/>
        <v>617004.06836639973</v>
      </c>
      <c r="L11" s="6">
        <f>'Summary CF'!H10-Interest!K11</f>
        <v>197327.31062750996</v>
      </c>
    </row>
    <row r="12" spans="1:12" x14ac:dyDescent="0.15">
      <c r="A12">
        <v>9</v>
      </c>
      <c r="B12" s="6">
        <f>$B$1*Balance!B11</f>
        <v>265560.61278294277</v>
      </c>
      <c r="C12" s="6">
        <f>$B$1*Balance!C11</f>
        <v>18566.177650553331</v>
      </c>
      <c r="D12" s="6">
        <f>$B$1*Balance!D11</f>
        <v>58333.333333333336</v>
      </c>
      <c r="E12" s="6">
        <f>'Principal CF Alloc'!L27-'Principal CF Alloc'!M27</f>
        <v>0</v>
      </c>
      <c r="F12" s="6">
        <f>$B$1*Balance!F11</f>
        <v>83333.333333333328</v>
      </c>
      <c r="G12" s="6">
        <f>'Principal CF Alloc'!T27-'Principal CF Alloc'!U27</f>
        <v>0</v>
      </c>
      <c r="H12" s="6">
        <f>$B$1*Balance!H11</f>
        <v>123208.42403946957</v>
      </c>
      <c r="I12" s="6">
        <f>$B$1*Balance!I11</f>
        <v>58125</v>
      </c>
      <c r="K12" s="6">
        <f t="shared" si="0"/>
        <v>607126.88113963231</v>
      </c>
      <c r="L12" s="6">
        <f>'Summary CF'!H11-Interest!K12</f>
        <v>198149.50775338837</v>
      </c>
    </row>
    <row r="13" spans="1:12" x14ac:dyDescent="0.15">
      <c r="A13">
        <v>10</v>
      </c>
      <c r="B13" s="6">
        <f>$B$1*Balance!B12</f>
        <v>257665.12072164679</v>
      </c>
      <c r="C13" s="6">
        <f>$B$1*Balance!C12</f>
        <v>18171.31450187508</v>
      </c>
      <c r="D13" s="6">
        <f>$B$1*Balance!D12</f>
        <v>58333.333333333336</v>
      </c>
      <c r="E13" s="6">
        <f>'Principal CF Alloc'!L28-'Principal CF Alloc'!M28</f>
        <v>0</v>
      </c>
      <c r="F13" s="6">
        <f>$B$1*Balance!F12</f>
        <v>83333.333333333328</v>
      </c>
      <c r="G13" s="6">
        <f>'Principal CF Alloc'!T28-'Principal CF Alloc'!U28</f>
        <v>0</v>
      </c>
      <c r="H13" s="6">
        <f>$B$1*Balance!H12</f>
        <v>121038.98622561136</v>
      </c>
      <c r="I13" s="6">
        <f>$B$1*Balance!I12</f>
        <v>58125</v>
      </c>
      <c r="K13" s="6">
        <f t="shared" si="0"/>
        <v>596667.08811579994</v>
      </c>
      <c r="L13" s="6">
        <f>'Summary CF'!H12-Interest!K13</f>
        <v>198975.13070062443</v>
      </c>
    </row>
    <row r="14" spans="1:12" x14ac:dyDescent="0.15">
      <c r="A14">
        <v>11</v>
      </c>
      <c r="B14" s="6">
        <f>$B$1*Balance!B13</f>
        <v>249331.8480809512</v>
      </c>
      <c r="C14" s="6">
        <f>$B$1*Balance!C13</f>
        <v>17774.806090077338</v>
      </c>
      <c r="D14" s="6">
        <f>$B$1*Balance!D13</f>
        <v>58333.333333333336</v>
      </c>
      <c r="E14" s="6">
        <f>'Principal CF Alloc'!L29-'Principal CF Alloc'!M29</f>
        <v>0</v>
      </c>
      <c r="F14" s="6">
        <f>$B$1*Balance!F13</f>
        <v>83333.333333333328</v>
      </c>
      <c r="G14" s="6">
        <f>'Principal CF Alloc'!T29-'Principal CF Alloc'!U29</f>
        <v>0</v>
      </c>
      <c r="H14" s="6">
        <f>$B$1*Balance!H13</f>
        <v>118742.8400540587</v>
      </c>
      <c r="I14" s="6">
        <f>$B$1*Balance!I13</f>
        <v>58125</v>
      </c>
      <c r="K14" s="6">
        <f t="shared" si="0"/>
        <v>585641.16089175385</v>
      </c>
      <c r="L14" s="6">
        <f>'Summary CF'!H13-Interest!K14</f>
        <v>199804.19374347443</v>
      </c>
    </row>
    <row r="15" spans="1:12" x14ac:dyDescent="0.15">
      <c r="A15">
        <v>12</v>
      </c>
      <c r="B15" s="6">
        <f>$B$1*Balance!B14</f>
        <v>240574.61590205863</v>
      </c>
      <c r="C15" s="6">
        <f>$B$1*Balance!C14</f>
        <v>17376.645559897104</v>
      </c>
      <c r="D15" s="6">
        <f>$B$1*Balance!D14</f>
        <v>58333.333333333336</v>
      </c>
      <c r="E15" s="6">
        <f>'Principal CF Alloc'!L30-'Principal CF Alloc'!M30</f>
        <v>0</v>
      </c>
      <c r="F15" s="6">
        <f>$B$1*Balance!F14</f>
        <v>83333.333333333328</v>
      </c>
      <c r="G15" s="6">
        <f>'Principal CF Alloc'!T30-'Principal CF Alloc'!U30</f>
        <v>0</v>
      </c>
      <c r="H15" s="6">
        <f>$B$1*Balance!H14</f>
        <v>116324.0044383411</v>
      </c>
      <c r="I15" s="6">
        <f>$B$1*Balance!I14</f>
        <v>58125</v>
      </c>
      <c r="K15" s="6">
        <f t="shared" si="0"/>
        <v>574066.93256696349</v>
      </c>
      <c r="L15" s="6">
        <f>'Summary CF'!H14-Interest!K15</f>
        <v>200636.71121566941</v>
      </c>
    </row>
    <row r="16" spans="1:12" x14ac:dyDescent="0.15">
      <c r="A16">
        <v>13</v>
      </c>
      <c r="B16" s="6">
        <f>$B$1*Balance!B15</f>
        <v>231408.26386253061</v>
      </c>
      <c r="C16" s="6">
        <f>$B$1*Balance!C15</f>
        <v>16976.826027507788</v>
      </c>
      <c r="D16" s="6">
        <f>$B$1*Balance!D15</f>
        <v>58333.333333333336</v>
      </c>
      <c r="E16" s="6">
        <f>'Principal CF Alloc'!L31-'Principal CF Alloc'!M31</f>
        <v>0</v>
      </c>
      <c r="F16" s="6">
        <f>$B$1*Balance!F15</f>
        <v>83333.333333333328</v>
      </c>
      <c r="G16" s="6">
        <f>'Principal CF Alloc'!T31-'Principal CF Alloc'!U31</f>
        <v>0</v>
      </c>
      <c r="H16" s="6">
        <f>$B$1*Balance!H15</f>
        <v>113786.79434223578</v>
      </c>
      <c r="I16" s="6">
        <f>$B$1*Balance!I15</f>
        <v>58125</v>
      </c>
      <c r="K16" s="6">
        <f t="shared" si="0"/>
        <v>561963.55089894077</v>
      </c>
      <c r="L16" s="6">
        <f>'Summary CF'!H15-Interest!K16</f>
        <v>201472.6975106654</v>
      </c>
    </row>
    <row r="17" spans="1:12" x14ac:dyDescent="0.15">
      <c r="A17">
        <v>14</v>
      </c>
      <c r="B17" s="6">
        <f>$B$1*Balance!B16</f>
        <v>221848.60963165024</v>
      </c>
      <c r="C17" s="6">
        <f>$B$1*Balance!C16</f>
        <v>16575.340580400181</v>
      </c>
      <c r="D17" s="6">
        <f>$B$1*Balance!D16</f>
        <v>58333.333333333336</v>
      </c>
      <c r="E17" s="6">
        <f>'Principal CF Alloc'!L32-'Principal CF Alloc'!M32</f>
        <v>0</v>
      </c>
      <c r="F17" s="6">
        <f>$B$1*Balance!F16</f>
        <v>83333.333333333328</v>
      </c>
      <c r="G17" s="6">
        <f>'Principal CF Alloc'!T32-'Principal CF Alloc'!U32</f>
        <v>0</v>
      </c>
      <c r="H17" s="6">
        <f>$B$1*Balance!H16</f>
        <v>111135.80896745781</v>
      </c>
      <c r="I17" s="6">
        <f>$B$1*Balance!I16</f>
        <v>58125</v>
      </c>
      <c r="K17" s="6">
        <f t="shared" si="0"/>
        <v>549351.42584617482</v>
      </c>
      <c r="L17" s="6">
        <f>'Summary CF'!H16-Interest!K17</f>
        <v>202312.16708189028</v>
      </c>
    </row>
    <row r="18" spans="1:12" x14ac:dyDescent="0.15">
      <c r="A18">
        <v>15</v>
      </c>
      <c r="B18" s="6">
        <f>$B$1*Balance!B17</f>
        <v>211912.40399984489</v>
      </c>
      <c r="C18" s="6">
        <f>$B$1*Balance!C17</f>
        <v>16172.18227726296</v>
      </c>
      <c r="D18" s="6">
        <f>$B$1*Balance!D17</f>
        <v>58333.333333333336</v>
      </c>
      <c r="E18" s="6">
        <f>'Principal CF Alloc'!L33-'Principal CF Alloc'!M33</f>
        <v>0</v>
      </c>
      <c r="F18" s="6">
        <f>$B$1*Balance!F17</f>
        <v>83333.333333333328</v>
      </c>
      <c r="G18" s="6">
        <f>'Principal CF Alloc'!T33-'Principal CF Alloc'!U33</f>
        <v>0</v>
      </c>
      <c r="H18" s="6">
        <f>$B$1*Balance!H17</f>
        <v>108375.91871318629</v>
      </c>
      <c r="I18" s="6">
        <f>$B$1*Balance!I17</f>
        <v>58125</v>
      </c>
      <c r="K18" s="6">
        <f t="shared" si="0"/>
        <v>536252.17165696085</v>
      </c>
      <c r="L18" s="6">
        <f>'Summary CF'!H17-Interest!K18</f>
        <v>203155.13444299542</v>
      </c>
    </row>
    <row r="19" spans="1:12" x14ac:dyDescent="0.15">
      <c r="A19">
        <v>16</v>
      </c>
      <c r="B19" s="6">
        <f>$B$1*Balance!B18</f>
        <v>201617.28192998117</v>
      </c>
      <c r="C19" s="6">
        <f>$B$1*Balance!C18</f>
        <v>15767.344147862666</v>
      </c>
      <c r="D19" s="6">
        <f>$B$1*Balance!D18</f>
        <v>58333.333333333336</v>
      </c>
      <c r="E19" s="6">
        <f>'Principal CF Alloc'!L34-'Principal CF Alloc'!M34</f>
        <v>0</v>
      </c>
      <c r="F19" s="6">
        <f>$B$1*Balance!F18</f>
        <v>83333.333333333328</v>
      </c>
      <c r="G19" s="6">
        <f>'Principal CF Alloc'!T34-'Principal CF Alloc'!U34</f>
        <v>0</v>
      </c>
      <c r="H19" s="6">
        <f>$B$1*Balance!H18</f>
        <v>105512.25095038521</v>
      </c>
      <c r="I19" s="6">
        <f>$B$1*Balance!I18</f>
        <v>58125</v>
      </c>
      <c r="K19" s="6">
        <f t="shared" si="0"/>
        <v>522688.54369489569</v>
      </c>
      <c r="L19" s="6">
        <f>'Summary CF'!H18-Interest!K19</f>
        <v>204001.61416810518</v>
      </c>
    </row>
    <row r="20" spans="1:12" x14ac:dyDescent="0.15">
      <c r="A20">
        <v>17</v>
      </c>
      <c r="B20" s="6">
        <f>$B$1*Balance!B19</f>
        <v>190981.70970311941</v>
      </c>
      <c r="C20" s="6">
        <f>$B$1*Balance!C19</f>
        <v>15360.819192923205</v>
      </c>
      <c r="D20" s="6">
        <f>$B$1*Balance!D19</f>
        <v>58333.333333333336</v>
      </c>
      <c r="E20" s="6">
        <f>'Principal CF Alloc'!L35-'Principal CF Alloc'!M35</f>
        <v>0</v>
      </c>
      <c r="F20" s="6">
        <f>$B$1*Balance!F19</f>
        <v>83333.333333333328</v>
      </c>
      <c r="G20" s="6">
        <f>'Principal CF Alloc'!T35-'Principal CF Alloc'!U35</f>
        <v>0</v>
      </c>
      <c r="H20" s="6">
        <f>$B$1*Balance!H19</f>
        <v>102550.17466107637</v>
      </c>
      <c r="I20" s="6">
        <f>$B$1*Balance!I19</f>
        <v>58125</v>
      </c>
      <c r="K20" s="6">
        <f t="shared" si="0"/>
        <v>508684.37022378563</v>
      </c>
      <c r="L20" s="6">
        <f>'Summary CF'!H19-Interest!K20</f>
        <v>204851.62089206942</v>
      </c>
    </row>
    <row r="21" spans="1:12" x14ac:dyDescent="0.15">
      <c r="A21">
        <v>18</v>
      </c>
      <c r="B21" s="6">
        <f>$B$1*Balance!B20</f>
        <v>180024.9283555946</v>
      </c>
      <c r="C21" s="6">
        <f>$B$1*Balance!C20</f>
        <v>14952.600384004829</v>
      </c>
      <c r="D21" s="6">
        <f>$B$1*Balance!D20</f>
        <v>58333.333333333336</v>
      </c>
      <c r="E21" s="6">
        <f>'Principal CF Alloc'!L36-'Principal CF Alloc'!M36</f>
        <v>0</v>
      </c>
      <c r="F21" s="6">
        <f>$B$1*Balance!F20</f>
        <v>83333.333333333328</v>
      </c>
      <c r="G21" s="6">
        <f>'Principal CF Alloc'!T36-'Principal CF Alloc'!U36</f>
        <v>0</v>
      </c>
      <c r="H21" s="6">
        <f>$B$1*Balance!H20</f>
        <v>99495.283999779494</v>
      </c>
      <c r="I21" s="6">
        <f>$B$1*Balance!I20</f>
        <v>58125</v>
      </c>
      <c r="K21" s="6">
        <f t="shared" si="0"/>
        <v>494264.47940604558</v>
      </c>
      <c r="L21" s="6">
        <f>'Summary CF'!H20-Interest!K21</f>
        <v>205705.16931071697</v>
      </c>
    </row>
    <row r="22" spans="1:12" x14ac:dyDescent="0.15">
      <c r="A22">
        <v>19</v>
      </c>
      <c r="B22" s="6">
        <f>$B$1*Balance!B21</f>
        <v>168766.89362790366</v>
      </c>
      <c r="C22" s="6">
        <f>$B$1*Balance!C21</f>
        <v>14542.680663382627</v>
      </c>
      <c r="D22" s="6">
        <f>$B$1*Balance!D21</f>
        <v>58333.333333333336</v>
      </c>
      <c r="E22" s="6">
        <f>'Principal CF Alloc'!L37-'Principal CF Alloc'!M37</f>
        <v>0</v>
      </c>
      <c r="F22" s="6">
        <f>$B$1*Balance!F21</f>
        <v>83333.333333333328</v>
      </c>
      <c r="G22" s="6">
        <f>'Principal CF Alloc'!T37-'Principal CF Alloc'!U37</f>
        <v>0</v>
      </c>
      <c r="H22" s="6">
        <f>$B$1*Balance!H21</f>
        <v>96353.380841196122</v>
      </c>
      <c r="I22" s="6">
        <f>$B$1*Balance!I21</f>
        <v>58125</v>
      </c>
      <c r="K22" s="6">
        <f t="shared" si="0"/>
        <v>479454.62179914908</v>
      </c>
      <c r="L22" s="6">
        <f>'Summary CF'!H21-Interest!K22</f>
        <v>206562.27418110881</v>
      </c>
    </row>
    <row r="23" spans="1:12" x14ac:dyDescent="0.15">
      <c r="A23">
        <v>20</v>
      </c>
      <c r="B23" s="6">
        <f>$B$1*Balance!B22</f>
        <v>157228.21266863096</v>
      </c>
      <c r="C23" s="6">
        <f>$B$1*Balance!C22</f>
        <v>14131.052943924498</v>
      </c>
      <c r="D23" s="6">
        <f>$B$1*Balance!D22</f>
        <v>58333.333333333336</v>
      </c>
      <c r="E23" s="6">
        <f>'Principal CF Alloc'!L38-'Principal CF Alloc'!M38</f>
        <v>0</v>
      </c>
      <c r="F23" s="6">
        <f>$B$1*Balance!F22</f>
        <v>83333.333333333328</v>
      </c>
      <c r="G23" s="6">
        <f>'Principal CF Alloc'!T38-'Principal CF Alloc'!U38</f>
        <v>0</v>
      </c>
      <c r="H23" s="6">
        <f>$B$1*Balance!H22</f>
        <v>93130.456384826612</v>
      </c>
      <c r="I23" s="6">
        <f>$B$1*Balance!I22</f>
        <v>58125</v>
      </c>
      <c r="K23" s="6">
        <f t="shared" si="0"/>
        <v>464281.38866404875</v>
      </c>
      <c r="L23" s="6">
        <f>'Summary CF'!H22-Interest!K23</f>
        <v>207422.95032179402</v>
      </c>
    </row>
    <row r="24" spans="1:12" x14ac:dyDescent="0.15">
      <c r="A24">
        <v>21</v>
      </c>
      <c r="B24" s="6">
        <f>$B$1*Balance!B23</f>
        <v>145430.07775836994</v>
      </c>
      <c r="C24" s="6">
        <f>$B$1*Balance!C23</f>
        <v>13717.710108968628</v>
      </c>
      <c r="D24" s="6">
        <f>$B$1*Balance!D23</f>
        <v>58333.333333333336</v>
      </c>
      <c r="E24" s="6">
        <f>'Principal CF Alloc'!L39-'Principal CF Alloc'!M39</f>
        <v>0</v>
      </c>
      <c r="F24" s="6">
        <f>$B$1*Balance!F23</f>
        <v>83333.333333333328</v>
      </c>
      <c r="G24" s="6">
        <f>'Principal CF Alloc'!T39-'Principal CF Alloc'!U39</f>
        <v>0</v>
      </c>
      <c r="H24" s="6">
        <f>$B$1*Balance!H23</f>
        <v>89832.671893523686</v>
      </c>
      <c r="I24" s="6">
        <f>$B$1*Balance!I23</f>
        <v>58125</v>
      </c>
      <c r="K24" s="6">
        <f t="shared" si="0"/>
        <v>448772.12642752891</v>
      </c>
      <c r="L24" s="6">
        <f>'Summary CF'!H23-Interest!K24</f>
        <v>208287.21261306526</v>
      </c>
    </row>
    <row r="25" spans="1:12" x14ac:dyDescent="0.15">
      <c r="A25">
        <v>22</v>
      </c>
      <c r="B25" s="6">
        <f>$B$1*Balance!B24</f>
        <v>133394.19733911118</v>
      </c>
      <c r="C25" s="6">
        <f>$B$1*Balance!C24</f>
        <v>13302.645012200441</v>
      </c>
      <c r="D25" s="6">
        <f>$B$1*Balance!D24</f>
        <v>58333.333333333336</v>
      </c>
      <c r="E25" s="6">
        <f>'Principal CF Alloc'!L40-'Principal CF Alloc'!M40</f>
        <v>0</v>
      </c>
      <c r="F25" s="6">
        <f>$B$1*Balance!F24</f>
        <v>83333.333333333328</v>
      </c>
      <c r="G25" s="6">
        <f>'Principal CF Alloc'!T40-'Principal CF Alloc'!U40</f>
        <v>0</v>
      </c>
      <c r="H25" s="6">
        <f>$B$1*Balance!H24</f>
        <v>86466.338648947421</v>
      </c>
      <c r="I25" s="6">
        <f>$B$1*Balance!I24</f>
        <v>58125</v>
      </c>
      <c r="K25" s="6">
        <f t="shared" si="0"/>
        <v>432954.84766692569</v>
      </c>
      <c r="L25" s="6">
        <f>'Summary CF'!H24-Interest!K25</f>
        <v>209155.07599721703</v>
      </c>
    </row>
    <row r="26" spans="1:12" x14ac:dyDescent="0.15">
      <c r="A26">
        <v>23</v>
      </c>
      <c r="B26" s="6">
        <f>$B$1*Balance!B25</f>
        <v>121142.72465369815</v>
      </c>
      <c r="C26" s="6">
        <f>$B$1*Balance!C25</f>
        <v>12885.850477529053</v>
      </c>
      <c r="D26" s="6">
        <f>$B$1*Balance!D25</f>
        <v>58333.333333333336</v>
      </c>
      <c r="E26" s="6">
        <f>'Principal CF Alloc'!L41-'Principal CF Alloc'!M41</f>
        <v>0</v>
      </c>
      <c r="F26" s="6">
        <f>$B$1*Balance!F25</f>
        <v>83333.333333333328</v>
      </c>
      <c r="G26" s="6">
        <f>'Principal CF Alloc'!T41-'Principal CF Alloc'!U41</f>
        <v>0</v>
      </c>
      <c r="H26" s="6">
        <f>$B$1*Balance!H25</f>
        <v>83037.897212446216</v>
      </c>
      <c r="I26" s="6">
        <f>$B$1*Balance!I25</f>
        <v>58125</v>
      </c>
      <c r="K26" s="6">
        <f t="shared" si="0"/>
        <v>416858.13901034009</v>
      </c>
      <c r="L26" s="6">
        <f>'Summary CF'!H25-Interest!K26</f>
        <v>210026.55547880265</v>
      </c>
    </row>
    <row r="27" spans="1:12" x14ac:dyDescent="0.15">
      <c r="A27">
        <v>24</v>
      </c>
      <c r="B27" s="6">
        <f>$B$1*Balance!B26</f>
        <v>108698.18431753338</v>
      </c>
      <c r="C27" s="6">
        <f>$B$1*Balance!C26</f>
        <v>12467.319298963203</v>
      </c>
      <c r="D27" s="6">
        <f>$B$1*Balance!D26</f>
        <v>58333.333333333336</v>
      </c>
      <c r="E27" s="6">
        <f>'Principal CF Alloc'!L42-'Principal CF Alloc'!M42</f>
        <v>0</v>
      </c>
      <c r="F27" s="6">
        <f>$B$1*Balance!F26</f>
        <v>83333.333333333328</v>
      </c>
      <c r="G27" s="6">
        <f>'Principal CF Alloc'!T42-'Principal CF Alloc'!U42</f>
        <v>0</v>
      </c>
      <c r="H27" s="6">
        <f>$B$1*Balance!H26</f>
        <v>79553.896084998181</v>
      </c>
      <c r="I27" s="6">
        <f>$B$1*Balance!I26</f>
        <v>58125</v>
      </c>
      <c r="K27" s="6">
        <f t="shared" si="0"/>
        <v>400511.06636816147</v>
      </c>
      <c r="L27" s="6">
        <f>'Summary CF'!H26-Interest!K27</f>
        <v>210901.66612489487</v>
      </c>
    </row>
    <row r="28" spans="1:12" x14ac:dyDescent="0.15">
      <c r="A28">
        <v>25</v>
      </c>
      <c r="B28" s="6">
        <f>$B$1*Balance!B27</f>
        <v>96083.397160588356</v>
      </c>
      <c r="C28" s="6">
        <f>$B$1*Balance!C27</f>
        <v>12047.044240486661</v>
      </c>
      <c r="D28" s="6">
        <f>$B$1*Balance!D27</f>
        <v>58333.333333333336</v>
      </c>
      <c r="E28" s="6">
        <f>'Principal CF Alloc'!L43-'Principal CF Alloc'!M43</f>
        <v>0</v>
      </c>
      <c r="F28" s="6">
        <f>$B$1*Balance!F27</f>
        <v>83333.333333333328</v>
      </c>
      <c r="G28" s="6">
        <f>'Principal CF Alloc'!T43-'Principal CF Alloc'!U43</f>
        <v>0</v>
      </c>
      <c r="H28" s="6">
        <f>$B$1*Balance!H27</f>
        <v>76020.969864459854</v>
      </c>
      <c r="I28" s="6">
        <f>$B$1*Balance!I27</f>
        <v>58125</v>
      </c>
      <c r="K28" s="6">
        <f t="shared" si="0"/>
        <v>383943.07793220156</v>
      </c>
      <c r="L28" s="6">
        <f>'Summary CF'!H27-Interest!K28</f>
        <v>211780.42306534585</v>
      </c>
    </row>
    <row r="29" spans="1:12" x14ac:dyDescent="0.15">
      <c r="A29">
        <v>26</v>
      </c>
      <c r="B29" s="6">
        <f>$B$1*Balance!B28</f>
        <v>83321.40369178231</v>
      </c>
      <c r="C29" s="6">
        <f>$B$1*Balance!C28</f>
        <v>11625.018035933133</v>
      </c>
      <c r="D29" s="6">
        <f>$B$1*Balance!D28</f>
        <v>58333.333333333336</v>
      </c>
      <c r="E29" s="6">
        <f>'Principal CF Alloc'!L44-'Principal CF Alloc'!M44</f>
        <v>0</v>
      </c>
      <c r="F29" s="6">
        <f>$B$1*Balance!F28</f>
        <v>83333.333333333328</v>
      </c>
      <c r="G29" s="6">
        <f>'Principal CF Alloc'!T44-'Principal CF Alloc'!U44</f>
        <v>0</v>
      </c>
      <c r="H29" s="6">
        <f>$B$1*Balance!H28</f>
        <v>72445.817002440846</v>
      </c>
      <c r="I29" s="6">
        <f>$B$1*Balance!I28</f>
        <v>58125</v>
      </c>
      <c r="K29" s="6">
        <f t="shared" si="0"/>
        <v>367183.90539682296</v>
      </c>
      <c r="L29" s="6">
        <f>'Summary CF'!H28-Interest!K29</f>
        <v>212662.84149304871</v>
      </c>
    </row>
    <row r="30" spans="1:12" x14ac:dyDescent="0.15">
      <c r="A30">
        <v>27</v>
      </c>
      <c r="B30" s="6">
        <f>$B$1*Balance!B29</f>
        <v>70435.386549801828</v>
      </c>
      <c r="C30" s="6">
        <f>$B$1*Balance!C29</f>
        <v>11201.233388860632</v>
      </c>
      <c r="D30" s="6">
        <f>$B$1*Balance!D29</f>
        <v>58333.333333333336</v>
      </c>
      <c r="E30" s="6">
        <f>'Principal CF Alloc'!L45-'Principal CF Alloc'!M45</f>
        <v>0</v>
      </c>
      <c r="F30" s="6">
        <f>$B$1*Balance!F29</f>
        <v>83333.333333333328</v>
      </c>
      <c r="G30" s="6">
        <f>'Principal CF Alloc'!T45-'Principal CF Alloc'!U45</f>
        <v>0</v>
      </c>
      <c r="H30" s="6">
        <f>$B$1*Balance!H29</f>
        <v>68835.17726661326</v>
      </c>
      <c r="I30" s="6">
        <f>$B$1*Balance!I29</f>
        <v>58125</v>
      </c>
      <c r="K30" s="6">
        <f t="shared" si="0"/>
        <v>350263.46387194237</v>
      </c>
      <c r="L30" s="6">
        <f>'Summary CF'!H29-Interest!K30</f>
        <v>213548.93666420027</v>
      </c>
    </row>
    <row r="31" spans="1:12" x14ac:dyDescent="0.15">
      <c r="A31">
        <v>28</v>
      </c>
      <c r="B31" s="6">
        <f>$B$1*Balance!B30</f>
        <v>57448.592314314301</v>
      </c>
      <c r="C31" s="6">
        <f>$B$1*Balance!C30</f>
        <v>10775.682972425329</v>
      </c>
      <c r="D31" s="6">
        <f>$B$1*Balance!D30</f>
        <v>58333.333333333336</v>
      </c>
      <c r="E31" s="6">
        <f>'Principal CF Alloc'!L46-'Principal CF Alloc'!M46</f>
        <v>0</v>
      </c>
      <c r="F31" s="6">
        <f>$B$1*Balance!F30</f>
        <v>83333.333333333328</v>
      </c>
      <c r="G31" s="6">
        <f>'Principal CF Alloc'!T46-'Principal CF Alloc'!U46</f>
        <v>0</v>
      </c>
      <c r="H31" s="6">
        <f>$B$1*Balance!H30</f>
        <v>65195.809017135434</v>
      </c>
      <c r="I31" s="6">
        <f>$B$1*Balance!I30</f>
        <v>58125</v>
      </c>
      <c r="K31" s="6">
        <f t="shared" si="0"/>
        <v>333211.75097054173</v>
      </c>
      <c r="L31" s="6">
        <f>'Summary CF'!H30-Interest!K31</f>
        <v>214438.72389856493</v>
      </c>
    </row>
    <row r="32" spans="1:12" x14ac:dyDescent="0.15">
      <c r="A32">
        <v>29</v>
      </c>
      <c r="B32" s="6">
        <f>$B$1*Balance!B31</f>
        <v>44810.114197497081</v>
      </c>
      <c r="C32" s="6">
        <f>$B$1*Balance!C31</f>
        <v>10348.359429254879</v>
      </c>
      <c r="D32" s="6">
        <f>$B$1*Balance!D31</f>
        <v>58333.333333333336</v>
      </c>
      <c r="E32" s="6">
        <f>'Principal CF Alloc'!L47-'Principal CF Alloc'!M47</f>
        <v>0</v>
      </c>
      <c r="F32" s="6">
        <f>$B$1*Balance!F31</f>
        <v>83333.333333333328</v>
      </c>
      <c r="G32" s="6">
        <f>'Principal CF Alloc'!T47-'Principal CF Alloc'!U47</f>
        <v>0</v>
      </c>
      <c r="H32" s="6">
        <f>$B$1*Balance!H31</f>
        <v>61658.232301417884</v>
      </c>
      <c r="I32" s="6">
        <f>$B$1*Balance!I31</f>
        <v>58125</v>
      </c>
      <c r="K32" s="6">
        <f t="shared" si="0"/>
        <v>316608.37259483652</v>
      </c>
      <c r="L32" s="6">
        <f>'Summary CF'!H31-Interest!K32</f>
        <v>215332.21857973957</v>
      </c>
    </row>
    <row r="33" spans="1:12" x14ac:dyDescent="0.15">
      <c r="A33">
        <v>30</v>
      </c>
      <c r="B33" s="6">
        <f>$B$1*Balance!B32</f>
        <v>32510.316899677964</v>
      </c>
      <c r="C33" s="6">
        <f>$B$1*Balance!C32</f>
        <v>9919.2553713212201</v>
      </c>
      <c r="D33" s="6">
        <f>$B$1*Balance!D32</f>
        <v>58333.333333333336</v>
      </c>
      <c r="E33" s="6">
        <f>'Principal CF Alloc'!L48-'Principal CF Alloc'!M48</f>
        <v>0</v>
      </c>
      <c r="F33" s="6">
        <f>$B$1*Balance!F32</f>
        <v>83333.333333333328</v>
      </c>
      <c r="G33" s="6">
        <f>'Principal CF Alloc'!T48-'Principal CF Alloc'!U48</f>
        <v>0</v>
      </c>
      <c r="H33" s="6">
        <f>$B$1*Balance!H32</f>
        <v>58219.64920283408</v>
      </c>
      <c r="I33" s="6">
        <f>$B$1*Balance!I32</f>
        <v>58125</v>
      </c>
      <c r="K33" s="6">
        <f t="shared" si="0"/>
        <v>300440.88814049994</v>
      </c>
      <c r="L33" s="6">
        <f>'Summary CF'!H32-Interest!K33</f>
        <v>216229.43615541898</v>
      </c>
    </row>
    <row r="34" spans="1:12" x14ac:dyDescent="0.15">
      <c r="A34">
        <v>31</v>
      </c>
      <c r="B34" s="6">
        <f>$B$1*Balance!B33</f>
        <v>20539.826345433186</v>
      </c>
      <c r="C34" s="6">
        <f>$B$1*Balance!C33</f>
        <v>9488.3633798128358</v>
      </c>
      <c r="D34" s="6">
        <f>$B$1*Balance!D33</f>
        <v>58333.333333333336</v>
      </c>
      <c r="E34" s="6">
        <f>'Principal CF Alloc'!L49-'Principal CF Alloc'!M49</f>
        <v>0</v>
      </c>
      <c r="F34" s="6">
        <f>$B$1*Balance!F33</f>
        <v>83333.333333333328</v>
      </c>
      <c r="G34" s="6">
        <f>'Principal CF Alloc'!T49-'Principal CF Alloc'!U49</f>
        <v>0</v>
      </c>
      <c r="H34" s="6">
        <f>$B$1*Balance!H33</f>
        <v>54877.337732814463</v>
      </c>
      <c r="I34" s="6">
        <f>$B$1*Balance!I33</f>
        <v>58125</v>
      </c>
      <c r="K34" s="6">
        <f t="shared" si="0"/>
        <v>284697.19412472716</v>
      </c>
      <c r="L34" s="6">
        <f>'Summary CF'!H33-Interest!K34</f>
        <v>217130.39213766379</v>
      </c>
    </row>
    <row r="35" spans="1:12" x14ac:dyDescent="0.15">
      <c r="A35">
        <v>32</v>
      </c>
      <c r="B35" s="6">
        <f>$B$1*Balance!B34</f>
        <v>8889.5226616753025</v>
      </c>
      <c r="C35" s="6">
        <f>$B$1*Balance!C34</f>
        <v>9055.6760050065004</v>
      </c>
      <c r="D35" s="6">
        <f>$B$1*Balance!D34</f>
        <v>58333.333333333336</v>
      </c>
      <c r="E35" s="6">
        <f>'Principal CF Alloc'!L50-'Principal CF Alloc'!M50</f>
        <v>0</v>
      </c>
      <c r="F35" s="6">
        <f>$B$1*Balance!F34</f>
        <v>83333.333333333328</v>
      </c>
      <c r="G35" s="6">
        <f>'Principal CF Alloc'!T50-'Principal CF Alloc'!U50</f>
        <v>0</v>
      </c>
      <c r="H35" s="6">
        <f>$B$1*Balance!H34</f>
        <v>51628.649790143878</v>
      </c>
      <c r="I35" s="6">
        <f>$B$1*Balance!I34</f>
        <v>58125</v>
      </c>
      <c r="K35" s="6">
        <f t="shared" si="0"/>
        <v>269365.51512349234</v>
      </c>
      <c r="L35" s="6">
        <f>'Summary CF'!H34-Interest!K35</f>
        <v>218035.10210316791</v>
      </c>
    </row>
    <row r="36" spans="1:12" x14ac:dyDescent="0.15">
      <c r="A36">
        <v>33</v>
      </c>
      <c r="B36" s="6">
        <f>$B$1*Balance!B35</f>
        <v>0</v>
      </c>
      <c r="C36" s="6">
        <f>$B$1*Balance!C35</f>
        <v>6171.7191092060684</v>
      </c>
      <c r="D36" s="6">
        <f>$B$1*Balance!D35</f>
        <v>58333.333333333336</v>
      </c>
      <c r="E36" s="6">
        <f>'Principal CF Alloc'!L51-'Principal CF Alloc'!M51</f>
        <v>0</v>
      </c>
      <c r="F36" s="6">
        <f>$B$1*Balance!F35</f>
        <v>83333.333333333328</v>
      </c>
      <c r="G36" s="6">
        <f>'Principal CF Alloc'!T51-'Principal CF Alloc'!U51</f>
        <v>0</v>
      </c>
      <c r="H36" s="6">
        <f>$B$1*Balance!H35</f>
        <v>48471.009174700994</v>
      </c>
      <c r="I36" s="6">
        <f>$B$1*Balance!I35</f>
        <v>58125</v>
      </c>
      <c r="K36" s="6">
        <f t="shared" si="0"/>
        <v>254434.39495057374</v>
      </c>
      <c r="L36" s="6">
        <f>'Summary CF'!H35-Interest!K36</f>
        <v>218943.58169352845</v>
      </c>
    </row>
    <row r="37" spans="1:12" x14ac:dyDescent="0.15">
      <c r="A37">
        <v>34</v>
      </c>
      <c r="B37" s="6">
        <f>$B$1*Balance!B36</f>
        <v>0</v>
      </c>
      <c r="C37" s="6">
        <f>$B$1*Balance!C36</f>
        <v>0</v>
      </c>
      <c r="D37" s="6">
        <f>$B$1*Balance!D36</f>
        <v>53032.445084405022</v>
      </c>
      <c r="E37" s="6">
        <f>'Principal CF Alloc'!L52-'Principal CF Alloc'!M52</f>
        <v>0</v>
      </c>
      <c r="F37" s="6">
        <f>$B$1*Balance!F36</f>
        <v>83333.333333333328</v>
      </c>
      <c r="G37" s="6">
        <f>'Principal CF Alloc'!T52-'Principal CF Alloc'!U52</f>
        <v>0</v>
      </c>
      <c r="H37" s="6">
        <f>$B$1*Balance!H36</f>
        <v>45401.909654195646</v>
      </c>
      <c r="I37" s="6">
        <f>$B$1*Balance!I36</f>
        <v>58125</v>
      </c>
      <c r="K37" s="6">
        <f t="shared" si="0"/>
        <v>239892.68807193401</v>
      </c>
      <c r="L37" s="6">
        <f>'Summary CF'!H36-Interest!K37</f>
        <v>219855.84661551527</v>
      </c>
    </row>
    <row r="38" spans="1:12" x14ac:dyDescent="0.15">
      <c r="A38">
        <v>35</v>
      </c>
      <c r="B38" s="6">
        <f>$B$1*Balance!B37</f>
        <v>0</v>
      </c>
      <c r="C38" s="6">
        <f>$B$1*Balance!C37</f>
        <v>0</v>
      </c>
      <c r="D38" s="6">
        <f>$B$1*Balance!D37</f>
        <v>41852.304833381328</v>
      </c>
      <c r="E38" s="6">
        <f>'Principal CF Alloc'!L53-'Principal CF Alloc'!M53</f>
        <v>0</v>
      </c>
      <c r="F38" s="6">
        <f>$B$1*Balance!F37</f>
        <v>83333.333333333328</v>
      </c>
      <c r="G38" s="6">
        <f>'Principal CF Alloc'!T53-'Principal CF Alloc'!U53</f>
        <v>0</v>
      </c>
      <c r="H38" s="6">
        <f>$B$1*Balance!H37</f>
        <v>42418.9130824983</v>
      </c>
      <c r="I38" s="6">
        <f>$B$1*Balance!I37</f>
        <v>58125</v>
      </c>
      <c r="K38" s="6">
        <f t="shared" si="0"/>
        <v>225729.55124921296</v>
      </c>
      <c r="L38" s="6">
        <f>'Summary CF'!H37-Interest!K38</f>
        <v>220771.91264134381</v>
      </c>
    </row>
    <row r="39" spans="1:12" x14ac:dyDescent="0.15">
      <c r="A39">
        <v>36</v>
      </c>
      <c r="B39" s="6">
        <f>$B$1*Balance!B38</f>
        <v>0</v>
      </c>
      <c r="C39" s="6">
        <f>$B$1*Balance!C38</f>
        <v>0</v>
      </c>
      <c r="D39" s="6">
        <f>$B$1*Balance!D38</f>
        <v>30956.454504727462</v>
      </c>
      <c r="E39" s="6">
        <f>'Principal CF Alloc'!L54-'Principal CF Alloc'!M54</f>
        <v>0</v>
      </c>
      <c r="F39" s="6">
        <f>$B$1*Balance!F38</f>
        <v>83333.333333333328</v>
      </c>
      <c r="G39" s="6">
        <f>'Principal CF Alloc'!T54-'Principal CF Alloc'!U54</f>
        <v>0</v>
      </c>
      <c r="H39" s="6">
        <f>$B$1*Balance!H38</f>
        <v>39519.647568192842</v>
      </c>
      <c r="I39" s="6">
        <f>$B$1*Balance!I38</f>
        <v>58125</v>
      </c>
      <c r="K39" s="6">
        <f t="shared" si="0"/>
        <v>211934.43540625361</v>
      </c>
      <c r="L39" s="6">
        <f>'Summary CF'!H38-Interest!K39</f>
        <v>221691.7956089467</v>
      </c>
    </row>
    <row r="40" spans="1:12" x14ac:dyDescent="0.15">
      <c r="A40">
        <v>37</v>
      </c>
      <c r="B40" s="6">
        <f>$B$1*Balance!B39</f>
        <v>0</v>
      </c>
      <c r="C40" s="6">
        <f>$B$1*Balance!C39</f>
        <v>0</v>
      </c>
      <c r="D40" s="6">
        <f>$B$1*Balance!D39</f>
        <v>20336.93868739071</v>
      </c>
      <c r="E40" s="6">
        <f>'Principal CF Alloc'!L55-'Principal CF Alloc'!M55</f>
        <v>0</v>
      </c>
      <c r="F40" s="6">
        <f>$B$1*Balance!F39</f>
        <v>83333.333333333328</v>
      </c>
      <c r="G40" s="6">
        <f>'Principal CF Alloc'!T55-'Principal CF Alloc'!U55</f>
        <v>0</v>
      </c>
      <c r="H40" s="6">
        <f>$B$1*Balance!H39</f>
        <v>36701.805692020003</v>
      </c>
      <c r="I40" s="6">
        <f>$B$1*Balance!I39</f>
        <v>58125</v>
      </c>
      <c r="K40" s="6">
        <f t="shared" si="0"/>
        <v>198497.07771274404</v>
      </c>
      <c r="L40" s="6">
        <f>'Summary CF'!H39-Interest!K40</f>
        <v>222615.51142224783</v>
      </c>
    </row>
    <row r="41" spans="1:12" x14ac:dyDescent="0.15">
      <c r="A41">
        <v>38</v>
      </c>
      <c r="B41" s="6">
        <f>$B$1*Balance!B40</f>
        <v>0</v>
      </c>
      <c r="C41" s="6">
        <f>$B$1*Balance!C40</f>
        <v>0</v>
      </c>
      <c r="D41" s="6">
        <f>$B$1*Balance!D40</f>
        <v>9986.0177739654537</v>
      </c>
      <c r="E41" s="6">
        <f>'Principal CF Alloc'!L56-'Principal CF Alloc'!M56</f>
        <v>0</v>
      </c>
      <c r="F41" s="6">
        <f>$B$1*Balance!F40</f>
        <v>83333.333333333328</v>
      </c>
      <c r="G41" s="6">
        <f>'Principal CF Alloc'!T56-'Principal CF Alloc'!U56</f>
        <v>0</v>
      </c>
      <c r="H41" s="6">
        <f>$B$1*Balance!H40</f>
        <v>33963.142771914114</v>
      </c>
      <c r="I41" s="6">
        <f>$B$1*Balance!I40</f>
        <v>58125</v>
      </c>
      <c r="K41" s="6">
        <f t="shared" si="0"/>
        <v>185407.49387921288</v>
      </c>
      <c r="L41" s="6">
        <f>'Summary CF'!H40-Interest!K41</f>
        <v>223543.07605143782</v>
      </c>
    </row>
    <row r="42" spans="1:12" x14ac:dyDescent="0.15">
      <c r="A42">
        <v>39</v>
      </c>
      <c r="B42" s="6">
        <f>$B$1*Balance!B41</f>
        <v>0</v>
      </c>
      <c r="C42" s="6">
        <f>$B$1*Balance!C41</f>
        <v>0</v>
      </c>
      <c r="D42" s="6">
        <f>$B$1*Balance!D41</f>
        <v>0</v>
      </c>
      <c r="E42" s="6">
        <f>'Principal CF Alloc'!L57-'Principal CF Alloc'!M57</f>
        <v>107253.53416234528</v>
      </c>
      <c r="F42" s="6">
        <f>$B$1*Balance!F41</f>
        <v>83333.333333333328</v>
      </c>
      <c r="G42" s="6">
        <f>'Principal CF Alloc'!T57-'Principal CF Alloc'!U57</f>
        <v>0</v>
      </c>
      <c r="H42" s="6">
        <f>$B$1*Balance!H41</f>
        <v>31301.475174369956</v>
      </c>
      <c r="I42" s="6">
        <f>$B$1*Balance!I41</f>
        <v>58125</v>
      </c>
      <c r="K42" s="6">
        <f t="shared" si="0"/>
        <v>280013.34267004859</v>
      </c>
      <c r="L42" s="6">
        <f>'Summary CF'!H41-Interest!K42</f>
        <v>117117.13352097041</v>
      </c>
    </row>
    <row r="43" spans="1:12" x14ac:dyDescent="0.15">
      <c r="A43">
        <v>40</v>
      </c>
      <c r="B43" s="6">
        <f>$B$1*Balance!B42</f>
        <v>0</v>
      </c>
      <c r="C43" s="6">
        <f>$B$1*Balance!C42</f>
        <v>0</v>
      </c>
      <c r="D43" s="6">
        <f>$B$1*Balance!D42</f>
        <v>0</v>
      </c>
      <c r="E43" s="6">
        <f>'Principal CF Alloc'!L58-'Principal CF Alloc'!M58</f>
        <v>97864.740934548405</v>
      </c>
      <c r="F43" s="6">
        <f>$B$1*Balance!F42</f>
        <v>83333.333333333328</v>
      </c>
      <c r="G43" s="6">
        <f>'Principal CF Alloc'!T58-'Principal CF Alloc'!U58</f>
        <v>0</v>
      </c>
      <c r="H43" s="6">
        <f>$B$1*Balance!H42</f>
        <v>28714.678670909983</v>
      </c>
      <c r="I43" s="6">
        <f>$B$1*Balance!I42</f>
        <v>58125</v>
      </c>
      <c r="K43" s="6">
        <f t="shared" si="0"/>
        <v>268037.75293879176</v>
      </c>
      <c r="L43" s="6">
        <f>'Summary CF'!H42-Interest!K43</f>
        <v>117605.12157557171</v>
      </c>
    </row>
    <row r="44" spans="1:12" x14ac:dyDescent="0.15">
      <c r="A44">
        <v>41</v>
      </c>
      <c r="B44" s="6">
        <f>$B$1*Balance!B43</f>
        <v>0</v>
      </c>
      <c r="C44" s="6">
        <f>$B$1*Balance!C43</f>
        <v>0</v>
      </c>
      <c r="D44" s="6">
        <f>$B$1*Balance!D43</f>
        <v>0</v>
      </c>
      <c r="E44" s="6">
        <f>'Principal CF Alloc'!L59-'Principal CF Alloc'!M59</f>
        <v>88724.42511912022</v>
      </c>
      <c r="F44" s="6">
        <f>$B$1*Balance!F43</f>
        <v>83333.333333333328</v>
      </c>
      <c r="G44" s="6">
        <f>'Principal CF Alloc'!T59-'Principal CF Alloc'!U59</f>
        <v>0</v>
      </c>
      <c r="H44" s="6">
        <f>$B$1*Balance!H43</f>
        <v>26200.686838454534</v>
      </c>
      <c r="I44" s="6">
        <f>$B$1*Balance!I43</f>
        <v>58125</v>
      </c>
      <c r="K44" s="6">
        <f t="shared" si="0"/>
        <v>256383.44529090807</v>
      </c>
      <c r="L44" s="6">
        <f>'Summary CF'!H43-Interest!K44</f>
        <v>118095.14291373393</v>
      </c>
    </row>
    <row r="45" spans="1:12" x14ac:dyDescent="0.15">
      <c r="A45">
        <v>42</v>
      </c>
      <c r="B45" s="6">
        <f>$B$1*Balance!B44</f>
        <v>0</v>
      </c>
      <c r="C45" s="6">
        <f>$B$1*Balance!C44</f>
        <v>0</v>
      </c>
      <c r="D45" s="6">
        <f>$B$1*Balance!D44</f>
        <v>0</v>
      </c>
      <c r="E45" s="6">
        <f>'Principal CF Alloc'!L60-'Principal CF Alloc'!M60</f>
        <v>79825.6615143284</v>
      </c>
      <c r="F45" s="6">
        <f>$B$1*Balance!F44</f>
        <v>83333.333333333328</v>
      </c>
      <c r="G45" s="6">
        <f>'Principal CF Alloc'!T60-'Principal CF Alloc'!U60</f>
        <v>0</v>
      </c>
      <c r="H45" s="6">
        <f>$B$1*Balance!H44</f>
        <v>23757.489502429456</v>
      </c>
      <c r="I45" s="6">
        <f>$B$1*Balance!I44</f>
        <v>58125</v>
      </c>
      <c r="K45" s="6">
        <f t="shared" si="0"/>
        <v>245041.4843500912</v>
      </c>
      <c r="L45" s="6">
        <f>'Summary CF'!H44-Interest!K45</f>
        <v>118587.20600747166</v>
      </c>
    </row>
    <row r="46" spans="1:12" x14ac:dyDescent="0.15">
      <c r="A46">
        <v>43</v>
      </c>
      <c r="B46" s="6">
        <f>$B$1*Balance!B45</f>
        <v>0</v>
      </c>
      <c r="C46" s="6">
        <f>$B$1*Balance!C45</f>
        <v>0</v>
      </c>
      <c r="D46" s="6">
        <f>$B$1*Balance!D45</f>
        <v>0</v>
      </c>
      <c r="E46" s="6">
        <f>'Principal CF Alloc'!L61-'Principal CF Alloc'!M61</f>
        <v>71161.713212484698</v>
      </c>
      <c r="F46" s="6">
        <f>$B$1*Balance!F45</f>
        <v>83333.333333333328</v>
      </c>
      <c r="G46" s="6">
        <f>'Principal CF Alloc'!T61-'Principal CF Alloc'!U61</f>
        <v>0</v>
      </c>
      <c r="H46" s="6">
        <f>$B$1*Balance!H45</f>
        <v>21383.131221476247</v>
      </c>
      <c r="I46" s="6">
        <f>$B$1*Balance!I45</f>
        <v>58125</v>
      </c>
      <c r="K46" s="6">
        <f t="shared" si="0"/>
        <v>234003.17776729428</v>
      </c>
      <c r="L46" s="6">
        <f>'Summary CF'!H45-Interest!K46</f>
        <v>119081.3193641</v>
      </c>
    </row>
    <row r="47" spans="1:12" x14ac:dyDescent="0.15">
      <c r="A47">
        <v>44</v>
      </c>
      <c r="B47" s="6">
        <f>$B$1*Balance!B46</f>
        <v>0</v>
      </c>
      <c r="C47" s="6">
        <f>$B$1*Balance!C46</f>
        <v>0</v>
      </c>
      <c r="D47" s="6">
        <f>$B$1*Balance!D46</f>
        <v>0</v>
      </c>
      <c r="E47" s="6">
        <f>'Principal CF Alloc'!L62-'Principal CF Alloc'!M62</f>
        <v>62726.026525244</v>
      </c>
      <c r="F47" s="6">
        <f>$B$1*Balance!F46</f>
        <v>83333.333333333328</v>
      </c>
      <c r="G47" s="6">
        <f>'Principal CF Alloc'!T62-'Principal CF Alloc'!U62</f>
        <v>0</v>
      </c>
      <c r="H47" s="6">
        <f>$B$1*Balance!H46</f>
        <v>19075.709812659828</v>
      </c>
      <c r="I47" s="6">
        <f>$B$1*Balance!I46</f>
        <v>58125</v>
      </c>
      <c r="K47" s="6">
        <f t="shared" si="0"/>
        <v>223260.06967123714</v>
      </c>
      <c r="L47" s="6">
        <f>'Summary CF'!H46-Interest!K47</f>
        <v>119577.49152638105</v>
      </c>
    </row>
    <row r="48" spans="1:12" x14ac:dyDescent="0.15">
      <c r="A48">
        <v>45</v>
      </c>
      <c r="B48" s="6">
        <f>$B$1*Balance!B47</f>
        <v>0</v>
      </c>
      <c r="C48" s="6">
        <f>$B$1*Balance!C47</f>
        <v>0</v>
      </c>
      <c r="D48" s="6">
        <f>$B$1*Balance!D47</f>
        <v>0</v>
      </c>
      <c r="E48" s="6">
        <f>'Principal CF Alloc'!L63-'Principal CF Alloc'!M63</f>
        <v>54512.226044548312</v>
      </c>
      <c r="F48" s="6">
        <f>$B$1*Balance!F47</f>
        <v>83333.333333333328</v>
      </c>
      <c r="G48" s="6">
        <f>'Principal CF Alloc'!T63-'Principal CF Alloc'!U63</f>
        <v>0</v>
      </c>
      <c r="H48" s="6">
        <f>$B$1*Balance!H47</f>
        <v>16833.374916098313</v>
      </c>
      <c r="I48" s="6">
        <f>$B$1*Balance!I47</f>
        <v>58125</v>
      </c>
      <c r="K48" s="6">
        <f t="shared" si="0"/>
        <v>212803.93429397995</v>
      </c>
      <c r="L48" s="6">
        <f>'Summary CF'!H47-Interest!K48</f>
        <v>120075.73107267148</v>
      </c>
    </row>
    <row r="49" spans="1:12" x14ac:dyDescent="0.15">
      <c r="A49">
        <v>46</v>
      </c>
      <c r="B49" s="6">
        <f>$B$1*Balance!B48</f>
        <v>0</v>
      </c>
      <c r="C49" s="6">
        <f>$B$1*Balance!C48</f>
        <v>0</v>
      </c>
      <c r="D49" s="6">
        <f>$B$1*Balance!D48</f>
        <v>0</v>
      </c>
      <c r="E49" s="6">
        <f>'Principal CF Alloc'!L64-'Principal CF Alloc'!M64</f>
        <v>46514.109835612166</v>
      </c>
      <c r="F49" s="6">
        <f>$B$1*Balance!F48</f>
        <v>83333.333333333328</v>
      </c>
      <c r="G49" s="6">
        <f>'Principal CF Alloc'!T64-'Principal CF Alloc'!U64</f>
        <v>0</v>
      </c>
      <c r="H49" s="6">
        <f>$B$1*Balance!H48</f>
        <v>14654.326597967503</v>
      </c>
      <c r="I49" s="6">
        <f>$B$1*Balance!I48</f>
        <v>58125</v>
      </c>
      <c r="K49" s="6">
        <f t="shared" si="0"/>
        <v>202626.769766913</v>
      </c>
      <c r="L49" s="6">
        <f>'Summary CF'!H48-Interest!K49</f>
        <v>120576.04661707146</v>
      </c>
    </row>
    <row r="50" spans="1:12" x14ac:dyDescent="0.15">
      <c r="A50">
        <v>47</v>
      </c>
      <c r="B50" s="6">
        <f>$B$1*Balance!B49</f>
        <v>0</v>
      </c>
      <c r="C50" s="6">
        <f>$B$1*Balance!C49</f>
        <v>0</v>
      </c>
      <c r="D50" s="6">
        <f>$B$1*Balance!D49</f>
        <v>0</v>
      </c>
      <c r="E50" s="6">
        <f>'Principal CF Alloc'!L65-'Principal CF Alloc'!M65</f>
        <v>38725.644758441478</v>
      </c>
      <c r="F50" s="6">
        <f>$B$1*Balance!F49</f>
        <v>83333.333333333328</v>
      </c>
      <c r="G50" s="6">
        <f>'Principal CF Alloc'!T65-'Principal CF Alloc'!U65</f>
        <v>0</v>
      </c>
      <c r="H50" s="6">
        <f>$B$1*Balance!H49</f>
        <v>12536.813990860574</v>
      </c>
      <c r="I50" s="6">
        <f>$B$1*Balance!I49</f>
        <v>58125</v>
      </c>
      <c r="K50" s="6">
        <f t="shared" si="0"/>
        <v>192720.79208263537</v>
      </c>
      <c r="L50" s="6">
        <f>'Summary CF'!H49-Interest!K50</f>
        <v>121078.44680957319</v>
      </c>
    </row>
    <row r="51" spans="1:12" x14ac:dyDescent="0.15">
      <c r="A51">
        <v>48</v>
      </c>
      <c r="B51" s="6">
        <f>$B$1*Balance!B50</f>
        <v>0</v>
      </c>
      <c r="C51" s="6">
        <f>$B$1*Balance!C50</f>
        <v>0</v>
      </c>
      <c r="D51" s="6">
        <f>$B$1*Balance!D50</f>
        <v>0</v>
      </c>
      <c r="E51" s="6">
        <f>'Principal CF Alloc'!L66-'Principal CF Alloc'!M66</f>
        <v>31140.961914470277</v>
      </c>
      <c r="F51" s="6">
        <f>$B$1*Balance!F50</f>
        <v>83333.333333333328</v>
      </c>
      <c r="G51" s="6">
        <f>'Principal CF Alloc'!T66-'Principal CF Alloc'!U66</f>
        <v>0</v>
      </c>
      <c r="H51" s="6">
        <f>$B$1*Balance!H50</f>
        <v>10479.133970510355</v>
      </c>
      <c r="I51" s="6">
        <f>$B$1*Balance!I50</f>
        <v>58125</v>
      </c>
      <c r="K51" s="6">
        <f t="shared" si="0"/>
        <v>183078.42921831395</v>
      </c>
      <c r="L51" s="6">
        <f>'Summary CF'!H50-Interest!K51</f>
        <v>121582.9403362103</v>
      </c>
    </row>
    <row r="52" spans="1:12" x14ac:dyDescent="0.15">
      <c r="A52">
        <v>49</v>
      </c>
      <c r="B52" s="6">
        <f>$B$1*Balance!B51</f>
        <v>0</v>
      </c>
      <c r="C52" s="6">
        <f>$B$1*Balance!C51</f>
        <v>0</v>
      </c>
      <c r="D52" s="6">
        <f>$B$1*Balance!D51</f>
        <v>0</v>
      </c>
      <c r="E52" s="6">
        <f>'Principal CF Alloc'!L67-'Principal CF Alloc'!M67</f>
        <v>23754.35221499042</v>
      </c>
      <c r="F52" s="6">
        <f>$B$1*Balance!F51</f>
        <v>83333.333333333328</v>
      </c>
      <c r="G52" s="6">
        <f>'Principal CF Alloc'!T67-'Principal CF Alloc'!U67</f>
        <v>0</v>
      </c>
      <c r="H52" s="6">
        <f>$B$1*Balance!H51</f>
        <v>8479.6298679078427</v>
      </c>
      <c r="I52" s="6">
        <f>$B$1*Balance!I51</f>
        <v>58125</v>
      </c>
      <c r="K52" s="6">
        <f t="shared" si="0"/>
        <v>173692.31541623158</v>
      </c>
      <c r="L52" s="6">
        <f>'Summary CF'!H51-Interest!K52</f>
        <v>122089.53591920843</v>
      </c>
    </row>
    <row r="53" spans="1:12" x14ac:dyDescent="0.15">
      <c r="A53">
        <v>50</v>
      </c>
      <c r="B53" s="6">
        <f>$B$1*Balance!B52</f>
        <v>0</v>
      </c>
      <c r="C53" s="6">
        <f>$B$1*Balance!C52</f>
        <v>0</v>
      </c>
      <c r="D53" s="6">
        <f>$B$1*Balance!D52</f>
        <v>0</v>
      </c>
      <c r="E53" s="6">
        <f>'Principal CF Alloc'!L68-'Principal CF Alloc'!M68</f>
        <v>16560.262068136908</v>
      </c>
      <c r="F53" s="6">
        <f>$B$1*Balance!F52</f>
        <v>83333.333333333328</v>
      </c>
      <c r="G53" s="6">
        <f>'Principal CF Alloc'!T68-'Principal CF Alloc'!U68</f>
        <v>0</v>
      </c>
      <c r="H53" s="6">
        <f>$B$1*Balance!H52</f>
        <v>6536.6902158761513</v>
      </c>
      <c r="I53" s="6">
        <f>$B$1*Balance!I52</f>
        <v>58125</v>
      </c>
      <c r="K53" s="6">
        <f t="shared" si="0"/>
        <v>164555.28561734638</v>
      </c>
      <c r="L53" s="6">
        <f>'Summary CF'!H52-Interest!K53</f>
        <v>122598.24231713571</v>
      </c>
    </row>
    <row r="54" spans="1:12" x14ac:dyDescent="0.15">
      <c r="A54">
        <v>51</v>
      </c>
      <c r="B54" s="6">
        <f>$B$1*Balance!B53</f>
        <v>0</v>
      </c>
      <c r="C54" s="6">
        <f>$B$1*Balance!C53</f>
        <v>0</v>
      </c>
      <c r="D54" s="6">
        <f>$B$1*Balance!D53</f>
        <v>0</v>
      </c>
      <c r="E54" s="6">
        <f>'Principal CF Alloc'!L69-'Principal CF Alloc'!M69</f>
        <v>9553.2891812774378</v>
      </c>
      <c r="F54" s="6">
        <f>$B$1*Balance!F53</f>
        <v>83333.333333333328</v>
      </c>
      <c r="G54" s="6">
        <f>'Principal CF Alloc'!T69-'Principal CF Alloc'!U69</f>
        <v>0</v>
      </c>
      <c r="H54" s="6">
        <f>$B$1*Balance!H53</f>
        <v>4648.7475291839664</v>
      </c>
      <c r="I54" s="6">
        <f>$B$1*Balance!I53</f>
        <v>58125</v>
      </c>
      <c r="K54" s="6">
        <f t="shared" si="0"/>
        <v>155660.37004379474</v>
      </c>
      <c r="L54" s="6">
        <f>'Summary CF'!H53-Interest!K54</f>
        <v>123109.06832505431</v>
      </c>
    </row>
    <row r="55" spans="1:12" x14ac:dyDescent="0.15">
      <c r="A55">
        <v>52</v>
      </c>
      <c r="B55" s="6">
        <f>$B$1*Balance!B54</f>
        <v>0</v>
      </c>
      <c r="C55" s="6">
        <f>$B$1*Balance!C54</f>
        <v>0</v>
      </c>
      <c r="D55" s="6">
        <f>$B$1*Balance!D54</f>
        <v>0</v>
      </c>
      <c r="E55" s="6">
        <f>'Principal CF Alloc'!L70-'Principal CF Alloc'!M70</f>
        <v>2728.1784757378628</v>
      </c>
      <c r="F55" s="6">
        <f>$B$1*Balance!F54</f>
        <v>83333.333333333328</v>
      </c>
      <c r="G55" s="6">
        <f>'Principal CF Alloc'!T70-'Principal CF Alloc'!U70</f>
        <v>0</v>
      </c>
      <c r="H55" s="6">
        <f>$B$1*Balance!H54</f>
        <v>2814.2771173068409</v>
      </c>
      <c r="I55" s="6">
        <f>$B$1*Balance!I54</f>
        <v>58125</v>
      </c>
      <c r="K55" s="6">
        <f t="shared" si="0"/>
        <v>147000.78892637804</v>
      </c>
      <c r="L55" s="6">
        <f>'Summary CF'!H54-Interest!K55</f>
        <v>123622.02277467257</v>
      </c>
    </row>
    <row r="56" spans="1:12" x14ac:dyDescent="0.15">
      <c r="A56">
        <v>53</v>
      </c>
      <c r="B56" s="6">
        <f>$B$1*Balance!B55</f>
        <v>0</v>
      </c>
      <c r="C56" s="6">
        <f>$B$1*Balance!C55</f>
        <v>0</v>
      </c>
      <c r="D56" s="6">
        <f>$B$1*Balance!D55</f>
        <v>0</v>
      </c>
      <c r="E56" s="6">
        <f>'Principal CF Alloc'!L71-'Principal CF Alloc'!M71</f>
        <v>0</v>
      </c>
      <c r="F56" s="6">
        <f>$B$1*Balance!F55</f>
        <v>79413.151444209958</v>
      </c>
      <c r="G56" s="6">
        <f>'Principal CF Alloc'!T71-'Principal CF Alloc'!U71</f>
        <v>0</v>
      </c>
      <c r="H56" s="6">
        <f>$B$1*Balance!H55</f>
        <v>1031.7959289681894</v>
      </c>
      <c r="I56" s="6">
        <f>$B$1*Balance!I55</f>
        <v>58125</v>
      </c>
      <c r="K56" s="6">
        <f t="shared" si="0"/>
        <v>138569.94737317815</v>
      </c>
      <c r="L56" s="6">
        <f>'Summary CF'!H55-Interest!K56</f>
        <v>124137.11453449761</v>
      </c>
    </row>
    <row r="57" spans="1:12" x14ac:dyDescent="0.15">
      <c r="A57">
        <v>54</v>
      </c>
      <c r="B57" s="6">
        <f>$B$1*Balance!B56</f>
        <v>0</v>
      </c>
      <c r="C57" s="6">
        <f>$B$1*Balance!C56</f>
        <v>0</v>
      </c>
      <c r="D57" s="6">
        <f>$B$1*Balance!D56</f>
        <v>0</v>
      </c>
      <c r="E57" s="6">
        <f>'Principal CF Alloc'!L72-'Principal CF Alloc'!M72</f>
        <v>0</v>
      </c>
      <c r="F57" s="6">
        <f>$B$1*Balance!F56</f>
        <v>72936.568947933352</v>
      </c>
      <c r="G57" s="6">
        <f>'Principal CF Alloc'!T72-'Principal CF Alloc'!U72</f>
        <v>0</v>
      </c>
      <c r="H57" s="6">
        <f>$B$1*Balance!H56</f>
        <v>0</v>
      </c>
      <c r="I57" s="6">
        <f>$B$1*Balance!I56</f>
        <v>57424.861427614858</v>
      </c>
      <c r="K57" s="6">
        <f t="shared" si="0"/>
        <v>130361.43037554821</v>
      </c>
      <c r="L57" s="6">
        <f>'Summary CF'!H56-Interest!K57</f>
        <v>124654.35250998854</v>
      </c>
    </row>
    <row r="58" spans="1:12" x14ac:dyDescent="0.15">
      <c r="A58">
        <v>55</v>
      </c>
      <c r="B58" s="6">
        <f>$B$1*Balance!B57</f>
        <v>0</v>
      </c>
      <c r="C58" s="6">
        <f>$B$1*Balance!C57</f>
        <v>0</v>
      </c>
      <c r="D58" s="6">
        <f>$B$1*Balance!D57</f>
        <v>0</v>
      </c>
      <c r="E58" s="6">
        <f>'Principal CF Alloc'!L73-'Principal CF Alloc'!M73</f>
        <v>0</v>
      </c>
      <c r="F58" s="6">
        <f>$B$1*Balance!F57</f>
        <v>66626.927450820687</v>
      </c>
      <c r="G58" s="6">
        <f>'Principal CF Alloc'!T73-'Principal CF Alloc'!U73</f>
        <v>0</v>
      </c>
      <c r="H58" s="6">
        <f>$B$1*Balance!H57</f>
        <v>0</v>
      </c>
      <c r="I58" s="6">
        <f>$B$1*Balance!I57</f>
        <v>55742.070497004497</v>
      </c>
      <c r="K58" s="6">
        <f t="shared" si="0"/>
        <v>122368.99794782518</v>
      </c>
      <c r="L58" s="6">
        <f>'Summary CF'!H57-Interest!K58</f>
        <v>125173.74564371075</v>
      </c>
    </row>
    <row r="59" spans="1:12" x14ac:dyDescent="0.15">
      <c r="A59">
        <v>56</v>
      </c>
      <c r="B59" s="6">
        <f>$B$1*Balance!B58</f>
        <v>0</v>
      </c>
      <c r="C59" s="6">
        <f>$B$1*Balance!C58</f>
        <v>0</v>
      </c>
      <c r="D59" s="6">
        <f>$B$1*Balance!D58</f>
        <v>0</v>
      </c>
      <c r="E59" s="6">
        <f>'Principal CF Alloc'!L74-'Principal CF Alloc'!M74</f>
        <v>0</v>
      </c>
      <c r="F59" s="6">
        <f>$B$1*Balance!F58</f>
        <v>60479.522021103126</v>
      </c>
      <c r="G59" s="6">
        <f>'Principal CF Alloc'!T74-'Principal CF Alloc'!U74</f>
        <v>0</v>
      </c>
      <c r="H59" s="6">
        <f>$B$1*Balance!H58</f>
        <v>0</v>
      </c>
      <c r="I59" s="6">
        <f>$B$1*Balance!I58</f>
        <v>54107.058376103705</v>
      </c>
      <c r="K59" s="6">
        <f t="shared" si="0"/>
        <v>114586.58039720682</v>
      </c>
      <c r="L59" s="6">
        <f>'Summary CF'!H58-Interest!K59</f>
        <v>125695.30291549009</v>
      </c>
    </row>
    <row r="60" spans="1:12" x14ac:dyDescent="0.15">
      <c r="A60">
        <v>57</v>
      </c>
      <c r="B60" s="6">
        <f>$B$1*Balance!B59</f>
        <v>0</v>
      </c>
      <c r="C60" s="6">
        <f>$B$1*Balance!C59</f>
        <v>0</v>
      </c>
      <c r="D60" s="6">
        <f>$B$1*Balance!D59</f>
        <v>0</v>
      </c>
      <c r="E60" s="6">
        <f>'Principal CF Alloc'!L75-'Principal CF Alloc'!M75</f>
        <v>0</v>
      </c>
      <c r="F60" s="6">
        <f>$B$1*Balance!F59</f>
        <v>54489.776097812835</v>
      </c>
      <c r="G60" s="6">
        <f>'Principal CF Alloc'!T75-'Principal CF Alloc'!U75</f>
        <v>0</v>
      </c>
      <c r="H60" s="6">
        <f>$B$1*Balance!H59</f>
        <v>0</v>
      </c>
      <c r="I60" s="6">
        <f>$B$1*Balance!I59</f>
        <v>52518.497622517141</v>
      </c>
      <c r="K60" s="6">
        <f t="shared" si="0"/>
        <v>107008.27372032998</v>
      </c>
      <c r="L60" s="6">
        <f>'Summary CF'!H59-Interest!K60</f>
        <v>126219.03334256847</v>
      </c>
    </row>
    <row r="61" spans="1:12" x14ac:dyDescent="0.15">
      <c r="A61">
        <v>58</v>
      </c>
      <c r="B61" s="6">
        <f>$B$1*Balance!B60</f>
        <v>0</v>
      </c>
      <c r="C61" s="6">
        <f>$B$1*Balance!C60</f>
        <v>0</v>
      </c>
      <c r="D61" s="6">
        <f>$B$1*Balance!D60</f>
        <v>0</v>
      </c>
      <c r="E61" s="6">
        <f>'Principal CF Alloc'!L76-'Principal CF Alloc'!M76</f>
        <v>0</v>
      </c>
      <c r="F61" s="6">
        <f>$B$1*Balance!F60</f>
        <v>48653.238019490498</v>
      </c>
      <c r="G61" s="6">
        <f>'Principal CF Alloc'!T76-'Principal CF Alloc'!U76</f>
        <v>0</v>
      </c>
      <c r="H61" s="6">
        <f>$B$1*Balance!H60</f>
        <v>0</v>
      </c>
      <c r="I61" s="6">
        <f>$B$1*Balance!I60</f>
        <v>50975.097103688415</v>
      </c>
      <c r="K61" s="6">
        <f t="shared" si="0"/>
        <v>99628.335123178913</v>
      </c>
      <c r="L61" s="6">
        <f>'Summary CF'!H60-Interest!K61</f>
        <v>126744.94597975975</v>
      </c>
    </row>
    <row r="62" spans="1:12" x14ac:dyDescent="0.15">
      <c r="A62">
        <v>59</v>
      </c>
      <c r="B62" s="6">
        <f>$B$1*Balance!B61</f>
        <v>0</v>
      </c>
      <c r="C62" s="6">
        <f>$B$1*Balance!C61</f>
        <v>0</v>
      </c>
      <c r="D62" s="6">
        <f>$B$1*Balance!D61</f>
        <v>0</v>
      </c>
      <c r="E62" s="6">
        <f>'Principal CF Alloc'!L77-'Principal CF Alloc'!M77</f>
        <v>0</v>
      </c>
      <c r="F62" s="6">
        <f>$B$1*Balance!F61</f>
        <v>42965.577645907921</v>
      </c>
      <c r="G62" s="6">
        <f>'Principal CF Alloc'!T77-'Principal CF Alloc'!U77</f>
        <v>0</v>
      </c>
      <c r="H62" s="6">
        <f>$B$1*Balance!H61</f>
        <v>0</v>
      </c>
      <c r="I62" s="6">
        <f>$B$1*Balance!I61</f>
        <v>49475.60101513379</v>
      </c>
      <c r="K62" s="6">
        <f t="shared" si="0"/>
        <v>92441.178661041718</v>
      </c>
      <c r="L62" s="6">
        <f>'Summary CF'!H61-Interest!K62</f>
        <v>127273.04991960592</v>
      </c>
    </row>
    <row r="63" spans="1:12" x14ac:dyDescent="0.15">
      <c r="A63">
        <v>60</v>
      </c>
      <c r="B63" s="6">
        <f>$B$1*Balance!B62</f>
        <v>0</v>
      </c>
      <c r="C63" s="6">
        <f>$B$1*Balance!C62</f>
        <v>0</v>
      </c>
      <c r="D63" s="6">
        <f>$B$1*Balance!D62</f>
        <v>0</v>
      </c>
      <c r="E63" s="6">
        <f>'Principal CF Alloc'!L78-'Principal CF Alloc'!M78</f>
        <v>0</v>
      </c>
      <c r="F63" s="6">
        <f>$B$1*Balance!F62</f>
        <v>37422.583070330074</v>
      </c>
      <c r="G63" s="6">
        <f>'Principal CF Alloc'!T78-'Principal CF Alloc'!U78</f>
        <v>0</v>
      </c>
      <c r="H63" s="6">
        <f>$B$1*Balance!H62</f>
        <v>0</v>
      </c>
      <c r="I63" s="6">
        <f>$B$1*Balance!I62</f>
        <v>48018.787924988945</v>
      </c>
      <c r="K63" s="6">
        <f t="shared" si="0"/>
        <v>85441.370995319012</v>
      </c>
      <c r="L63" s="6">
        <f>'Summary CF'!H62-Interest!K63</f>
        <v>127803.35429253487</v>
      </c>
    </row>
    <row r="64" spans="1:12" x14ac:dyDescent="0.15">
      <c r="A64">
        <v>61</v>
      </c>
      <c r="B64" s="6">
        <f>$B$1*Balance!B63</f>
        <v>0</v>
      </c>
      <c r="C64" s="6">
        <f>$B$1*Balance!C63</f>
        <v>0</v>
      </c>
      <c r="D64" s="6">
        <f>$B$1*Balance!D63</f>
        <v>0</v>
      </c>
      <c r="E64" s="6">
        <f>'Principal CF Alloc'!L79-'Principal CF Alloc'!M79</f>
        <v>0</v>
      </c>
      <c r="F64" s="6">
        <f>$B$1*Balance!F63</f>
        <v>32020.157419906311</v>
      </c>
      <c r="G64" s="6">
        <f>'Principal CF Alloc'!T79-'Principal CF Alloc'!U79</f>
        <v>0</v>
      </c>
      <c r="H64" s="6">
        <f>$B$1*Balance!H63</f>
        <v>0</v>
      </c>
      <c r="I64" s="6">
        <f>$B$1*Balance!I63</f>
        <v>46603.469844168605</v>
      </c>
      <c r="K64" s="6">
        <f t="shared" si="0"/>
        <v>78623.627264074923</v>
      </c>
      <c r="L64" s="6">
        <f>'Summary CF'!H63-Interest!K64</f>
        <v>128335.86826701768</v>
      </c>
    </row>
    <row r="65" spans="1:12" x14ac:dyDescent="0.15">
      <c r="A65">
        <v>62</v>
      </c>
      <c r="B65" s="6">
        <f>$B$1*Balance!B64</f>
        <v>0</v>
      </c>
      <c r="C65" s="6">
        <f>$B$1*Balance!C64</f>
        <v>0</v>
      </c>
      <c r="D65" s="6">
        <f>$B$1*Balance!D64</f>
        <v>0</v>
      </c>
      <c r="E65" s="6">
        <f>'Principal CF Alloc'!L80-'Principal CF Alloc'!M80</f>
        <v>0</v>
      </c>
      <c r="F65" s="6">
        <f>$B$1*Balance!F64</f>
        <v>26754.315741844475</v>
      </c>
      <c r="G65" s="6">
        <f>'Principal CF Alloc'!T80-'Principal CF Alloc'!U80</f>
        <v>0</v>
      </c>
      <c r="H65" s="6">
        <f>$B$1*Balance!H64</f>
        <v>0</v>
      </c>
      <c r="I65" s="6">
        <f>$B$1*Balance!I64</f>
        <v>45228.49132145691</v>
      </c>
      <c r="K65" s="6">
        <f t="shared" si="0"/>
        <v>71982.807063301385</v>
      </c>
      <c r="L65" s="6">
        <f>'Summary CF'!H64-Interest!K65</f>
        <v>128870.60104972747</v>
      </c>
    </row>
    <row r="66" spans="1:12" x14ac:dyDescent="0.15">
      <c r="A66">
        <v>63</v>
      </c>
      <c r="B66" s="6">
        <f>$B$1*Balance!B65</f>
        <v>0</v>
      </c>
      <c r="C66" s="6">
        <f>$B$1*Balance!C65</f>
        <v>0</v>
      </c>
      <c r="D66" s="6">
        <f>$B$1*Balance!D65</f>
        <v>0</v>
      </c>
      <c r="E66" s="6">
        <f>'Principal CF Alloc'!L81-'Principal CF Alloc'!M81</f>
        <v>0</v>
      </c>
      <c r="F66" s="6">
        <f>$B$1*Balance!F65</f>
        <v>21621.18197308353</v>
      </c>
      <c r="G66" s="6">
        <f>'Principal CF Alloc'!T81-'Principal CF Alloc'!U81</f>
        <v>0</v>
      </c>
      <c r="H66" s="6">
        <f>$B$1*Balance!H65</f>
        <v>0</v>
      </c>
      <c r="I66" s="6">
        <f>$B$1*Balance!I65</f>
        <v>43892.728562864861</v>
      </c>
      <c r="K66" s="6">
        <f t="shared" si="0"/>
        <v>65513.910535948395</v>
      </c>
      <c r="L66" s="6">
        <f>'Summary CF'!H65-Interest!K66</f>
        <v>129407.56188569854</v>
      </c>
    </row>
    <row r="67" spans="1:12" x14ac:dyDescent="0.15">
      <c r="A67">
        <v>64</v>
      </c>
      <c r="B67" s="6">
        <f>$B$1*Balance!B66</f>
        <v>0</v>
      </c>
      <c r="C67" s="6">
        <f>$B$1*Balance!C66</f>
        <v>0</v>
      </c>
      <c r="D67" s="6">
        <f>$B$1*Balance!D66</f>
        <v>0</v>
      </c>
      <c r="E67" s="6">
        <f>'Principal CF Alloc'!L82-'Principal CF Alloc'!M82</f>
        <v>0</v>
      </c>
      <c r="F67" s="6">
        <f>$B$1*Balance!F66</f>
        <v>16616.985991241087</v>
      </c>
      <c r="G67" s="6">
        <f>'Principal CF Alloc'!T82-'Principal CF Alloc'!U82</f>
        <v>0</v>
      </c>
      <c r="H67" s="6">
        <f>$B$1*Balance!H66</f>
        <v>0</v>
      </c>
      <c r="I67" s="6">
        <f>$B$1*Balance!I66</f>
        <v>42595.088574608308</v>
      </c>
      <c r="K67" s="6">
        <f t="shared" si="0"/>
        <v>59212.074565849398</v>
      </c>
      <c r="L67" s="6">
        <f>'Summary CF'!H66-Interest!K67</f>
        <v>129946.76005848621</v>
      </c>
    </row>
    <row r="68" spans="1:12" x14ac:dyDescent="0.15">
      <c r="A68">
        <v>65</v>
      </c>
      <c r="B68" s="6">
        <f>$B$1*Balance!B67</f>
        <v>0</v>
      </c>
      <c r="C68" s="6">
        <f>$B$1*Balance!C67</f>
        <v>0</v>
      </c>
      <c r="D68" s="6">
        <f>$B$1*Balance!D67</f>
        <v>0</v>
      </c>
      <c r="E68" s="6">
        <f>'Principal CF Alloc'!L83-'Principal CF Alloc'!M83</f>
        <v>0</v>
      </c>
      <c r="F68" s="6">
        <f>$B$1*Balance!F67</f>
        <v>11738.060744670887</v>
      </c>
      <c r="G68" s="6">
        <f>'Principal CF Alloc'!T83-'Principal CF Alloc'!U83</f>
        <v>0</v>
      </c>
      <c r="H68" s="6">
        <f>$B$1*Balance!H67</f>
        <v>0</v>
      </c>
      <c r="I68" s="6">
        <f>$B$1*Balance!I67</f>
        <v>41334.508329077609</v>
      </c>
      <c r="K68" s="6">
        <f t="shared" si="0"/>
        <v>53072.569073748498</v>
      </c>
      <c r="L68" s="6">
        <f>'Summary CF'!H67-Interest!K68</f>
        <v>130488.20489032711</v>
      </c>
    </row>
    <row r="69" spans="1:12" x14ac:dyDescent="0.15">
      <c r="A69">
        <v>66</v>
      </c>
      <c r="B69" s="6">
        <f>$B$1*Balance!B68</f>
        <v>0</v>
      </c>
      <c r="C69" s="6">
        <f>$B$1*Balance!C68</f>
        <v>0</v>
      </c>
      <c r="D69" s="6">
        <f>$B$1*Balance!D68</f>
        <v>0</v>
      </c>
      <c r="E69" s="6">
        <f>'Principal CF Alloc'!L84-'Principal CF Alloc'!M84</f>
        <v>0</v>
      </c>
      <c r="F69" s="6">
        <f>$B$1*Balance!F68</f>
        <v>6980.8394595227992</v>
      </c>
      <c r="G69" s="6">
        <f>'Principal CF Alloc'!T84-'Principal CF Alloc'!U84</f>
        <v>0</v>
      </c>
      <c r="H69" s="6">
        <f>$B$1*Balance!H68</f>
        <v>0</v>
      </c>
      <c r="I69" s="6">
        <f>$B$1*Balance!I68</f>
        <v>40109.953953186268</v>
      </c>
      <c r="K69" s="6">
        <f t="shared" ref="K69:K132" si="1">SUM(B69:J69)</f>
        <v>47090.79341270907</v>
      </c>
      <c r="L69" s="6">
        <f>'Summary CF'!H68-Interest!K69</f>
        <v>131031.90574230066</v>
      </c>
    </row>
    <row r="70" spans="1:12" x14ac:dyDescent="0.15">
      <c r="A70">
        <v>67</v>
      </c>
      <c r="B70" s="6">
        <f>$B$1*Balance!B69</f>
        <v>0</v>
      </c>
      <c r="C70" s="6">
        <f>$B$1*Balance!C69</f>
        <v>0</v>
      </c>
      <c r="D70" s="6">
        <f>$B$1*Balance!D69</f>
        <v>0</v>
      </c>
      <c r="E70" s="6">
        <f>'Principal CF Alloc'!L85-'Principal CF Alloc'!M85</f>
        <v>0</v>
      </c>
      <c r="F70" s="6">
        <f>$B$1*Balance!F69</f>
        <v>2341.8529217536552</v>
      </c>
      <c r="G70" s="6">
        <f>'Principal CF Alloc'!T85-'Principal CF Alloc'!U85</f>
        <v>0</v>
      </c>
      <c r="H70" s="6">
        <f>$B$1*Balance!H69</f>
        <v>0</v>
      </c>
      <c r="I70" s="6">
        <f>$B$1*Balance!I69</f>
        <v>38920.419938502368</v>
      </c>
      <c r="K70" s="6">
        <f t="shared" si="1"/>
        <v>41262.272860256024</v>
      </c>
      <c r="L70" s="6">
        <f>'Summary CF'!H69-Interest!K70</f>
        <v>131577.87201449083</v>
      </c>
    </row>
    <row r="71" spans="1:12" x14ac:dyDescent="0.15">
      <c r="A71">
        <v>68</v>
      </c>
      <c r="B71" s="6">
        <f>$B$1*Balance!B70</f>
        <v>0</v>
      </c>
      <c r="C71" s="6">
        <f>$B$1*Balance!C70</f>
        <v>0</v>
      </c>
      <c r="D71" s="6">
        <f>$B$1*Balance!D70</f>
        <v>0</v>
      </c>
      <c r="E71" s="6">
        <f>'Principal CF Alloc'!L86-'Principal CF Alloc'!M86</f>
        <v>0</v>
      </c>
      <c r="F71" s="6">
        <f>$B$1*Balance!F70</f>
        <v>0</v>
      </c>
      <c r="G71" s="6">
        <f>'Principal CF Alloc'!T86-'Principal CF Alloc'!U86</f>
        <v>129943.83956157367</v>
      </c>
      <c r="H71" s="6">
        <f>$B$1*Balance!H70</f>
        <v>0</v>
      </c>
      <c r="I71" s="6">
        <f>$B$1*Balance!I70</f>
        <v>37764.928372582326</v>
      </c>
      <c r="K71" s="6">
        <f t="shared" si="1"/>
        <v>167708.767934156</v>
      </c>
      <c r="L71" s="6">
        <f>'Summary CF'!H70-Interest!K71</f>
        <v>4.1666638571768999E-4</v>
      </c>
    </row>
    <row r="72" spans="1:12" x14ac:dyDescent="0.15">
      <c r="A72">
        <v>69</v>
      </c>
      <c r="B72" s="6">
        <f>$B$1*Balance!B71</f>
        <v>0</v>
      </c>
      <c r="C72" s="6">
        <f>$B$1*Balance!C71</f>
        <v>0</v>
      </c>
      <c r="D72" s="6">
        <f>$B$1*Balance!D71</f>
        <v>0</v>
      </c>
      <c r="E72" s="6">
        <f>'Principal CF Alloc'!L87-'Principal CF Alloc'!M87</f>
        <v>0</v>
      </c>
      <c r="F72" s="6">
        <f>$B$1*Balance!F71</f>
        <v>0</v>
      </c>
      <c r="G72" s="6">
        <f>'Principal CF Alloc'!T87-'Principal CF Alloc'!U87</f>
        <v>126081.81743119794</v>
      </c>
      <c r="H72" s="6">
        <f>$B$1*Balance!H71</f>
        <v>0</v>
      </c>
      <c r="I72" s="6">
        <f>$B$1*Balance!I71</f>
        <v>36642.528190941885</v>
      </c>
      <c r="K72" s="6">
        <f t="shared" si="1"/>
        <v>162724.34562213981</v>
      </c>
      <c r="L72" s="6">
        <f>'Summary CF'!H71-Interest!K72</f>
        <v>4.1666638571768999E-4</v>
      </c>
    </row>
    <row r="73" spans="1:12" x14ac:dyDescent="0.15">
      <c r="A73">
        <v>70</v>
      </c>
      <c r="B73" s="6">
        <f>$B$1*Balance!B72</f>
        <v>0</v>
      </c>
      <c r="C73" s="6">
        <f>$B$1*Balance!C72</f>
        <v>0</v>
      </c>
      <c r="D73" s="6">
        <f>$B$1*Balance!D72</f>
        <v>0</v>
      </c>
      <c r="E73" s="6">
        <f>'Principal CF Alloc'!L88-'Principal CF Alloc'!M88</f>
        <v>0</v>
      </c>
      <c r="F73" s="6">
        <f>$B$1*Balance!F72</f>
        <v>0</v>
      </c>
      <c r="G73" s="6">
        <f>'Principal CF Alloc'!T88-'Principal CF Alloc'!U88</f>
        <v>122330.47552383388</v>
      </c>
      <c r="H73" s="6">
        <f>$B$1*Balance!H72</f>
        <v>0</v>
      </c>
      <c r="I73" s="6">
        <f>$B$1*Balance!I72</f>
        <v>35552.294449114204</v>
      </c>
      <c r="K73" s="6">
        <f t="shared" si="1"/>
        <v>157882.7699729481</v>
      </c>
      <c r="L73" s="6">
        <f>'Summary CF'!H72-Interest!K73</f>
        <v>4.1666638571768999E-4</v>
      </c>
    </row>
    <row r="74" spans="1:12" x14ac:dyDescent="0.15">
      <c r="A74">
        <v>71</v>
      </c>
      <c r="B74" s="6">
        <f>$B$1*Balance!B73</f>
        <v>0</v>
      </c>
      <c r="C74" s="6">
        <f>$B$1*Balance!C73</f>
        <v>0</v>
      </c>
      <c r="D74" s="6">
        <f>$B$1*Balance!D73</f>
        <v>0</v>
      </c>
      <c r="E74" s="6">
        <f>'Principal CF Alloc'!L89-'Principal CF Alloc'!M89</f>
        <v>0</v>
      </c>
      <c r="F74" s="6">
        <f>$B$1*Balance!F73</f>
        <v>0</v>
      </c>
      <c r="G74" s="6">
        <f>'Principal CF Alloc'!T89-'Principal CF Alloc'!U89</f>
        <v>118686.71867272138</v>
      </c>
      <c r="H74" s="6">
        <f>$B$1*Balance!H73</f>
        <v>0</v>
      </c>
      <c r="I74" s="6">
        <f>$B$1*Balance!I73</f>
        <v>34493.32761425963</v>
      </c>
      <c r="K74" s="6">
        <f t="shared" si="1"/>
        <v>153180.04628698103</v>
      </c>
      <c r="L74" s="6">
        <f>'Summary CF'!H73-Interest!K74</f>
        <v>4.1666635661385953E-4</v>
      </c>
    </row>
    <row r="75" spans="1:12" x14ac:dyDescent="0.15">
      <c r="A75">
        <v>72</v>
      </c>
      <c r="B75" s="6">
        <f>$B$1*Balance!B74</f>
        <v>0</v>
      </c>
      <c r="C75" s="6">
        <f>$B$1*Balance!C74</f>
        <v>0</v>
      </c>
      <c r="D75" s="6">
        <f>$B$1*Balance!D74</f>
        <v>0</v>
      </c>
      <c r="E75" s="6">
        <f>'Principal CF Alloc'!L90-'Principal CF Alloc'!M90</f>
        <v>0</v>
      </c>
      <c r="F75" s="6">
        <f>$B$1*Balance!F74</f>
        <v>0</v>
      </c>
      <c r="G75" s="6">
        <f>'Principal CF Alloc'!T90-'Principal CF Alloc'!U90</f>
        <v>115147.53677696585</v>
      </c>
      <c r="H75" s="6">
        <f>$B$1*Balance!H74</f>
        <v>0</v>
      </c>
      <c r="I75" s="6">
        <f>$B$1*Balance!I74</f>
        <v>33464.75287580568</v>
      </c>
      <c r="K75" s="6">
        <f t="shared" si="1"/>
        <v>148612.28965277152</v>
      </c>
      <c r="L75" s="6">
        <f>'Summary CF'!H74-Interest!K75</f>
        <v>4.1666641482152045E-4</v>
      </c>
    </row>
    <row r="76" spans="1:12" x14ac:dyDescent="0.15">
      <c r="A76">
        <v>73</v>
      </c>
      <c r="B76" s="6">
        <f>$B$1*Balance!B75</f>
        <v>0</v>
      </c>
      <c r="C76" s="6">
        <f>$B$1*Balance!C75</f>
        <v>0</v>
      </c>
      <c r="D76" s="6">
        <f>$B$1*Balance!D75</f>
        <v>0</v>
      </c>
      <c r="E76" s="6">
        <f>'Principal CF Alloc'!L91-'Principal CF Alloc'!M91</f>
        <v>0</v>
      </c>
      <c r="F76" s="6">
        <f>$B$1*Balance!F75</f>
        <v>0</v>
      </c>
      <c r="G76" s="6">
        <f>'Principal CF Alloc'!T91-'Principal CF Alloc'!U91</f>
        <v>111710.00249328118</v>
      </c>
      <c r="H76" s="6">
        <f>$B$1*Balance!H75</f>
        <v>0</v>
      </c>
      <c r="I76" s="6">
        <f>$B$1*Balance!I75</f>
        <v>32465.719474609825</v>
      </c>
      <c r="K76" s="6">
        <f t="shared" si="1"/>
        <v>144175.721967891</v>
      </c>
      <c r="L76" s="6">
        <f>'Summary CF'!H75-Interest!K76</f>
        <v>4.1666641482152045E-4</v>
      </c>
    </row>
    <row r="77" spans="1:12" x14ac:dyDescent="0.15">
      <c r="A77">
        <v>74</v>
      </c>
      <c r="B77" s="6">
        <f>$B$1*Balance!B76</f>
        <v>0</v>
      </c>
      <c r="C77" s="6">
        <f>$B$1*Balance!C76</f>
        <v>0</v>
      </c>
      <c r="D77" s="6">
        <f>$B$1*Balance!D76</f>
        <v>0</v>
      </c>
      <c r="E77" s="6">
        <f>'Principal CF Alloc'!L92-'Principal CF Alloc'!M92</f>
        <v>0</v>
      </c>
      <c r="F77" s="6">
        <f>$B$1*Balance!F76</f>
        <v>0</v>
      </c>
      <c r="G77" s="6">
        <f>'Principal CF Alloc'!T92-'Principal CF Alloc'!U92</f>
        <v>108371.26898976696</v>
      </c>
      <c r="H77" s="6">
        <f>$B$1*Balance!H76</f>
        <v>0</v>
      </c>
      <c r="I77" s="6">
        <f>$B$1*Balance!I76</f>
        <v>31495.400050151002</v>
      </c>
      <c r="K77" s="6">
        <f t="shared" si="1"/>
        <v>139866.66903991796</v>
      </c>
      <c r="L77" s="6">
        <f>'Summary CF'!H76-Interest!K77</f>
        <v>4.1666641482152045E-4</v>
      </c>
    </row>
    <row r="78" spans="1:12" x14ac:dyDescent="0.15">
      <c r="A78">
        <v>75</v>
      </c>
      <c r="B78" s="6">
        <f>$B$1*Balance!B77</f>
        <v>0</v>
      </c>
      <c r="C78" s="6">
        <f>$B$1*Balance!C77</f>
        <v>0</v>
      </c>
      <c r="D78" s="6">
        <f>$B$1*Balance!D77</f>
        <v>0</v>
      </c>
      <c r="E78" s="6">
        <f>'Principal CF Alloc'!L93-'Principal CF Alloc'!M93</f>
        <v>0</v>
      </c>
      <c r="F78" s="6">
        <f>$B$1*Balance!F77</f>
        <v>0</v>
      </c>
      <c r="G78" s="6">
        <f>'Principal CF Alloc'!T93-'Principal CF Alloc'!U93</f>
        <v>105128.56776006518</v>
      </c>
      <c r="H78" s="6">
        <f>$B$1*Balance!H77</f>
        <v>0</v>
      </c>
      <c r="I78" s="6">
        <f>$B$1*Balance!I77</f>
        <v>30552.990005268919</v>
      </c>
      <c r="K78" s="6">
        <f t="shared" si="1"/>
        <v>135681.55776533409</v>
      </c>
      <c r="L78" s="6">
        <f>'Summary CF'!H77-Interest!K78</f>
        <v>4.1666641482152045E-4</v>
      </c>
    </row>
    <row r="79" spans="1:12" x14ac:dyDescent="0.15">
      <c r="A79">
        <v>76</v>
      </c>
      <c r="B79" s="6">
        <f>$B$1*Balance!B78</f>
        <v>0</v>
      </c>
      <c r="C79" s="6">
        <f>$B$1*Balance!C78</f>
        <v>0</v>
      </c>
      <c r="D79" s="6">
        <f>$B$1*Balance!D78</f>
        <v>0</v>
      </c>
      <c r="E79" s="6">
        <f>'Principal CF Alloc'!L94-'Principal CF Alloc'!M94</f>
        <v>0</v>
      </c>
      <c r="F79" s="6">
        <f>$B$1*Balance!F78</f>
        <v>0</v>
      </c>
      <c r="G79" s="6">
        <f>'Principal CF Alloc'!T94-'Principal CF Alloc'!U94</f>
        <v>101979.20649628543</v>
      </c>
      <c r="H79" s="6">
        <f>$B$1*Balance!H78</f>
        <v>0</v>
      </c>
      <c r="I79" s="6">
        <f>$B$1*Balance!I78</f>
        <v>29637.706887982928</v>
      </c>
      <c r="K79" s="6">
        <f t="shared" si="1"/>
        <v>131616.91338426835</v>
      </c>
      <c r="L79" s="6">
        <f>'Summary CF'!H78-Interest!K79</f>
        <v>4.1666638571768999E-4</v>
      </c>
    </row>
    <row r="80" spans="1:12" x14ac:dyDescent="0.15">
      <c r="A80">
        <v>77</v>
      </c>
      <c r="B80" s="6">
        <f>$B$1*Balance!B79</f>
        <v>0</v>
      </c>
      <c r="C80" s="6">
        <f>$B$1*Balance!C79</f>
        <v>0</v>
      </c>
      <c r="D80" s="6">
        <f>$B$1*Balance!D79</f>
        <v>0</v>
      </c>
      <c r="E80" s="6">
        <f>'Principal CF Alloc'!L95-'Principal CF Alloc'!M95</f>
        <v>0</v>
      </c>
      <c r="F80" s="6">
        <f>$B$1*Balance!F79</f>
        <v>0</v>
      </c>
      <c r="G80" s="6">
        <f>'Principal CF Alloc'!T95-'Principal CF Alloc'!U95</f>
        <v>98920.567019130336</v>
      </c>
      <c r="H80" s="6">
        <f>$B$1*Balance!H79</f>
        <v>0</v>
      </c>
      <c r="I80" s="6">
        <f>$B$1*Balance!I79</f>
        <v>28748.78978993473</v>
      </c>
      <c r="K80" s="6">
        <f t="shared" si="1"/>
        <v>127669.35680906507</v>
      </c>
      <c r="L80" s="6">
        <f>'Summary CF'!H79-Interest!K80</f>
        <v>4.1666640026960522E-4</v>
      </c>
    </row>
    <row r="81" spans="1:12" x14ac:dyDescent="0.15">
      <c r="A81">
        <v>78</v>
      </c>
      <c r="B81" s="6">
        <f>$B$1*Balance!B80</f>
        <v>0</v>
      </c>
      <c r="C81" s="6">
        <f>$B$1*Balance!C80</f>
        <v>0</v>
      </c>
      <c r="D81" s="6">
        <f>$B$1*Balance!D80</f>
        <v>0</v>
      </c>
      <c r="E81" s="6">
        <f>'Principal CF Alloc'!L96-'Principal CF Alloc'!M96</f>
        <v>0</v>
      </c>
      <c r="F81" s="6">
        <f>$B$1*Balance!F80</f>
        <v>0</v>
      </c>
      <c r="G81" s="6">
        <f>'Principal CF Alloc'!T96-'Principal CF Alloc'!U96</f>
        <v>95950.103263694618</v>
      </c>
      <c r="H81" s="6">
        <f>$B$1*Balance!H80</f>
        <v>0</v>
      </c>
      <c r="I81" s="6">
        <f>$B$1*Balance!I80</f>
        <v>27885.498761011229</v>
      </c>
      <c r="K81" s="6">
        <f t="shared" si="1"/>
        <v>123835.60202470585</v>
      </c>
      <c r="L81" s="6">
        <f>'Summary CF'!H80-Interest!K81</f>
        <v>4.1666638571768999E-4</v>
      </c>
    </row>
    <row r="82" spans="1:12" x14ac:dyDescent="0.15">
      <c r="A82">
        <v>79</v>
      </c>
      <c r="B82" s="6">
        <f>$B$1*Balance!B81</f>
        <v>0</v>
      </c>
      <c r="C82" s="6">
        <f>$B$1*Balance!C81</f>
        <v>0</v>
      </c>
      <c r="D82" s="6">
        <f>$B$1*Balance!D81</f>
        <v>0</v>
      </c>
      <c r="E82" s="6">
        <f>'Principal CF Alloc'!L97-'Principal CF Alloc'!M97</f>
        <v>0</v>
      </c>
      <c r="F82" s="6">
        <f>$B$1*Balance!F81</f>
        <v>0</v>
      </c>
      <c r="G82" s="6">
        <f>'Principal CF Alloc'!T97-'Principal CF Alloc'!U97</f>
        <v>93065.339319451596</v>
      </c>
      <c r="H82" s="6">
        <f>$B$1*Balance!H81</f>
        <v>0</v>
      </c>
      <c r="I82" s="6">
        <f>$B$1*Balance!I81</f>
        <v>27047.114239715604</v>
      </c>
      <c r="K82" s="6">
        <f t="shared" si="1"/>
        <v>120112.4535591672</v>
      </c>
      <c r="L82" s="6">
        <f>'Summary CF'!H81-Interest!K82</f>
        <v>4.1666638571768999E-4</v>
      </c>
    </row>
    <row r="83" spans="1:12" x14ac:dyDescent="0.15">
      <c r="A83">
        <v>80</v>
      </c>
      <c r="B83" s="6">
        <f>$B$1*Balance!B82</f>
        <v>0</v>
      </c>
      <c r="C83" s="6">
        <f>$B$1*Balance!C82</f>
        <v>0</v>
      </c>
      <c r="D83" s="6">
        <f>$B$1*Balance!D82</f>
        <v>0</v>
      </c>
      <c r="E83" s="6">
        <f>'Principal CF Alloc'!L98-'Principal CF Alloc'!M98</f>
        <v>0</v>
      </c>
      <c r="F83" s="6">
        <f>$B$1*Balance!F82</f>
        <v>0</v>
      </c>
      <c r="G83" s="6">
        <f>'Principal CF Alloc'!T98-'Principal CF Alloc'!U98</f>
        <v>90263.867522980494</v>
      </c>
      <c r="H83" s="6">
        <f>$B$1*Balance!H82</f>
        <v>0</v>
      </c>
      <c r="I83" s="6">
        <f>$B$1*Balance!I82</f>
        <v>26232.936498866184</v>
      </c>
      <c r="K83" s="6">
        <f t="shared" si="1"/>
        <v>116496.80402184668</v>
      </c>
      <c r="L83" s="6">
        <f>'Summary CF'!H82-Interest!K83</f>
        <v>4.1666638571768999E-4</v>
      </c>
    </row>
    <row r="84" spans="1:12" x14ac:dyDescent="0.15">
      <c r="A84">
        <v>81</v>
      </c>
      <c r="B84" s="6">
        <f>$B$1*Balance!B83</f>
        <v>0</v>
      </c>
      <c r="C84" s="6">
        <f>$B$1*Balance!C83</f>
        <v>0</v>
      </c>
      <c r="D84" s="6">
        <f>$B$1*Balance!D83</f>
        <v>0</v>
      </c>
      <c r="E84" s="6">
        <f>'Principal CF Alloc'!L99-'Principal CF Alloc'!M99</f>
        <v>0</v>
      </c>
      <c r="F84" s="6">
        <f>$B$1*Balance!F83</f>
        <v>0</v>
      </c>
      <c r="G84" s="6">
        <f>'Principal CF Alloc'!T99-'Principal CF Alloc'!U99</f>
        <v>87543.346602026126</v>
      </c>
      <c r="H84" s="6">
        <f>$B$1*Balance!H83</f>
        <v>0</v>
      </c>
      <c r="I84" s="6">
        <f>$B$1*Balance!I83</f>
        <v>25442.285106213822</v>
      </c>
      <c r="K84" s="6">
        <f t="shared" si="1"/>
        <v>112985.63170823995</v>
      </c>
      <c r="L84" s="6">
        <f>'Summary CF'!H83-Interest!K84</f>
        <v>4.1666640026960522E-4</v>
      </c>
    </row>
    <row r="85" spans="1:12" x14ac:dyDescent="0.15">
      <c r="A85">
        <v>82</v>
      </c>
      <c r="B85" s="6">
        <f>$B$1*Balance!B84</f>
        <v>0</v>
      </c>
      <c r="C85" s="6">
        <f>$B$1*Balance!C84</f>
        <v>0</v>
      </c>
      <c r="D85" s="6">
        <f>$B$1*Balance!D84</f>
        <v>0</v>
      </c>
      <c r="E85" s="6">
        <f>'Principal CF Alloc'!L100-'Principal CF Alloc'!M100</f>
        <v>0</v>
      </c>
      <c r="F85" s="6">
        <f>$B$1*Balance!F84</f>
        <v>0</v>
      </c>
      <c r="G85" s="6">
        <f>'Principal CF Alloc'!T100-'Principal CF Alloc'!U100</f>
        <v>84901.499869520339</v>
      </c>
      <c r="H85" s="6">
        <f>$B$1*Balance!H84</f>
        <v>0</v>
      </c>
      <c r="I85" s="6">
        <f>$B$1*Balance!I84</f>
        <v>24674.498399579326</v>
      </c>
      <c r="K85" s="6">
        <f t="shared" si="1"/>
        <v>109575.99826909967</v>
      </c>
      <c r="L85" s="6">
        <f>'Summary CF'!H84-Interest!K85</f>
        <v>4.1666640026960522E-4</v>
      </c>
    </row>
    <row r="86" spans="1:12" x14ac:dyDescent="0.15">
      <c r="A86">
        <v>83</v>
      </c>
      <c r="B86" s="6">
        <f>$B$1*Balance!B85</f>
        <v>0</v>
      </c>
      <c r="C86" s="6">
        <f>$B$1*Balance!C85</f>
        <v>0</v>
      </c>
      <c r="D86" s="6">
        <f>$B$1*Balance!D85</f>
        <v>0</v>
      </c>
      <c r="E86" s="6">
        <f>'Principal CF Alloc'!L101-'Principal CF Alloc'!M101</f>
        <v>0</v>
      </c>
      <c r="F86" s="6">
        <f>$B$1*Balance!F85</f>
        <v>0</v>
      </c>
      <c r="G86" s="6">
        <f>'Principal CF Alloc'!T101-'Principal CF Alloc'!U101</f>
        <v>82336.113466230236</v>
      </c>
      <c r="H86" s="6">
        <f>$B$1*Balance!H85</f>
        <v>0</v>
      </c>
      <c r="I86" s="6">
        <f>$B$1*Balance!I85</f>
        <v>23928.932976123138</v>
      </c>
      <c r="K86" s="6">
        <f t="shared" si="1"/>
        <v>106265.04644235337</v>
      </c>
      <c r="L86" s="6">
        <f>'Summary CF'!H85-Interest!K86</f>
        <v>4.1666640026960522E-4</v>
      </c>
    </row>
    <row r="87" spans="1:12" x14ac:dyDescent="0.15">
      <c r="A87">
        <v>84</v>
      </c>
      <c r="B87" s="6">
        <f>$B$1*Balance!B86</f>
        <v>0</v>
      </c>
      <c r="C87" s="6">
        <f>$B$1*Balance!C86</f>
        <v>0</v>
      </c>
      <c r="D87" s="6">
        <f>$B$1*Balance!D86</f>
        <v>0</v>
      </c>
      <c r="E87" s="6">
        <f>'Principal CF Alloc'!L102-'Principal CF Alloc'!M102</f>
        <v>0</v>
      </c>
      <c r="F87" s="6">
        <f>$B$1*Balance!F86</f>
        <v>0</v>
      </c>
      <c r="G87" s="6">
        <f>'Principal CF Alloc'!T102-'Principal CF Alloc'!U102</f>
        <v>79845.034650734466</v>
      </c>
      <c r="H87" s="6">
        <f>$B$1*Balance!H86</f>
        <v>0</v>
      </c>
      <c r="I87" s="6">
        <f>$B$1*Balance!I86</f>
        <v>23204.963195369681</v>
      </c>
      <c r="K87" s="6">
        <f t="shared" si="1"/>
        <v>103049.99784610415</v>
      </c>
      <c r="L87" s="6">
        <f>'Summary CF'!H86-Interest!K87</f>
        <v>4.1666638571768999E-4</v>
      </c>
    </row>
    <row r="88" spans="1:12" x14ac:dyDescent="0.15">
      <c r="A88">
        <v>85</v>
      </c>
      <c r="B88" s="6">
        <f>$B$1*Balance!B87</f>
        <v>0</v>
      </c>
      <c r="C88" s="6">
        <f>$B$1*Balance!C87</f>
        <v>0</v>
      </c>
      <c r="D88" s="6">
        <f>$B$1*Balance!D87</f>
        <v>0</v>
      </c>
      <c r="E88" s="6">
        <f>'Principal CF Alloc'!L103-'Principal CF Alloc'!M103</f>
        <v>0</v>
      </c>
      <c r="F88" s="6">
        <f>$B$1*Balance!F87</f>
        <v>0</v>
      </c>
      <c r="G88" s="6">
        <f>'Principal CF Alloc'!T103-'Principal CF Alloc'!U103</f>
        <v>77426.170135462817</v>
      </c>
      <c r="H88" s="6">
        <f>$B$1*Balance!H87</f>
        <v>0</v>
      </c>
      <c r="I88" s="6">
        <f>$B$1*Balance!I87</f>
        <v>22501.980695618855</v>
      </c>
      <c r="K88" s="6">
        <f t="shared" si="1"/>
        <v>99928.150831081672</v>
      </c>
      <c r="L88" s="6">
        <f>'Summary CF'!H87-Interest!K88</f>
        <v>4.1666640026960522E-4</v>
      </c>
    </row>
    <row r="89" spans="1:12" x14ac:dyDescent="0.15">
      <c r="A89">
        <v>86</v>
      </c>
      <c r="B89" s="6">
        <f>$B$1*Balance!B88</f>
        <v>0</v>
      </c>
      <c r="C89" s="6">
        <f>$B$1*Balance!C88</f>
        <v>0</v>
      </c>
      <c r="D89" s="6">
        <f>$B$1*Balance!D88</f>
        <v>0</v>
      </c>
      <c r="E89" s="6">
        <f>'Principal CF Alloc'!L104-'Principal CF Alloc'!M104</f>
        <v>0</v>
      </c>
      <c r="F89" s="6">
        <f>$B$1*Balance!F88</f>
        <v>0</v>
      </c>
      <c r="G89" s="6">
        <f>'Principal CF Alloc'!T104-'Principal CF Alloc'!U104</f>
        <v>75077.484467568065</v>
      </c>
      <c r="H89" s="6">
        <f>$B$1*Balance!H88</f>
        <v>0</v>
      </c>
      <c r="I89" s="6">
        <f>$B$1*Balance!I88</f>
        <v>21819.393923386942</v>
      </c>
      <c r="K89" s="6">
        <f t="shared" si="1"/>
        <v>96896.878390955011</v>
      </c>
      <c r="L89" s="6">
        <f>'Summary CF'!H88-Interest!K89</f>
        <v>4.1666640026960522E-4</v>
      </c>
    </row>
    <row r="90" spans="1:12" x14ac:dyDescent="0.15">
      <c r="A90">
        <v>87</v>
      </c>
      <c r="B90" s="6">
        <f>$B$1*Balance!B89</f>
        <v>0</v>
      </c>
      <c r="C90" s="6">
        <f>$B$1*Balance!C89</f>
        <v>0</v>
      </c>
      <c r="D90" s="6">
        <f>$B$1*Balance!D89</f>
        <v>0</v>
      </c>
      <c r="E90" s="6">
        <f>'Principal CF Alloc'!L105-'Principal CF Alloc'!M105</f>
        <v>0</v>
      </c>
      <c r="F90" s="6">
        <f>$B$1*Balance!F89</f>
        <v>0</v>
      </c>
      <c r="G90" s="6">
        <f>'Principal CF Alloc'!T105-'Principal CF Alloc'!U105</f>
        <v>72796.998453431836</v>
      </c>
      <c r="H90" s="6">
        <f>$B$1*Balance!H89</f>
        <v>0</v>
      </c>
      <c r="I90" s="6">
        <f>$B$1*Balance!I89</f>
        <v>21156.627675528602</v>
      </c>
      <c r="K90" s="6">
        <f t="shared" si="1"/>
        <v>93953.62612896043</v>
      </c>
      <c r="L90" s="6">
        <f>'Summary CF'!H89-Interest!K90</f>
        <v>4.1666641482152045E-4</v>
      </c>
    </row>
    <row r="91" spans="1:12" x14ac:dyDescent="0.15">
      <c r="A91">
        <v>88</v>
      </c>
      <c r="B91" s="6">
        <f>$B$1*Balance!B90</f>
        <v>0</v>
      </c>
      <c r="C91" s="6">
        <f>$B$1*Balance!C90</f>
        <v>0</v>
      </c>
      <c r="D91" s="6">
        <f>$B$1*Balance!D90</f>
        <v>0</v>
      </c>
      <c r="E91" s="6">
        <f>'Principal CF Alloc'!L106-'Principal CF Alloc'!M106</f>
        <v>0</v>
      </c>
      <c r="F91" s="6">
        <f>$B$1*Balance!F90</f>
        <v>0</v>
      </c>
      <c r="G91" s="6">
        <f>'Principal CF Alloc'!T106-'Principal CF Alloc'!U106</f>
        <v>70582.787625637953</v>
      </c>
      <c r="H91" s="6">
        <f>$B$1*Balance!H90</f>
        <v>0</v>
      </c>
      <c r="I91" s="6">
        <f>$B$1*Balance!I90</f>
        <v>20513.122653701008</v>
      </c>
      <c r="K91" s="6">
        <f t="shared" si="1"/>
        <v>91095.910279338961</v>
      </c>
      <c r="L91" s="6">
        <f>'Summary CF'!H90-Interest!K91</f>
        <v>4.1666641482152045E-4</v>
      </c>
    </row>
    <row r="92" spans="1:12" x14ac:dyDescent="0.15">
      <c r="A92">
        <v>89</v>
      </c>
      <c r="B92" s="6">
        <f>$B$1*Balance!B91</f>
        <v>0</v>
      </c>
      <c r="C92" s="6">
        <f>$B$1*Balance!C91</f>
        <v>0</v>
      </c>
      <c r="D92" s="6">
        <f>$B$1*Balance!D91</f>
        <v>0</v>
      </c>
      <c r="E92" s="6">
        <f>'Principal CF Alloc'!L107-'Principal CF Alloc'!M107</f>
        <v>0</v>
      </c>
      <c r="F92" s="6">
        <f>$B$1*Balance!F91</f>
        <v>0</v>
      </c>
      <c r="G92" s="6">
        <f>'Principal CF Alloc'!T107-'Principal CF Alloc'!U107</f>
        <v>68432.980751277762</v>
      </c>
      <c r="H92" s="6">
        <f>$B$1*Balance!H91</f>
        <v>0</v>
      </c>
      <c r="I92" s="6">
        <f>$B$1*Balance!I91</f>
        <v>19888.335030840077</v>
      </c>
      <c r="K92" s="6">
        <f t="shared" si="1"/>
        <v>88321.315782117832</v>
      </c>
      <c r="L92" s="6">
        <f>'Summary CF'!H91-Interest!K92</f>
        <v>4.1666640026960522E-4</v>
      </c>
    </row>
    <row r="93" spans="1:12" x14ac:dyDescent="0.15">
      <c r="A93">
        <v>90</v>
      </c>
      <c r="B93" s="6">
        <f>$B$1*Balance!B92</f>
        <v>0</v>
      </c>
      <c r="C93" s="6">
        <f>$B$1*Balance!C92</f>
        <v>0</v>
      </c>
      <c r="D93" s="6">
        <f>$B$1*Balance!D92</f>
        <v>0</v>
      </c>
      <c r="E93" s="6">
        <f>'Principal CF Alloc'!L108-'Principal CF Alloc'!M108</f>
        <v>0</v>
      </c>
      <c r="F93" s="6">
        <f>$B$1*Balance!F92</f>
        <v>0</v>
      </c>
      <c r="G93" s="6">
        <f>'Principal CF Alloc'!T108-'Principal CF Alloc'!U108</f>
        <v>66345.758380482061</v>
      </c>
      <c r="H93" s="6">
        <f>$B$1*Balance!H92</f>
        <v>0</v>
      </c>
      <c r="I93" s="6">
        <f>$B$1*Balance!I92</f>
        <v>19281.736029327574</v>
      </c>
      <c r="K93" s="6">
        <f t="shared" si="1"/>
        <v>85627.494409809631</v>
      </c>
      <c r="L93" s="6">
        <f>'Summary CF'!H92-Interest!K93</f>
        <v>4.1666640026960522E-4</v>
      </c>
    </row>
    <row r="94" spans="1:12" x14ac:dyDescent="0.15">
      <c r="A94">
        <v>91</v>
      </c>
      <c r="B94" s="6">
        <f>$B$1*Balance!B93</f>
        <v>0</v>
      </c>
      <c r="C94" s="6">
        <f>$B$1*Balance!C93</f>
        <v>0</v>
      </c>
      <c r="D94" s="6">
        <f>$B$1*Balance!D93</f>
        <v>0</v>
      </c>
      <c r="E94" s="6">
        <f>'Principal CF Alloc'!L109-'Principal CF Alloc'!M109</f>
        <v>0</v>
      </c>
      <c r="F94" s="6">
        <f>$B$1*Balance!F93</f>
        <v>0</v>
      </c>
      <c r="G94" s="6">
        <f>'Principal CF Alloc'!T109-'Principal CF Alloc'!U109</f>
        <v>64319.351434103832</v>
      </c>
      <c r="H94" s="6">
        <f>$B$1*Balance!H93</f>
        <v>0</v>
      </c>
      <c r="I94" s="6">
        <f>$B$1*Balance!I93</f>
        <v>18692.811510536405</v>
      </c>
      <c r="K94" s="6">
        <f t="shared" si="1"/>
        <v>83012.162944640237</v>
      </c>
      <c r="L94" s="6">
        <f>'Summary CF'!H93-Interest!K94</f>
        <v>4.1666641482152045E-4</v>
      </c>
    </row>
    <row r="95" spans="1:12" x14ac:dyDescent="0.15">
      <c r="A95">
        <v>92</v>
      </c>
      <c r="B95" s="6">
        <f>$B$1*Balance!B94</f>
        <v>0</v>
      </c>
      <c r="C95" s="6">
        <f>$B$1*Balance!C94</f>
        <v>0</v>
      </c>
      <c r="D95" s="6">
        <f>$B$1*Balance!D94</f>
        <v>0</v>
      </c>
      <c r="E95" s="6">
        <f>'Principal CF Alloc'!L110-'Principal CF Alloc'!M110</f>
        <v>0</v>
      </c>
      <c r="F95" s="6">
        <f>$B$1*Balance!F94</f>
        <v>0</v>
      </c>
      <c r="G95" s="6">
        <f>'Principal CF Alloc'!T110-'Principal CF Alloc'!U110</f>
        <v>62352.039829504232</v>
      </c>
      <c r="H95" s="6">
        <f>$B$1*Balance!H94</f>
        <v>0</v>
      </c>
      <c r="I95" s="6">
        <f>$B$1*Balance!I94</f>
        <v>18121.061575449647</v>
      </c>
      <c r="K95" s="6">
        <f t="shared" si="1"/>
        <v>80473.101404953879</v>
      </c>
      <c r="L95" s="6">
        <f>'Summary CF'!H94-Interest!K95</f>
        <v>4.1666641482152045E-4</v>
      </c>
    </row>
    <row r="96" spans="1:12" x14ac:dyDescent="0.15">
      <c r="A96">
        <v>93</v>
      </c>
      <c r="B96" s="6">
        <f>$B$1*Balance!B95</f>
        <v>0</v>
      </c>
      <c r="C96" s="6">
        <f>$B$1*Balance!C95</f>
        <v>0</v>
      </c>
      <c r="D96" s="6">
        <f>$B$1*Balance!D95</f>
        <v>0</v>
      </c>
      <c r="E96" s="6">
        <f>'Principal CF Alloc'!L111-'Principal CF Alloc'!M111</f>
        <v>0</v>
      </c>
      <c r="F96" s="6">
        <f>$B$1*Balance!F95</f>
        <v>0</v>
      </c>
      <c r="G96" s="6">
        <f>'Principal CF Alloc'!T111-'Principal CF Alloc'!U111</f>
        <v>60442.15114342243</v>
      </c>
      <c r="H96" s="6">
        <f>$B$1*Balance!H95</f>
        <v>0</v>
      </c>
      <c r="I96" s="6">
        <f>$B$1*Balance!I95</f>
        <v>17566.000176057121</v>
      </c>
      <c r="K96" s="6">
        <f t="shared" si="1"/>
        <v>78008.151319479555</v>
      </c>
      <c r="L96" s="6">
        <f>'Summary CF'!H95-Interest!K96</f>
        <v>4.1666641482152045E-4</v>
      </c>
    </row>
    <row r="97" spans="1:12" x14ac:dyDescent="0.15">
      <c r="A97">
        <v>94</v>
      </c>
      <c r="B97" s="6">
        <f>$B$1*Balance!B96</f>
        <v>0</v>
      </c>
      <c r="C97" s="6">
        <f>$B$1*Balance!C96</f>
        <v>0</v>
      </c>
      <c r="D97" s="6">
        <f>$B$1*Balance!D96</f>
        <v>0</v>
      </c>
      <c r="E97" s="6">
        <f>'Principal CF Alloc'!L112-'Principal CF Alloc'!M112</f>
        <v>0</v>
      </c>
      <c r="F97" s="6">
        <f>$B$1*Balance!F96</f>
        <v>0</v>
      </c>
      <c r="G97" s="6">
        <f>'Principal CF Alloc'!T112-'Principal CF Alloc'!U112</f>
        <v>58588.059310936813</v>
      </c>
      <c r="H97" s="6">
        <f>$B$1*Balance!H96</f>
        <v>0</v>
      </c>
      <c r="I97" s="6">
        <f>$B$1*Balance!I96</f>
        <v>17027.154737240991</v>
      </c>
      <c r="K97" s="6">
        <f t="shared" si="1"/>
        <v>75615.214048177804</v>
      </c>
      <c r="L97" s="6">
        <f>'Summary CF'!H96-Interest!K97</f>
        <v>4.1666640026960522E-4</v>
      </c>
    </row>
    <row r="98" spans="1:12" x14ac:dyDescent="0.15">
      <c r="A98">
        <v>95</v>
      </c>
      <c r="B98" s="6">
        <f>$B$1*Balance!B97</f>
        <v>0</v>
      </c>
      <c r="C98" s="6">
        <f>$B$1*Balance!C97</f>
        <v>0</v>
      </c>
      <c r="D98" s="6">
        <f>$B$1*Balance!D97</f>
        <v>0</v>
      </c>
      <c r="E98" s="6">
        <f>'Principal CF Alloc'!L113-'Principal CF Alloc'!M113</f>
        <v>0</v>
      </c>
      <c r="F98" s="6">
        <f>$B$1*Balance!F97</f>
        <v>0</v>
      </c>
      <c r="G98" s="6">
        <f>'Principal CF Alloc'!T113-'Principal CF Alloc'!U113</f>
        <v>56788.183359551636</v>
      </c>
      <c r="H98" s="6">
        <f>$B$1*Balance!H97</f>
        <v>0</v>
      </c>
      <c r="I98" s="6">
        <f>$B$1*Balance!I97</f>
        <v>16504.065788869673</v>
      </c>
      <c r="K98" s="6">
        <f t="shared" si="1"/>
        <v>73292.24914842131</v>
      </c>
      <c r="L98" s="6">
        <f>'Summary CF'!H97-Interest!K98</f>
        <v>4.1666641482152045E-4</v>
      </c>
    </row>
    <row r="99" spans="1:12" x14ac:dyDescent="0.15">
      <c r="A99">
        <v>96</v>
      </c>
      <c r="B99" s="6">
        <f>$B$1*Balance!B98</f>
        <v>0</v>
      </c>
      <c r="C99" s="6">
        <f>$B$1*Balance!C98</f>
        <v>0</v>
      </c>
      <c r="D99" s="6">
        <f>$B$1*Balance!D98</f>
        <v>0</v>
      </c>
      <c r="E99" s="6">
        <f>'Principal CF Alloc'!L114-'Principal CF Alloc'!M114</f>
        <v>0</v>
      </c>
      <c r="F99" s="6">
        <f>$B$1*Balance!F98</f>
        <v>0</v>
      </c>
      <c r="G99" s="6">
        <f>'Principal CF Alloc'!T114-'Principal CF Alloc'!U114</f>
        <v>55040.986177468643</v>
      </c>
      <c r="H99" s="6">
        <f>$B$1*Balance!H98</f>
        <v>0</v>
      </c>
      <c r="I99" s="6">
        <f>$B$1*Balance!I98</f>
        <v>15996.286607826803</v>
      </c>
      <c r="K99" s="6">
        <f t="shared" si="1"/>
        <v>71037.272785295441</v>
      </c>
      <c r="L99" s="6">
        <f>'Summary CF'!H98-Interest!K99</f>
        <v>4.1666642937343568E-4</v>
      </c>
    </row>
    <row r="100" spans="1:12" x14ac:dyDescent="0.15">
      <c r="A100">
        <v>97</v>
      </c>
      <c r="B100" s="6">
        <f>$B$1*Balance!B99</f>
        <v>0</v>
      </c>
      <c r="C100" s="6">
        <f>$B$1*Balance!C99</f>
        <v>0</v>
      </c>
      <c r="D100" s="6">
        <f>$B$1*Balance!D99</f>
        <v>0</v>
      </c>
      <c r="E100" s="6">
        <f>'Principal CF Alloc'!L115-'Principal CF Alloc'!M115</f>
        <v>0</v>
      </c>
      <c r="F100" s="6">
        <f>$B$1*Balance!F99</f>
        <v>0</v>
      </c>
      <c r="G100" s="6">
        <f>'Principal CF Alloc'!T115-'Principal CF Alloc'!U115</f>
        <v>53344.973315128394</v>
      </c>
      <c r="H100" s="6">
        <f>$B$1*Balance!H99</f>
        <v>0</v>
      </c>
      <c r="I100" s="6">
        <f>$B$1*Balance!I99</f>
        <v>15503.38286970917</v>
      </c>
      <c r="K100" s="6">
        <f t="shared" si="1"/>
        <v>68848.356184837568</v>
      </c>
      <c r="L100" s="6">
        <f>'Summary CF'!H99-Interest!K100</f>
        <v>4.1666641482152045E-4</v>
      </c>
    </row>
    <row r="101" spans="1:12" x14ac:dyDescent="0.15">
      <c r="A101">
        <v>98</v>
      </c>
      <c r="B101" s="6">
        <f>$B$1*Balance!B100</f>
        <v>0</v>
      </c>
      <c r="C101" s="6">
        <f>$B$1*Balance!C100</f>
        <v>0</v>
      </c>
      <c r="D101" s="6">
        <f>$B$1*Balance!D100</f>
        <v>0</v>
      </c>
      <c r="E101" s="6">
        <f>'Principal CF Alloc'!L116-'Principal CF Alloc'!M116</f>
        <v>0</v>
      </c>
      <c r="F101" s="6">
        <f>$B$1*Balance!F100</f>
        <v>0</v>
      </c>
      <c r="G101" s="6">
        <f>'Principal CF Alloc'!T116-'Principal CF Alloc'!U116</f>
        <v>51698.691819130385</v>
      </c>
      <c r="H101" s="6">
        <f>$B$1*Balance!H100</f>
        <v>0</v>
      </c>
      <c r="I101" s="6">
        <f>$B$1*Balance!I100</f>
        <v>15024.932309934749</v>
      </c>
      <c r="K101" s="6">
        <f t="shared" si="1"/>
        <v>66723.624129065138</v>
      </c>
      <c r="L101" s="6">
        <f>'Summary CF'!H100-Interest!K101</f>
        <v>4.1666641482152045E-4</v>
      </c>
    </row>
    <row r="102" spans="1:12" x14ac:dyDescent="0.15">
      <c r="A102">
        <v>99</v>
      </c>
      <c r="B102" s="6">
        <f>$B$1*Balance!B101</f>
        <v>0</v>
      </c>
      <c r="C102" s="6">
        <f>$B$1*Balance!C101</f>
        <v>0</v>
      </c>
      <c r="D102" s="6">
        <f>$B$1*Balance!D101</f>
        <v>0</v>
      </c>
      <c r="E102" s="6">
        <f>'Principal CF Alloc'!L117-'Principal CF Alloc'!M117</f>
        <v>0</v>
      </c>
      <c r="F102" s="6">
        <f>$B$1*Balance!F101</f>
        <v>0</v>
      </c>
      <c r="G102" s="6">
        <f>'Principal CF Alloc'!T117-'Principal CF Alloc'!U117</f>
        <v>50100.729097664524</v>
      </c>
      <c r="H102" s="6">
        <f>$B$1*Balance!H101</f>
        <v>0</v>
      </c>
      <c r="I102" s="6">
        <f>$B$1*Balance!I101</f>
        <v>14560.524394008735</v>
      </c>
      <c r="K102" s="6">
        <f t="shared" si="1"/>
        <v>64661.253491673255</v>
      </c>
      <c r="L102" s="6">
        <f>'Summary CF'!H101-Interest!K102</f>
        <v>4.1666642209747806E-4</v>
      </c>
    </row>
    <row r="103" spans="1:12" x14ac:dyDescent="0.15">
      <c r="A103">
        <v>100</v>
      </c>
      <c r="B103" s="6">
        <f>$B$1*Balance!B102</f>
        <v>0</v>
      </c>
      <c r="C103" s="6">
        <f>$B$1*Balance!C102</f>
        <v>0</v>
      </c>
      <c r="D103" s="6">
        <f>$B$1*Balance!D102</f>
        <v>0</v>
      </c>
      <c r="E103" s="6">
        <f>'Principal CF Alloc'!L118-'Principal CF Alloc'!M118</f>
        <v>0</v>
      </c>
      <c r="F103" s="6">
        <f>$B$1*Balance!F102</f>
        <v>0</v>
      </c>
      <c r="G103" s="6">
        <f>'Principal CF Alloc'!T118-'Principal CF Alloc'!U118</f>
        <v>48549.71181660991</v>
      </c>
      <c r="H103" s="6">
        <f>$B$1*Balance!H102</f>
        <v>0</v>
      </c>
      <c r="I103" s="6">
        <f>$B$1*Balance!I102</f>
        <v>14109.759996702236</v>
      </c>
      <c r="K103" s="6">
        <f t="shared" si="1"/>
        <v>62659.47181331215</v>
      </c>
      <c r="L103" s="6">
        <f>'Summary CF'!H102-Interest!K103</f>
        <v>4.1666642209747806E-4</v>
      </c>
    </row>
    <row r="104" spans="1:12" x14ac:dyDescent="0.15">
      <c r="A104">
        <v>101</v>
      </c>
      <c r="B104" s="6">
        <f>$B$1*Balance!B103</f>
        <v>0</v>
      </c>
      <c r="C104" s="6">
        <f>$B$1*Balance!C103</f>
        <v>0</v>
      </c>
      <c r="D104" s="6">
        <f>$B$1*Balance!D103</f>
        <v>0</v>
      </c>
      <c r="E104" s="6">
        <f>'Principal CF Alloc'!L119-'Principal CF Alloc'!M119</f>
        <v>0</v>
      </c>
      <c r="F104" s="6">
        <f>$B$1*Balance!F103</f>
        <v>0</v>
      </c>
      <c r="G104" s="6">
        <f>'Principal CF Alloc'!T119-'Principal CF Alloc'!U119</f>
        <v>47044.30482547907</v>
      </c>
      <c r="H104" s="6">
        <f>$B$1*Balance!H103</f>
        <v>0</v>
      </c>
      <c r="I104" s="6">
        <f>$B$1*Balance!I103</f>
        <v>13672.251089904837</v>
      </c>
      <c r="K104" s="6">
        <f t="shared" si="1"/>
        <v>60716.555915383906</v>
      </c>
      <c r="L104" s="6">
        <f>'Summary CF'!H103-Interest!K104</f>
        <v>4.1666642209747806E-4</v>
      </c>
    </row>
    <row r="105" spans="1:12" x14ac:dyDescent="0.15">
      <c r="A105">
        <v>102</v>
      </c>
      <c r="B105" s="6">
        <f>$B$1*Balance!B104</f>
        <v>0</v>
      </c>
      <c r="C105" s="6">
        <f>$B$1*Balance!C104</f>
        <v>0</v>
      </c>
      <c r="D105" s="6">
        <f>$B$1*Balance!D104</f>
        <v>0</v>
      </c>
      <c r="E105" s="6">
        <f>'Principal CF Alloc'!L120-'Principal CF Alloc'!M120</f>
        <v>0</v>
      </c>
      <c r="F105" s="6">
        <f>$B$1*Balance!F104</f>
        <v>0</v>
      </c>
      <c r="G105" s="6">
        <f>'Principal CF Alloc'!T120-'Principal CF Alloc'!U120</f>
        <v>45583.210112407905</v>
      </c>
      <c r="H105" s="6">
        <f>$B$1*Balance!H104</f>
        <v>0</v>
      </c>
      <c r="I105" s="6">
        <f>$B$1*Balance!I104</f>
        <v>13247.620438918531</v>
      </c>
      <c r="K105" s="6">
        <f t="shared" si="1"/>
        <v>58830.830551326435</v>
      </c>
      <c r="L105" s="6">
        <f>'Summary CF'!H104-Interest!K105</f>
        <v>4.1666642209747806E-4</v>
      </c>
    </row>
    <row r="106" spans="1:12" x14ac:dyDescent="0.15">
      <c r="A106">
        <v>103</v>
      </c>
      <c r="B106" s="6">
        <f>$B$1*Balance!B105</f>
        <v>0</v>
      </c>
      <c r="C106" s="6">
        <f>$B$1*Balance!C105</f>
        <v>0</v>
      </c>
      <c r="D106" s="6">
        <f>$B$1*Balance!D105</f>
        <v>0</v>
      </c>
      <c r="E106" s="6">
        <f>'Principal CF Alloc'!L121-'Principal CF Alloc'!M121</f>
        <v>0</v>
      </c>
      <c r="F106" s="6">
        <f>$B$1*Balance!F105</f>
        <v>0</v>
      </c>
      <c r="G106" s="6">
        <f>'Principal CF Alloc'!T121-'Principal CF Alloc'!U121</f>
        <v>44165.165787412603</v>
      </c>
      <c r="H106" s="6">
        <f>$B$1*Balance!H105</f>
        <v>0</v>
      </c>
      <c r="I106" s="6">
        <f>$B$1*Balance!I105</f>
        <v>12835.501306966773</v>
      </c>
      <c r="K106" s="6">
        <f t="shared" si="1"/>
        <v>57000.667094379372</v>
      </c>
      <c r="L106" s="6">
        <f>'Summary CF'!H105-Interest!K106</f>
        <v>4.1666643664939329E-4</v>
      </c>
    </row>
    <row r="107" spans="1:12" x14ac:dyDescent="0.15">
      <c r="A107">
        <v>104</v>
      </c>
      <c r="B107" s="6">
        <f>$B$1*Balance!B106</f>
        <v>0</v>
      </c>
      <c r="C107" s="6">
        <f>$B$1*Balance!C106</f>
        <v>0</v>
      </c>
      <c r="D107" s="6">
        <f>$B$1*Balance!D106</f>
        <v>0</v>
      </c>
      <c r="E107" s="6">
        <f>'Principal CF Alloc'!L122-'Principal CF Alloc'!M122</f>
        <v>0</v>
      </c>
      <c r="F107" s="6">
        <f>$B$1*Balance!F106</f>
        <v>0</v>
      </c>
      <c r="G107" s="6">
        <f>'Principal CF Alloc'!T122-'Principal CF Alloc'!U122</f>
        <v>42788.945093155868</v>
      </c>
      <c r="H107" s="6">
        <f>$B$1*Balance!H106</f>
        <v>0</v>
      </c>
      <c r="I107" s="6">
        <f>$B$1*Balance!I106</f>
        <v>12435.537167698409</v>
      </c>
      <c r="K107" s="6">
        <f t="shared" si="1"/>
        <v>55224.482260854275</v>
      </c>
      <c r="L107" s="6">
        <f>'Summary CF'!H106-Interest!K107</f>
        <v>4.1666643664939329E-4</v>
      </c>
    </row>
    <row r="108" spans="1:12" x14ac:dyDescent="0.15">
      <c r="A108">
        <v>105</v>
      </c>
      <c r="B108" s="6">
        <f>$B$1*Balance!B107</f>
        <v>0</v>
      </c>
      <c r="C108" s="6">
        <f>$B$1*Balance!C107</f>
        <v>0</v>
      </c>
      <c r="D108" s="6">
        <f>$B$1*Balance!D107</f>
        <v>0</v>
      </c>
      <c r="E108" s="6">
        <f>'Principal CF Alloc'!L123-'Principal CF Alloc'!M123</f>
        <v>0</v>
      </c>
      <c r="F108" s="6">
        <f>$B$1*Balance!F107</f>
        <v>0</v>
      </c>
      <c r="G108" s="6">
        <f>'Principal CF Alloc'!T123-'Principal CF Alloc'!U123</f>
        <v>41453.355442484593</v>
      </c>
      <c r="H108" s="6">
        <f>$B$1*Balance!H107</f>
        <v>0</v>
      </c>
      <c r="I108" s="6">
        <f>$B$1*Balance!I107</f>
        <v>12047.381425472069</v>
      </c>
      <c r="K108" s="6">
        <f t="shared" si="1"/>
        <v>53500.736867956664</v>
      </c>
      <c r="L108" s="6">
        <f>'Summary CF'!H107-Interest!K108</f>
        <v>4.1666642209747806E-4</v>
      </c>
    </row>
    <row r="109" spans="1:12" x14ac:dyDescent="0.15">
      <c r="A109">
        <v>106</v>
      </c>
      <c r="B109" s="6">
        <f>$B$1*Balance!B108</f>
        <v>0</v>
      </c>
      <c r="C109" s="6">
        <f>$B$1*Balance!C108</f>
        <v>0</v>
      </c>
      <c r="D109" s="6">
        <f>$B$1*Balance!D108</f>
        <v>0</v>
      </c>
      <c r="E109" s="6">
        <f>'Principal CF Alloc'!L124-'Principal CF Alloc'!M124</f>
        <v>0</v>
      </c>
      <c r="F109" s="6">
        <f>$B$1*Balance!F108</f>
        <v>0</v>
      </c>
      <c r="G109" s="6">
        <f>'Principal CF Alloc'!T124-'Principal CF Alloc'!U124</f>
        <v>40157.237482021155</v>
      </c>
      <c r="H109" s="6">
        <f>$B$1*Balance!H108</f>
        <v>0</v>
      </c>
      <c r="I109" s="6">
        <f>$B$1*Balance!I108</f>
        <v>11670.697143212386</v>
      </c>
      <c r="K109" s="6">
        <f t="shared" si="1"/>
        <v>51827.934625233538</v>
      </c>
      <c r="L109" s="6">
        <f>'Summary CF'!H108-Interest!K109</f>
        <v>4.1666643664939329E-4</v>
      </c>
    </row>
    <row r="110" spans="1:12" x14ac:dyDescent="0.15">
      <c r="A110">
        <v>107</v>
      </c>
      <c r="B110" s="6">
        <f>$B$1*Balance!B109</f>
        <v>0</v>
      </c>
      <c r="C110" s="6">
        <f>$B$1*Balance!C109</f>
        <v>0</v>
      </c>
      <c r="D110" s="6">
        <f>$B$1*Balance!D109</f>
        <v>0</v>
      </c>
      <c r="E110" s="6">
        <f>'Principal CF Alloc'!L125-'Principal CF Alloc'!M125</f>
        <v>0</v>
      </c>
      <c r="F110" s="6">
        <f>$B$1*Balance!F109</f>
        <v>0</v>
      </c>
      <c r="G110" s="6">
        <f>'Principal CF Alloc'!T125-'Principal CF Alloc'!U125</f>
        <v>38899.464181109295</v>
      </c>
      <c r="H110" s="6">
        <f>$B$1*Balance!H109</f>
        <v>0</v>
      </c>
      <c r="I110" s="6">
        <f>$B$1*Balance!I109</f>
        <v>11305.156777634875</v>
      </c>
      <c r="K110" s="6">
        <f t="shared" si="1"/>
        <v>50204.62095874417</v>
      </c>
      <c r="L110" s="6">
        <f>'Summary CF'!H109-Interest!K110</f>
        <v>4.1666643664939329E-4</v>
      </c>
    </row>
    <row r="111" spans="1:12" x14ac:dyDescent="0.15">
      <c r="A111">
        <v>108</v>
      </c>
      <c r="B111" s="6">
        <f>$B$1*Balance!B110</f>
        <v>0</v>
      </c>
      <c r="C111" s="6">
        <f>$B$1*Balance!C110</f>
        <v>0</v>
      </c>
      <c r="D111" s="6">
        <f>$B$1*Balance!D110</f>
        <v>0</v>
      </c>
      <c r="E111" s="6">
        <f>'Principal CF Alloc'!L126-'Principal CF Alloc'!M126</f>
        <v>0</v>
      </c>
      <c r="F111" s="6">
        <f>$B$1*Balance!F110</f>
        <v>0</v>
      </c>
      <c r="G111" s="6">
        <f>'Principal CF Alloc'!T126-'Principal CF Alloc'!U126</f>
        <v>37678.939945434278</v>
      </c>
      <c r="H111" s="6">
        <f>$B$1*Balance!H110</f>
        <v>0</v>
      </c>
      <c r="I111" s="6">
        <f>$B$1*Balance!I110</f>
        <v>10950.441921641825</v>
      </c>
      <c r="K111" s="6">
        <f t="shared" si="1"/>
        <v>48629.381867076103</v>
      </c>
      <c r="L111" s="6">
        <f>'Summary CF'!H110-Interest!K111</f>
        <v>4.1666643664939329E-4</v>
      </c>
    </row>
    <row r="112" spans="1:12" x14ac:dyDescent="0.15">
      <c r="A112">
        <v>109</v>
      </c>
      <c r="B112" s="6">
        <f>$B$1*Balance!B111</f>
        <v>0</v>
      </c>
      <c r="C112" s="6">
        <f>$B$1*Balance!C111</f>
        <v>0</v>
      </c>
      <c r="D112" s="6">
        <f>$B$1*Balance!D111</f>
        <v>0</v>
      </c>
      <c r="E112" s="6">
        <f>'Principal CF Alloc'!L127-'Principal CF Alloc'!M127</f>
        <v>0</v>
      </c>
      <c r="F112" s="6">
        <f>$B$1*Balance!F111</f>
        <v>0</v>
      </c>
      <c r="G112" s="6">
        <f>'Principal CF Alloc'!T127-'Principal CF Alloc'!U127</f>
        <v>36494.599754655377</v>
      </c>
      <c r="H112" s="6">
        <f>$B$1*Balance!H111</f>
        <v>0</v>
      </c>
      <c r="I112" s="6">
        <f>$B$1*Balance!I111</f>
        <v>10606.243053696706</v>
      </c>
      <c r="K112" s="6">
        <f t="shared" si="1"/>
        <v>47100.842808352085</v>
      </c>
      <c r="L112" s="6">
        <f>'Summary CF'!H111-Interest!K112</f>
        <v>4.1666643664939329E-4</v>
      </c>
    </row>
    <row r="113" spans="1:12" x14ac:dyDescent="0.15">
      <c r="A113">
        <v>110</v>
      </c>
      <c r="B113" s="6">
        <f>$B$1*Balance!B112</f>
        <v>0</v>
      </c>
      <c r="C113" s="6">
        <f>$B$1*Balance!C112</f>
        <v>0</v>
      </c>
      <c r="D113" s="6">
        <f>$B$1*Balance!D112</f>
        <v>0</v>
      </c>
      <c r="E113" s="6">
        <f>'Principal CF Alloc'!L128-'Principal CF Alloc'!M128</f>
        <v>0</v>
      </c>
      <c r="F113" s="6">
        <f>$B$1*Balance!F112</f>
        <v>0</v>
      </c>
      <c r="G113" s="6">
        <f>'Principal CF Alloc'!T128-'Principal CF Alloc'!U128</f>
        <v>35345.408323405878</v>
      </c>
      <c r="H113" s="6">
        <f>$B$1*Balance!H112</f>
        <v>0</v>
      </c>
      <c r="I113" s="6">
        <f>$B$1*Balance!I112</f>
        <v>10272.259293989822</v>
      </c>
      <c r="K113" s="6">
        <f t="shared" si="1"/>
        <v>45617.667617395702</v>
      </c>
      <c r="L113" s="6">
        <f>'Summary CF'!H112-Interest!K113</f>
        <v>4.1666643664939329E-4</v>
      </c>
    </row>
    <row r="114" spans="1:12" x14ac:dyDescent="0.15">
      <c r="A114">
        <v>111</v>
      </c>
      <c r="B114" s="6">
        <f>$B$1*Balance!B113</f>
        <v>0</v>
      </c>
      <c r="C114" s="6">
        <f>$B$1*Balance!C113</f>
        <v>0</v>
      </c>
      <c r="D114" s="6">
        <f>$B$1*Balance!D113</f>
        <v>0</v>
      </c>
      <c r="E114" s="6">
        <f>'Principal CF Alloc'!L129-'Principal CF Alloc'!M129</f>
        <v>0</v>
      </c>
      <c r="F114" s="6">
        <f>$B$1*Balance!F113</f>
        <v>0</v>
      </c>
      <c r="G114" s="6">
        <f>'Principal CF Alloc'!T129-'Principal CF Alloc'!U129</f>
        <v>34230.359285033541</v>
      </c>
      <c r="H114" s="6">
        <f>$B$1*Balance!H113</f>
        <v>0</v>
      </c>
      <c r="I114" s="6">
        <f>$B$1*Balance!I113</f>
        <v>9948.1981672128622</v>
      </c>
      <c r="K114" s="6">
        <f t="shared" si="1"/>
        <v>44178.557452246401</v>
      </c>
      <c r="L114" s="6">
        <f>'Summary CF'!H113-Interest!K114</f>
        <v>4.166664439253509E-4</v>
      </c>
    </row>
    <row r="115" spans="1:12" x14ac:dyDescent="0.15">
      <c r="A115">
        <v>112</v>
      </c>
      <c r="B115" s="6">
        <f>$B$1*Balance!B114</f>
        <v>0</v>
      </c>
      <c r="C115" s="6">
        <f>$B$1*Balance!C114</f>
        <v>0</v>
      </c>
      <c r="D115" s="6">
        <f>$B$1*Balance!D114</f>
        <v>0</v>
      </c>
      <c r="E115" s="6">
        <f>'Principal CF Alloc'!L130-'Principal CF Alloc'!M130</f>
        <v>0</v>
      </c>
      <c r="F115" s="6">
        <f>$B$1*Balance!F114</f>
        <v>0</v>
      </c>
      <c r="G115" s="6">
        <f>'Principal CF Alloc'!T130-'Principal CF Alloc'!U130</f>
        <v>33148.474397470709</v>
      </c>
      <c r="H115" s="6">
        <f>$B$1*Balance!H114</f>
        <v>0</v>
      </c>
      <c r="I115" s="6">
        <f>$B$1*Balance!I114</f>
        <v>9633.7753717649139</v>
      </c>
      <c r="K115" s="6">
        <f t="shared" si="1"/>
        <v>42782.249769235626</v>
      </c>
      <c r="L115" s="6">
        <f>'Summary CF'!H114-Interest!K115</f>
        <v>4.1666643664939329E-4</v>
      </c>
    </row>
    <row r="116" spans="1:12" x14ac:dyDescent="0.15">
      <c r="A116">
        <v>113</v>
      </c>
      <c r="B116" s="6">
        <f>$B$1*Balance!B115</f>
        <v>0</v>
      </c>
      <c r="C116" s="6">
        <f>$B$1*Balance!C115</f>
        <v>0</v>
      </c>
      <c r="D116" s="6">
        <f>$B$1*Balance!D115</f>
        <v>0</v>
      </c>
      <c r="E116" s="6">
        <f>'Principal CF Alloc'!L131-'Principal CF Alloc'!M131</f>
        <v>0</v>
      </c>
      <c r="F116" s="6">
        <f>$B$1*Balance!F115</f>
        <v>0</v>
      </c>
      <c r="G116" s="6">
        <f>'Principal CF Alloc'!T131-'Principal CF Alloc'!U131</f>
        <v>32098.802770639821</v>
      </c>
      <c r="H116" s="6">
        <f>$B$1*Balance!H115</f>
        <v>0</v>
      </c>
      <c r="I116" s="6">
        <f>$B$1*Balance!I115</f>
        <v>9328.7145552171878</v>
      </c>
      <c r="K116" s="6">
        <f t="shared" si="1"/>
        <v>41427.517325857007</v>
      </c>
      <c r="L116" s="6">
        <f>'Summary CF'!H115-Interest!K116</f>
        <v>4.166664439253509E-4</v>
      </c>
    </row>
    <row r="117" spans="1:12" x14ac:dyDescent="0.15">
      <c r="A117">
        <v>114</v>
      </c>
      <c r="B117" s="6">
        <f>$B$1*Balance!B116</f>
        <v>0</v>
      </c>
      <c r="C117" s="6">
        <f>$B$1*Balance!C116</f>
        <v>0</v>
      </c>
      <c r="D117" s="6">
        <f>$B$1*Balance!D116</f>
        <v>0</v>
      </c>
      <c r="E117" s="6">
        <f>'Principal CF Alloc'!L132-'Principal CF Alloc'!M132</f>
        <v>0</v>
      </c>
      <c r="F117" s="6">
        <f>$B$1*Balance!F116</f>
        <v>0</v>
      </c>
      <c r="G117" s="6">
        <f>'Principal CF Alloc'!T132-'Principal CF Alloc'!U132</f>
        <v>31080.420114815824</v>
      </c>
      <c r="H117" s="6">
        <f>$B$1*Balance!H116</f>
        <v>0</v>
      </c>
      <c r="I117" s="6">
        <f>$B$1*Balance!I116</f>
        <v>9032.7470958683389</v>
      </c>
      <c r="K117" s="6">
        <f t="shared" si="1"/>
        <v>40113.167210684165</v>
      </c>
      <c r="L117" s="6">
        <f>'Summary CF'!H116-Interest!K117</f>
        <v>4.166664439253509E-4</v>
      </c>
    </row>
    <row r="118" spans="1:12" x14ac:dyDescent="0.15">
      <c r="A118">
        <v>115</v>
      </c>
      <c r="B118" s="6">
        <f>$B$1*Balance!B117</f>
        <v>0</v>
      </c>
      <c r="C118" s="6">
        <f>$B$1*Balance!C117</f>
        <v>0</v>
      </c>
      <c r="D118" s="6">
        <f>$B$1*Balance!D117</f>
        <v>0</v>
      </c>
      <c r="E118" s="6">
        <f>'Principal CF Alloc'!L133-'Principal CF Alloc'!M133</f>
        <v>0</v>
      </c>
      <c r="F118" s="6">
        <f>$B$1*Balance!F117</f>
        <v>0</v>
      </c>
      <c r="G118" s="6">
        <f>'Principal CF Alloc'!T133-'Principal CF Alloc'!U133</f>
        <v>30092.428009382413</v>
      </c>
      <c r="H118" s="6">
        <f>$B$1*Balance!H117</f>
        <v>0</v>
      </c>
      <c r="I118" s="6">
        <f>$B$1*Balance!I117</f>
        <v>8745.6118902267535</v>
      </c>
      <c r="K118" s="6">
        <f t="shared" si="1"/>
        <v>38838.039899609168</v>
      </c>
      <c r="L118" s="6">
        <f>'Summary CF'!H117-Interest!K118</f>
        <v>4.1666645120130852E-4</v>
      </c>
    </row>
    <row r="119" spans="1:12" x14ac:dyDescent="0.15">
      <c r="A119">
        <v>116</v>
      </c>
      <c r="B119" s="6">
        <f>$B$1*Balance!B118</f>
        <v>0</v>
      </c>
      <c r="C119" s="6">
        <f>$B$1*Balance!C118</f>
        <v>0</v>
      </c>
      <c r="D119" s="6">
        <f>$B$1*Balance!D118</f>
        <v>0</v>
      </c>
      <c r="E119" s="6">
        <f>'Principal CF Alloc'!L134-'Principal CF Alloc'!M134</f>
        <v>0</v>
      </c>
      <c r="F119" s="6">
        <f>$B$1*Balance!F118</f>
        <v>0</v>
      </c>
      <c r="G119" s="6">
        <f>'Principal CF Alloc'!T134-'Principal CF Alloc'!U134</f>
        <v>29133.95319143404</v>
      </c>
      <c r="H119" s="6">
        <f>$B$1*Balance!H118</f>
        <v>0</v>
      </c>
      <c r="I119" s="6">
        <f>$B$1*Balance!I118</f>
        <v>8467.0551462605072</v>
      </c>
      <c r="K119" s="6">
        <f t="shared" si="1"/>
        <v>37601.008337694548</v>
      </c>
      <c r="L119" s="6">
        <f>'Summary CF'!H118-Interest!K119</f>
        <v>4.166664439253509E-4</v>
      </c>
    </row>
    <row r="120" spans="1:12" x14ac:dyDescent="0.15">
      <c r="A120">
        <v>117</v>
      </c>
      <c r="B120" s="6">
        <f>$B$1*Balance!B119</f>
        <v>0</v>
      </c>
      <c r="C120" s="6">
        <f>$B$1*Balance!C119</f>
        <v>0</v>
      </c>
      <c r="D120" s="6">
        <f>$B$1*Balance!D119</f>
        <v>0</v>
      </c>
      <c r="E120" s="6">
        <f>'Principal CF Alloc'!L135-'Principal CF Alloc'!M135</f>
        <v>0</v>
      </c>
      <c r="F120" s="6">
        <f>$B$1*Balance!F119</f>
        <v>0</v>
      </c>
      <c r="G120" s="6">
        <f>'Principal CF Alloc'!T135-'Principal CF Alloc'!U135</f>
        <v>28204.14686369029</v>
      </c>
      <c r="H120" s="6">
        <f>$B$1*Balance!H119</f>
        <v>0</v>
      </c>
      <c r="I120" s="6">
        <f>$B$1*Balance!I119</f>
        <v>8196.8301822599788</v>
      </c>
      <c r="K120" s="6">
        <f t="shared" si="1"/>
        <v>36400.977045950269</v>
      </c>
      <c r="L120" s="6">
        <f>'Summary CF'!H119-Interest!K120</f>
        <v>4.166664439253509E-4</v>
      </c>
    </row>
    <row r="121" spans="1:12" x14ac:dyDescent="0.15">
      <c r="A121">
        <v>118</v>
      </c>
      <c r="B121" s="6">
        <f>$B$1*Balance!B120</f>
        <v>0</v>
      </c>
      <c r="C121" s="6">
        <f>$B$1*Balance!C120</f>
        <v>0</v>
      </c>
      <c r="D121" s="6">
        <f>$B$1*Balance!D120</f>
        <v>0</v>
      </c>
      <c r="E121" s="6">
        <f>'Principal CF Alloc'!L136-'Principal CF Alloc'!M136</f>
        <v>0</v>
      </c>
      <c r="F121" s="6">
        <f>$B$1*Balance!F120</f>
        <v>0</v>
      </c>
      <c r="G121" s="6">
        <f>'Principal CF Alloc'!T136-'Principal CF Alloc'!U136</f>
        <v>27302.184021203419</v>
      </c>
      <c r="H121" s="6">
        <f>$B$1*Balance!H120</f>
        <v>0</v>
      </c>
      <c r="I121" s="6">
        <f>$B$1*Balance!I120</f>
        <v>7934.6972311622312</v>
      </c>
      <c r="K121" s="6">
        <f t="shared" si="1"/>
        <v>35236.881252365652</v>
      </c>
      <c r="L121" s="6">
        <f>'Summary CF'!H120-Interest!K121</f>
        <v>4.166664439253509E-4</v>
      </c>
    </row>
    <row r="122" spans="1:12" x14ac:dyDescent="0.15">
      <c r="A122">
        <v>119</v>
      </c>
      <c r="B122" s="6">
        <f>$B$1*Balance!B121</f>
        <v>0</v>
      </c>
      <c r="C122" s="6">
        <f>$B$1*Balance!C121</f>
        <v>0</v>
      </c>
      <c r="D122" s="6">
        <f>$B$1*Balance!D121</f>
        <v>0</v>
      </c>
      <c r="E122" s="6">
        <f>'Principal CF Alloc'!L137-'Principal CF Alloc'!M137</f>
        <v>0</v>
      </c>
      <c r="F122" s="6">
        <f>$B$1*Balance!F121</f>
        <v>0</v>
      </c>
      <c r="G122" s="6">
        <f>'Principal CF Alloc'!T137-'Principal CF Alloc'!U137</f>
        <v>26427.262796353694</v>
      </c>
      <c r="H122" s="6">
        <f>$B$1*Balance!H121</f>
        <v>0</v>
      </c>
      <c r="I122" s="6">
        <f>$B$1*Balance!I121</f>
        <v>7680.4232501902807</v>
      </c>
      <c r="K122" s="6">
        <f t="shared" si="1"/>
        <v>34107.686046543975</v>
      </c>
      <c r="L122" s="6">
        <f>'Summary CF'!H121-Interest!K122</f>
        <v>4.166664439253509E-4</v>
      </c>
    </row>
    <row r="123" spans="1:12" x14ac:dyDescent="0.15">
      <c r="A123">
        <v>120</v>
      </c>
      <c r="B123" s="6">
        <f>$B$1*Balance!B122</f>
        <v>0</v>
      </c>
      <c r="C123" s="6">
        <f>$B$1*Balance!C122</f>
        <v>0</v>
      </c>
      <c r="D123" s="6">
        <f>$B$1*Balance!D122</f>
        <v>0</v>
      </c>
      <c r="E123" s="6">
        <f>'Principal CF Alloc'!L138-'Principal CF Alloc'!M138</f>
        <v>0</v>
      </c>
      <c r="F123" s="6">
        <f>$B$1*Balance!F122</f>
        <v>0</v>
      </c>
      <c r="G123" s="6">
        <f>'Principal CF Alloc'!T138-'Principal CF Alloc'!U138</f>
        <v>25578.603821640736</v>
      </c>
      <c r="H123" s="6">
        <f>$B$1*Balance!H122</f>
        <v>0</v>
      </c>
      <c r="I123" s="6">
        <f>$B$1*Balance!I122</f>
        <v>7433.7817356643263</v>
      </c>
      <c r="K123" s="6">
        <f t="shared" si="1"/>
        <v>33012.385557305061</v>
      </c>
      <c r="L123" s="6">
        <f>'Summary CF'!H122-Interest!K123</f>
        <v>4.1666645120130852E-4</v>
      </c>
    </row>
    <row r="124" spans="1:12" x14ac:dyDescent="0.15">
      <c r="A124">
        <v>121</v>
      </c>
      <c r="B124" s="6">
        <f>$B$1*Balance!B123</f>
        <v>0</v>
      </c>
      <c r="C124" s="6">
        <f>$B$1*Balance!C123</f>
        <v>0</v>
      </c>
      <c r="D124" s="6">
        <f>$B$1*Balance!D123</f>
        <v>0</v>
      </c>
      <c r="E124" s="6">
        <f>'Principal CF Alloc'!L139-'Principal CF Alloc'!M139</f>
        <v>0</v>
      </c>
      <c r="F124" s="6">
        <f>$B$1*Balance!F123</f>
        <v>0</v>
      </c>
      <c r="G124" s="6">
        <f>'Principal CF Alloc'!T139-'Principal CF Alloc'!U139</f>
        <v>24755.449609792035</v>
      </c>
      <c r="H124" s="6">
        <f>$B$1*Balance!H123</f>
        <v>0</v>
      </c>
      <c r="I124" s="6">
        <f>$B$1*Balance!I123</f>
        <v>7194.5525428457968</v>
      </c>
      <c r="K124" s="6">
        <f t="shared" si="1"/>
        <v>31950.002152637833</v>
      </c>
      <c r="L124" s="6">
        <f>'Summary CF'!H123-Interest!K124</f>
        <v>4.1666645120130852E-4</v>
      </c>
    </row>
    <row r="125" spans="1:12" x14ac:dyDescent="0.15">
      <c r="A125">
        <v>122</v>
      </c>
      <c r="B125" s="6">
        <f>$B$1*Balance!B124</f>
        <v>0</v>
      </c>
      <c r="C125" s="6">
        <f>$B$1*Balance!C124</f>
        <v>0</v>
      </c>
      <c r="D125" s="6">
        <f>$B$1*Balance!D124</f>
        <v>0</v>
      </c>
      <c r="E125" s="6">
        <f>'Principal CF Alloc'!L140-'Principal CF Alloc'!M140</f>
        <v>0</v>
      </c>
      <c r="F125" s="6">
        <f>$B$1*Balance!F124</f>
        <v>0</v>
      </c>
      <c r="G125" s="6">
        <f>'Principal CF Alloc'!T140-'Principal CF Alloc'!U140</f>
        <v>23957.063950722819</v>
      </c>
      <c r="H125" s="6">
        <f>$B$1*Balance!H124</f>
        <v>0</v>
      </c>
      <c r="I125" s="6">
        <f>$B$1*Balance!I124</f>
        <v>6962.5217106788059</v>
      </c>
      <c r="K125" s="6">
        <f t="shared" si="1"/>
        <v>30919.585661401623</v>
      </c>
      <c r="L125" s="6">
        <f>'Summary CF'!H124-Interest!K125</f>
        <v>4.1666644756332971E-4</v>
      </c>
    </row>
    <row r="126" spans="1:12" x14ac:dyDescent="0.15">
      <c r="A126">
        <v>123</v>
      </c>
      <c r="B126" s="6">
        <f>$B$1*Balance!B125</f>
        <v>0</v>
      </c>
      <c r="C126" s="6">
        <f>$B$1*Balance!C125</f>
        <v>0</v>
      </c>
      <c r="D126" s="6">
        <f>$B$1*Balance!D125</f>
        <v>0</v>
      </c>
      <c r="E126" s="6">
        <f>'Principal CF Alloc'!L141-'Principal CF Alloc'!M141</f>
        <v>0</v>
      </c>
      <c r="F126" s="6">
        <f>$B$1*Balance!F125</f>
        <v>0</v>
      </c>
      <c r="G126" s="6">
        <f>'Principal CF Alloc'!T141-'Principal CF Alloc'!U141</f>
        <v>23182.731324893681</v>
      </c>
      <c r="H126" s="6">
        <f>$B$1*Balance!H125</f>
        <v>0</v>
      </c>
      <c r="I126" s="6">
        <f>$B$1*Balance!I125</f>
        <v>6737.481291297212</v>
      </c>
      <c r="K126" s="6">
        <f t="shared" si="1"/>
        <v>29920.212616190893</v>
      </c>
      <c r="L126" s="6">
        <f>'Summary CF'!H125-Interest!K126</f>
        <v>4.1666644756332971E-4</v>
      </c>
    </row>
    <row r="127" spans="1:12" x14ac:dyDescent="0.15">
      <c r="A127">
        <v>124</v>
      </c>
      <c r="B127" s="6">
        <f>$B$1*Balance!B126</f>
        <v>0</v>
      </c>
      <c r="C127" s="6">
        <f>$B$1*Balance!C126</f>
        <v>0</v>
      </c>
      <c r="D127" s="6">
        <f>$B$1*Balance!D126</f>
        <v>0</v>
      </c>
      <c r="E127" s="6">
        <f>'Principal CF Alloc'!L142-'Principal CF Alloc'!M142</f>
        <v>0</v>
      </c>
      <c r="F127" s="6">
        <f>$B$1*Balance!F126</f>
        <v>0</v>
      </c>
      <c r="G127" s="6">
        <f>'Principal CF Alloc'!T142-'Principal CF Alloc'!U142</f>
        <v>22431.756332624595</v>
      </c>
      <c r="H127" s="6">
        <f>$B$1*Balance!H126</f>
        <v>0</v>
      </c>
      <c r="I127" s="6">
        <f>$B$1*Balance!I126</f>
        <v>6519.2291841690085</v>
      </c>
      <c r="K127" s="6">
        <f t="shared" si="1"/>
        <v>28950.985516793604</v>
      </c>
      <c r="L127" s="6">
        <f>'Summary CF'!H126-Interest!K127</f>
        <v>4.166664439253509E-4</v>
      </c>
    </row>
    <row r="128" spans="1:12" x14ac:dyDescent="0.15">
      <c r="A128">
        <v>125</v>
      </c>
      <c r="B128" s="6">
        <f>$B$1*Balance!B127</f>
        <v>0</v>
      </c>
      <c r="C128" s="6">
        <f>$B$1*Balance!C127</f>
        <v>0</v>
      </c>
      <c r="D128" s="6">
        <f>$B$1*Balance!D127</f>
        <v>0</v>
      </c>
      <c r="E128" s="6">
        <f>'Principal CF Alloc'!L143-'Principal CF Alloc'!M143</f>
        <v>0</v>
      </c>
      <c r="F128" s="6">
        <f>$B$1*Balance!F127</f>
        <v>0</v>
      </c>
      <c r="G128" s="6">
        <f>'Principal CF Alloc'!T143-'Principal CF Alloc'!U143</f>
        <v>21703.463138935738</v>
      </c>
      <c r="H128" s="6">
        <f>$B$1*Balance!H127</f>
        <v>0</v>
      </c>
      <c r="I128" s="6">
        <f>$B$1*Balance!I127</f>
        <v>6307.5689747531851</v>
      </c>
      <c r="K128" s="6">
        <f t="shared" si="1"/>
        <v>28011.032113688925</v>
      </c>
      <c r="L128" s="6">
        <f>'Summary CF'!H127-Interest!K128</f>
        <v>4.166664402873721E-4</v>
      </c>
    </row>
    <row r="129" spans="1:12" x14ac:dyDescent="0.15">
      <c r="A129">
        <v>126</v>
      </c>
      <c r="B129" s="6">
        <f>$B$1*Balance!B128</f>
        <v>0</v>
      </c>
      <c r="C129" s="6">
        <f>$B$1*Balance!C128</f>
        <v>0</v>
      </c>
      <c r="D129" s="6">
        <f>$B$1*Balance!D128</f>
        <v>0</v>
      </c>
      <c r="E129" s="6">
        <f>'Principal CF Alloc'!L144-'Principal CF Alloc'!M144</f>
        <v>0</v>
      </c>
      <c r="F129" s="6">
        <f>$B$1*Balance!F128</f>
        <v>0</v>
      </c>
      <c r="G129" s="6">
        <f>'Principal CF Alloc'!T144-'Principal CF Alloc'!U144</f>
        <v>20997.194933496954</v>
      </c>
      <c r="H129" s="6">
        <f>$B$1*Balance!H128</f>
        <v>0</v>
      </c>
      <c r="I129" s="6">
        <f>$B$1*Balance!I128</f>
        <v>6102.309777547538</v>
      </c>
      <c r="K129" s="6">
        <f t="shared" si="1"/>
        <v>27099.504711044494</v>
      </c>
      <c r="L129" s="6">
        <f>'Summary CF'!H128-Interest!K129</f>
        <v>4.166664402873721E-4</v>
      </c>
    </row>
    <row r="130" spans="1:12" x14ac:dyDescent="0.15">
      <c r="A130">
        <v>127</v>
      </c>
      <c r="B130" s="6">
        <f>$B$1*Balance!B129</f>
        <v>0</v>
      </c>
      <c r="C130" s="6">
        <f>$B$1*Balance!C129</f>
        <v>0</v>
      </c>
      <c r="D130" s="6">
        <f>$B$1*Balance!D129</f>
        <v>0</v>
      </c>
      <c r="E130" s="6">
        <f>'Principal CF Alloc'!L145-'Principal CF Alloc'!M145</f>
        <v>0</v>
      </c>
      <c r="F130" s="6">
        <f>$B$1*Balance!F129</f>
        <v>0</v>
      </c>
      <c r="G130" s="6">
        <f>'Principal CF Alloc'!T145-'Principal CF Alloc'!U145</f>
        <v>20312.313405278943</v>
      </c>
      <c r="H130" s="6">
        <f>$B$1*Balance!H129</f>
        <v>0</v>
      </c>
      <c r="I130" s="6">
        <f>$B$1*Balance!I129</f>
        <v>5903.2660834091785</v>
      </c>
      <c r="K130" s="6">
        <f t="shared" si="1"/>
        <v>26215.579488688119</v>
      </c>
      <c r="L130" s="6">
        <f>'Summary CF'!H129-Interest!K130</f>
        <v>4.1666644756332971E-4</v>
      </c>
    </row>
    <row r="131" spans="1:12" x14ac:dyDescent="0.15">
      <c r="A131">
        <v>128</v>
      </c>
      <c r="B131" s="6">
        <f>$B$1*Balance!B130</f>
        <v>0</v>
      </c>
      <c r="C131" s="6">
        <f>$B$1*Balance!C130</f>
        <v>0</v>
      </c>
      <c r="D131" s="6">
        <f>$B$1*Balance!D130</f>
        <v>0</v>
      </c>
      <c r="E131" s="6">
        <f>'Principal CF Alloc'!L146-'Principal CF Alloc'!M146</f>
        <v>0</v>
      </c>
      <c r="F131" s="6">
        <f>$B$1*Balance!F130</f>
        <v>0</v>
      </c>
      <c r="G131" s="6">
        <f>'Principal CF Alloc'!T146-'Principal CF Alloc'!U146</f>
        <v>19648.198231510047</v>
      </c>
      <c r="H131" s="6">
        <f>$B$1*Balance!H130</f>
        <v>0</v>
      </c>
      <c r="I131" s="6">
        <f>$B$1*Balance!I130</f>
        <v>5710.2576110325926</v>
      </c>
      <c r="K131" s="6">
        <f t="shared" si="1"/>
        <v>25358.45584254264</v>
      </c>
      <c r="L131" s="6">
        <f>'Summary CF'!H130-Interest!K131</f>
        <v>4.166664402873721E-4</v>
      </c>
    </row>
    <row r="132" spans="1:12" x14ac:dyDescent="0.15">
      <c r="A132">
        <v>129</v>
      </c>
      <c r="B132" s="6">
        <f>$B$1*Balance!B131</f>
        <v>0</v>
      </c>
      <c r="C132" s="6">
        <f>$B$1*Balance!C131</f>
        <v>0</v>
      </c>
      <c r="D132" s="6">
        <f>$B$1*Balance!D131</f>
        <v>0</v>
      </c>
      <c r="E132" s="6">
        <f>'Principal CF Alloc'!L147-'Principal CF Alloc'!M147</f>
        <v>0</v>
      </c>
      <c r="F132" s="6">
        <f>$B$1*Balance!F131</f>
        <v>0</v>
      </c>
      <c r="G132" s="6">
        <f>'Principal CF Alloc'!T147-'Principal CF Alloc'!U147</f>
        <v>19004.246580553194</v>
      </c>
      <c r="H132" s="6">
        <f>$B$1*Balance!H131</f>
        <v>0</v>
      </c>
      <c r="I132" s="6">
        <f>$B$1*Balance!I131</f>
        <v>5523.109162473258</v>
      </c>
      <c r="K132" s="6">
        <f t="shared" si="1"/>
        <v>24527.355743026452</v>
      </c>
      <c r="L132" s="6">
        <f>'Summary CF'!H131-Interest!K132</f>
        <v>4.166664439253509E-4</v>
      </c>
    </row>
    <row r="133" spans="1:12" x14ac:dyDescent="0.15">
      <c r="A133">
        <v>130</v>
      </c>
      <c r="B133" s="6">
        <f>$B$1*Balance!B132</f>
        <v>0</v>
      </c>
      <c r="C133" s="6">
        <f>$B$1*Balance!C132</f>
        <v>0</v>
      </c>
      <c r="D133" s="6">
        <f>$B$1*Balance!D132</f>
        <v>0</v>
      </c>
      <c r="E133" s="6">
        <f>'Principal CF Alloc'!L148-'Principal CF Alloc'!M148</f>
        <v>0</v>
      </c>
      <c r="F133" s="6">
        <f>$B$1*Balance!F132</f>
        <v>0</v>
      </c>
      <c r="G133" s="6">
        <f>'Principal CF Alloc'!T148-'Principal CF Alloc'!U148</f>
        <v>18379.872628327768</v>
      </c>
      <c r="H133" s="6">
        <f>$B$1*Balance!H132</f>
        <v>0</v>
      </c>
      <c r="I133" s="6">
        <f>$B$1*Balance!I132</f>
        <v>5341.6504826077444</v>
      </c>
      <c r="K133" s="6">
        <f t="shared" ref="K133:K196" si="2">SUM(B133:J133)</f>
        <v>23721.523110935512</v>
      </c>
      <c r="L133" s="6">
        <f>'Summary CF'!H132-Interest!K133</f>
        <v>4.166664439253509E-4</v>
      </c>
    </row>
    <row r="134" spans="1:12" x14ac:dyDescent="0.15">
      <c r="A134">
        <v>131</v>
      </c>
      <c r="B134" s="6">
        <f>$B$1*Balance!B133</f>
        <v>0</v>
      </c>
      <c r="C134" s="6">
        <f>$B$1*Balance!C133</f>
        <v>0</v>
      </c>
      <c r="D134" s="6">
        <f>$B$1*Balance!D133</f>
        <v>0</v>
      </c>
      <c r="E134" s="6">
        <f>'Principal CF Alloc'!L149-'Principal CF Alloc'!M149</f>
        <v>0</v>
      </c>
      <c r="F134" s="6">
        <f>$B$1*Balance!F133</f>
        <v>0</v>
      </c>
      <c r="G134" s="6">
        <f>'Principal CF Alloc'!T149-'Principal CF Alloc'!U149</f>
        <v>17774.507087911257</v>
      </c>
      <c r="H134" s="6">
        <f>$B$1*Balance!H133</f>
        <v>0</v>
      </c>
      <c r="I134" s="6">
        <f>$B$1*Balance!I133</f>
        <v>5165.7161224241963</v>
      </c>
      <c r="K134" s="6">
        <f t="shared" si="2"/>
        <v>22940.223210335454</v>
      </c>
      <c r="L134" s="6">
        <f>'Summary CF'!H133-Interest!K134</f>
        <v>4.166664402873721E-4</v>
      </c>
    </row>
    <row r="135" spans="1:12" x14ac:dyDescent="0.15">
      <c r="A135">
        <v>132</v>
      </c>
      <c r="B135" s="6">
        <f>$B$1*Balance!B134</f>
        <v>0</v>
      </c>
      <c r="C135" s="6">
        <f>$B$1*Balance!C134</f>
        <v>0</v>
      </c>
      <c r="D135" s="6">
        <f>$B$1*Balance!D134</f>
        <v>0</v>
      </c>
      <c r="E135" s="6">
        <f>'Principal CF Alloc'!L150-'Principal CF Alloc'!M150</f>
        <v>0</v>
      </c>
      <c r="F135" s="6">
        <f>$B$1*Balance!F134</f>
        <v>0</v>
      </c>
      <c r="G135" s="6">
        <f>'Principal CF Alloc'!T150-'Principal CF Alloc'!U150</f>
        <v>17187.596751965291</v>
      </c>
      <c r="H135" s="6">
        <f>$B$1*Balance!H134</f>
        <v>0</v>
      </c>
      <c r="I135" s="6">
        <f>$B$1*Balance!I134</f>
        <v>4995.145306039899</v>
      </c>
      <c r="K135" s="6">
        <f t="shared" si="2"/>
        <v>22182.742058005191</v>
      </c>
      <c r="L135" s="6">
        <f>'Summary CF'!H134-Interest!K135</f>
        <v>4.166664402873721E-4</v>
      </c>
    </row>
    <row r="136" spans="1:12" x14ac:dyDescent="0.15">
      <c r="A136">
        <v>133</v>
      </c>
      <c r="B136" s="6">
        <f>$B$1*Balance!B135</f>
        <v>0</v>
      </c>
      <c r="C136" s="6">
        <f>$B$1*Balance!C135</f>
        <v>0</v>
      </c>
      <c r="D136" s="6">
        <f>$B$1*Balance!D135</f>
        <v>0</v>
      </c>
      <c r="E136" s="6">
        <f>'Principal CF Alloc'!L151-'Principal CF Alloc'!M151</f>
        <v>0</v>
      </c>
      <c r="F136" s="6">
        <f>$B$1*Balance!F135</f>
        <v>0</v>
      </c>
      <c r="G136" s="6">
        <f>'Principal CF Alloc'!T151-'Principal CF Alloc'!U151</f>
        <v>16618.604047640179</v>
      </c>
      <c r="H136" s="6">
        <f>$B$1*Balance!H135</f>
        <v>0</v>
      </c>
      <c r="I136" s="6">
        <f>$B$1*Balance!I135</f>
        <v>4829.7818013454134</v>
      </c>
      <c r="K136" s="6">
        <f t="shared" si="2"/>
        <v>21448.385848985592</v>
      </c>
      <c r="L136" s="6">
        <f>'Summary CF'!H135-Interest!K136</f>
        <v>4.1666644756332971E-4</v>
      </c>
    </row>
    <row r="137" spans="1:12" x14ac:dyDescent="0.15">
      <c r="A137">
        <v>134</v>
      </c>
      <c r="B137" s="6">
        <f>$B$1*Balance!B136</f>
        <v>0</v>
      </c>
      <c r="C137" s="6">
        <f>$B$1*Balance!C136</f>
        <v>0</v>
      </c>
      <c r="D137" s="6">
        <f>$B$1*Balance!D136</f>
        <v>0</v>
      </c>
      <c r="E137" s="6">
        <f>'Principal CF Alloc'!L152-'Principal CF Alloc'!M152</f>
        <v>0</v>
      </c>
      <c r="F137" s="6">
        <f>$B$1*Balance!F136</f>
        <v>0</v>
      </c>
      <c r="G137" s="6">
        <f>'Principal CF Alloc'!T152-'Principal CF Alloc'!U152</f>
        <v>16067.006603621325</v>
      </c>
      <c r="H137" s="6">
        <f>$B$1*Balance!H136</f>
        <v>0</v>
      </c>
      <c r="I137" s="6">
        <f>$B$1*Balance!I136</f>
        <v>4669.4737941774338</v>
      </c>
      <c r="K137" s="6">
        <f t="shared" si="2"/>
        <v>20736.480397798758</v>
      </c>
      <c r="L137" s="6">
        <f>'Summary CF'!H136-Interest!K137</f>
        <v>4.166664402873721E-4</v>
      </c>
    </row>
    <row r="138" spans="1:12" x14ac:dyDescent="0.15">
      <c r="A138">
        <v>135</v>
      </c>
      <c r="B138" s="6">
        <f>$B$1*Balance!B137</f>
        <v>0</v>
      </c>
      <c r="C138" s="6">
        <f>$B$1*Balance!C137</f>
        <v>0</v>
      </c>
      <c r="D138" s="6">
        <f>$B$1*Balance!D137</f>
        <v>0</v>
      </c>
      <c r="E138" s="6">
        <f>'Principal CF Alloc'!L153-'Principal CF Alloc'!M153</f>
        <v>0</v>
      </c>
      <c r="F138" s="6">
        <f>$B$1*Balance!F137</f>
        <v>0</v>
      </c>
      <c r="G138" s="6">
        <f>'Principal CF Alloc'!T153-'Principal CF Alloc'!U153</f>
        <v>15532.296828989844</v>
      </c>
      <c r="H138" s="6">
        <f>$B$1*Balance!H137</f>
        <v>0</v>
      </c>
      <c r="I138" s="6">
        <f>$B$1*Balance!I137</f>
        <v>4514.0737659251599</v>
      </c>
      <c r="K138" s="6">
        <f t="shared" si="2"/>
        <v>20046.370594915003</v>
      </c>
      <c r="L138" s="6">
        <f>'Summary CF'!H137-Interest!K138</f>
        <v>4.166664402873721E-4</v>
      </c>
    </row>
    <row r="139" spans="1:12" x14ac:dyDescent="0.15">
      <c r="A139">
        <v>136</v>
      </c>
      <c r="B139" s="6">
        <f>$B$1*Balance!B138</f>
        <v>0</v>
      </c>
      <c r="C139" s="6">
        <f>$B$1*Balance!C138</f>
        <v>0</v>
      </c>
      <c r="D139" s="6">
        <f>$B$1*Balance!D138</f>
        <v>0</v>
      </c>
      <c r="E139" s="6">
        <f>'Principal CF Alloc'!L154-'Principal CF Alloc'!M154</f>
        <v>0</v>
      </c>
      <c r="F139" s="6">
        <f>$B$1*Balance!F138</f>
        <v>0</v>
      </c>
      <c r="G139" s="6">
        <f>'Principal CF Alloc'!T154-'Principal CF Alloc'!U154</f>
        <v>15013.981503578592</v>
      </c>
      <c r="H139" s="6">
        <f>$B$1*Balance!H138</f>
        <v>0</v>
      </c>
      <c r="I139" s="6">
        <f>$B$1*Balance!I138</f>
        <v>4363.438374477515</v>
      </c>
      <c r="K139" s="6">
        <f t="shared" si="2"/>
        <v>19377.419878056106</v>
      </c>
      <c r="L139" s="6">
        <f>'Summary CF'!H138-Interest!K139</f>
        <v>4.1666643664939329E-4</v>
      </c>
    </row>
    <row r="140" spans="1:12" x14ac:dyDescent="0.15">
      <c r="A140">
        <v>137</v>
      </c>
      <c r="B140" s="6">
        <f>$B$1*Balance!B139</f>
        <v>0</v>
      </c>
      <c r="C140" s="6">
        <f>$B$1*Balance!C139</f>
        <v>0</v>
      </c>
      <c r="D140" s="6">
        <f>$B$1*Balance!D139</f>
        <v>0</v>
      </c>
      <c r="E140" s="6">
        <f>'Principal CF Alloc'!L155-'Principal CF Alloc'!M155</f>
        <v>0</v>
      </c>
      <c r="F140" s="6">
        <f>$B$1*Balance!F139</f>
        <v>0</v>
      </c>
      <c r="G140" s="6">
        <f>'Principal CF Alloc'!T155-'Principal CF Alloc'!U155</f>
        <v>14511.581379513211</v>
      </c>
      <c r="H140" s="6">
        <f>$B$1*Balance!H139</f>
        <v>0</v>
      </c>
      <c r="I140" s="6">
        <f>$B$1*Balance!I139</f>
        <v>4217.4283384210139</v>
      </c>
      <c r="K140" s="6">
        <f t="shared" si="2"/>
        <v>18729.009717934227</v>
      </c>
      <c r="L140" s="6">
        <f>'Summary CF'!H139-Interest!K140</f>
        <v>4.1666643664939329E-4</v>
      </c>
    </row>
    <row r="141" spans="1:12" x14ac:dyDescent="0.15">
      <c r="A141">
        <v>138</v>
      </c>
      <c r="B141" s="6">
        <f>$B$1*Balance!B140</f>
        <v>0</v>
      </c>
      <c r="C141" s="6">
        <f>$B$1*Balance!C140</f>
        <v>0</v>
      </c>
      <c r="D141" s="6">
        <f>$B$1*Balance!D140</f>
        <v>0</v>
      </c>
      <c r="E141" s="6">
        <f>'Principal CF Alloc'!L156-'Principal CF Alloc'!M156</f>
        <v>0</v>
      </c>
      <c r="F141" s="6">
        <f>$B$1*Balance!F140</f>
        <v>0</v>
      </c>
      <c r="G141" s="6">
        <f>'Principal CF Alloc'!T156-'Principal CF Alloc'!U156</f>
        <v>14024.630793636219</v>
      </c>
      <c r="H141" s="6">
        <f>$B$1*Balance!H140</f>
        <v>0</v>
      </c>
      <c r="I141" s="6">
        <f>$B$1*Balance!I140</f>
        <v>4075.9083244005128</v>
      </c>
      <c r="K141" s="6">
        <f t="shared" si="2"/>
        <v>18100.539118036733</v>
      </c>
      <c r="L141" s="6">
        <f>'Summary CF'!H140-Interest!K141</f>
        <v>4.166664402873721E-4</v>
      </c>
    </row>
    <row r="142" spans="1:12" x14ac:dyDescent="0.15">
      <c r="A142">
        <v>139</v>
      </c>
      <c r="B142" s="6">
        <f>$B$1*Balance!B141</f>
        <v>0</v>
      </c>
      <c r="C142" s="6">
        <f>$B$1*Balance!C141</f>
        <v>0</v>
      </c>
      <c r="D142" s="6">
        <f>$B$1*Balance!D141</f>
        <v>0</v>
      </c>
      <c r="E142" s="6">
        <f>'Principal CF Alloc'!L157-'Principal CF Alloc'!M157</f>
        <v>0</v>
      </c>
      <c r="F142" s="6">
        <f>$B$1*Balance!F141</f>
        <v>0</v>
      </c>
      <c r="G142" s="6">
        <f>'Principal CF Alloc'!T157-'Principal CF Alloc'!U157</f>
        <v>13552.677290520172</v>
      </c>
      <c r="H142" s="6">
        <f>$B$1*Balance!H141</f>
        <v>0</v>
      </c>
      <c r="I142" s="6">
        <f>$B$1*Balance!I141</f>
        <v>3938.7468375574126</v>
      </c>
      <c r="K142" s="6">
        <f t="shared" si="2"/>
        <v>17491.424128077586</v>
      </c>
      <c r="L142" s="6">
        <f>'Summary CF'!H141-Interest!K142</f>
        <v>4.166664439253509E-4</v>
      </c>
    </row>
    <row r="143" spans="1:12" x14ac:dyDescent="0.15">
      <c r="A143">
        <v>140</v>
      </c>
      <c r="B143" s="6">
        <f>$B$1*Balance!B142</f>
        <v>0</v>
      </c>
      <c r="C143" s="6">
        <f>$B$1*Balance!C142</f>
        <v>0</v>
      </c>
      <c r="D143" s="6">
        <f>$B$1*Balance!D142</f>
        <v>0</v>
      </c>
      <c r="E143" s="6">
        <f>'Principal CF Alloc'!L158-'Principal CF Alloc'!M158</f>
        <v>0</v>
      </c>
      <c r="F143" s="6">
        <f>$B$1*Balance!F142</f>
        <v>0</v>
      </c>
      <c r="G143" s="6">
        <f>'Principal CF Alloc'!T158-'Principal CF Alloc'!U158</f>
        <v>13095.281255783886</v>
      </c>
      <c r="H143" s="6">
        <f>$B$1*Balance!H142</f>
        <v>0</v>
      </c>
      <c r="I143" s="6">
        <f>$B$1*Balance!I142</f>
        <v>3805.8161149621797</v>
      </c>
      <c r="K143" s="6">
        <f t="shared" si="2"/>
        <v>16901.097370746065</v>
      </c>
      <c r="L143" s="6">
        <f>'Summary CF'!H142-Interest!K143</f>
        <v>4.166664402873721E-4</v>
      </c>
    </row>
    <row r="144" spans="1:12" x14ac:dyDescent="0.15">
      <c r="A144">
        <v>141</v>
      </c>
      <c r="B144" s="6">
        <f>$B$1*Balance!B143</f>
        <v>0</v>
      </c>
      <c r="C144" s="6">
        <f>$B$1*Balance!C143</f>
        <v>0</v>
      </c>
      <c r="D144" s="6">
        <f>$B$1*Balance!D143</f>
        <v>0</v>
      </c>
      <c r="E144" s="6">
        <f>'Principal CF Alloc'!L159-'Principal CF Alloc'!M159</f>
        <v>0</v>
      </c>
      <c r="F144" s="6">
        <f>$B$1*Balance!F143</f>
        <v>0</v>
      </c>
      <c r="G144" s="6">
        <f>'Principal CF Alloc'!T159-'Principal CF Alloc'!U159</f>
        <v>12652.015559433246</v>
      </c>
      <c r="H144" s="6">
        <f>$B$1*Balance!H143</f>
        <v>0</v>
      </c>
      <c r="I144" s="6">
        <f>$B$1*Balance!I143</f>
        <v>3676.992021960275</v>
      </c>
      <c r="K144" s="6">
        <f t="shared" si="2"/>
        <v>16329.007581393522</v>
      </c>
      <c r="L144" s="6">
        <f>'Summary CF'!H143-Interest!K144</f>
        <v>4.166664402873721E-4</v>
      </c>
    </row>
    <row r="145" spans="1:12" x14ac:dyDescent="0.15">
      <c r="A145">
        <v>142</v>
      </c>
      <c r="B145" s="6">
        <f>$B$1*Balance!B144</f>
        <v>0</v>
      </c>
      <c r="C145" s="6">
        <f>$B$1*Balance!C144</f>
        <v>0</v>
      </c>
      <c r="D145" s="6">
        <f>$B$1*Balance!D144</f>
        <v>0</v>
      </c>
      <c r="E145" s="6">
        <f>'Principal CF Alloc'!L160-'Principal CF Alloc'!M160</f>
        <v>0</v>
      </c>
      <c r="F145" s="6">
        <f>$B$1*Balance!F144</f>
        <v>0</v>
      </c>
      <c r="G145" s="6">
        <f>'Principal CF Alloc'!T160-'Principal CF Alloc'!U160</f>
        <v>12222.465208955748</v>
      </c>
      <c r="H145" s="6">
        <f>$B$1*Balance!H144</f>
        <v>0</v>
      </c>
      <c r="I145" s="6">
        <f>$B$1*Balance!I144</f>
        <v>3552.1539513527518</v>
      </c>
      <c r="K145" s="6">
        <f t="shared" si="2"/>
        <v>15774.619160308499</v>
      </c>
      <c r="L145" s="6">
        <f>'Summary CF'!H144-Interest!K145</f>
        <v>4.166664402873721E-4</v>
      </c>
    </row>
    <row r="146" spans="1:12" x14ac:dyDescent="0.15">
      <c r="A146">
        <v>143</v>
      </c>
      <c r="B146" s="6">
        <f>$B$1*Balance!B145</f>
        <v>0</v>
      </c>
      <c r="C146" s="6">
        <f>$B$1*Balance!C145</f>
        <v>0</v>
      </c>
      <c r="D146" s="6">
        <f>$B$1*Balance!D145</f>
        <v>0</v>
      </c>
      <c r="E146" s="6">
        <f>'Principal CF Alloc'!L161-'Principal CF Alloc'!M161</f>
        <v>0</v>
      </c>
      <c r="F146" s="6">
        <f>$B$1*Balance!F145</f>
        <v>0</v>
      </c>
      <c r="G146" s="6">
        <f>'Principal CF Alloc'!T161-'Principal CF Alloc'!U161</f>
        <v>11806.227011904997</v>
      </c>
      <c r="H146" s="6">
        <f>$B$1*Balance!H145</f>
        <v>0</v>
      </c>
      <c r="I146" s="6">
        <f>$B$1*Balance!I145</f>
        <v>3431.1847253348774</v>
      </c>
      <c r="K146" s="6">
        <f t="shared" si="2"/>
        <v>15237.411737239874</v>
      </c>
      <c r="L146" s="6">
        <f>'Summary CF'!H145-Interest!K146</f>
        <v>4.166664439253509E-4</v>
      </c>
    </row>
    <row r="147" spans="1:12" x14ac:dyDescent="0.15">
      <c r="A147">
        <v>144</v>
      </c>
      <c r="B147" s="6">
        <f>$B$1*Balance!B146</f>
        <v>0</v>
      </c>
      <c r="C147" s="6">
        <f>$B$1*Balance!C146</f>
        <v>0</v>
      </c>
      <c r="D147" s="6">
        <f>$B$1*Balance!D146</f>
        <v>0</v>
      </c>
      <c r="E147" s="6">
        <f>'Principal CF Alloc'!L162-'Principal CF Alloc'!M162</f>
        <v>0</v>
      </c>
      <c r="F147" s="6">
        <f>$B$1*Balance!F146</f>
        <v>0</v>
      </c>
      <c r="G147" s="6">
        <f>'Principal CF Alloc'!T162-'Principal CF Alloc'!U162</f>
        <v>11402.909247718635</v>
      </c>
      <c r="H147" s="6">
        <f>$B$1*Balance!H146</f>
        <v>0</v>
      </c>
      <c r="I147" s="6">
        <f>$B$1*Balance!I146</f>
        <v>3313.9705001182156</v>
      </c>
      <c r="K147" s="6">
        <f t="shared" si="2"/>
        <v>14716.879747836851</v>
      </c>
      <c r="L147" s="6">
        <f>'Summary CF'!H146-Interest!K147</f>
        <v>4.166664439253509E-4</v>
      </c>
    </row>
    <row r="148" spans="1:12" x14ac:dyDescent="0.15">
      <c r="A148">
        <v>145</v>
      </c>
      <c r="B148" s="6">
        <f>$B$1*Balance!B147</f>
        <v>0</v>
      </c>
      <c r="C148" s="6">
        <f>$B$1*Balance!C147</f>
        <v>0</v>
      </c>
      <c r="D148" s="6">
        <f>$B$1*Balance!D147</f>
        <v>0</v>
      </c>
      <c r="E148" s="6">
        <f>'Principal CF Alloc'!L163-'Principal CF Alloc'!M163</f>
        <v>0</v>
      </c>
      <c r="F148" s="6">
        <f>$B$1*Balance!F147</f>
        <v>0</v>
      </c>
      <c r="G148" s="6">
        <f>'Principal CF Alloc'!T163-'Principal CF Alloc'!U163</f>
        <v>11012.131348519877</v>
      </c>
      <c r="H148" s="6">
        <f>$B$1*Balance!H147</f>
        <v>0</v>
      </c>
      <c r="I148" s="6">
        <f>$B$1*Balance!I147</f>
        <v>3200.4006731635764</v>
      </c>
      <c r="K148" s="6">
        <f t="shared" si="2"/>
        <v>14212.532021683453</v>
      </c>
      <c r="L148" s="6">
        <f>'Summary CF'!H147-Interest!K148</f>
        <v>4.166664421063615E-4</v>
      </c>
    </row>
    <row r="149" spans="1:12" x14ac:dyDescent="0.15">
      <c r="A149">
        <v>146</v>
      </c>
      <c r="B149" s="6">
        <f>$B$1*Balance!B148</f>
        <v>0</v>
      </c>
      <c r="C149" s="6">
        <f>$B$1*Balance!C148</f>
        <v>0</v>
      </c>
      <c r="D149" s="6">
        <f>$B$1*Balance!D148</f>
        <v>0</v>
      </c>
      <c r="E149" s="6">
        <f>'Principal CF Alloc'!L164-'Principal CF Alloc'!M164</f>
        <v>0</v>
      </c>
      <c r="F149" s="6">
        <f>$B$1*Balance!F148</f>
        <v>0</v>
      </c>
      <c r="G149" s="6">
        <f>'Principal CF Alloc'!T164-'Principal CF Alloc'!U164</f>
        <v>10633.523588659678</v>
      </c>
      <c r="H149" s="6">
        <f>$B$1*Balance!H148</f>
        <v>0</v>
      </c>
      <c r="I149" s="6">
        <f>$B$1*Balance!I148</f>
        <v>3090.3677929542059</v>
      </c>
      <c r="K149" s="6">
        <f t="shared" si="2"/>
        <v>13723.891381613885</v>
      </c>
      <c r="L149" s="6">
        <f>'Summary CF'!H148-Interest!K149</f>
        <v>4.166664421063615E-4</v>
      </c>
    </row>
    <row r="150" spans="1:12" x14ac:dyDescent="0.15">
      <c r="A150">
        <v>147</v>
      </c>
      <c r="B150" s="6">
        <f>$B$1*Balance!B149</f>
        <v>0</v>
      </c>
      <c r="C150" s="6">
        <f>$B$1*Balance!C149</f>
        <v>0</v>
      </c>
      <c r="D150" s="6">
        <f>$B$1*Balance!D149</f>
        <v>0</v>
      </c>
      <c r="E150" s="6">
        <f>'Principal CF Alloc'!L165-'Principal CF Alloc'!M165</f>
        <v>0</v>
      </c>
      <c r="F150" s="6">
        <f>$B$1*Balance!F149</f>
        <v>0</v>
      </c>
      <c r="G150" s="6">
        <f>'Principal CF Alloc'!T165-'Principal CF Alloc'!U165</f>
        <v>10266.726782762969</v>
      </c>
      <c r="H150" s="6">
        <f>$B$1*Balance!H149</f>
        <v>0</v>
      </c>
      <c r="I150" s="6">
        <f>$B$1*Balance!I149</f>
        <v>2983.7674712404751</v>
      </c>
      <c r="K150" s="6">
        <f t="shared" si="2"/>
        <v>13250.494254003444</v>
      </c>
      <c r="L150" s="6">
        <f>'Summary CF'!H149-Interest!K150</f>
        <v>4.166664439253509E-4</v>
      </c>
    </row>
    <row r="151" spans="1:12" x14ac:dyDescent="0.15">
      <c r="A151">
        <v>148</v>
      </c>
      <c r="B151" s="6">
        <f>$B$1*Balance!B150</f>
        <v>0</v>
      </c>
      <c r="C151" s="6">
        <f>$B$1*Balance!C150</f>
        <v>0</v>
      </c>
      <c r="D151" s="6">
        <f>$B$1*Balance!D150</f>
        <v>0</v>
      </c>
      <c r="E151" s="6">
        <f>'Principal CF Alloc'!L166-'Principal CF Alloc'!M166</f>
        <v>0</v>
      </c>
      <c r="F151" s="6">
        <f>$B$1*Balance!F150</f>
        <v>0</v>
      </c>
      <c r="G151" s="6">
        <f>'Principal CF Alloc'!T166-'Principal CF Alloc'!U166</f>
        <v>9911.3919920487788</v>
      </c>
      <c r="H151" s="6">
        <f>$B$1*Balance!H150</f>
        <v>0</v>
      </c>
      <c r="I151" s="6">
        <f>$B$1*Balance!I150</f>
        <v>2880.4982976891633</v>
      </c>
      <c r="K151" s="6">
        <f t="shared" si="2"/>
        <v>12791.890289737941</v>
      </c>
      <c r="L151" s="6">
        <f>'Summary CF'!H150-Interest!K151</f>
        <v>4.166664421063615E-4</v>
      </c>
    </row>
    <row r="152" spans="1:12" x14ac:dyDescent="0.15">
      <c r="A152">
        <v>149</v>
      </c>
      <c r="B152" s="6">
        <f>$B$1*Balance!B151</f>
        <v>0</v>
      </c>
      <c r="C152" s="6">
        <f>$B$1*Balance!C151</f>
        <v>0</v>
      </c>
      <c r="D152" s="6">
        <f>$B$1*Balance!D151</f>
        <v>0</v>
      </c>
      <c r="E152" s="6">
        <f>'Principal CF Alloc'!L167-'Principal CF Alloc'!M167</f>
        <v>0</v>
      </c>
      <c r="F152" s="6">
        <f>$B$1*Balance!F151</f>
        <v>0</v>
      </c>
      <c r="G152" s="6">
        <f>'Principal CF Alloc'!T167-'Principal CF Alloc'!U167</f>
        <v>9567.180238700259</v>
      </c>
      <c r="H152" s="6">
        <f>$B$1*Balance!H151</f>
        <v>0</v>
      </c>
      <c r="I152" s="6">
        <f>$B$1*Balance!I151</f>
        <v>2780.4617568722492</v>
      </c>
      <c r="K152" s="6">
        <f t="shared" si="2"/>
        <v>12347.641995572509</v>
      </c>
      <c r="L152" s="6">
        <f>'Summary CF'!H151-Interest!K152</f>
        <v>4.166664402873721E-4</v>
      </c>
    </row>
    <row r="153" spans="1:12" x14ac:dyDescent="0.15">
      <c r="A153">
        <v>150</v>
      </c>
      <c r="B153" s="6">
        <f>$B$1*Balance!B152</f>
        <v>0</v>
      </c>
      <c r="C153" s="6">
        <f>$B$1*Balance!C152</f>
        <v>0</v>
      </c>
      <c r="D153" s="6">
        <f>$B$1*Balance!D152</f>
        <v>0</v>
      </c>
      <c r="E153" s="6">
        <f>'Principal CF Alloc'!L168-'Principal CF Alloc'!M168</f>
        <v>0</v>
      </c>
      <c r="F153" s="6">
        <f>$B$1*Balance!F152</f>
        <v>0</v>
      </c>
      <c r="G153" s="6">
        <f>'Principal CF Alloc'!T168-'Principal CF Alloc'!U168</f>
        <v>9233.7622280665692</v>
      </c>
      <c r="H153" s="6">
        <f>$B$1*Balance!H152</f>
        <v>0</v>
      </c>
      <c r="I153" s="6">
        <f>$B$1*Balance!I152</f>
        <v>2683.5621475318335</v>
      </c>
      <c r="K153" s="6">
        <f t="shared" si="2"/>
        <v>11917.324375598402</v>
      </c>
      <c r="L153" s="6">
        <f>'Summary CF'!H152-Interest!K153</f>
        <v>4.166664402873721E-4</v>
      </c>
    </row>
    <row r="154" spans="1:12" x14ac:dyDescent="0.15">
      <c r="A154">
        <v>151</v>
      </c>
      <c r="B154" s="6">
        <f>$B$1*Balance!B153</f>
        <v>0</v>
      </c>
      <c r="C154" s="6">
        <f>$B$1*Balance!C153</f>
        <v>0</v>
      </c>
      <c r="D154" s="6">
        <f>$B$1*Balance!D153</f>
        <v>0</v>
      </c>
      <c r="E154" s="6">
        <f>'Principal CF Alloc'!L169-'Principal CF Alloc'!M169</f>
        <v>0</v>
      </c>
      <c r="F154" s="6">
        <f>$B$1*Balance!F153</f>
        <v>0</v>
      </c>
      <c r="G154" s="6">
        <f>'Principal CF Alloc'!T169-'Principal CF Alloc'!U169</f>
        <v>8910.8180784845299</v>
      </c>
      <c r="H154" s="6">
        <f>$B$1*Balance!H153</f>
        <v>0</v>
      </c>
      <c r="I154" s="6">
        <f>$B$1*Balance!I153</f>
        <v>2589.706504059553</v>
      </c>
      <c r="K154" s="6">
        <f t="shared" si="2"/>
        <v>11500.524582544083</v>
      </c>
      <c r="L154" s="6">
        <f>'Summary CF'!H153-Interest!K154</f>
        <v>4.1666643846838269E-4</v>
      </c>
    </row>
    <row r="155" spans="1:12" x14ac:dyDescent="0.15">
      <c r="A155">
        <v>152</v>
      </c>
      <c r="B155" s="6">
        <f>$B$1*Balance!B154</f>
        <v>0</v>
      </c>
      <c r="C155" s="6">
        <f>$B$1*Balance!C154</f>
        <v>0</v>
      </c>
      <c r="D155" s="6">
        <f>$B$1*Balance!D154</f>
        <v>0</v>
      </c>
      <c r="E155" s="6">
        <f>'Principal CF Alloc'!L170-'Principal CF Alloc'!M170</f>
        <v>0</v>
      </c>
      <c r="F155" s="6">
        <f>$B$1*Balance!F154</f>
        <v>0</v>
      </c>
      <c r="G155" s="6">
        <f>'Principal CF Alloc'!T170-'Principal CF Alloc'!U170</f>
        <v>8598.0370585135297</v>
      </c>
      <c r="H155" s="6">
        <f>$B$1*Balance!H154</f>
        <v>0</v>
      </c>
      <c r="I155" s="6">
        <f>$B$1*Balance!I154</f>
        <v>2498.8045201304808</v>
      </c>
      <c r="K155" s="6">
        <f t="shared" si="2"/>
        <v>11096.841578644011</v>
      </c>
      <c r="L155" s="6">
        <f>'Summary CF'!H154-Interest!K155</f>
        <v>4.166664421063615E-4</v>
      </c>
    </row>
    <row r="156" spans="1:12" x14ac:dyDescent="0.15">
      <c r="A156">
        <v>153</v>
      </c>
      <c r="B156" s="6">
        <f>$B$1*Balance!B155</f>
        <v>0</v>
      </c>
      <c r="C156" s="6">
        <f>$B$1*Balance!C155</f>
        <v>0</v>
      </c>
      <c r="D156" s="6">
        <f>$B$1*Balance!D155</f>
        <v>0</v>
      </c>
      <c r="E156" s="6">
        <f>'Principal CF Alloc'!L171-'Principal CF Alloc'!M171</f>
        <v>0</v>
      </c>
      <c r="F156" s="6">
        <f>$B$1*Balance!F155</f>
        <v>0</v>
      </c>
      <c r="G156" s="6">
        <f>'Principal CF Alloc'!T171-'Principal CF Alloc'!U171</f>
        <v>8295.1173313828222</v>
      </c>
      <c r="H156" s="6">
        <f>$B$1*Balance!H155</f>
        <v>0</v>
      </c>
      <c r="I156" s="6">
        <f>$B$1*Balance!I155</f>
        <v>2410.7684744331191</v>
      </c>
      <c r="K156" s="6">
        <f t="shared" si="2"/>
        <v>10705.885805815942</v>
      </c>
      <c r="L156" s="6">
        <f>'Summary CF'!H155-Interest!K156</f>
        <v>4.166664402873721E-4</v>
      </c>
    </row>
    <row r="157" spans="1:12" x14ac:dyDescent="0.15">
      <c r="A157">
        <v>154</v>
      </c>
      <c r="B157" s="6">
        <f>$B$1*Balance!B156</f>
        <v>0</v>
      </c>
      <c r="C157" s="6">
        <f>$B$1*Balance!C156</f>
        <v>0</v>
      </c>
      <c r="D157" s="6">
        <f>$B$1*Balance!D156</f>
        <v>0</v>
      </c>
      <c r="E157" s="6">
        <f>'Principal CF Alloc'!L172-'Principal CF Alloc'!M172</f>
        <v>0</v>
      </c>
      <c r="F157" s="6">
        <f>$B$1*Balance!F156</f>
        <v>0</v>
      </c>
      <c r="G157" s="6">
        <f>'Principal CF Alloc'!T172-'Principal CF Alloc'!U172</f>
        <v>8001.765706455657</v>
      </c>
      <c r="H157" s="6">
        <f>$B$1*Balance!H156</f>
        <v>0</v>
      </c>
      <c r="I157" s="6">
        <f>$B$1*Balance!I156</f>
        <v>2325.5131584386618</v>
      </c>
      <c r="K157" s="6">
        <f t="shared" si="2"/>
        <v>10327.278864894319</v>
      </c>
      <c r="L157" s="6">
        <f>'Summary CF'!H156-Interest!K157</f>
        <v>4.166664402873721E-4</v>
      </c>
    </row>
    <row r="158" spans="1:12" x14ac:dyDescent="0.15">
      <c r="A158">
        <v>155</v>
      </c>
      <c r="B158" s="6">
        <f>$B$1*Balance!B157</f>
        <v>0</v>
      </c>
      <c r="C158" s="6">
        <f>$B$1*Balance!C157</f>
        <v>0</v>
      </c>
      <c r="D158" s="6">
        <f>$B$1*Balance!D157</f>
        <v>0</v>
      </c>
      <c r="E158" s="6">
        <f>'Principal CF Alloc'!L173-'Principal CF Alloc'!M173</f>
        <v>0</v>
      </c>
      <c r="F158" s="6">
        <f>$B$1*Balance!F157</f>
        <v>0</v>
      </c>
      <c r="G158" s="6">
        <f>'Principal CF Alloc'!T173-'Principal CF Alloc'!U173</f>
        <v>7717.6973975200071</v>
      </c>
      <c r="H158" s="6">
        <f>$B$1*Balance!H157</f>
        <v>0</v>
      </c>
      <c r="I158" s="6">
        <f>$B$1*Balance!I157</f>
        <v>2242.9558061542384</v>
      </c>
      <c r="K158" s="6">
        <f t="shared" si="2"/>
        <v>9960.6532036742465</v>
      </c>
      <c r="L158" s="6">
        <f>'Summary CF'!H157-Interest!K158</f>
        <v>4.166664402873721E-4</v>
      </c>
    </row>
    <row r="159" spans="1:12" x14ac:dyDescent="0.15">
      <c r="A159">
        <v>156</v>
      </c>
      <c r="B159" s="6">
        <f>$B$1*Balance!B158</f>
        <v>0</v>
      </c>
      <c r="C159" s="6">
        <f>$B$1*Balance!C158</f>
        <v>0</v>
      </c>
      <c r="D159" s="6">
        <f>$B$1*Balance!D158</f>
        <v>0</v>
      </c>
      <c r="E159" s="6">
        <f>'Principal CF Alloc'!L174-'Principal CF Alloc'!M174</f>
        <v>0</v>
      </c>
      <c r="F159" s="6">
        <f>$B$1*Balance!F158</f>
        <v>0</v>
      </c>
      <c r="G159" s="6">
        <f>'Principal CF Alloc'!T174-'Principal CF Alloc'!U174</f>
        <v>7442.6357877207092</v>
      </c>
      <c r="H159" s="6">
        <f>$B$1*Balance!H158</f>
        <v>0</v>
      </c>
      <c r="I159" s="6">
        <f>$B$1*Balance!I158</f>
        <v>2163.0160258063174</v>
      </c>
      <c r="K159" s="6">
        <f t="shared" si="2"/>
        <v>9605.6518135270271</v>
      </c>
      <c r="L159" s="6">
        <f>'Summary CF'!H158-Interest!K159</f>
        <v>4.166664421063615E-4</v>
      </c>
    </row>
    <row r="160" spans="1:12" x14ac:dyDescent="0.15">
      <c r="A160">
        <v>157</v>
      </c>
      <c r="B160" s="6">
        <f>$B$1*Balance!B159</f>
        <v>0</v>
      </c>
      <c r="C160" s="6">
        <f>$B$1*Balance!C159</f>
        <v>0</v>
      </c>
      <c r="D160" s="6">
        <f>$B$1*Balance!D159</f>
        <v>0</v>
      </c>
      <c r="E160" s="6">
        <f>'Principal CF Alloc'!L175-'Principal CF Alloc'!M175</f>
        <v>0</v>
      </c>
      <c r="F160" s="6">
        <f>$B$1*Balance!F159</f>
        <v>0</v>
      </c>
      <c r="G160" s="6">
        <f>'Principal CF Alloc'!T175-'Principal CF Alloc'!U175</f>
        <v>7176.3122009528597</v>
      </c>
      <c r="H160" s="6">
        <f>$B$1*Balance!H159</f>
        <v>0</v>
      </c>
      <c r="I160" s="6">
        <f>$B$1*Balance!I159</f>
        <v>2085.6157334019108</v>
      </c>
      <c r="K160" s="6">
        <f t="shared" si="2"/>
        <v>9261.9279343547714</v>
      </c>
      <c r="L160" s="6">
        <f>'Summary CF'!H159-Interest!K160</f>
        <v>4.166664402873721E-4</v>
      </c>
    </row>
    <row r="161" spans="1:12" x14ac:dyDescent="0.15">
      <c r="A161">
        <v>158</v>
      </c>
      <c r="B161" s="6">
        <f>$B$1*Balance!B160</f>
        <v>0</v>
      </c>
      <c r="C161" s="6">
        <f>$B$1*Balance!C160</f>
        <v>0</v>
      </c>
      <c r="D161" s="6">
        <f>$B$1*Balance!D160</f>
        <v>0</v>
      </c>
      <c r="E161" s="6">
        <f>'Principal CF Alloc'!L176-'Principal CF Alloc'!M176</f>
        <v>0</v>
      </c>
      <c r="F161" s="6">
        <f>$B$1*Balance!F160</f>
        <v>0</v>
      </c>
      <c r="G161" s="6">
        <f>'Principal CF Alloc'!T176-'Principal CF Alloc'!U176</f>
        <v>6918.4656795410983</v>
      </c>
      <c r="H161" s="6">
        <f>$B$1*Balance!H160</f>
        <v>0</v>
      </c>
      <c r="I161" s="6">
        <f>$B$1*Balance!I160</f>
        <v>2010.6790881166175</v>
      </c>
      <c r="K161" s="6">
        <f t="shared" si="2"/>
        <v>8929.1447676577154</v>
      </c>
      <c r="L161" s="6">
        <f>'Summary CF'!H160-Interest!K161</f>
        <v>4.166664421063615E-4</v>
      </c>
    </row>
    <row r="162" spans="1:12" x14ac:dyDescent="0.15">
      <c r="A162">
        <v>159</v>
      </c>
      <c r="B162" s="6">
        <f>$B$1*Balance!B161</f>
        <v>0</v>
      </c>
      <c r="C162" s="6">
        <f>$B$1*Balance!C161</f>
        <v>0</v>
      </c>
      <c r="D162" s="6">
        <f>$B$1*Balance!D161</f>
        <v>0</v>
      </c>
      <c r="E162" s="6">
        <f>'Principal CF Alloc'!L177-'Principal CF Alloc'!M177</f>
        <v>0</v>
      </c>
      <c r="F162" s="6">
        <f>$B$1*Balance!F161</f>
        <v>0</v>
      </c>
      <c r="G162" s="6">
        <f>'Principal CF Alloc'!T177-'Principal CF Alloc'!U177</f>
        <v>6668.8427680341783</v>
      </c>
      <c r="H162" s="6">
        <f>$B$1*Balance!H161</f>
        <v>0</v>
      </c>
      <c r="I162" s="6">
        <f>$B$1*Balance!I161</f>
        <v>1938.1324294599192</v>
      </c>
      <c r="K162" s="6">
        <f t="shared" si="2"/>
        <v>8606.9751974940973</v>
      </c>
      <c r="L162" s="6">
        <f>'Summary CF'!H161-Interest!K162</f>
        <v>4.166664402873721E-4</v>
      </c>
    </row>
    <row r="163" spans="1:12" x14ac:dyDescent="0.15">
      <c r="A163">
        <v>160</v>
      </c>
      <c r="B163" s="6">
        <f>$B$1*Balance!B162</f>
        <v>0</v>
      </c>
      <c r="C163" s="6">
        <f>$B$1*Balance!C162</f>
        <v>0</v>
      </c>
      <c r="D163" s="6">
        <f>$B$1*Balance!D162</f>
        <v>0</v>
      </c>
      <c r="E163" s="6">
        <f>'Principal CF Alloc'!L178-'Principal CF Alloc'!M178</f>
        <v>0</v>
      </c>
      <c r="F163" s="6">
        <f>$B$1*Balance!F162</f>
        <v>0</v>
      </c>
      <c r="G163" s="6">
        <f>'Principal CF Alloc'!T178-'Principal CF Alloc'!U178</f>
        <v>6427.1973029487635</v>
      </c>
      <c r="H163" s="6">
        <f>$B$1*Balance!H162</f>
        <v>0</v>
      </c>
      <c r="I163" s="6">
        <f>$B$1*Balance!I162</f>
        <v>1867.9042161694706</v>
      </c>
      <c r="K163" s="6">
        <f t="shared" si="2"/>
        <v>8295.1015191182341</v>
      </c>
      <c r="L163" s="6">
        <f>'Summary CF'!H162-Interest!K163</f>
        <v>4.166664402873721E-4</v>
      </c>
    </row>
    <row r="164" spans="1:12" x14ac:dyDescent="0.15">
      <c r="A164">
        <v>161</v>
      </c>
      <c r="B164" s="6">
        <f>$B$1*Balance!B163</f>
        <v>0</v>
      </c>
      <c r="C164" s="6">
        <f>$B$1*Balance!C163</f>
        <v>0</v>
      </c>
      <c r="D164" s="6">
        <f>$B$1*Balance!D163</f>
        <v>0</v>
      </c>
      <c r="E164" s="6">
        <f>'Principal CF Alloc'!L179-'Principal CF Alloc'!M179</f>
        <v>0</v>
      </c>
      <c r="F164" s="6">
        <f>$B$1*Balance!F163</f>
        <v>0</v>
      </c>
      <c r="G164" s="6">
        <f>'Principal CF Alloc'!T179-'Principal CF Alloc'!U179</f>
        <v>6193.2902083008739</v>
      </c>
      <c r="H164" s="6">
        <f>$B$1*Balance!H163</f>
        <v>0</v>
      </c>
      <c r="I164" s="6">
        <f>$B$1*Balance!I163</f>
        <v>1799.9249667874276</v>
      </c>
      <c r="K164" s="6">
        <f t="shared" si="2"/>
        <v>7993.2151750883013</v>
      </c>
      <c r="L164" s="6">
        <f>'Summary CF'!H163-Interest!K164</f>
        <v>4.166664411968668E-4</v>
      </c>
    </row>
    <row r="165" spans="1:12" x14ac:dyDescent="0.15">
      <c r="A165">
        <v>162</v>
      </c>
      <c r="B165" s="6">
        <f>$B$1*Balance!B164</f>
        <v>0</v>
      </c>
      <c r="C165" s="6">
        <f>$B$1*Balance!C164</f>
        <v>0</v>
      </c>
      <c r="D165" s="6">
        <f>$B$1*Balance!D164</f>
        <v>0</v>
      </c>
      <c r="E165" s="6">
        <f>'Principal CF Alloc'!L180-'Principal CF Alloc'!M180</f>
        <v>0</v>
      </c>
      <c r="F165" s="6">
        <f>$B$1*Balance!F164</f>
        <v>0</v>
      </c>
      <c r="G165" s="6">
        <f>'Principal CF Alloc'!T180-'Principal CF Alloc'!U180</f>
        <v>5966.8892967677666</v>
      </c>
      <c r="H165" s="6">
        <f>$B$1*Balance!H164</f>
        <v>0</v>
      </c>
      <c r="I165" s="6">
        <f>$B$1*Balance!I164</f>
        <v>1734.1272018731181</v>
      </c>
      <c r="K165" s="6">
        <f t="shared" si="2"/>
        <v>7701.0164986408845</v>
      </c>
      <c r="L165" s="6">
        <f>'Summary CF'!H164-Interest!K165</f>
        <v>4.166664402873721E-4</v>
      </c>
    </row>
    <row r="166" spans="1:12" x14ac:dyDescent="0.15">
      <c r="A166">
        <v>163</v>
      </c>
      <c r="B166" s="6">
        <f>$B$1*Balance!B165</f>
        <v>0</v>
      </c>
      <c r="C166" s="6">
        <f>$B$1*Balance!C165</f>
        <v>0</v>
      </c>
      <c r="D166" s="6">
        <f>$B$1*Balance!D165</f>
        <v>0</v>
      </c>
      <c r="E166" s="6">
        <f>'Principal CF Alloc'!L181-'Principal CF Alloc'!M181</f>
        <v>0</v>
      </c>
      <c r="F166" s="6">
        <f>$B$1*Balance!F165</f>
        <v>0</v>
      </c>
      <c r="G166" s="6">
        <f>'Principal CF Alloc'!T181-'Principal CF Alloc'!U181</f>
        <v>5747.7690763272276</v>
      </c>
      <c r="H166" s="6">
        <f>$B$1*Balance!H165</f>
        <v>0</v>
      </c>
      <c r="I166" s="6">
        <f>$B$1*Balance!I165</f>
        <v>1670.4453878075865</v>
      </c>
      <c r="K166" s="6">
        <f t="shared" si="2"/>
        <v>7418.2144641348141</v>
      </c>
      <c r="L166" s="6">
        <f>'Summary CF'!H165-Interest!K166</f>
        <v>4.166664402873721E-4</v>
      </c>
    </row>
    <row r="167" spans="1:12" x14ac:dyDescent="0.15">
      <c r="A167">
        <v>164</v>
      </c>
      <c r="B167" s="6">
        <f>$B$1*Balance!B166</f>
        <v>0</v>
      </c>
      <c r="C167" s="6">
        <f>$B$1*Balance!C166</f>
        <v>0</v>
      </c>
      <c r="D167" s="6">
        <f>$B$1*Balance!D166</f>
        <v>0</v>
      </c>
      <c r="E167" s="6">
        <f>'Principal CF Alloc'!L182-'Principal CF Alloc'!M182</f>
        <v>0</v>
      </c>
      <c r="F167" s="6">
        <f>$B$1*Balance!F166</f>
        <v>0</v>
      </c>
      <c r="G167" s="6">
        <f>'Principal CF Alloc'!T182-'Principal CF Alloc'!U182</f>
        <v>5535.7105622254057</v>
      </c>
      <c r="H167" s="6">
        <f>$B$1*Balance!H166</f>
        <v>0</v>
      </c>
      <c r="I167" s="6">
        <f>$B$1*Balance!I166</f>
        <v>1608.8158821467446</v>
      </c>
      <c r="K167" s="6">
        <f t="shared" si="2"/>
        <v>7144.5264443721499</v>
      </c>
      <c r="L167" s="6">
        <f>'Summary CF'!H166-Interest!K167</f>
        <v>4.166664411968668E-4</v>
      </c>
    </row>
    <row r="168" spans="1:12" x14ac:dyDescent="0.15">
      <c r="A168">
        <v>165</v>
      </c>
      <c r="B168" s="6">
        <f>$B$1*Balance!B167</f>
        <v>0</v>
      </c>
      <c r="C168" s="6">
        <f>$B$1*Balance!C167</f>
        <v>0</v>
      </c>
      <c r="D168" s="6">
        <f>$B$1*Balance!D167</f>
        <v>0</v>
      </c>
      <c r="E168" s="6">
        <f>'Principal CF Alloc'!L183-'Principal CF Alloc'!M183</f>
        <v>0</v>
      </c>
      <c r="F168" s="6">
        <f>$B$1*Balance!F167</f>
        <v>0</v>
      </c>
      <c r="G168" s="6">
        <f>'Principal CF Alloc'!T183-'Principal CF Alloc'!U183</f>
        <v>5330.5010941283008</v>
      </c>
      <c r="H168" s="6">
        <f>$B$1*Balance!H167</f>
        <v>0</v>
      </c>
      <c r="I168" s="6">
        <f>$B$1*Balance!I167</f>
        <v>1549.1768804810235</v>
      </c>
      <c r="K168" s="6">
        <f t="shared" si="2"/>
        <v>6879.6779746093243</v>
      </c>
      <c r="L168" s="6">
        <f>'Summary CF'!H167-Interest!K168</f>
        <v>4.166664402873721E-4</v>
      </c>
    </row>
    <row r="169" spans="1:12" x14ac:dyDescent="0.15">
      <c r="A169">
        <v>166</v>
      </c>
      <c r="B169" s="6">
        <f>$B$1*Balance!B168</f>
        <v>0</v>
      </c>
      <c r="C169" s="6">
        <f>$B$1*Balance!C168</f>
        <v>0</v>
      </c>
      <c r="D169" s="6">
        <f>$B$1*Balance!D168</f>
        <v>0</v>
      </c>
      <c r="E169" s="6">
        <f>'Principal CF Alloc'!L184-'Principal CF Alloc'!M184</f>
        <v>0</v>
      </c>
      <c r="F169" s="6">
        <f>$B$1*Balance!F168</f>
        <v>0</v>
      </c>
      <c r="G169" s="6">
        <f>'Principal CF Alloc'!T184-'Principal CF Alloc'!U184</f>
        <v>5131.9341583159248</v>
      </c>
      <c r="H169" s="6">
        <f>$B$1*Balance!H168</f>
        <v>0</v>
      </c>
      <c r="I169" s="6">
        <f>$B$1*Balance!I168</f>
        <v>1491.4683647605518</v>
      </c>
      <c r="K169" s="6">
        <f t="shared" si="2"/>
        <v>6623.4025230764764</v>
      </c>
      <c r="L169" s="6">
        <f>'Summary CF'!H168-Interest!K169</f>
        <v>4.166664393778774E-4</v>
      </c>
    </row>
    <row r="170" spans="1:12" x14ac:dyDescent="0.15">
      <c r="A170">
        <v>167</v>
      </c>
      <c r="B170" s="6">
        <f>$B$1*Balance!B169</f>
        <v>0</v>
      </c>
      <c r="C170" s="6">
        <f>$B$1*Balance!C169</f>
        <v>0</v>
      </c>
      <c r="D170" s="6">
        <f>$B$1*Balance!D169</f>
        <v>0</v>
      </c>
      <c r="E170" s="6">
        <f>'Principal CF Alloc'!L185-'Principal CF Alloc'!M185</f>
        <v>0</v>
      </c>
      <c r="F170" s="6">
        <f>$B$1*Balance!F169</f>
        <v>0</v>
      </c>
      <c r="G170" s="6">
        <f>'Principal CF Alloc'!T185-'Principal CF Alloc'!U185</f>
        <v>4939.809214781958</v>
      </c>
      <c r="H170" s="6">
        <f>$B$1*Balance!H169</f>
        <v>0</v>
      </c>
      <c r="I170" s="6">
        <f>$B$1*Balance!I169</f>
        <v>1435.6320530459925</v>
      </c>
      <c r="K170" s="6">
        <f t="shared" si="2"/>
        <v>6375.4412678279505</v>
      </c>
      <c r="L170" s="6">
        <f>'Summary CF'!H169-Interest!K170</f>
        <v>4.166664402873721E-4</v>
      </c>
    </row>
    <row r="171" spans="1:12" x14ac:dyDescent="0.15">
      <c r="A171">
        <v>168</v>
      </c>
      <c r="B171" s="6">
        <f>$B$1*Balance!B170</f>
        <v>0</v>
      </c>
      <c r="C171" s="6">
        <f>$B$1*Balance!C170</f>
        <v>0</v>
      </c>
      <c r="D171" s="6">
        <f>$B$1*Balance!D170</f>
        <v>0</v>
      </c>
      <c r="E171" s="6">
        <f>'Principal CF Alloc'!L186-'Principal CF Alloc'!M186</f>
        <v>0</v>
      </c>
      <c r="F171" s="6">
        <f>$B$1*Balance!F170</f>
        <v>0</v>
      </c>
      <c r="G171" s="6">
        <f>'Principal CF Alloc'!T186-'Principal CF Alloc'!U186</f>
        <v>4753.9315291054081</v>
      </c>
      <c r="H171" s="6">
        <f>$B$1*Balance!H170</f>
        <v>0</v>
      </c>
      <c r="I171" s="6">
        <f>$B$1*Balance!I170</f>
        <v>1381.6113506462452</v>
      </c>
      <c r="K171" s="6">
        <f t="shared" si="2"/>
        <v>6135.5428797516533</v>
      </c>
      <c r="L171" s="6">
        <f>'Summary CF'!H170-Interest!K171</f>
        <v>4.166664402873721E-4</v>
      </c>
    </row>
    <row r="172" spans="1:12" x14ac:dyDescent="0.15">
      <c r="A172">
        <v>169</v>
      </c>
      <c r="B172" s="6">
        <f>$B$1*Balance!B171</f>
        <v>0</v>
      </c>
      <c r="C172" s="6">
        <f>$B$1*Balance!C171</f>
        <v>0</v>
      </c>
      <c r="D172" s="6">
        <f>$B$1*Balance!D171</f>
        <v>0</v>
      </c>
      <c r="E172" s="6">
        <f>'Principal CF Alloc'!L187-'Principal CF Alloc'!M187</f>
        <v>0</v>
      </c>
      <c r="F172" s="6">
        <f>$B$1*Balance!F171</f>
        <v>0</v>
      </c>
      <c r="G172" s="6">
        <f>'Principal CF Alloc'!T187-'Principal CF Alloc'!U187</f>
        <v>4574.1120089643728</v>
      </c>
      <c r="H172" s="6">
        <f>$B$1*Balance!H171</f>
        <v>0</v>
      </c>
      <c r="I172" s="6">
        <f>$B$1*Balance!I171</f>
        <v>1329.3513026052569</v>
      </c>
      <c r="K172" s="6">
        <f t="shared" si="2"/>
        <v>5903.4633115696297</v>
      </c>
      <c r="L172" s="6">
        <f>'Summary CF'!H171-Interest!K172</f>
        <v>4.166664402873721E-4</v>
      </c>
    </row>
    <row r="173" spans="1:12" x14ac:dyDescent="0.15">
      <c r="A173">
        <v>170</v>
      </c>
      <c r="B173" s="6">
        <f>$B$1*Balance!B172</f>
        <v>0</v>
      </c>
      <c r="C173" s="6">
        <f>$B$1*Balance!C172</f>
        <v>0</v>
      </c>
      <c r="D173" s="6">
        <f>$B$1*Balance!D172</f>
        <v>0</v>
      </c>
      <c r="E173" s="6">
        <f>'Principal CF Alloc'!L188-'Principal CF Alloc'!M188</f>
        <v>0</v>
      </c>
      <c r="F173" s="6">
        <f>$B$1*Balance!F172</f>
        <v>0</v>
      </c>
      <c r="G173" s="6">
        <f>'Principal CF Alloc'!T188-'Principal CF Alloc'!U188</f>
        <v>4400.16704516552</v>
      </c>
      <c r="H173" s="6">
        <f>$B$1*Balance!H172</f>
        <v>0</v>
      </c>
      <c r="I173" s="6">
        <f>$B$1*Balance!I172</f>
        <v>1278.7985475012151</v>
      </c>
      <c r="K173" s="6">
        <f t="shared" si="2"/>
        <v>5678.9655926667347</v>
      </c>
      <c r="L173" s="6">
        <f>'Summary CF'!H172-Interest!K173</f>
        <v>4.166664411968668E-4</v>
      </c>
    </row>
    <row r="174" spans="1:12" x14ac:dyDescent="0.15">
      <c r="A174">
        <v>171</v>
      </c>
      <c r="B174" s="6">
        <f>$B$1*Balance!B173</f>
        <v>0</v>
      </c>
      <c r="C174" s="6">
        <f>$B$1*Balance!C173</f>
        <v>0</v>
      </c>
      <c r="D174" s="6">
        <f>$B$1*Balance!D173</f>
        <v>0</v>
      </c>
      <c r="E174" s="6">
        <f>'Principal CF Alloc'!L189-'Principal CF Alloc'!M189</f>
        <v>0</v>
      </c>
      <c r="F174" s="6">
        <f>$B$1*Balance!F173</f>
        <v>0</v>
      </c>
      <c r="G174" s="6">
        <f>'Principal CF Alloc'!T189-'Principal CF Alloc'!U189</f>
        <v>4231.918357066279</v>
      </c>
      <c r="H174" s="6">
        <f>$B$1*Balance!H173</f>
        <v>0</v>
      </c>
      <c r="I174" s="6">
        <f>$B$1*Balance!I173</f>
        <v>1229.9012725223733</v>
      </c>
      <c r="K174" s="6">
        <f t="shared" si="2"/>
        <v>5461.8196295886519</v>
      </c>
      <c r="L174" s="6">
        <f>'Summary CF'!H173-Interest!K174</f>
        <v>4.166664411968668E-4</v>
      </c>
    </row>
    <row r="175" spans="1:12" x14ac:dyDescent="0.15">
      <c r="A175">
        <v>172</v>
      </c>
      <c r="B175" s="6">
        <f>$B$1*Balance!B174</f>
        <v>0</v>
      </c>
      <c r="C175" s="6">
        <f>$B$1*Balance!C174</f>
        <v>0</v>
      </c>
      <c r="D175" s="6">
        <f>$B$1*Balance!D174</f>
        <v>0</v>
      </c>
      <c r="E175" s="6">
        <f>'Principal CF Alloc'!L190-'Principal CF Alloc'!M190</f>
        <v>0</v>
      </c>
      <c r="F175" s="6">
        <f>$B$1*Balance!F174</f>
        <v>0</v>
      </c>
      <c r="G175" s="6">
        <f>'Principal CF Alloc'!T190-'Principal CF Alloc'!U190</f>
        <v>4069.1928422700898</v>
      </c>
      <c r="H175" s="6">
        <f>$B$1*Balance!H174</f>
        <v>0</v>
      </c>
      <c r="I175" s="6">
        <f>$B$1*Balance!I174</f>
        <v>1182.6091697847307</v>
      </c>
      <c r="K175" s="6">
        <f t="shared" si="2"/>
        <v>5251.8020120548208</v>
      </c>
      <c r="L175" s="6">
        <f>'Summary CF'!H174-Interest!K175</f>
        <v>4.166664402873721E-4</v>
      </c>
    </row>
    <row r="176" spans="1:12" x14ac:dyDescent="0.15">
      <c r="A176">
        <v>173</v>
      </c>
      <c r="B176" s="6">
        <f>$B$1*Balance!B175</f>
        <v>0</v>
      </c>
      <c r="C176" s="6">
        <f>$B$1*Balance!C175</f>
        <v>0</v>
      </c>
      <c r="D176" s="6">
        <f>$B$1*Balance!D175</f>
        <v>0</v>
      </c>
      <c r="E176" s="6">
        <f>'Principal CF Alloc'!L191-'Principal CF Alloc'!M191</f>
        <v>0</v>
      </c>
      <c r="F176" s="6">
        <f>$B$1*Balance!F175</f>
        <v>0</v>
      </c>
      <c r="G176" s="6">
        <f>'Principal CF Alloc'!T191-'Principal CF Alloc'!U191</f>
        <v>3911.8224304782398</v>
      </c>
      <c r="H176" s="6">
        <f>$B$1*Balance!H175</f>
        <v>0</v>
      </c>
      <c r="I176" s="6">
        <f>$B$1*Balance!I175</f>
        <v>1136.8733938577243</v>
      </c>
      <c r="K176" s="6">
        <f t="shared" si="2"/>
        <v>5048.6958243359641</v>
      </c>
      <c r="L176" s="6">
        <f>'Summary CF'!H175-Interest!K176</f>
        <v>4.166664393778774E-4</v>
      </c>
    </row>
    <row r="177" spans="1:12" x14ac:dyDescent="0.15">
      <c r="A177">
        <v>174</v>
      </c>
      <c r="B177" s="6">
        <f>$B$1*Balance!B176</f>
        <v>0</v>
      </c>
      <c r="C177" s="6">
        <f>$B$1*Balance!C176</f>
        <v>0</v>
      </c>
      <c r="D177" s="6">
        <f>$B$1*Balance!D176</f>
        <v>0</v>
      </c>
      <c r="E177" s="6">
        <f>'Principal CF Alloc'!L192-'Principal CF Alloc'!M192</f>
        <v>0</v>
      </c>
      <c r="F177" s="6">
        <f>$B$1*Balance!F176</f>
        <v>0</v>
      </c>
      <c r="G177" s="6">
        <f>'Principal CF Alloc'!T192-'Principal CF Alloc'!U192</f>
        <v>3759.643941384993</v>
      </c>
      <c r="H177" s="6">
        <f>$B$1*Balance!H176</f>
        <v>0</v>
      </c>
      <c r="I177" s="6">
        <f>$B$1*Balance!I176</f>
        <v>1092.6465204649994</v>
      </c>
      <c r="K177" s="6">
        <f t="shared" si="2"/>
        <v>4852.2904618499924</v>
      </c>
      <c r="L177" s="6">
        <f>'Summary CF'!H176-Interest!K177</f>
        <v>4.166664402873721E-4</v>
      </c>
    </row>
    <row r="178" spans="1:12" x14ac:dyDescent="0.15">
      <c r="A178">
        <v>175</v>
      </c>
      <c r="B178" s="6">
        <f>$B$1*Balance!B177</f>
        <v>0</v>
      </c>
      <c r="C178" s="6">
        <f>$B$1*Balance!C177</f>
        <v>0</v>
      </c>
      <c r="D178" s="6">
        <f>$B$1*Balance!D177</f>
        <v>0</v>
      </c>
      <c r="E178" s="6">
        <f>'Principal CF Alloc'!L193-'Principal CF Alloc'!M193</f>
        <v>0</v>
      </c>
      <c r="F178" s="6">
        <f>$B$1*Balance!F177</f>
        <v>0</v>
      </c>
      <c r="G178" s="6">
        <f>'Principal CF Alloc'!T193-'Principal CF Alloc'!U193</f>
        <v>3612.4989465057547</v>
      </c>
      <c r="H178" s="6">
        <f>$B$1*Balance!H177</f>
        <v>0</v>
      </c>
      <c r="I178" s="6">
        <f>$B$1*Balance!I177</f>
        <v>1049.8825063282209</v>
      </c>
      <c r="K178" s="6">
        <f t="shared" si="2"/>
        <v>4662.3814528339753</v>
      </c>
      <c r="L178" s="6">
        <f>'Summary CF'!H177-Interest!K178</f>
        <v>4.166664402873721E-4</v>
      </c>
    </row>
    <row r="179" spans="1:12" x14ac:dyDescent="0.15">
      <c r="A179">
        <v>176</v>
      </c>
      <c r="B179" s="6">
        <f>$B$1*Balance!B178</f>
        <v>0</v>
      </c>
      <c r="C179" s="6">
        <f>$B$1*Balance!C178</f>
        <v>0</v>
      </c>
      <c r="D179" s="6">
        <f>$B$1*Balance!D178</f>
        <v>0</v>
      </c>
      <c r="E179" s="6">
        <f>'Principal CF Alloc'!L194-'Principal CF Alloc'!M194</f>
        <v>0</v>
      </c>
      <c r="F179" s="6">
        <f>$B$1*Balance!F178</f>
        <v>0</v>
      </c>
      <c r="G179" s="6">
        <f>'Principal CF Alloc'!T194-'Principal CF Alloc'!U194</f>
        <v>3470.2336348309886</v>
      </c>
      <c r="H179" s="6">
        <f>$B$1*Balance!H178</f>
        <v>0</v>
      </c>
      <c r="I179" s="6">
        <f>$B$1*Balance!I178</f>
        <v>1008.536650122742</v>
      </c>
      <c r="K179" s="6">
        <f t="shared" si="2"/>
        <v>4478.7702849537309</v>
      </c>
      <c r="L179" s="6">
        <f>'Summary CF'!H178-Interest!K179</f>
        <v>4.166664402873721E-4</v>
      </c>
    </row>
    <row r="180" spans="1:12" x14ac:dyDescent="0.15">
      <c r="A180">
        <v>177</v>
      </c>
      <c r="B180" s="6">
        <f>$B$1*Balance!B179</f>
        <v>0</v>
      </c>
      <c r="C180" s="6">
        <f>$B$1*Balance!C179</f>
        <v>0</v>
      </c>
      <c r="D180" s="6">
        <f>$B$1*Balance!D179</f>
        <v>0</v>
      </c>
      <c r="E180" s="6">
        <f>'Principal CF Alloc'!L195-'Principal CF Alloc'!M195</f>
        <v>0</v>
      </c>
      <c r="F180" s="6">
        <f>$B$1*Balance!F179</f>
        <v>0</v>
      </c>
      <c r="G180" s="6">
        <f>'Principal CF Alloc'!T195-'Principal CF Alloc'!U195</f>
        <v>3332.6986822015033</v>
      </c>
      <c r="H180" s="6">
        <f>$B$1*Balance!H179</f>
        <v>0</v>
      </c>
      <c r="I180" s="6">
        <f>$B$1*Balance!I179</f>
        <v>968.5655545147979</v>
      </c>
      <c r="K180" s="6">
        <f t="shared" si="2"/>
        <v>4301.2642367163007</v>
      </c>
      <c r="L180" s="6">
        <f>'Summary CF'!H179-Interest!K180</f>
        <v>4.166664411968668E-4</v>
      </c>
    </row>
    <row r="181" spans="1:12" x14ac:dyDescent="0.15">
      <c r="A181">
        <v>178</v>
      </c>
      <c r="B181" s="6">
        <f>$B$1*Balance!B180</f>
        <v>0</v>
      </c>
      <c r="C181" s="6">
        <f>$B$1*Balance!C180</f>
        <v>0</v>
      </c>
      <c r="D181" s="6">
        <f>$B$1*Balance!D180</f>
        <v>0</v>
      </c>
      <c r="E181" s="6">
        <f>'Principal CF Alloc'!L196-'Principal CF Alloc'!M196</f>
        <v>0</v>
      </c>
      <c r="F181" s="6">
        <f>$B$1*Balance!F180</f>
        <v>0</v>
      </c>
      <c r="G181" s="6">
        <f>'Principal CF Alloc'!T196-'Principal CF Alloc'!U196</f>
        <v>3199.7491243035461</v>
      </c>
      <c r="H181" s="6">
        <f>$B$1*Balance!H180</f>
        <v>0</v>
      </c>
      <c r="I181" s="6">
        <f>$B$1*Balance!I180</f>
        <v>929.92708925070394</v>
      </c>
      <c r="K181" s="6">
        <f t="shared" si="2"/>
        <v>4129.6762135542504</v>
      </c>
      <c r="L181" s="6">
        <f>'Summary CF'!H180-Interest!K181</f>
        <v>4.166664411968668E-4</v>
      </c>
    </row>
    <row r="182" spans="1:12" x14ac:dyDescent="0.15">
      <c r="A182">
        <v>179</v>
      </c>
      <c r="B182" s="6">
        <f>$B$1*Balance!B181</f>
        <v>0</v>
      </c>
      <c r="C182" s="6">
        <f>$B$1*Balance!C181</f>
        <v>0</v>
      </c>
      <c r="D182" s="6">
        <f>$B$1*Balance!D181</f>
        <v>0</v>
      </c>
      <c r="E182" s="6">
        <f>'Principal CF Alloc'!L197-'Principal CF Alloc'!M197</f>
        <v>0</v>
      </c>
      <c r="F182" s="6">
        <f>$B$1*Balance!F181</f>
        <v>0</v>
      </c>
      <c r="G182" s="6">
        <f>'Principal CF Alloc'!T197-'Principal CF Alloc'!U197</f>
        <v>3071.244233184867</v>
      </c>
      <c r="H182" s="6">
        <f>$B$1*Balance!H181</f>
        <v>0</v>
      </c>
      <c r="I182" s="6">
        <f>$B$1*Balance!I181</f>
        <v>892.58035526933793</v>
      </c>
      <c r="K182" s="6">
        <f t="shared" si="2"/>
        <v>3963.8245884542048</v>
      </c>
      <c r="L182" s="6">
        <f>'Summary CF'!H181-Interest!K182</f>
        <v>4.1666644074211945E-4</v>
      </c>
    </row>
    <row r="183" spans="1:12" x14ac:dyDescent="0.15">
      <c r="A183">
        <v>180</v>
      </c>
      <c r="B183" s="6">
        <f>$B$1*Balance!B182</f>
        <v>0</v>
      </c>
      <c r="C183" s="6">
        <f>$B$1*Balance!C182</f>
        <v>0</v>
      </c>
      <c r="D183" s="6">
        <f>$B$1*Balance!D182</f>
        <v>0</v>
      </c>
      <c r="E183" s="6">
        <f>'Principal CF Alloc'!L198-'Principal CF Alloc'!M198</f>
        <v>0</v>
      </c>
      <c r="F183" s="6">
        <f>$B$1*Balance!F182</f>
        <v>0</v>
      </c>
      <c r="G183" s="6">
        <f>'Principal CF Alloc'!T198-'Principal CF Alloc'!U198</f>
        <v>2947.0473971956085</v>
      </c>
      <c r="H183" s="6">
        <f>$B$1*Balance!H182</f>
        <v>0</v>
      </c>
      <c r="I183" s="6">
        <f>$B$1*Balance!I182</f>
        <v>856.48564980995957</v>
      </c>
      <c r="K183" s="6">
        <f t="shared" si="2"/>
        <v>3803.5330470055678</v>
      </c>
      <c r="L183" s="6">
        <f>'Summary CF'!H182-Interest!K183</f>
        <v>4.1666644074211945E-4</v>
      </c>
    </row>
    <row r="184" spans="1:12" x14ac:dyDescent="0.15">
      <c r="A184">
        <v>181</v>
      </c>
      <c r="B184" s="6">
        <f>$B$1*Balance!B183</f>
        <v>0</v>
      </c>
      <c r="C184" s="6">
        <f>$B$1*Balance!C183</f>
        <v>0</v>
      </c>
      <c r="D184" s="6">
        <f>$B$1*Balance!D183</f>
        <v>0</v>
      </c>
      <c r="E184" s="6">
        <f>'Principal CF Alloc'!L199-'Principal CF Alloc'!M199</f>
        <v>0</v>
      </c>
      <c r="F184" s="6">
        <f>$B$1*Balance!F183</f>
        <v>0</v>
      </c>
      <c r="G184" s="6">
        <f>'Principal CF Alloc'!T199-'Principal CF Alloc'!U199</f>
        <v>2827.0260042604468</v>
      </c>
      <c r="H184" s="6">
        <f>$B$1*Balance!H183</f>
        <v>0</v>
      </c>
      <c r="I184" s="6">
        <f>$B$1*Balance!I183</f>
        <v>821.60443248817819</v>
      </c>
      <c r="K184" s="6">
        <f t="shared" si="2"/>
        <v>3648.630436748625</v>
      </c>
      <c r="L184" s="6">
        <f>'Summary CF'!H183-Interest!K184</f>
        <v>4.1666643983262475E-4</v>
      </c>
    </row>
    <row r="185" spans="1:12" x14ac:dyDescent="0.15">
      <c r="A185">
        <v>182</v>
      </c>
      <c r="B185" s="6">
        <f>$B$1*Balance!B184</f>
        <v>0</v>
      </c>
      <c r="C185" s="6">
        <f>$B$1*Balance!C184</f>
        <v>0</v>
      </c>
      <c r="D185" s="6">
        <f>$B$1*Balance!D184</f>
        <v>0</v>
      </c>
      <c r="E185" s="6">
        <f>'Principal CF Alloc'!L200-'Principal CF Alloc'!M200</f>
        <v>0</v>
      </c>
      <c r="F185" s="6">
        <f>$B$1*Balance!F184</f>
        <v>0</v>
      </c>
      <c r="G185" s="6">
        <f>'Principal CF Alloc'!T200-'Principal CF Alloc'!U200</f>
        <v>2711.0513283909622</v>
      </c>
      <c r="H185" s="6">
        <f>$B$1*Balance!H184</f>
        <v>0</v>
      </c>
      <c r="I185" s="6">
        <f>$B$1*Balance!I184</f>
        <v>787.89929231360918</v>
      </c>
      <c r="K185" s="6">
        <f t="shared" si="2"/>
        <v>3498.9506207045715</v>
      </c>
      <c r="L185" s="6">
        <f>'Summary CF'!H184-Interest!K185</f>
        <v>4.1666643983262475E-4</v>
      </c>
    </row>
    <row r="186" spans="1:12" x14ac:dyDescent="0.15">
      <c r="A186">
        <v>183</v>
      </c>
      <c r="B186" s="6">
        <f>$B$1*Balance!B185</f>
        <v>0</v>
      </c>
      <c r="C186" s="6">
        <f>$B$1*Balance!C185</f>
        <v>0</v>
      </c>
      <c r="D186" s="6">
        <f>$B$1*Balance!D185</f>
        <v>0</v>
      </c>
      <c r="E186" s="6">
        <f>'Principal CF Alloc'!L201-'Principal CF Alloc'!M201</f>
        <v>0</v>
      </c>
      <c r="F186" s="6">
        <f>$B$1*Balance!F185</f>
        <v>0</v>
      </c>
      <c r="G186" s="6">
        <f>'Principal CF Alloc'!T201-'Principal CF Alloc'!U201</f>
        <v>2598.9984193496593</v>
      </c>
      <c r="H186" s="6">
        <f>$B$1*Balance!H185</f>
        <v>0</v>
      </c>
      <c r="I186" s="6">
        <f>$B$1*Balance!I185</f>
        <v>755.33391562348049</v>
      </c>
      <c r="K186" s="6">
        <f t="shared" si="2"/>
        <v>3354.33233497314</v>
      </c>
      <c r="L186" s="6">
        <f>'Summary CF'!H185-Interest!K186</f>
        <v>4.166664402873721E-4</v>
      </c>
    </row>
    <row r="187" spans="1:12" x14ac:dyDescent="0.15">
      <c r="A187">
        <v>184</v>
      </c>
      <c r="B187" s="6">
        <f>$B$1*Balance!B186</f>
        <v>0</v>
      </c>
      <c r="C187" s="6">
        <f>$B$1*Balance!C186</f>
        <v>0</v>
      </c>
      <c r="D187" s="6">
        <f>$B$1*Balance!D186</f>
        <v>0</v>
      </c>
      <c r="E187" s="6">
        <f>'Principal CF Alloc'!L202-'Principal CF Alloc'!M202</f>
        <v>0</v>
      </c>
      <c r="F187" s="6">
        <f>$B$1*Balance!F186</f>
        <v>0</v>
      </c>
      <c r="G187" s="6">
        <f>'Principal CF Alloc'!T202-'Principal CF Alloc'!U202</f>
        <v>2490.7459953794555</v>
      </c>
      <c r="H187" s="6">
        <f>$B$1*Balance!H186</f>
        <v>0</v>
      </c>
      <c r="I187" s="6">
        <f>$B$1*Balance!I186</f>
        <v>723.87305490714004</v>
      </c>
      <c r="K187" s="6">
        <f t="shared" si="2"/>
        <v>3214.6190502865957</v>
      </c>
      <c r="L187" s="6">
        <f>'Summary CF'!H186-Interest!K187</f>
        <v>4.166664402873721E-4</v>
      </c>
    </row>
    <row r="188" spans="1:12" x14ac:dyDescent="0.15">
      <c r="A188">
        <v>185</v>
      </c>
      <c r="B188" s="6">
        <f>$B$1*Balance!B187</f>
        <v>0</v>
      </c>
      <c r="C188" s="6">
        <f>$B$1*Balance!C187</f>
        <v>0</v>
      </c>
      <c r="D188" s="6">
        <f>$B$1*Balance!D187</f>
        <v>0</v>
      </c>
      <c r="E188" s="6">
        <f>'Principal CF Alloc'!L203-'Principal CF Alloc'!M203</f>
        <v>0</v>
      </c>
      <c r="F188" s="6">
        <f>$B$1*Balance!F187</f>
        <v>0</v>
      </c>
      <c r="G188" s="6">
        <f>'Principal CF Alloc'!T203-'Principal CF Alloc'!U203</f>
        <v>2386.1763389147923</v>
      </c>
      <c r="H188" s="6">
        <f>$B$1*Balance!H187</f>
        <v>0</v>
      </c>
      <c r="I188" s="6">
        <f>$B$1*Balance!I187</f>
        <v>693.48249849709725</v>
      </c>
      <c r="K188" s="6">
        <f t="shared" si="2"/>
        <v>3079.6588374118896</v>
      </c>
      <c r="L188" s="6">
        <f>'Summary CF'!H187-Interest!K188</f>
        <v>4.166664402873721E-4</v>
      </c>
    </row>
    <row r="189" spans="1:12" x14ac:dyDescent="0.15">
      <c r="A189">
        <v>186</v>
      </c>
      <c r="B189" s="6">
        <f>$B$1*Balance!B188</f>
        <v>0</v>
      </c>
      <c r="C189" s="6">
        <f>$B$1*Balance!C188</f>
        <v>0</v>
      </c>
      <c r="D189" s="6">
        <f>$B$1*Balance!D188</f>
        <v>0</v>
      </c>
      <c r="E189" s="6">
        <f>'Principal CF Alloc'!L204-'Principal CF Alloc'!M204</f>
        <v>0</v>
      </c>
      <c r="F189" s="6">
        <f>$B$1*Balance!F188</f>
        <v>0</v>
      </c>
      <c r="G189" s="6">
        <f>'Principal CF Alloc'!T204-'Principal CF Alloc'!U204</f>
        <v>2285.1751951927822</v>
      </c>
      <c r="H189" s="6">
        <f>$B$1*Balance!H188</f>
        <v>0</v>
      </c>
      <c r="I189" s="6">
        <f>$B$1*Balance!I188</f>
        <v>664.1290411028881</v>
      </c>
      <c r="K189" s="6">
        <f t="shared" si="2"/>
        <v>2949.3042362956703</v>
      </c>
      <c r="L189" s="6">
        <f>'Summary CF'!H188-Interest!K189</f>
        <v>4.1666643983262475E-4</v>
      </c>
    </row>
    <row r="190" spans="1:12" x14ac:dyDescent="0.15">
      <c r="A190">
        <v>187</v>
      </c>
      <c r="B190" s="6">
        <f>$B$1*Balance!B189</f>
        <v>0</v>
      </c>
      <c r="C190" s="6">
        <f>$B$1*Balance!C189</f>
        <v>0</v>
      </c>
      <c r="D190" s="6">
        <f>$B$1*Balance!D189</f>
        <v>0</v>
      </c>
      <c r="E190" s="6">
        <f>'Principal CF Alloc'!L205-'Principal CF Alloc'!M205</f>
        <v>0</v>
      </c>
      <c r="F190" s="6">
        <f>$B$1*Balance!F189</f>
        <v>0</v>
      </c>
      <c r="G190" s="6">
        <f>'Principal CF Alloc'!T205-'Principal CF Alloc'!U205</f>
        <v>2187.6316736850158</v>
      </c>
      <c r="H190" s="6">
        <f>$B$1*Balance!H189</f>
        <v>0</v>
      </c>
      <c r="I190" s="6">
        <f>$B$1*Balance!I189</f>
        <v>635.78045516469342</v>
      </c>
      <c r="K190" s="6">
        <f t="shared" si="2"/>
        <v>2823.412128849709</v>
      </c>
      <c r="L190" s="6">
        <f>'Summary CF'!H189-Interest!K190</f>
        <v>4.1666644074211945E-4</v>
      </c>
    </row>
    <row r="191" spans="1:12" x14ac:dyDescent="0.15">
      <c r="A191">
        <v>188</v>
      </c>
      <c r="B191" s="6">
        <f>$B$1*Balance!B190</f>
        <v>0</v>
      </c>
      <c r="C191" s="6">
        <f>$B$1*Balance!C190</f>
        <v>0</v>
      </c>
      <c r="D191" s="6">
        <f>$B$1*Balance!D190</f>
        <v>0</v>
      </c>
      <c r="E191" s="6">
        <f>'Principal CF Alloc'!L206-'Principal CF Alloc'!M206</f>
        <v>0</v>
      </c>
      <c r="F191" s="6">
        <f>$B$1*Balance!F190</f>
        <v>0</v>
      </c>
      <c r="G191" s="6">
        <f>'Principal CF Alloc'!T206-'Principal CF Alloc'!U206</f>
        <v>2093.438152272799</v>
      </c>
      <c r="H191" s="6">
        <f>$B$1*Balance!H190</f>
        <v>0</v>
      </c>
      <c r="I191" s="6">
        <f>$B$1*Balance!I190</f>
        <v>608.40546300426797</v>
      </c>
      <c r="K191" s="6">
        <f t="shared" si="2"/>
        <v>2701.8436152770669</v>
      </c>
      <c r="L191" s="6">
        <f>'Summary CF'!H190-Interest!K191</f>
        <v>4.166664402873721E-4</v>
      </c>
    </row>
    <row r="192" spans="1:12" x14ac:dyDescent="0.15">
      <c r="A192">
        <v>189</v>
      </c>
      <c r="B192" s="6">
        <f>$B$1*Balance!B191</f>
        <v>0</v>
      </c>
      <c r="C192" s="6">
        <f>$B$1*Balance!C191</f>
        <v>0</v>
      </c>
      <c r="D192" s="6">
        <f>$B$1*Balance!D191</f>
        <v>0</v>
      </c>
      <c r="E192" s="6">
        <f>'Principal CF Alloc'!L207-'Principal CF Alloc'!M207</f>
        <v>0</v>
      </c>
      <c r="F192" s="6">
        <f>$B$1*Balance!F191</f>
        <v>0</v>
      </c>
      <c r="G192" s="6">
        <f>'Principal CF Alloc'!T207-'Principal CF Alloc'!U207</f>
        <v>2002.4901840906823</v>
      </c>
      <c r="H192" s="6">
        <f>$B$1*Balance!H191</f>
        <v>0</v>
      </c>
      <c r="I192" s="6">
        <f>$B$1*Balance!I191</f>
        <v>581.97370975134027</v>
      </c>
      <c r="K192" s="6">
        <f t="shared" si="2"/>
        <v>2584.4638938420226</v>
      </c>
      <c r="L192" s="6">
        <f>'Summary CF'!H191-Interest!K192</f>
        <v>4.166664402873721E-4</v>
      </c>
    </row>
    <row r="193" spans="1:12" x14ac:dyDescent="0.15">
      <c r="A193">
        <v>190</v>
      </c>
      <c r="B193" s="6">
        <f>$B$1*Balance!B192</f>
        <v>0</v>
      </c>
      <c r="C193" s="6">
        <f>$B$1*Balance!C192</f>
        <v>0</v>
      </c>
      <c r="D193" s="6">
        <f>$B$1*Balance!D192</f>
        <v>0</v>
      </c>
      <c r="E193" s="6">
        <f>'Principal CF Alloc'!L208-'Principal CF Alloc'!M208</f>
        <v>0</v>
      </c>
      <c r="F193" s="6">
        <f>$B$1*Balance!F192</f>
        <v>0</v>
      </c>
      <c r="G193" s="6">
        <f>'Principal CF Alloc'!T208-'Principal CF Alloc'!U208</f>
        <v>1914.6864069651715</v>
      </c>
      <c r="H193" s="6">
        <f>$B$1*Balance!H192</f>
        <v>0</v>
      </c>
      <c r="I193" s="6">
        <f>$B$1*Balance!I192</f>
        <v>556.4557370242386</v>
      </c>
      <c r="K193" s="6">
        <f t="shared" si="2"/>
        <v>2471.1421439894102</v>
      </c>
      <c r="L193" s="6">
        <f>'Summary CF'!H192-Interest!K193</f>
        <v>4.1666643983262475E-4</v>
      </c>
    </row>
    <row r="194" spans="1:12" x14ac:dyDescent="0.15">
      <c r="A194">
        <v>191</v>
      </c>
      <c r="B194" s="6">
        <f>$B$1*Balance!B193</f>
        <v>0</v>
      </c>
      <c r="C194" s="6">
        <f>$B$1*Balance!C193</f>
        <v>0</v>
      </c>
      <c r="D194" s="6">
        <f>$B$1*Balance!D193</f>
        <v>0</v>
      </c>
      <c r="E194" s="6">
        <f>'Principal CF Alloc'!L209-'Principal CF Alloc'!M209</f>
        <v>0</v>
      </c>
      <c r="F194" s="6">
        <f>$B$1*Balance!F193</f>
        <v>0</v>
      </c>
      <c r="G194" s="6">
        <f>'Principal CF Alloc'!T209-'Principal CF Alloc'!U209</f>
        <v>1829.9284553774992</v>
      </c>
      <c r="H194" s="6">
        <f>$B$1*Balance!H193</f>
        <v>0</v>
      </c>
      <c r="I194" s="6">
        <f>$B$1*Balance!I193</f>
        <v>531.82295734407126</v>
      </c>
      <c r="K194" s="6">
        <f t="shared" si="2"/>
        <v>2361.7514127215704</v>
      </c>
      <c r="L194" s="6">
        <f>'Summary CF'!H193-Interest!K194</f>
        <v>4.1666643983262475E-4</v>
      </c>
    </row>
    <row r="195" spans="1:12" x14ac:dyDescent="0.15">
      <c r="A195">
        <v>192</v>
      </c>
      <c r="B195" s="6">
        <f>$B$1*Balance!B194</f>
        <v>0</v>
      </c>
      <c r="C195" s="6">
        <f>$B$1*Balance!C194</f>
        <v>0</v>
      </c>
      <c r="D195" s="6">
        <f>$B$1*Balance!D194</f>
        <v>0</v>
      </c>
      <c r="E195" s="6">
        <f>'Principal CF Alloc'!L210-'Principal CF Alloc'!M210</f>
        <v>0</v>
      </c>
      <c r="F195" s="6">
        <f>$B$1*Balance!F194</f>
        <v>0</v>
      </c>
      <c r="G195" s="6">
        <f>'Principal CF Alloc'!T210-'Principal CF Alloc'!U210</f>
        <v>1748.1208748812498</v>
      </c>
      <c r="H195" s="6">
        <f>$B$1*Balance!H194</f>
        <v>0</v>
      </c>
      <c r="I195" s="6">
        <f>$B$1*Balance!I194</f>
        <v>508.04762926234883</v>
      </c>
      <c r="K195" s="6">
        <f>SUM(B195:J195)</f>
        <v>2256.1685041435985</v>
      </c>
      <c r="L195" s="6">
        <f>'Summary CF'!H194-Interest!K195</f>
        <v>4.1666643983262475E-4</v>
      </c>
    </row>
    <row r="196" spans="1:12" x14ac:dyDescent="0.15">
      <c r="A196">
        <v>193</v>
      </c>
      <c r="B196" s="6">
        <f>$B$1*Balance!B195</f>
        <v>0</v>
      </c>
      <c r="C196" s="6">
        <f>$B$1*Balance!C195</f>
        <v>0</v>
      </c>
      <c r="D196" s="6">
        <f>$B$1*Balance!D195</f>
        <v>0</v>
      </c>
      <c r="E196" s="6">
        <f>'Principal CF Alloc'!L211-'Principal CF Alloc'!M211</f>
        <v>0</v>
      </c>
      <c r="F196" s="6">
        <f>$B$1*Balance!F195</f>
        <v>0</v>
      </c>
      <c r="G196" s="6">
        <f>'Principal CF Alloc'!T211-'Principal CF Alloc'!U211</f>
        <v>1669.1710389075163</v>
      </c>
      <c r="H196" s="6">
        <f>$B$1*Balance!H195</f>
        <v>0</v>
      </c>
      <c r="I196" s="6">
        <f>$B$1*Balance!I195</f>
        <v>485.10283318248253</v>
      </c>
      <c r="K196" s="6">
        <f t="shared" si="2"/>
        <v>2154.2738720899988</v>
      </c>
      <c r="L196" s="6">
        <f>'Summary CF'!H195-Interest!K196</f>
        <v>4.1666643983262475E-4</v>
      </c>
    </row>
    <row r="197" spans="1:12" x14ac:dyDescent="0.15">
      <c r="A197">
        <v>194</v>
      </c>
      <c r="B197" s="6">
        <f>$B$1*Balance!B196</f>
        <v>0</v>
      </c>
      <c r="C197" s="6">
        <f>$B$1*Balance!C196</f>
        <v>0</v>
      </c>
      <c r="D197" s="6">
        <f>$B$1*Balance!D196</f>
        <v>0</v>
      </c>
      <c r="E197" s="6">
        <f>'Principal CF Alloc'!L212-'Principal CF Alloc'!M212</f>
        <v>0</v>
      </c>
      <c r="F197" s="6">
        <f>$B$1*Balance!F196</f>
        <v>0</v>
      </c>
      <c r="G197" s="6">
        <f>'Principal CF Alloc'!T212-'Principal CF Alloc'!U212</f>
        <v>1592.9890678920822</v>
      </c>
      <c r="H197" s="6">
        <f>$B$1*Balance!H196</f>
        <v>0</v>
      </c>
      <c r="I197" s="6">
        <f>$B$1*Balance!I196</f>
        <v>462.96244785612197</v>
      </c>
      <c r="K197" s="6">
        <f t="shared" ref="K197:K243" si="3">SUM(B197:J197)</f>
        <v>2055.9515157482042</v>
      </c>
      <c r="L197" s="6">
        <f>'Summary CF'!H196-Interest!K197</f>
        <v>4.166664402873721E-4</v>
      </c>
    </row>
    <row r="198" spans="1:12" x14ac:dyDescent="0.15">
      <c r="A198">
        <v>195</v>
      </c>
      <c r="B198" s="6">
        <f>$B$1*Balance!B197</f>
        <v>0</v>
      </c>
      <c r="C198" s="6">
        <f>$B$1*Balance!C197</f>
        <v>0</v>
      </c>
      <c r="D198" s="6">
        <f>$B$1*Balance!D197</f>
        <v>0</v>
      </c>
      <c r="E198" s="6">
        <f>'Principal CF Alloc'!L213-'Principal CF Alloc'!M213</f>
        <v>0</v>
      </c>
      <c r="F198" s="6">
        <f>$B$1*Balance!F197</f>
        <v>0</v>
      </c>
      <c r="G198" s="6">
        <f>'Principal CF Alloc'!T213-'Principal CF Alloc'!U213</f>
        <v>1519.4877506609043</v>
      </c>
      <c r="H198" s="6">
        <f>$B$1*Balance!H197</f>
        <v>0</v>
      </c>
      <c r="I198" s="6">
        <f>$B$1*Balance!I197</f>
        <v>441.60112753581086</v>
      </c>
      <c r="K198" s="6">
        <f t="shared" si="3"/>
        <v>1961.0888781967151</v>
      </c>
      <c r="L198" s="6">
        <f>'Summary CF'!H197-Interest!K198</f>
        <v>4.166664402873721E-4</v>
      </c>
    </row>
    <row r="199" spans="1:12" x14ac:dyDescent="0.15">
      <c r="A199">
        <v>196</v>
      </c>
      <c r="B199" s="6">
        <f>$B$1*Balance!B198</f>
        <v>0</v>
      </c>
      <c r="C199" s="6">
        <f>$B$1*Balance!C198</f>
        <v>0</v>
      </c>
      <c r="D199" s="6">
        <f>$B$1*Balance!D198</f>
        <v>0</v>
      </c>
      <c r="E199" s="6">
        <f>'Principal CF Alloc'!L214-'Principal CF Alloc'!M214</f>
        <v>0</v>
      </c>
      <c r="F199" s="6">
        <f>$B$1*Balance!F198</f>
        <v>0</v>
      </c>
      <c r="G199" s="6">
        <f>'Principal CF Alloc'!T214-'Principal CF Alloc'!U214</f>
        <v>1448.582468011894</v>
      </c>
      <c r="H199" s="6">
        <f>$B$1*Balance!H198</f>
        <v>0</v>
      </c>
      <c r="I199" s="6">
        <f>$B$1*Balance!I198</f>
        <v>420.99427976594222</v>
      </c>
      <c r="K199" s="6">
        <f t="shared" si="3"/>
        <v>1869.5767477778363</v>
      </c>
      <c r="L199" s="6">
        <f>'Summary CF'!H198-Interest!K199</f>
        <v>4.166664402873721E-4</v>
      </c>
    </row>
    <row r="200" spans="1:12" x14ac:dyDescent="0.15">
      <c r="A200">
        <v>197</v>
      </c>
      <c r="B200" s="6">
        <f>$B$1*Balance!B199</f>
        <v>0</v>
      </c>
      <c r="C200" s="6">
        <f>$B$1*Balance!C199</f>
        <v>0</v>
      </c>
      <c r="D200" s="6">
        <f>$B$1*Balance!D199</f>
        <v>0</v>
      </c>
      <c r="E200" s="6">
        <f>'Principal CF Alloc'!L215-'Principal CF Alloc'!M215</f>
        <v>0</v>
      </c>
      <c r="F200" s="6">
        <f>$B$1*Balance!F199</f>
        <v>0</v>
      </c>
      <c r="G200" s="6">
        <f>'Principal CF Alloc'!T215-'Principal CF Alloc'!U215</f>
        <v>1380.1911184326791</v>
      </c>
      <c r="H200" s="6">
        <f>$B$1*Balance!H199</f>
        <v>0</v>
      </c>
      <c r="I200" s="6">
        <f>$B$1*Balance!I199</f>
        <v>401.1180437944829</v>
      </c>
      <c r="K200" s="6">
        <f t="shared" si="3"/>
        <v>1781.309162227162</v>
      </c>
      <c r="L200" s="6">
        <f>'Summary CF'!H199-Interest!K200</f>
        <v>4.1666644051474577E-4</v>
      </c>
    </row>
    <row r="201" spans="1:12" x14ac:dyDescent="0.15">
      <c r="A201">
        <v>198</v>
      </c>
      <c r="B201" s="6">
        <f>$B$1*Balance!B200</f>
        <v>0</v>
      </c>
      <c r="C201" s="6">
        <f>$B$1*Balance!C200</f>
        <v>0</v>
      </c>
      <c r="D201" s="6">
        <f>$B$1*Balance!D200</f>
        <v>0</v>
      </c>
      <c r="E201" s="6">
        <f>'Principal CF Alloc'!L216-'Principal CF Alloc'!M216</f>
        <v>0</v>
      </c>
      <c r="F201" s="6">
        <f>$B$1*Balance!F200</f>
        <v>0</v>
      </c>
      <c r="G201" s="6">
        <f>'Principal CF Alloc'!T216-'Principal CF Alloc'!U216</f>
        <v>1314.234045895663</v>
      </c>
      <c r="H201" s="6">
        <f>$B$1*Balance!H200</f>
        <v>0</v>
      </c>
      <c r="I201" s="6">
        <f>$B$1*Balance!I200</f>
        <v>381.94926958841256</v>
      </c>
      <c r="K201" s="6">
        <f t="shared" si="3"/>
        <v>1696.1833154840756</v>
      </c>
      <c r="L201" s="6">
        <f>'Summary CF'!H200-Interest!K201</f>
        <v>4.1666643983262475E-4</v>
      </c>
    </row>
    <row r="202" spans="1:12" x14ac:dyDescent="0.15">
      <c r="A202">
        <v>199</v>
      </c>
      <c r="B202" s="6">
        <f>$B$1*Balance!B201</f>
        <v>0</v>
      </c>
      <c r="C202" s="6">
        <f>$B$1*Balance!C201</f>
        <v>0</v>
      </c>
      <c r="D202" s="6">
        <f>$B$1*Balance!D201</f>
        <v>0</v>
      </c>
      <c r="E202" s="6">
        <f>'Principal CF Alloc'!L217-'Principal CF Alloc'!M217</f>
        <v>0</v>
      </c>
      <c r="F202" s="6">
        <f>$B$1*Balance!F201</f>
        <v>0</v>
      </c>
      <c r="G202" s="6">
        <f>'Principal CF Alloc'!T217-'Principal CF Alloc'!U217</f>
        <v>1250.6339696732882</v>
      </c>
      <c r="H202" s="6">
        <f>$B$1*Balance!H201</f>
        <v>0</v>
      </c>
      <c r="I202" s="6">
        <f>$B$1*Balance!I201</f>
        <v>363.46549743628492</v>
      </c>
      <c r="K202" s="6">
        <f t="shared" si="3"/>
        <v>1614.0994671095732</v>
      </c>
      <c r="L202" s="6">
        <f>'Summary CF'!H201-Interest!K202</f>
        <v>4.166664402873721E-4</v>
      </c>
    </row>
    <row r="203" spans="1:12" x14ac:dyDescent="0.15">
      <c r="A203">
        <v>200</v>
      </c>
      <c r="B203" s="6">
        <f>$B$1*Balance!B202</f>
        <v>0</v>
      </c>
      <c r="C203" s="6">
        <f>$B$1*Balance!C202</f>
        <v>0</v>
      </c>
      <c r="D203" s="6">
        <f>$B$1*Balance!D202</f>
        <v>0</v>
      </c>
      <c r="E203" s="6">
        <f>'Principal CF Alloc'!L218-'Principal CF Alloc'!M218</f>
        <v>0</v>
      </c>
      <c r="F203" s="6">
        <f>$B$1*Balance!F202</f>
        <v>0</v>
      </c>
      <c r="G203" s="6">
        <f>'Principal CF Alloc'!T218-'Principal CF Alloc'!U218</f>
        <v>1189.3159161179672</v>
      </c>
      <c r="H203" s="6">
        <f>$B$1*Balance!H202</f>
        <v>0</v>
      </c>
      <c r="I203" s="6">
        <f>$B$1*Balance!I202</f>
        <v>345.64493812176971</v>
      </c>
      <c r="K203" s="6">
        <f t="shared" si="3"/>
        <v>1534.9608542397368</v>
      </c>
      <c r="L203" s="6">
        <f>'Summary CF'!H202-Interest!K203</f>
        <v>4.1666643983262475E-4</v>
      </c>
    </row>
    <row r="204" spans="1:12" x14ac:dyDescent="0.15">
      <c r="A204">
        <v>201</v>
      </c>
      <c r="B204" s="6">
        <f>$B$1*Balance!B203</f>
        <v>0</v>
      </c>
      <c r="C204" s="6">
        <f>$B$1*Balance!C203</f>
        <v>0</v>
      </c>
      <c r="D204" s="6">
        <f>$B$1*Balance!D203</f>
        <v>0</v>
      </c>
      <c r="E204" s="6">
        <f>'Principal CF Alloc'!L219-'Principal CF Alloc'!M219</f>
        <v>0</v>
      </c>
      <c r="F204" s="6">
        <f>$B$1*Balance!F203</f>
        <v>0</v>
      </c>
      <c r="G204" s="6">
        <f>'Principal CF Alloc'!T219-'Principal CF Alloc'!U219</f>
        <v>1130.2071523526363</v>
      </c>
      <c r="H204" s="6">
        <f>$B$1*Balance!H203</f>
        <v>0</v>
      </c>
      <c r="I204" s="6">
        <f>$B$1*Balance!I203</f>
        <v>328.46645365247042</v>
      </c>
      <c r="K204" s="6">
        <f t="shared" si="3"/>
        <v>1458.6736060051066</v>
      </c>
      <c r="L204" s="6">
        <f>'Summary CF'!H203-Interest!K204</f>
        <v>4.1666644005999842E-4</v>
      </c>
    </row>
    <row r="205" spans="1:12" x14ac:dyDescent="0.15">
      <c r="A205">
        <v>202</v>
      </c>
      <c r="B205" s="6">
        <f>$B$1*Balance!B204</f>
        <v>0</v>
      </c>
      <c r="C205" s="6">
        <f>$B$1*Balance!C204</f>
        <v>0</v>
      </c>
      <c r="D205" s="6">
        <f>$B$1*Balance!D204</f>
        <v>0</v>
      </c>
      <c r="E205" s="6">
        <f>'Principal CF Alloc'!L220-'Principal CF Alloc'!M220</f>
        <v>0</v>
      </c>
      <c r="F205" s="6">
        <f>$B$1*Balance!F204</f>
        <v>0</v>
      </c>
      <c r="G205" s="6">
        <f>'Principal CF Alloc'!T220-'Principal CF Alloc'!U220</f>
        <v>1073.237121819378</v>
      </c>
      <c r="H205" s="6">
        <f>$B$1*Balance!H204</f>
        <v>0</v>
      </c>
      <c r="I205" s="6">
        <f>$B$1*Balance!I204</f>
        <v>311.90953852874225</v>
      </c>
      <c r="K205" s="6">
        <f t="shared" si="3"/>
        <v>1385.1466603481203</v>
      </c>
      <c r="L205" s="6">
        <f>'Summary CF'!H204-Interest!K205</f>
        <v>4.1666644005999842E-4</v>
      </c>
    </row>
    <row r="206" spans="1:12" x14ac:dyDescent="0.15">
      <c r="A206">
        <v>203</v>
      </c>
      <c r="B206" s="6">
        <f>$B$1*Balance!B205</f>
        <v>0</v>
      </c>
      <c r="C206" s="6">
        <f>$B$1*Balance!C205</f>
        <v>0</v>
      </c>
      <c r="D206" s="6">
        <f>$B$1*Balance!D205</f>
        <v>0</v>
      </c>
      <c r="E206" s="6">
        <f>'Principal CF Alloc'!L221-'Principal CF Alloc'!M221</f>
        <v>0</v>
      </c>
      <c r="F206" s="6">
        <f>$B$1*Balance!F205</f>
        <v>0</v>
      </c>
      <c r="G206" s="6">
        <f>'Principal CF Alloc'!T221-'Principal CF Alloc'!U221</f>
        <v>1018.3373816349601</v>
      </c>
      <c r="H206" s="6">
        <f>$B$1*Balance!H205</f>
        <v>0</v>
      </c>
      <c r="I206" s="6">
        <f>$B$1*Balance!I205</f>
        <v>295.95430153764579</v>
      </c>
      <c r="K206" s="6">
        <f t="shared" si="3"/>
        <v>1314.2916831726059</v>
      </c>
      <c r="L206" s="6">
        <f>'Summary CF'!H205-Interest!K206</f>
        <v>4.1666644005999842E-4</v>
      </c>
    </row>
    <row r="207" spans="1:12" x14ac:dyDescent="0.15">
      <c r="A207">
        <v>204</v>
      </c>
      <c r="B207" s="6">
        <f>$B$1*Balance!B206</f>
        <v>0</v>
      </c>
      <c r="C207" s="6">
        <f>$B$1*Balance!C206</f>
        <v>0</v>
      </c>
      <c r="D207" s="6">
        <f>$B$1*Balance!D206</f>
        <v>0</v>
      </c>
      <c r="E207" s="6">
        <f>'Principal CF Alloc'!L222-'Principal CF Alloc'!M222</f>
        <v>0</v>
      </c>
      <c r="F207" s="6">
        <f>$B$1*Balance!F206</f>
        <v>0</v>
      </c>
      <c r="G207" s="6">
        <f>'Principal CF Alloc'!T222-'Principal CF Alloc'!U222</f>
        <v>965.4415417035475</v>
      </c>
      <c r="H207" s="6">
        <f>$B$1*Balance!H206</f>
        <v>0</v>
      </c>
      <c r="I207" s="6">
        <f>$B$1*Balance!I206</f>
        <v>280.581448057579</v>
      </c>
      <c r="K207" s="6">
        <f t="shared" si="3"/>
        <v>1246.0229897611266</v>
      </c>
      <c r="L207" s="6">
        <f>'Summary CF'!H206-Interest!K207</f>
        <v>4.1666643983262475E-4</v>
      </c>
    </row>
    <row r="208" spans="1:12" x14ac:dyDescent="0.15">
      <c r="A208">
        <v>205</v>
      </c>
      <c r="B208" s="6">
        <f>$B$1*Balance!B207</f>
        <v>0</v>
      </c>
      <c r="C208" s="6">
        <f>$B$1*Balance!C207</f>
        <v>0</v>
      </c>
      <c r="D208" s="6">
        <f>$B$1*Balance!D207</f>
        <v>0</v>
      </c>
      <c r="E208" s="6">
        <f>'Principal CF Alloc'!L223-'Principal CF Alloc'!M223</f>
        <v>0</v>
      </c>
      <c r="F208" s="6">
        <f>$B$1*Balance!F207</f>
        <v>0</v>
      </c>
      <c r="G208" s="6">
        <f>'Principal CF Alloc'!T223-'Principal CF Alloc'!U223</f>
        <v>914.48520553818548</v>
      </c>
      <c r="H208" s="6">
        <f>$B$1*Balance!H207</f>
        <v>0</v>
      </c>
      <c r="I208" s="6">
        <f>$B$1*Balance!I207</f>
        <v>265.77226285952065</v>
      </c>
      <c r="K208" s="6">
        <f t="shared" si="3"/>
        <v>1180.2574683977061</v>
      </c>
      <c r="L208" s="6">
        <f>'Summary CF'!H207-Interest!K208</f>
        <v>4.1666643983262475E-4</v>
      </c>
    </row>
    <row r="209" spans="1:12" x14ac:dyDescent="0.15">
      <c r="A209">
        <v>206</v>
      </c>
      <c r="B209" s="6">
        <f>$B$1*Balance!B208</f>
        <v>0</v>
      </c>
      <c r="C209" s="6">
        <f>$B$1*Balance!C208</f>
        <v>0</v>
      </c>
      <c r="D209" s="6">
        <f>$B$1*Balance!D208</f>
        <v>0</v>
      </c>
      <c r="E209" s="6">
        <f>'Principal CF Alloc'!L224-'Principal CF Alloc'!M224</f>
        <v>0</v>
      </c>
      <c r="F209" s="6">
        <f>$B$1*Balance!F208</f>
        <v>0</v>
      </c>
      <c r="G209" s="6">
        <f>'Principal CF Alloc'!T224-'Principal CF Alloc'!U224</f>
        <v>865.40591274397184</v>
      </c>
      <c r="H209" s="6">
        <f>$B$1*Balance!H208</f>
        <v>0</v>
      </c>
      <c r="I209" s="6">
        <f>$B$1*Balance!I208</f>
        <v>251.50859339120231</v>
      </c>
      <c r="K209" s="6">
        <f t="shared" si="3"/>
        <v>1116.9145061351742</v>
      </c>
      <c r="L209" s="6">
        <f>'Summary CF'!H208-Interest!K209</f>
        <v>4.1666643983262475E-4</v>
      </c>
    </row>
    <row r="210" spans="1:12" x14ac:dyDescent="0.15">
      <c r="A210">
        <v>207</v>
      </c>
      <c r="B210" s="6">
        <f>$B$1*Balance!B209</f>
        <v>0</v>
      </c>
      <c r="C210" s="6">
        <f>$B$1*Balance!C209</f>
        <v>0</v>
      </c>
      <c r="D210" s="6">
        <f>$B$1*Balance!D209</f>
        <v>0</v>
      </c>
      <c r="E210" s="6">
        <f>'Principal CF Alloc'!L225-'Principal CF Alloc'!M225</f>
        <v>0</v>
      </c>
      <c r="F210" s="6">
        <f>$B$1*Balance!F209</f>
        <v>0</v>
      </c>
      <c r="G210" s="6">
        <f>'Principal CF Alloc'!T225-'Principal CF Alloc'!U225</f>
        <v>818.14308311711306</v>
      </c>
      <c r="H210" s="6">
        <f>$B$1*Balance!H209</f>
        <v>0</v>
      </c>
      <c r="I210" s="6">
        <f>$B$1*Balance!I209</f>
        <v>237.77283353089652</v>
      </c>
      <c r="K210" s="6">
        <f t="shared" si="3"/>
        <v>1055.9159166480097</v>
      </c>
      <c r="L210" s="6">
        <f>'Summary CF'!H209-Interest!K210</f>
        <v>4.1666643983262475E-4</v>
      </c>
    </row>
    <row r="211" spans="1:12" x14ac:dyDescent="0.15">
      <c r="A211">
        <v>208</v>
      </c>
      <c r="B211" s="6">
        <f>$B$1*Balance!B210</f>
        <v>0</v>
      </c>
      <c r="C211" s="6">
        <f>$B$1*Balance!C210</f>
        <v>0</v>
      </c>
      <c r="D211" s="6">
        <f>$B$1*Balance!D210</f>
        <v>0</v>
      </c>
      <c r="E211" s="6">
        <f>'Principal CF Alloc'!L226-'Principal CF Alloc'!M226</f>
        <v>0</v>
      </c>
      <c r="F211" s="6">
        <f>$B$1*Balance!F210</f>
        <v>0</v>
      </c>
      <c r="G211" s="6">
        <f>'Principal CF Alloc'!T226-'Principal CF Alloc'!U226</f>
        <v>772.63796231530819</v>
      </c>
      <c r="H211" s="6">
        <f>$B$1*Balance!H210</f>
        <v>0</v>
      </c>
      <c r="I211" s="6">
        <f>$B$1*Balance!I210</f>
        <v>224.54790779787197</v>
      </c>
      <c r="K211" s="6">
        <f t="shared" si="3"/>
        <v>997.18587011318016</v>
      </c>
      <c r="L211" s="6">
        <f>'Summary CF'!H210-Interest!K211</f>
        <v>4.1666644005999842E-4</v>
      </c>
    </row>
    <row r="212" spans="1:12" x14ac:dyDescent="0.15">
      <c r="A212">
        <v>209</v>
      </c>
      <c r="B212" s="6">
        <f>$B$1*Balance!B211</f>
        <v>0</v>
      </c>
      <c r="C212" s="6">
        <f>$B$1*Balance!C211</f>
        <v>0</v>
      </c>
      <c r="D212" s="6">
        <f>$B$1*Balance!D211</f>
        <v>0</v>
      </c>
      <c r="E212" s="6">
        <f>'Principal CF Alloc'!L227-'Principal CF Alloc'!M227</f>
        <v>0</v>
      </c>
      <c r="F212" s="6">
        <f>$B$1*Balance!F211</f>
        <v>0</v>
      </c>
      <c r="G212" s="6">
        <f>'Principal CF Alloc'!T227-'Principal CF Alloc'!U227</f>
        <v>728.83356905611288</v>
      </c>
      <c r="H212" s="6">
        <f>$B$1*Balance!H211</f>
        <v>0</v>
      </c>
      <c r="I212" s="6">
        <f>$B$1*Balance!I211</f>
        <v>211.81725600691831</v>
      </c>
      <c r="K212" s="6">
        <f t="shared" si="3"/>
        <v>940.65082506303122</v>
      </c>
      <c r="L212" s="6">
        <f>'Summary CF'!H211-Interest!K212</f>
        <v>4.1666643994631158E-4</v>
      </c>
    </row>
    <row r="213" spans="1:12" x14ac:dyDescent="0.15">
      <c r="A213">
        <v>210</v>
      </c>
      <c r="B213" s="6">
        <f>$B$1*Balance!B212</f>
        <v>0</v>
      </c>
      <c r="C213" s="6">
        <f>$B$1*Balance!C212</f>
        <v>0</v>
      </c>
      <c r="D213" s="6">
        <f>$B$1*Balance!D212</f>
        <v>0</v>
      </c>
      <c r="E213" s="6">
        <f>'Principal CF Alloc'!L228-'Principal CF Alloc'!M228</f>
        <v>0</v>
      </c>
      <c r="F213" s="6">
        <f>$B$1*Balance!F212</f>
        <v>0</v>
      </c>
      <c r="G213" s="6">
        <f>'Principal CF Alloc'!T228-'Principal CF Alloc'!U228</f>
        <v>686.67464380111903</v>
      </c>
      <c r="H213" s="6">
        <f>$B$1*Balance!H212</f>
        <v>0</v>
      </c>
      <c r="I213" s="6">
        <f>$B$1*Balance!I212</f>
        <v>199.56481835468568</v>
      </c>
      <c r="K213" s="6">
        <f t="shared" si="3"/>
        <v>886.23946215580474</v>
      </c>
      <c r="L213" s="6">
        <f>'Summary CF'!H212-Interest!K213</f>
        <v>4.1666644005999842E-4</v>
      </c>
    </row>
    <row r="214" spans="1:12" x14ac:dyDescent="0.15">
      <c r="A214">
        <v>211</v>
      </c>
      <c r="B214" s="6">
        <f>$B$1*Balance!B213</f>
        <v>0</v>
      </c>
      <c r="C214" s="6">
        <f>$B$1*Balance!C213</f>
        <v>0</v>
      </c>
      <c r="D214" s="6">
        <f>$B$1*Balance!D213</f>
        <v>0</v>
      </c>
      <c r="E214" s="6">
        <f>'Principal CF Alloc'!L229-'Principal CF Alloc'!M229</f>
        <v>0</v>
      </c>
      <c r="F214" s="6">
        <f>$B$1*Balance!F213</f>
        <v>0</v>
      </c>
      <c r="G214" s="6">
        <f>'Principal CF Alloc'!T229-'Principal CF Alloc'!U229</f>
        <v>646.10759888492987</v>
      </c>
      <c r="H214" s="6">
        <f>$B$1*Balance!H213</f>
        <v>0</v>
      </c>
      <c r="I214" s="6">
        <f>$B$1*Balance!I213</f>
        <v>187.77502092591826</v>
      </c>
      <c r="K214" s="6">
        <f t="shared" si="3"/>
        <v>833.88261981084815</v>
      </c>
      <c r="L214" s="6">
        <f>'Summary CF'!H213-Interest!K214</f>
        <v>4.1666643994631158E-4</v>
      </c>
    </row>
    <row r="215" spans="1:12" x14ac:dyDescent="0.15">
      <c r="A215">
        <v>212</v>
      </c>
      <c r="B215" s="6">
        <f>$B$1*Balance!B214</f>
        <v>0</v>
      </c>
      <c r="C215" s="6">
        <f>$B$1*Balance!C214</f>
        <v>0</v>
      </c>
      <c r="D215" s="6">
        <f>$B$1*Balance!D214</f>
        <v>0</v>
      </c>
      <c r="E215" s="6">
        <f>'Principal CF Alloc'!L230-'Principal CF Alloc'!M230</f>
        <v>0</v>
      </c>
      <c r="F215" s="6">
        <f>$B$1*Balance!F214</f>
        <v>0</v>
      </c>
      <c r="G215" s="6">
        <f>'Principal CF Alloc'!T230-'Principal CF Alloc'!U230</f>
        <v>607.08047004902983</v>
      </c>
      <c r="H215" s="6">
        <f>$B$1*Balance!H214</f>
        <v>0</v>
      </c>
      <c r="I215" s="6">
        <f>$B$1*Balance!I214</f>
        <v>176.43276160798482</v>
      </c>
      <c r="K215" s="6">
        <f t="shared" si="3"/>
        <v>783.51323165701467</v>
      </c>
      <c r="L215" s="6">
        <f>'Summary CF'!H214-Interest!K215</f>
        <v>4.1666644005999842E-4</v>
      </c>
    </row>
    <row r="216" spans="1:12" x14ac:dyDescent="0.15">
      <c r="A216">
        <v>213</v>
      </c>
      <c r="B216" s="6">
        <f>$B$1*Balance!B215</f>
        <v>0</v>
      </c>
      <c r="C216" s="6">
        <f>$B$1*Balance!C215</f>
        <v>0</v>
      </c>
      <c r="D216" s="6">
        <f>$B$1*Balance!D215</f>
        <v>0</v>
      </c>
      <c r="E216" s="6">
        <f>'Principal CF Alloc'!L231-'Principal CF Alloc'!M231</f>
        <v>0</v>
      </c>
      <c r="F216" s="6">
        <f>$B$1*Balance!F215</f>
        <v>0</v>
      </c>
      <c r="G216" s="6">
        <f>'Principal CF Alloc'!T231-'Principal CF Alloc'!U231</f>
        <v>569.54286934173194</v>
      </c>
      <c r="H216" s="6">
        <f>$B$1*Balance!H215</f>
        <v>0</v>
      </c>
      <c r="I216" s="6">
        <f>$B$1*Balance!I215</f>
        <v>165.52339640242636</v>
      </c>
      <c r="K216" s="6">
        <f t="shared" si="3"/>
        <v>735.06626574415827</v>
      </c>
      <c r="L216" s="6">
        <f>'Summary CF'!H215-Interest!K216</f>
        <v>4.1666644017368526E-4</v>
      </c>
    </row>
    <row r="217" spans="1:12" x14ac:dyDescent="0.15">
      <c r="A217">
        <v>214</v>
      </c>
      <c r="B217" s="6">
        <f>$B$1*Balance!B216</f>
        <v>0</v>
      </c>
      <c r="C217" s="6">
        <f>$B$1*Balance!C216</f>
        <v>0</v>
      </c>
      <c r="D217" s="6">
        <f>$B$1*Balance!D216</f>
        <v>0</v>
      </c>
      <c r="E217" s="6">
        <f>'Principal CF Alloc'!L232-'Principal CF Alloc'!M232</f>
        <v>0</v>
      </c>
      <c r="F217" s="6">
        <f>$B$1*Balance!F216</f>
        <v>0</v>
      </c>
      <c r="G217" s="6">
        <f>'Principal CF Alloc'!T232-'Principal CF Alloc'!U232</f>
        <v>533.44593934644706</v>
      </c>
      <c r="H217" s="6">
        <f>$B$1*Balance!H216</f>
        <v>0</v>
      </c>
      <c r="I217" s="6">
        <f>$B$1*Balance!I216</f>
        <v>155.03272612254668</v>
      </c>
      <c r="K217" s="6">
        <f t="shared" si="3"/>
        <v>688.47866546899377</v>
      </c>
      <c r="L217" s="6">
        <f>'Summary CF'!H216-Interest!K217</f>
        <v>4.1666643994631158E-4</v>
      </c>
    </row>
    <row r="218" spans="1:12" x14ac:dyDescent="0.15">
      <c r="A218">
        <v>215</v>
      </c>
      <c r="B218" s="6">
        <f>$B$1*Balance!B217</f>
        <v>0</v>
      </c>
      <c r="C218" s="6">
        <f>$B$1*Balance!C217</f>
        <v>0</v>
      </c>
      <c r="D218" s="6">
        <f>$B$1*Balance!D217</f>
        <v>0</v>
      </c>
      <c r="E218" s="6">
        <f>'Principal CF Alloc'!L233-'Principal CF Alloc'!M233</f>
        <v>0</v>
      </c>
      <c r="F218" s="6">
        <f>$B$1*Balance!F217</f>
        <v>0</v>
      </c>
      <c r="G218" s="6">
        <f>'Principal CF Alloc'!T233-'Principal CF Alloc'!U233</f>
        <v>498.74230870154435</v>
      </c>
      <c r="H218" s="6">
        <f>$B$1*Balance!H217</f>
        <v>0</v>
      </c>
      <c r="I218" s="6">
        <f>$B$1*Balance!I217</f>
        <v>144.94698346637185</v>
      </c>
      <c r="K218" s="6">
        <f t="shared" si="3"/>
        <v>643.68929216791616</v>
      </c>
      <c r="L218" s="6">
        <f>'Summary CF'!H217-Interest!K218</f>
        <v>4.1666644017368526E-4</v>
      </c>
    </row>
    <row r="219" spans="1:12" x14ac:dyDescent="0.15">
      <c r="A219">
        <v>216</v>
      </c>
      <c r="B219" s="6">
        <f>$B$1*Balance!B218</f>
        <v>0</v>
      </c>
      <c r="C219" s="6">
        <f>$B$1*Balance!C218</f>
        <v>0</v>
      </c>
      <c r="D219" s="6">
        <f>$B$1*Balance!D218</f>
        <v>0</v>
      </c>
      <c r="E219" s="6">
        <f>'Principal CF Alloc'!L234-'Principal CF Alloc'!M234</f>
        <v>0</v>
      </c>
      <c r="F219" s="6">
        <f>$B$1*Balance!F218</f>
        <v>0</v>
      </c>
      <c r="G219" s="6">
        <f>'Principal CF Alloc'!T234-'Principal CF Alloc'!U234</f>
        <v>465.3860488760759</v>
      </c>
      <c r="H219" s="6">
        <f>$B$1*Balance!H218</f>
        <v>0</v>
      </c>
      <c r="I219" s="6">
        <f>$B$1*Balance!I218</f>
        <v>135.25282045459508</v>
      </c>
      <c r="K219" s="6">
        <f t="shared" si="3"/>
        <v>600.63886933067101</v>
      </c>
      <c r="L219" s="6">
        <f>'Summary CF'!H218-Interest!K219</f>
        <v>4.1666644005999842E-4</v>
      </c>
    </row>
    <row r="220" spans="1:12" x14ac:dyDescent="0.15">
      <c r="A220">
        <v>217</v>
      </c>
      <c r="B220" s="6">
        <f>$B$1*Balance!B219</f>
        <v>0</v>
      </c>
      <c r="C220" s="6">
        <f>$B$1*Balance!C219</f>
        <v>0</v>
      </c>
      <c r="D220" s="6">
        <f>$B$1*Balance!D219</f>
        <v>0</v>
      </c>
      <c r="E220" s="6">
        <f>'Principal CF Alloc'!L235-'Principal CF Alloc'!M235</f>
        <v>0</v>
      </c>
      <c r="F220" s="6">
        <f>$B$1*Balance!F219</f>
        <v>0</v>
      </c>
      <c r="G220" s="6">
        <f>'Principal CF Alloc'!T235-'Principal CF Alloc'!U235</f>
        <v>433.33263216661106</v>
      </c>
      <c r="H220" s="6">
        <f>$B$1*Balance!H219</f>
        <v>0</v>
      </c>
      <c r="I220" s="6">
        <f>$B$1*Balance!I219</f>
        <v>125.93729622340686</v>
      </c>
      <c r="K220" s="6">
        <f t="shared" si="3"/>
        <v>559.26992839001787</v>
      </c>
      <c r="L220" s="6">
        <f>'Summary CF'!H219-Interest!K220</f>
        <v>4.1666644017368526E-4</v>
      </c>
    </row>
    <row r="221" spans="1:12" x14ac:dyDescent="0.15">
      <c r="A221">
        <v>218</v>
      </c>
      <c r="B221" s="6">
        <f>$B$1*Balance!B220</f>
        <v>0</v>
      </c>
      <c r="C221" s="6">
        <f>$B$1*Balance!C220</f>
        <v>0</v>
      </c>
      <c r="D221" s="6">
        <f>$B$1*Balance!D220</f>
        <v>0</v>
      </c>
      <c r="E221" s="6">
        <f>'Principal CF Alloc'!L236-'Principal CF Alloc'!M236</f>
        <v>0</v>
      </c>
      <c r="F221" s="6">
        <f>$B$1*Balance!F220</f>
        <v>0</v>
      </c>
      <c r="G221" s="6">
        <f>'Principal CF Alloc'!T236-'Principal CF Alloc'!U236</f>
        <v>402.5388908813751</v>
      </c>
      <c r="H221" s="6">
        <f>$B$1*Balance!H220</f>
        <v>0</v>
      </c>
      <c r="I221" s="6">
        <f>$B$1*Balance!I220</f>
        <v>116.98786516238516</v>
      </c>
      <c r="K221" s="6">
        <f t="shared" si="3"/>
        <v>519.52675604376032</v>
      </c>
      <c r="L221" s="6">
        <f>'Summary CF'!H220-Interest!K221</f>
        <v>4.1666644005999842E-4</v>
      </c>
    </row>
    <row r="222" spans="1:12" x14ac:dyDescent="0.15">
      <c r="A222">
        <v>219</v>
      </c>
      <c r="B222" s="6">
        <f>$B$1*Balance!B221</f>
        <v>0</v>
      </c>
      <c r="C222" s="6">
        <f>$B$1*Balance!C221</f>
        <v>0</v>
      </c>
      <c r="D222" s="6">
        <f>$B$1*Balance!D221</f>
        <v>0</v>
      </c>
      <c r="E222" s="6">
        <f>'Principal CF Alloc'!L237-'Principal CF Alloc'!M237</f>
        <v>0</v>
      </c>
      <c r="F222" s="6">
        <f>$B$1*Balance!F221</f>
        <v>0</v>
      </c>
      <c r="G222" s="6">
        <f>'Principal CF Alloc'!T237-'Principal CF Alloc'!U237</f>
        <v>372.96297767880873</v>
      </c>
      <c r="H222" s="6">
        <f>$B$1*Balance!H221</f>
        <v>0</v>
      </c>
      <c r="I222" s="6">
        <f>$B$1*Balance!I221</f>
        <v>108.3923653878893</v>
      </c>
      <c r="K222" s="6">
        <f t="shared" si="3"/>
        <v>481.35534306669803</v>
      </c>
      <c r="L222" s="6">
        <f>'Summary CF'!H221-Interest!K222</f>
        <v>4.1666644017368526E-4</v>
      </c>
    </row>
    <row r="223" spans="1:12" x14ac:dyDescent="0.15">
      <c r="A223">
        <v>220</v>
      </c>
      <c r="B223" s="6">
        <f>$B$1*Balance!B222</f>
        <v>0</v>
      </c>
      <c r="C223" s="6">
        <f>$B$1*Balance!C222</f>
        <v>0</v>
      </c>
      <c r="D223" s="6">
        <f>$B$1*Balance!D222</f>
        <v>0</v>
      </c>
      <c r="E223" s="6">
        <f>'Principal CF Alloc'!L238-'Principal CF Alloc'!M238</f>
        <v>0</v>
      </c>
      <c r="F223" s="6">
        <f>$B$1*Balance!F222</f>
        <v>0</v>
      </c>
      <c r="G223" s="6">
        <f>'Principal CF Alloc'!T238-'Principal CF Alloc'!U238</f>
        <v>344.56432702856137</v>
      </c>
      <c r="H223" s="6">
        <f>$B$1*Balance!H222</f>
        <v>0</v>
      </c>
      <c r="I223" s="6">
        <f>$B$1*Balance!I222</f>
        <v>100.13900754266116</v>
      </c>
      <c r="K223" s="6">
        <f t="shared" si="3"/>
        <v>444.70333457122251</v>
      </c>
      <c r="L223" s="6">
        <f>'Summary CF'!H222-Interest!K223</f>
        <v>4.1666644023052868E-4</v>
      </c>
    </row>
    <row r="224" spans="1:12" x14ac:dyDescent="0.15">
      <c r="A224">
        <v>221</v>
      </c>
      <c r="B224" s="6">
        <f>$B$1*Balance!B223</f>
        <v>0</v>
      </c>
      <c r="C224" s="6">
        <f>$B$1*Balance!C223</f>
        <v>0</v>
      </c>
      <c r="D224" s="6">
        <f>$B$1*Balance!D223</f>
        <v>0</v>
      </c>
      <c r="E224" s="6">
        <f>'Principal CF Alloc'!L239-'Principal CF Alloc'!M239</f>
        <v>0</v>
      </c>
      <c r="F224" s="6">
        <f>$B$1*Balance!F223</f>
        <v>0</v>
      </c>
      <c r="G224" s="6">
        <f>'Principal CF Alloc'!T239-'Principal CF Alloc'!U239</f>
        <v>317.30361776380636</v>
      </c>
      <c r="H224" s="6">
        <f>$B$1*Balance!H223</f>
        <v>0</v>
      </c>
      <c r="I224" s="6">
        <f>$B$1*Balance!I223</f>
        <v>92.216363912591731</v>
      </c>
      <c r="K224" s="6">
        <f t="shared" si="3"/>
        <v>409.51998167639806</v>
      </c>
      <c r="L224" s="6">
        <f>'Summary CF'!H223-Interest!K224</f>
        <v>4.1666644011684184E-4</v>
      </c>
    </row>
    <row r="225" spans="1:12" x14ac:dyDescent="0.15">
      <c r="A225">
        <v>222</v>
      </c>
      <c r="B225" s="6">
        <f>$B$1*Balance!B224</f>
        <v>0</v>
      </c>
      <c r="C225" s="6">
        <f>$B$1*Balance!C224</f>
        <v>0</v>
      </c>
      <c r="D225" s="6">
        <f>$B$1*Balance!D224</f>
        <v>0</v>
      </c>
      <c r="E225" s="6">
        <f>'Principal CF Alloc'!L240-'Principal CF Alloc'!M240</f>
        <v>0</v>
      </c>
      <c r="F225" s="6">
        <f>$B$1*Balance!F224</f>
        <v>0</v>
      </c>
      <c r="G225" s="6">
        <f>'Principal CF Alloc'!T240-'Principal CF Alloc'!U240</f>
        <v>291.14273669461352</v>
      </c>
      <c r="H225" s="6">
        <f>$B$1*Balance!H224</f>
        <v>0</v>
      </c>
      <c r="I225" s="6">
        <f>$B$1*Balance!I224</f>
        <v>84.613357851857558</v>
      </c>
      <c r="K225" s="6">
        <f t="shared" si="3"/>
        <v>375.7560945464711</v>
      </c>
      <c r="L225" s="6">
        <f>'Summary CF'!H224-Interest!K225</f>
        <v>4.1666644005999842E-4</v>
      </c>
    </row>
    <row r="226" spans="1:12" x14ac:dyDescent="0.15">
      <c r="A226">
        <v>223</v>
      </c>
      <c r="B226" s="6">
        <f>$B$1*Balance!B225</f>
        <v>0</v>
      </c>
      <c r="C226" s="6">
        <f>$B$1*Balance!C225</f>
        <v>0</v>
      </c>
      <c r="D226" s="6">
        <f>$B$1*Balance!D225</f>
        <v>0</v>
      </c>
      <c r="E226" s="6">
        <f>'Principal CF Alloc'!L241-'Principal CF Alloc'!M241</f>
        <v>0</v>
      </c>
      <c r="F226" s="6">
        <f>$B$1*Balance!F225</f>
        <v>0</v>
      </c>
      <c r="G226" s="6">
        <f>'Principal CF Alloc'!T241-'Principal CF Alloc'!U241</f>
        <v>266.04474325294325</v>
      </c>
      <c r="H226" s="6">
        <f>$B$1*Balance!H225</f>
        <v>0</v>
      </c>
      <c r="I226" s="6">
        <f>$B$1*Balance!I225</f>
        <v>77.319253507872148</v>
      </c>
      <c r="K226" s="6">
        <f t="shared" si="3"/>
        <v>343.36399676081538</v>
      </c>
      <c r="L226" s="6">
        <f>'Summary CF'!H225-Interest!K226</f>
        <v>4.1666644005999842E-4</v>
      </c>
    </row>
    <row r="227" spans="1:12" x14ac:dyDescent="0.15">
      <c r="A227">
        <v>224</v>
      </c>
      <c r="B227" s="6">
        <f>$B$1*Balance!B226</f>
        <v>0</v>
      </c>
      <c r="C227" s="6">
        <f>$B$1*Balance!C226</f>
        <v>0</v>
      </c>
      <c r="D227" s="6">
        <f>$B$1*Balance!D226</f>
        <v>0</v>
      </c>
      <c r="E227" s="6">
        <f>'Principal CF Alloc'!L242-'Principal CF Alloc'!M242</f>
        <v>0</v>
      </c>
      <c r="F227" s="6">
        <f>$B$1*Balance!F226</f>
        <v>0</v>
      </c>
      <c r="G227" s="6">
        <f>'Principal CF Alloc'!T242-'Principal CF Alloc'!U242</f>
        <v>241.97383514062923</v>
      </c>
      <c r="H227" s="6">
        <f>$B$1*Balance!H226</f>
        <v>0</v>
      </c>
      <c r="I227" s="6">
        <f>$B$1*Balance!I226</f>
        <v>70.323645837730894</v>
      </c>
      <c r="K227" s="6">
        <f t="shared" si="3"/>
        <v>312.29748097836011</v>
      </c>
      <c r="L227" s="6">
        <f>'Summary CF'!H226-Interest!K227</f>
        <v>4.1666644005999842E-4</v>
      </c>
    </row>
    <row r="228" spans="1:12" x14ac:dyDescent="0.15">
      <c r="A228">
        <v>225</v>
      </c>
      <c r="B228" s="6">
        <f>$B$1*Balance!B227</f>
        <v>0</v>
      </c>
      <c r="C228" s="6">
        <f>$B$1*Balance!C227</f>
        <v>0</v>
      </c>
      <c r="D228" s="6">
        <f>$B$1*Balance!D227</f>
        <v>0</v>
      </c>
      <c r="E228" s="6">
        <f>'Principal CF Alloc'!L243-'Principal CF Alloc'!M243</f>
        <v>0</v>
      </c>
      <c r="F228" s="6">
        <f>$B$1*Balance!F227</f>
        <v>0</v>
      </c>
      <c r="G228" s="6">
        <f>'Principal CF Alloc'!T243-'Principal CF Alloc'!U243</f>
        <v>218.89531495249992</v>
      </c>
      <c r="H228" s="6">
        <f>$B$1*Balance!H227</f>
        <v>0</v>
      </c>
      <c r="I228" s="6">
        <f>$B$1*Balance!I227</f>
        <v>63.616450908055796</v>
      </c>
      <c r="K228" s="6">
        <f t="shared" si="3"/>
        <v>282.51176586055573</v>
      </c>
      <c r="L228" s="6">
        <f>'Summary CF'!H227-Interest!K228</f>
        <v>4.1666644005999842E-4</v>
      </c>
    </row>
    <row r="229" spans="1:12" x14ac:dyDescent="0.15">
      <c r="A229">
        <v>226</v>
      </c>
      <c r="B229" s="6">
        <f>$B$1*Balance!B228</f>
        <v>0</v>
      </c>
      <c r="C229" s="6">
        <f>$B$1*Balance!C228</f>
        <v>0</v>
      </c>
      <c r="D229" s="6">
        <f>$B$1*Balance!D228</f>
        <v>0</v>
      </c>
      <c r="E229" s="6">
        <f>'Principal CF Alloc'!L244-'Principal CF Alloc'!M244</f>
        <v>0</v>
      </c>
      <c r="F229" s="6">
        <f>$B$1*Balance!F228</f>
        <v>0</v>
      </c>
      <c r="G229" s="6">
        <f>'Principal CF Alloc'!T244-'Principal CF Alloc'!U244</f>
        <v>196.77555774755061</v>
      </c>
      <c r="H229" s="6">
        <f>$B$1*Balance!H228</f>
        <v>0</v>
      </c>
      <c r="I229" s="6">
        <f>$B$1*Balance!I228</f>
        <v>57.187896470367406</v>
      </c>
      <c r="K229" s="6">
        <f t="shared" si="3"/>
        <v>253.96345421791801</v>
      </c>
      <c r="L229" s="6">
        <f>'Summary CF'!H228-Interest!K229</f>
        <v>4.1666644003157671E-4</v>
      </c>
    </row>
    <row r="230" spans="1:12" x14ac:dyDescent="0.15">
      <c r="A230">
        <v>227</v>
      </c>
      <c r="B230" s="6">
        <f>$B$1*Balance!B229</f>
        <v>0</v>
      </c>
      <c r="C230" s="6">
        <f>$B$1*Balance!C229</f>
        <v>0</v>
      </c>
      <c r="D230" s="6">
        <f>$B$1*Balance!D229</f>
        <v>0</v>
      </c>
      <c r="E230" s="6">
        <f>'Principal CF Alloc'!L245-'Principal CF Alloc'!M245</f>
        <v>0</v>
      </c>
      <c r="F230" s="6">
        <f>$B$1*Balance!F229</f>
        <v>0</v>
      </c>
      <c r="G230" s="6">
        <f>'Principal CF Alloc'!T245-'Principal CF Alloc'!U245</f>
        <v>175.5819795418189</v>
      </c>
      <c r="H230" s="6">
        <f>$B$1*Balance!H229</f>
        <v>0</v>
      </c>
      <c r="I230" s="6">
        <f>$B$1*Balance!I229</f>
        <v>51.028512804326624</v>
      </c>
      <c r="K230" s="6">
        <f t="shared" si="3"/>
        <v>226.61049234614552</v>
      </c>
      <c r="L230" s="6">
        <f>'Summary CF'!H229-Interest!K230</f>
        <v>4.1666644005999842E-4</v>
      </c>
    </row>
    <row r="231" spans="1:12" x14ac:dyDescent="0.15">
      <c r="A231">
        <v>228</v>
      </c>
      <c r="B231" s="6">
        <f>$B$1*Balance!B230</f>
        <v>0</v>
      </c>
      <c r="C231" s="6">
        <f>$B$1*Balance!C230</f>
        <v>0</v>
      </c>
      <c r="D231" s="6">
        <f>$B$1*Balance!D230</f>
        <v>0</v>
      </c>
      <c r="E231" s="6">
        <f>'Principal CF Alloc'!L246-'Principal CF Alloc'!M246</f>
        <v>0</v>
      </c>
      <c r="F231" s="6">
        <f>$B$1*Balance!F230</f>
        <v>0</v>
      </c>
      <c r="G231" s="6">
        <f>'Principal CF Alloc'!T246-'Principal CF Alloc'!U246</f>
        <v>155.28300669733602</v>
      </c>
      <c r="H231" s="6">
        <f>$B$1*Balance!H230</f>
        <v>0</v>
      </c>
      <c r="I231" s="6">
        <f>$B$1*Balance!I230</f>
        <v>45.129123821398785</v>
      </c>
      <c r="K231" s="6">
        <f t="shared" si="3"/>
        <v>200.41213051873481</v>
      </c>
      <c r="L231" s="6">
        <f>'Summary CF'!H230-Interest!K231</f>
        <v>4.16666440003155E-4</v>
      </c>
    </row>
    <row r="232" spans="1:12" x14ac:dyDescent="0.15">
      <c r="A232">
        <v>229</v>
      </c>
      <c r="B232" s="6">
        <f>$B$1*Balance!B231</f>
        <v>0</v>
      </c>
      <c r="C232" s="6">
        <f>$B$1*Balance!C231</f>
        <v>0</v>
      </c>
      <c r="D232" s="6">
        <f>$B$1*Balance!D231</f>
        <v>0</v>
      </c>
      <c r="E232" s="6">
        <f>'Principal CF Alloc'!L247-'Principal CF Alloc'!M247</f>
        <v>0</v>
      </c>
      <c r="F232" s="6">
        <f>$B$1*Balance!F231</f>
        <v>0</v>
      </c>
      <c r="G232" s="6">
        <f>'Principal CF Alloc'!T247-'Principal CF Alloc'!U247</f>
        <v>135.84804618222969</v>
      </c>
      <c r="H232" s="6">
        <f>$B$1*Balance!H231</f>
        <v>0</v>
      </c>
      <c r="I232" s="6">
        <f>$B$1*Balance!I231</f>
        <v>39.480838421696006</v>
      </c>
      <c r="K232" s="6">
        <f t="shared" si="3"/>
        <v>175.3288846039257</v>
      </c>
      <c r="L232" s="6">
        <f>'Summary CF'!H231-Interest!K232</f>
        <v>4.16666440003155E-4</v>
      </c>
    </row>
    <row r="233" spans="1:12" x14ac:dyDescent="0.15">
      <c r="A233">
        <v>230</v>
      </c>
      <c r="B233" s="6">
        <f>$B$1*Balance!B232</f>
        <v>0</v>
      </c>
      <c r="C233" s="6">
        <f>$B$1*Balance!C232</f>
        <v>0</v>
      </c>
      <c r="D233" s="6">
        <f>$B$1*Balance!D232</f>
        <v>0</v>
      </c>
      <c r="E233" s="6">
        <f>'Principal CF Alloc'!L248-'Principal CF Alloc'!M248</f>
        <v>0</v>
      </c>
      <c r="F233" s="6">
        <f>$B$1*Balance!F232</f>
        <v>0</v>
      </c>
      <c r="G233" s="6">
        <f>'Principal CF Alloc'!T248-'Principal CF Alloc'!U248</f>
        <v>117.24745667773509</v>
      </c>
      <c r="H233" s="6">
        <f>$B$1*Balance!H232</f>
        <v>0</v>
      </c>
      <c r="I233" s="6">
        <f>$B$1*Balance!I232</f>
        <v>34.075042096952266</v>
      </c>
      <c r="K233" s="6">
        <f t="shared" si="3"/>
        <v>151.32249877468735</v>
      </c>
      <c r="L233" s="6">
        <f>'Summary CF'!H232-Interest!K233</f>
        <v>4.16666440003155E-4</v>
      </c>
    </row>
    <row r="234" spans="1:12" x14ac:dyDescent="0.15">
      <c r="A234">
        <v>231</v>
      </c>
      <c r="B234" s="6">
        <f>$B$1*Balance!B233</f>
        <v>0</v>
      </c>
      <c r="C234" s="6">
        <f>$B$1*Balance!C233</f>
        <v>0</v>
      </c>
      <c r="D234" s="6">
        <f>$B$1*Balance!D233</f>
        <v>0</v>
      </c>
      <c r="E234" s="6">
        <f>'Principal CF Alloc'!L249-'Principal CF Alloc'!M249</f>
        <v>0</v>
      </c>
      <c r="F234" s="6">
        <f>$B$1*Balance!F233</f>
        <v>0</v>
      </c>
      <c r="G234" s="6">
        <f>'Principal CF Alloc'!T249-'Principal CF Alloc'!U249</f>
        <v>99.452520508534974</v>
      </c>
      <c r="H234" s="6">
        <f>$B$1*Balance!H233</f>
        <v>0</v>
      </c>
      <c r="I234" s="6">
        <f>$B$1*Balance!I233</f>
        <v>28.903388772778484</v>
      </c>
      <c r="K234" s="6">
        <f t="shared" si="3"/>
        <v>128.35590928131347</v>
      </c>
      <c r="L234" s="6">
        <f>'Summary CF'!H233-Interest!K234</f>
        <v>4.16666440003155E-4</v>
      </c>
    </row>
    <row r="235" spans="1:12" x14ac:dyDescent="0.15">
      <c r="A235">
        <v>232</v>
      </c>
      <c r="B235" s="6">
        <f>$B$1*Balance!B234</f>
        <v>0</v>
      </c>
      <c r="C235" s="6">
        <f>$B$1*Balance!C234</f>
        <v>0</v>
      </c>
      <c r="D235" s="6">
        <f>$B$1*Balance!D234</f>
        <v>0</v>
      </c>
      <c r="E235" s="6">
        <f>'Principal CF Alloc'!L250-'Principal CF Alloc'!M250</f>
        <v>0</v>
      </c>
      <c r="F235" s="6">
        <f>$B$1*Balance!F234</f>
        <v>0</v>
      </c>
      <c r="G235" s="6">
        <f>'Principal CF Alloc'!T250-'Principal CF Alloc'!U250</f>
        <v>82.435416373496025</v>
      </c>
      <c r="H235" s="6">
        <f>$B$1*Balance!H234</f>
        <v>0</v>
      </c>
      <c r="I235" s="6">
        <f>$B$1*Balance!I234</f>
        <v>23.957792883532782</v>
      </c>
      <c r="K235" s="6">
        <f t="shared" si="3"/>
        <v>106.39320925702881</v>
      </c>
      <c r="L235" s="6">
        <f>'Summary CF'!H234-Interest!K235</f>
        <v>4.1666643997473329E-4</v>
      </c>
    </row>
    <row r="236" spans="1:12" x14ac:dyDescent="0.15">
      <c r="A236">
        <v>233</v>
      </c>
      <c r="B236" s="6">
        <f>$B$1*Balance!B235</f>
        <v>0</v>
      </c>
      <c r="C236" s="6">
        <f>$B$1*Balance!C235</f>
        <v>0</v>
      </c>
      <c r="D236" s="6">
        <f>$B$1*Balance!D235</f>
        <v>0</v>
      </c>
      <c r="E236" s="6">
        <f>'Principal CF Alloc'!L251-'Principal CF Alloc'!M251</f>
        <v>0</v>
      </c>
      <c r="F236" s="6">
        <f>$B$1*Balance!F235</f>
        <v>0</v>
      </c>
      <c r="G236" s="6">
        <f>'Principal CF Alloc'!T251-'Principal CF Alloc'!U251</f>
        <v>66.169192854496714</v>
      </c>
      <c r="H236" s="6">
        <f>$B$1*Balance!H235</f>
        <v>0</v>
      </c>
      <c r="I236" s="6">
        <f>$B$1*Balance!I235</f>
        <v>19.230421673323615</v>
      </c>
      <c r="K236" s="6">
        <f t="shared" si="3"/>
        <v>85.399614527820333</v>
      </c>
      <c r="L236" s="6">
        <f>'Summary CF'!H235-Interest!K236</f>
        <v>4.1666643997473329E-4</v>
      </c>
    </row>
    <row r="237" spans="1:12" x14ac:dyDescent="0.15">
      <c r="A237">
        <v>234</v>
      </c>
      <c r="B237" s="6">
        <f>$B$1*Balance!B236</f>
        <v>0</v>
      </c>
      <c r="C237" s="6">
        <f>$B$1*Balance!C236</f>
        <v>0</v>
      </c>
      <c r="D237" s="6">
        <f>$B$1*Balance!D236</f>
        <v>0</v>
      </c>
      <c r="E237" s="6">
        <f>'Principal CF Alloc'!L252-'Principal CF Alloc'!M252</f>
        <v>0</v>
      </c>
      <c r="F237" s="6">
        <f>$B$1*Balance!F236</f>
        <v>0</v>
      </c>
      <c r="G237" s="6">
        <f>'Principal CF Alloc'!T252-'Principal CF Alloc'!U252</f>
        <v>50.627742681653757</v>
      </c>
      <c r="H237" s="6">
        <f>$B$1*Balance!H236</f>
        <v>0</v>
      </c>
      <c r="I237" s="6">
        <f>$B$1*Balance!I236</f>
        <v>14.713687716841127</v>
      </c>
      <c r="K237" s="6">
        <f t="shared" si="3"/>
        <v>65.341430398494879</v>
      </c>
      <c r="L237" s="6">
        <f>'Summary CF'!H236-Interest!K237</f>
        <v>4.1666643998894415E-4</v>
      </c>
    </row>
    <row r="238" spans="1:12" x14ac:dyDescent="0.15">
      <c r="A238">
        <v>235</v>
      </c>
      <c r="B238" s="6">
        <f>$B$1*Balance!B237</f>
        <v>0</v>
      </c>
      <c r="C238" s="6">
        <f>$B$1*Balance!C237</f>
        <v>0</v>
      </c>
      <c r="D238" s="6">
        <f>$B$1*Balance!D237</f>
        <v>0</v>
      </c>
      <c r="E238" s="6">
        <f>'Principal CF Alloc'!L253-'Principal CF Alloc'!M253</f>
        <v>0</v>
      </c>
      <c r="F238" s="6">
        <f>$B$1*Balance!F237</f>
        <v>0</v>
      </c>
      <c r="G238" s="6">
        <f>'Principal CF Alloc'!T253-'Principal CF Alloc'!U253</f>
        <v>35.785777733848505</v>
      </c>
      <c r="H238" s="6">
        <f>$B$1*Balance!H237</f>
        <v>0</v>
      </c>
      <c r="I238" s="6">
        <f>$B$1*Balance!I237</f>
        <v>10.400241653885226</v>
      </c>
      <c r="K238" s="6">
        <f t="shared" si="3"/>
        <v>46.18601938773373</v>
      </c>
      <c r="L238" s="6">
        <f>'Summary CF'!H237-Interest!K238</f>
        <v>4.1666643997473329E-4</v>
      </c>
    </row>
    <row r="239" spans="1:12" x14ac:dyDescent="0.15">
      <c r="A239">
        <v>236</v>
      </c>
      <c r="B239" s="6">
        <f>$B$1*Balance!B238</f>
        <v>0</v>
      </c>
      <c r="C239" s="6">
        <f>$B$1*Balance!C238</f>
        <v>0</v>
      </c>
      <c r="D239" s="6">
        <f>$B$1*Balance!D238</f>
        <v>0</v>
      </c>
      <c r="E239" s="6">
        <f>'Principal CF Alloc'!L254-'Principal CF Alloc'!M254</f>
        <v>0</v>
      </c>
      <c r="F239" s="6">
        <f>$B$1*Balance!F238</f>
        <v>0</v>
      </c>
      <c r="G239" s="6">
        <f>'Principal CF Alloc'!T254-'Principal CF Alloc'!U254</f>
        <v>21.618804754034301</v>
      </c>
      <c r="H239" s="6">
        <f>$B$1*Balance!H238</f>
        <v>0</v>
      </c>
      <c r="I239" s="6">
        <f>$B$1*Balance!I238</f>
        <v>6.2829651316267245</v>
      </c>
      <c r="K239" s="6">
        <f t="shared" si="3"/>
        <v>27.901769885661025</v>
      </c>
      <c r="L239" s="6">
        <f>'Summary CF'!H238-Interest!K239</f>
        <v>4.1666643997473329E-4</v>
      </c>
    </row>
    <row r="240" spans="1:12" x14ac:dyDescent="0.15">
      <c r="A240">
        <v>237</v>
      </c>
      <c r="B240" s="6">
        <f>$B$1*Balance!B239</f>
        <v>0</v>
      </c>
      <c r="C240" s="6">
        <f>$B$1*Balance!C239</f>
        <v>0</v>
      </c>
      <c r="D240" s="6">
        <f>$B$1*Balance!D239</f>
        <v>0</v>
      </c>
      <c r="E240" s="6">
        <f>'Principal CF Alloc'!L255-'Principal CF Alloc'!M255</f>
        <v>0</v>
      </c>
      <c r="F240" s="6">
        <f>$B$1*Balance!F239</f>
        <v>0</v>
      </c>
      <c r="G240" s="6">
        <f>'Principal CF Alloc'!T255-'Principal CF Alloc'!U255</f>
        <v>8.1031017593679522</v>
      </c>
      <c r="H240" s="6">
        <f>$B$1*Balance!H239</f>
        <v>0</v>
      </c>
      <c r="I240" s="6">
        <f>$B$1*Balance!I239</f>
        <v>2.3549639488018168</v>
      </c>
      <c r="K240" s="6">
        <f t="shared" si="3"/>
        <v>10.458065708169769</v>
      </c>
      <c r="L240" s="6">
        <f>'Summary CF'!H239-Interest!K240</f>
        <v>4.1666643997295694E-4</v>
      </c>
    </row>
    <row r="241" spans="1:12" x14ac:dyDescent="0.15">
      <c r="A241">
        <v>238</v>
      </c>
      <c r="B241" s="6">
        <f>$B$1*Balance!B240</f>
        <v>0</v>
      </c>
      <c r="C241" s="6">
        <f>$B$1*Balance!C240</f>
        <v>0</v>
      </c>
      <c r="D241" s="6">
        <f>$B$1*Balance!D240</f>
        <v>0</v>
      </c>
      <c r="E241" s="6">
        <f>'Principal CF Alloc'!L256-'Principal CF Alloc'!M256</f>
        <v>0</v>
      </c>
      <c r="F241" s="6">
        <f>$B$1*Balance!F240</f>
        <v>0</v>
      </c>
      <c r="G241" s="6">
        <f>'Principal CF Alloc'!T256-'Principal CF Alloc'!U256</f>
        <v>0</v>
      </c>
      <c r="H241" s="6">
        <f>$B$1*Balance!H240</f>
        <v>0</v>
      </c>
      <c r="I241" s="6">
        <f>$B$1*Balance!I240</f>
        <v>0</v>
      </c>
      <c r="K241" s="6">
        <f t="shared" si="3"/>
        <v>0</v>
      </c>
      <c r="L241" s="6">
        <f>'Summary CF'!H240-Interest!K241</f>
        <v>0</v>
      </c>
    </row>
    <row r="242" spans="1:12" x14ac:dyDescent="0.15">
      <c r="A242">
        <v>239</v>
      </c>
      <c r="B242" s="6">
        <f>$B$1*Balance!B241</f>
        <v>0</v>
      </c>
      <c r="C242" s="6">
        <f>$B$1*Balance!C241</f>
        <v>0</v>
      </c>
      <c r="D242" s="6">
        <f>$B$1*Balance!D241</f>
        <v>0</v>
      </c>
      <c r="E242" s="6">
        <f>'Principal CF Alloc'!L257-'Principal CF Alloc'!M257</f>
        <v>0</v>
      </c>
      <c r="F242" s="6">
        <f>$B$1*Balance!F241</f>
        <v>0</v>
      </c>
      <c r="G242" s="6">
        <f>'Principal CF Alloc'!T257-'Principal CF Alloc'!U257</f>
        <v>0</v>
      </c>
      <c r="H242" s="6">
        <f>$B$1*Balance!H241</f>
        <v>0</v>
      </c>
      <c r="I242" s="6">
        <f>$B$1*Balance!I241</f>
        <v>0</v>
      </c>
      <c r="K242" s="6">
        <f t="shared" si="3"/>
        <v>0</v>
      </c>
      <c r="L242" s="6">
        <f>'Summary CF'!H241-Interest!K242</f>
        <v>0</v>
      </c>
    </row>
    <row r="243" spans="1:12" x14ac:dyDescent="0.15">
      <c r="A243">
        <v>240</v>
      </c>
      <c r="B243" s="6">
        <f>$B$1*Balance!B242</f>
        <v>0</v>
      </c>
      <c r="C243" s="6">
        <f>$B$1*Balance!C242</f>
        <v>0</v>
      </c>
      <c r="D243" s="6">
        <f>$B$1*Balance!D242</f>
        <v>0</v>
      </c>
      <c r="E243" s="6">
        <f>'Principal CF Alloc'!L258-'Principal CF Alloc'!M258</f>
        <v>0</v>
      </c>
      <c r="F243" s="6">
        <f>$B$1*Balance!F242</f>
        <v>0</v>
      </c>
      <c r="G243" s="6">
        <f>'Principal CF Alloc'!T258-'Principal CF Alloc'!U258</f>
        <v>0</v>
      </c>
      <c r="H243" s="6">
        <f>$B$1*Balance!H242</f>
        <v>0</v>
      </c>
      <c r="I243" s="6">
        <f>$B$1*Balance!I242</f>
        <v>0</v>
      </c>
      <c r="K243" s="6">
        <f t="shared" si="3"/>
        <v>0</v>
      </c>
      <c r="L243" s="6">
        <f>'Summary CF'!H242-Interest!K243</f>
        <v>0</v>
      </c>
    </row>
  </sheetData>
  <phoneticPr fontId="5" type="noConversion"/>
  <pageMargins left="0.75" right="0.75" top="1" bottom="1" header="0.5" footer="0.5"/>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K245"/>
  <sheetViews>
    <sheetView tabSelected="1" zoomScale="85"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ColWidth="9.1640625" defaultRowHeight="13" x14ac:dyDescent="0.15"/>
  <cols>
    <col min="1" max="1" width="10" customWidth="1"/>
    <col min="2" max="9" width="12.83203125" style="6" customWidth="1"/>
    <col min="10" max="10" width="4.5" style="28" customWidth="1"/>
    <col min="11" max="11" width="9.33203125" bestFit="1" customWidth="1"/>
    <col min="12" max="16384" width="9.1640625" style="28"/>
  </cols>
  <sheetData>
    <row r="2" spans="1:11" s="34" customFormat="1" ht="18" x14ac:dyDescent="0.2">
      <c r="A2" s="15" t="s">
        <v>59</v>
      </c>
      <c r="B2" s="22">
        <f>SUM(B6:B245)</f>
        <v>80652113.58751218</v>
      </c>
      <c r="C2" s="22">
        <f t="shared" ref="C2:I2" si="0">SUM(C6:C245)</f>
        <v>5701922.9696491063</v>
      </c>
      <c r="D2" s="22">
        <f t="shared" si="0"/>
        <v>16081164.16088387</v>
      </c>
      <c r="E2" s="22">
        <f t="shared" si="0"/>
        <v>26496814.408908192</v>
      </c>
      <c r="F2" s="22">
        <f t="shared" si="0"/>
        <v>24914394.07228297</v>
      </c>
      <c r="G2" s="22">
        <f t="shared" si="0"/>
        <v>35856829.994705595</v>
      </c>
      <c r="H2" s="22">
        <f t="shared" si="0"/>
        <v>36229837.401918501</v>
      </c>
      <c r="I2" s="22">
        <f t="shared" si="0"/>
        <v>18902666.488820862</v>
      </c>
      <c r="K2" s="14"/>
    </row>
    <row r="3" spans="1:11" x14ac:dyDescent="0.15">
      <c r="A3" s="11"/>
    </row>
    <row r="4" spans="1:11" ht="16" x14ac:dyDescent="0.2">
      <c r="B4" s="36" t="s">
        <v>58</v>
      </c>
    </row>
    <row r="5" spans="1:11" ht="24.75" customHeight="1" x14ac:dyDescent="0.15">
      <c r="A5" s="13"/>
      <c r="B5" s="23" t="s">
        <v>1</v>
      </c>
      <c r="C5" s="23" t="s">
        <v>7</v>
      </c>
      <c r="D5" s="23" t="s">
        <v>2</v>
      </c>
      <c r="E5" s="23" t="s">
        <v>5</v>
      </c>
      <c r="F5" s="23" t="s">
        <v>6</v>
      </c>
      <c r="G5" s="23" t="s">
        <v>4</v>
      </c>
      <c r="H5" s="23" t="s">
        <v>0</v>
      </c>
      <c r="I5" s="23" t="s">
        <v>3</v>
      </c>
      <c r="K5" s="35" t="s">
        <v>57</v>
      </c>
    </row>
    <row r="6" spans="1:11" x14ac:dyDescent="0.15">
      <c r="A6">
        <v>1</v>
      </c>
      <c r="B6" s="6">
        <f>(Principal!B3+Interest!B4)*$K6</f>
        <v>1278344.5800349344</v>
      </c>
      <c r="C6" s="6">
        <f>(Principal!C3+Interest!C4)*$K6</f>
        <v>113333.3333333333</v>
      </c>
      <c r="D6" s="6">
        <f>(Principal!D3+Interest!D4)*$K6</f>
        <v>58333.333333333336</v>
      </c>
      <c r="E6" s="6">
        <f>(Principal!E3+Interest!E4)*$K6</f>
        <v>0</v>
      </c>
      <c r="F6" s="6">
        <f>(Principal!F3+Interest!F4)*$K6</f>
        <v>83333.333333333328</v>
      </c>
      <c r="G6" s="6">
        <f>(Principal!G3+Interest!G4)*$K6</f>
        <v>0</v>
      </c>
      <c r="H6" s="6">
        <f>(Principal!H3+Interest!H4)*$K6</f>
        <v>387503.26857265283</v>
      </c>
      <c r="I6" s="6">
        <f>(Principal!I3+Interest!I4)*$K6</f>
        <v>58125</v>
      </c>
      <c r="K6" s="44">
        <v>1</v>
      </c>
    </row>
    <row r="7" spans="1:11" x14ac:dyDescent="0.15">
      <c r="A7">
        <v>2</v>
      </c>
      <c r="B7" s="6">
        <f>(Principal!B4+Interest!B5)*$K7</f>
        <v>1396301.3614704655</v>
      </c>
      <c r="C7" s="6">
        <f>(Principal!C4+Interest!C5)*$K7</f>
        <v>113333.33333333346</v>
      </c>
      <c r="D7" s="6">
        <f>(Principal!D4+Interest!D5)*$K7</f>
        <v>58333.333333333336</v>
      </c>
      <c r="E7" s="6">
        <f>(Principal!E4+Interest!E5)*$K7</f>
        <v>0</v>
      </c>
      <c r="F7" s="6">
        <f>(Principal!F4+Interest!F5)*$K7</f>
        <v>83333.333333333328</v>
      </c>
      <c r="G7" s="6">
        <f>(Principal!G4+Interest!G5)*$K7</f>
        <v>0</v>
      </c>
      <c r="H7" s="6">
        <f>(Principal!H4+Interest!H5)*$K7</f>
        <v>421784.45817735401</v>
      </c>
      <c r="I7" s="6">
        <f>(Principal!I4+Interest!I5)*$K7</f>
        <v>58125</v>
      </c>
      <c r="K7" s="44">
        <v>1</v>
      </c>
    </row>
    <row r="8" spans="1:11" x14ac:dyDescent="0.15">
      <c r="A8">
        <v>3</v>
      </c>
      <c r="B8" s="6">
        <f>(Principal!B5+Interest!B6)*$K8</f>
        <v>1512611.1299228698</v>
      </c>
      <c r="C8" s="6">
        <f>(Principal!C5+Interest!C6)*$K8</f>
        <v>113333.33333333326</v>
      </c>
      <c r="D8" s="6">
        <f>(Principal!D5+Interest!D6)*$K8</f>
        <v>58333.333333333336</v>
      </c>
      <c r="E8" s="6">
        <f>(Principal!E5+Interest!E6)*$K8</f>
        <v>0</v>
      </c>
      <c r="F8" s="6">
        <f>(Principal!F5+Interest!F6)*$K8</f>
        <v>83333.333333333328</v>
      </c>
      <c r="G8" s="6">
        <f>(Principal!G5+Interest!G6)*$K8</f>
        <v>0</v>
      </c>
      <c r="H8" s="6">
        <f>(Principal!H5+Interest!H6)*$K8</f>
        <v>455586.98463383404</v>
      </c>
      <c r="I8" s="6">
        <f>(Principal!I5+Interest!I6)*$K8</f>
        <v>58125</v>
      </c>
      <c r="K8" s="44">
        <v>1</v>
      </c>
    </row>
    <row r="9" spans="1:11" x14ac:dyDescent="0.15">
      <c r="A9">
        <v>4</v>
      </c>
      <c r="B9" s="6">
        <f>(Principal!B6+Interest!B7)*$K9</f>
        <v>1626994.9046241012</v>
      </c>
      <c r="C9" s="6">
        <f>(Principal!C6+Interest!C7)*$K9</f>
        <v>113333.33333333328</v>
      </c>
      <c r="D9" s="6">
        <f>(Principal!D6+Interest!D7)*$K9</f>
        <v>58333.333333333336</v>
      </c>
      <c r="E9" s="6">
        <f>(Principal!E6+Interest!E7)*$K9</f>
        <v>0</v>
      </c>
      <c r="F9" s="6">
        <f>(Principal!F6+Interest!F7)*$K9</f>
        <v>83333.333333333328</v>
      </c>
      <c r="G9" s="6">
        <f>(Principal!G6+Interest!G7)*$K9</f>
        <v>0</v>
      </c>
      <c r="H9" s="6">
        <f>(Principal!H6+Interest!H7)*$K9</f>
        <v>488829.76915637939</v>
      </c>
      <c r="I9" s="6">
        <f>(Principal!I6+Interest!I7)*$K9</f>
        <v>58125</v>
      </c>
      <c r="K9" s="44">
        <v>1</v>
      </c>
    </row>
    <row r="10" spans="1:11" x14ac:dyDescent="0.15">
      <c r="A10">
        <v>5</v>
      </c>
      <c r="B10" s="6">
        <f>(Principal!B7+Interest!B8)*$K10</f>
        <v>1739175.9704542556</v>
      </c>
      <c r="C10" s="6">
        <f>(Principal!C7+Interest!C8)*$K10</f>
        <v>113333.3333333333</v>
      </c>
      <c r="D10" s="6">
        <f>(Principal!D7+Interest!D8)*$K10</f>
        <v>58333.333333333336</v>
      </c>
      <c r="E10" s="6">
        <f>(Principal!E7+Interest!E8)*$K10</f>
        <v>0</v>
      </c>
      <c r="F10" s="6">
        <f>(Principal!F7+Interest!F8)*$K10</f>
        <v>83333.333333333328</v>
      </c>
      <c r="G10" s="6">
        <f>(Principal!G7+Interest!G8)*$K10</f>
        <v>0</v>
      </c>
      <c r="H10" s="6">
        <f>(Principal!H7+Interest!H8)*$K10</f>
        <v>521432.39141326805</v>
      </c>
      <c r="I10" s="6">
        <f>(Principal!I7+Interest!I8)*$K10</f>
        <v>58125</v>
      </c>
      <c r="K10" s="44">
        <v>1</v>
      </c>
    </row>
    <row r="11" spans="1:11" x14ac:dyDescent="0.15">
      <c r="A11">
        <v>6</v>
      </c>
      <c r="B11" s="6">
        <f>(Principal!B8+Interest!B9)*$K11</f>
        <v>1848880.9568147471</v>
      </c>
      <c r="C11" s="6">
        <f>(Principal!C8+Interest!C9)*$K11</f>
        <v>113333.33333333368</v>
      </c>
      <c r="D11" s="6">
        <f>(Principal!D8+Interest!D9)*$K11</f>
        <v>58333.333333333336</v>
      </c>
      <c r="E11" s="6">
        <f>(Principal!E8+Interest!E9)*$K11</f>
        <v>0</v>
      </c>
      <c r="F11" s="6">
        <f>(Principal!F8+Interest!F9)*$K11</f>
        <v>83333.333333333328</v>
      </c>
      <c r="G11" s="6">
        <f>(Principal!G8+Interest!G9)*$K11</f>
        <v>0</v>
      </c>
      <c r="H11" s="6">
        <f>(Principal!H8+Interest!H9)*$K11</f>
        <v>553315.40307428583</v>
      </c>
      <c r="I11" s="6">
        <f>(Principal!I8+Interest!I9)*$K11</f>
        <v>58125</v>
      </c>
      <c r="K11" s="44">
        <v>1</v>
      </c>
    </row>
    <row r="12" spans="1:11" x14ac:dyDescent="0.15">
      <c r="A12">
        <v>7</v>
      </c>
      <c r="B12" s="6">
        <f>(Principal!B9+Interest!B10)*$K12</f>
        <v>1955840.9234454106</v>
      </c>
      <c r="C12" s="6">
        <f>(Principal!C9+Interest!C10)*$K12</f>
        <v>113333.33333333337</v>
      </c>
      <c r="D12" s="6">
        <f>(Principal!D9+Interest!D10)*$K12</f>
        <v>58333.333333333336</v>
      </c>
      <c r="E12" s="6">
        <f>(Principal!E9+Interest!E10)*$K12</f>
        <v>0</v>
      </c>
      <c r="F12" s="6">
        <f>(Principal!F9+Interest!F10)*$K12</f>
        <v>83333.333333333328</v>
      </c>
      <c r="G12" s="6">
        <f>(Principal!G9+Interest!G10)*$K12</f>
        <v>0</v>
      </c>
      <c r="H12" s="6">
        <f>(Principal!H9+Interest!H10)*$K12</f>
        <v>584400.64337632246</v>
      </c>
      <c r="I12" s="6">
        <f>(Principal!I9+Interest!I10)*$K12</f>
        <v>58125</v>
      </c>
      <c r="K12" s="44">
        <v>1</v>
      </c>
    </row>
    <row r="13" spans="1:11" x14ac:dyDescent="0.15">
      <c r="A13">
        <v>8</v>
      </c>
      <c r="B13" s="6">
        <f>(Principal!B10+Interest!B11)*$K13</f>
        <v>2059792.4476827753</v>
      </c>
      <c r="C13" s="6">
        <f>(Principal!C10+Interest!C11)*$K13</f>
        <v>113333.33333333337</v>
      </c>
      <c r="D13" s="6">
        <f>(Principal!D10+Interest!D11)*$K13</f>
        <v>58333.333333333336</v>
      </c>
      <c r="E13" s="6">
        <f>(Principal!E10+Interest!E11)*$K13</f>
        <v>0</v>
      </c>
      <c r="F13" s="6">
        <f>(Principal!F10+Interest!F11)*$K13</f>
        <v>83333.333333333328</v>
      </c>
      <c r="G13" s="6">
        <f>(Principal!G10+Interest!G11)*$K13</f>
        <v>0</v>
      </c>
      <c r="H13" s="6">
        <f>(Principal!H10+Interest!H11)*$K13</f>
        <v>614611.55510780658</v>
      </c>
      <c r="I13" s="6">
        <f>(Principal!I10+Interest!I11)*$K13</f>
        <v>58125</v>
      </c>
      <c r="K13" s="44">
        <v>1</v>
      </c>
    </row>
    <row r="14" spans="1:11" x14ac:dyDescent="0.15">
      <c r="A14">
        <v>9</v>
      </c>
      <c r="B14" s="6">
        <f>(Principal!B11+Interest!B12)*$K14</f>
        <v>2160478.707493979</v>
      </c>
      <c r="C14" s="6">
        <f>(Principal!C11+Interest!C12)*$K14</f>
        <v>113333.33333333342</v>
      </c>
      <c r="D14" s="6">
        <f>(Principal!D11+Interest!D12)*$K14</f>
        <v>58333.333333333336</v>
      </c>
      <c r="E14" s="6">
        <f>(Principal!E11+Interest!E12)*$K14</f>
        <v>0</v>
      </c>
      <c r="F14" s="6">
        <f>(Principal!F11+Interest!F12)*$K14</f>
        <v>83333.333333333328</v>
      </c>
      <c r="G14" s="6">
        <f>(Principal!G11+Interest!G12)*$K14</f>
        <v>0</v>
      </c>
      <c r="H14" s="6">
        <f>(Principal!H11+Interest!H12)*$K14</f>
        <v>643873.49936543766</v>
      </c>
      <c r="I14" s="6">
        <f>(Principal!I11+Interest!I12)*$K14</f>
        <v>58125</v>
      </c>
      <c r="K14" s="44">
        <v>1</v>
      </c>
    </row>
    <row r="15" spans="1:11" x14ac:dyDescent="0.15">
      <c r="A15">
        <v>10</v>
      </c>
      <c r="B15" s="6">
        <f>(Principal!B12+Interest!B13)*$K15</f>
        <v>2257650.5544885946</v>
      </c>
      <c r="C15" s="6">
        <f>(Principal!C12+Interest!C13)*$K15</f>
        <v>113333.33333333326</v>
      </c>
      <c r="D15" s="6">
        <f>(Principal!D12+Interest!D13)*$K15</f>
        <v>58333.333333333336</v>
      </c>
      <c r="E15" s="6">
        <f>(Principal!E12+Interest!E13)*$K15</f>
        <v>0</v>
      </c>
      <c r="F15" s="6">
        <f>(Principal!F12+Interest!F13)*$K15</f>
        <v>83333.333333333328</v>
      </c>
      <c r="G15" s="6">
        <f>(Principal!G12+Interest!G13)*$K15</f>
        <v>0</v>
      </c>
      <c r="H15" s="6">
        <f>(Principal!H12+Interest!H13)*$K15</f>
        <v>672114.06739824777</v>
      </c>
      <c r="I15" s="6">
        <f>(Principal!I12+Interest!I13)*$K15</f>
        <v>58125</v>
      </c>
      <c r="K15" s="44">
        <v>1</v>
      </c>
    </row>
    <row r="16" spans="1:11" x14ac:dyDescent="0.15">
      <c r="A16">
        <v>11</v>
      </c>
      <c r="B16" s="6">
        <f>(Principal!B13+Interest!B14)*$K16</f>
        <v>2351067.5710151708</v>
      </c>
      <c r="C16" s="6">
        <f>(Principal!C13+Interest!C14)*$K16</f>
        <v>113333.33333333344</v>
      </c>
      <c r="D16" s="6">
        <f>(Principal!D13+Interest!D14)*$K16</f>
        <v>58333.333333333336</v>
      </c>
      <c r="E16" s="6">
        <f>(Principal!E13+Interest!E14)*$K16</f>
        <v>0</v>
      </c>
      <c r="F16" s="6">
        <f>(Principal!F13+Interest!F14)*$K16</f>
        <v>83333.333333333328</v>
      </c>
      <c r="G16" s="6">
        <f>(Principal!G13+Interest!G14)*$K16</f>
        <v>0</v>
      </c>
      <c r="H16" s="6">
        <f>(Principal!H13+Interest!H14)*$K16</f>
        <v>699263.38782628404</v>
      </c>
      <c r="I16" s="6">
        <f>(Principal!I13+Interest!I14)*$K16</f>
        <v>58125</v>
      </c>
      <c r="K16" s="44">
        <v>1</v>
      </c>
    </row>
    <row r="17" spans="1:11" x14ac:dyDescent="0.15">
      <c r="A17">
        <v>12</v>
      </c>
      <c r="B17" s="6">
        <f>(Principal!B14+Interest!B15)*$K17</f>
        <v>2440499.1053887852</v>
      </c>
      <c r="C17" s="6">
        <f>(Principal!C14+Interest!C15)*$K17</f>
        <v>113333.33333333342</v>
      </c>
      <c r="D17" s="6">
        <f>(Principal!D14+Interest!D15)*$K17</f>
        <v>58333.333333333336</v>
      </c>
      <c r="E17" s="6">
        <f>(Principal!E14+Interest!E15)*$K17</f>
        <v>0</v>
      </c>
      <c r="F17" s="6">
        <f>(Principal!F14+Interest!F15)*$K17</f>
        <v>83333.333333333328</v>
      </c>
      <c r="G17" s="6">
        <f>(Principal!G14+Interest!G15)*$K17</f>
        <v>0</v>
      </c>
      <c r="H17" s="6">
        <f>(Principal!H14+Interest!H15)*$K17</f>
        <v>725254.42750361562</v>
      </c>
      <c r="I17" s="6">
        <f>(Principal!I14+Interest!I15)*$K17</f>
        <v>58125</v>
      </c>
      <c r="K17" s="44">
        <v>1</v>
      </c>
    </row>
    <row r="18" spans="1:11" x14ac:dyDescent="0.15">
      <c r="A18">
        <v>13</v>
      </c>
      <c r="B18" s="6">
        <f>(Principal!B15+Interest!B16)*$K18</f>
        <v>2525725.2792738169</v>
      </c>
      <c r="C18" s="6">
        <f>(Principal!C15+Interest!C16)*$K18</f>
        <v>113333.33333333339</v>
      </c>
      <c r="D18" s="6">
        <f>(Principal!D15+Interest!D16)*$K18</f>
        <v>58333.333333333336</v>
      </c>
      <c r="E18" s="6">
        <f>(Principal!E15+Interest!E16)*$K18</f>
        <v>0</v>
      </c>
      <c r="F18" s="6">
        <f>(Principal!F15+Interest!F16)*$K18</f>
        <v>83333.333333333328</v>
      </c>
      <c r="G18" s="6">
        <f>(Principal!G15+Interest!G16)*$K18</f>
        <v>0</v>
      </c>
      <c r="H18" s="6">
        <f>(Principal!H15+Interest!H16)*$K18</f>
        <v>750023.28428895283</v>
      </c>
      <c r="I18" s="6">
        <f>(Principal!I15+Interest!I16)*$K18</f>
        <v>58125</v>
      </c>
      <c r="K18" s="44">
        <v>1</v>
      </c>
    </row>
    <row r="19" spans="1:11" x14ac:dyDescent="0.15">
      <c r="A19">
        <v>14</v>
      </c>
      <c r="B19" s="6">
        <f>(Principal!B16+Interest!B17)*$K19</f>
        <v>2606537.9612649344</v>
      </c>
      <c r="C19" s="6">
        <f>(Principal!C16+Interest!C17)*$K19</f>
        <v>113333.33333333312</v>
      </c>
      <c r="D19" s="6">
        <f>(Principal!D16+Interest!D17)*$K19</f>
        <v>58333.333333333336</v>
      </c>
      <c r="E19" s="6">
        <f>(Principal!E16+Interest!E17)*$K19</f>
        <v>0</v>
      </c>
      <c r="F19" s="6">
        <f>(Principal!F16+Interest!F17)*$K19</f>
        <v>83333.333333333328</v>
      </c>
      <c r="G19" s="6">
        <f>(Principal!G16+Interest!G17)*$K19</f>
        <v>0</v>
      </c>
      <c r="H19" s="6">
        <f>(Principal!H16+Interest!H17)*$K19</f>
        <v>773509.46999262145</v>
      </c>
      <c r="I19" s="6">
        <f>(Principal!I16+Interest!I17)*$K19</f>
        <v>58125</v>
      </c>
      <c r="K19" s="44">
        <v>1</v>
      </c>
    </row>
    <row r="20" spans="1:11" x14ac:dyDescent="0.15">
      <c r="A20">
        <v>15</v>
      </c>
      <c r="B20" s="6">
        <f>(Principal!B17+Interest!B18)*$K20</f>
        <v>2682741.7007671315</v>
      </c>
      <c r="C20" s="6">
        <f>(Principal!C17+Interest!C18)*$K20</f>
        <v>113333.33333333331</v>
      </c>
      <c r="D20" s="6">
        <f>(Principal!D17+Interest!D18)*$K20</f>
        <v>58333.333333333336</v>
      </c>
      <c r="E20" s="6">
        <f>(Principal!E17+Interest!E18)*$K20</f>
        <v>0</v>
      </c>
      <c r="F20" s="6">
        <f>(Principal!F17+Interest!F18)*$K20</f>
        <v>83333.333333333328</v>
      </c>
      <c r="G20" s="6">
        <f>(Principal!G17+Interest!G18)*$K20</f>
        <v>0</v>
      </c>
      <c r="H20" s="6">
        <f>(Principal!H17+Interest!H18)*$K20</f>
        <v>795656.18178544741</v>
      </c>
      <c r="I20" s="6">
        <f>(Principal!I17+Interest!I18)*$K20</f>
        <v>58125</v>
      </c>
      <c r="K20" s="44">
        <v>1</v>
      </c>
    </row>
    <row r="21" spans="1:11" x14ac:dyDescent="0.15">
      <c r="A21">
        <v>16</v>
      </c>
      <c r="B21" s="6">
        <f>(Principal!B18+Interest!B19)*$K21</f>
        <v>2754154.6163768056</v>
      </c>
      <c r="C21" s="6">
        <f>(Principal!C18+Interest!C19)*$K21</f>
        <v>113333.33333333328</v>
      </c>
      <c r="D21" s="6">
        <f>(Principal!D18+Interest!D19)*$K21</f>
        <v>58333.333333333336</v>
      </c>
      <c r="E21" s="6">
        <f>(Principal!E18+Interest!E19)*$K21</f>
        <v>0</v>
      </c>
      <c r="F21" s="6">
        <f>(Principal!F18+Interest!F19)*$K21</f>
        <v>83333.333333333328</v>
      </c>
      <c r="G21" s="6">
        <f>(Principal!G18+Interest!G19)*$K21</f>
        <v>0</v>
      </c>
      <c r="H21" s="6">
        <f>(Principal!H18+Interest!H19)*$K21</f>
        <v>816410.56038450927</v>
      </c>
      <c r="I21" s="6">
        <f>(Principal!I18+Interest!I19)*$K21</f>
        <v>58125</v>
      </c>
      <c r="K21" s="44">
        <v>1</v>
      </c>
    </row>
    <row r="22" spans="1:11" x14ac:dyDescent="0.15">
      <c r="A22">
        <v>17</v>
      </c>
      <c r="B22" s="6">
        <f>(Principal!B19+Interest!B20)*$K22</f>
        <v>2820609.2331090719</v>
      </c>
      <c r="C22" s="6">
        <f>(Principal!C19+Interest!C20)*$K22</f>
        <v>113333.33333333355</v>
      </c>
      <c r="D22" s="6">
        <f>(Principal!D19+Interest!D20)*$K22</f>
        <v>58333.333333333336</v>
      </c>
      <c r="E22" s="6">
        <f>(Principal!E19+Interest!E20)*$K22</f>
        <v>0</v>
      </c>
      <c r="F22" s="6">
        <f>(Principal!F19+Interest!F20)*$K22</f>
        <v>83333.333333333328</v>
      </c>
      <c r="G22" s="6">
        <f>(Principal!G19+Interest!G20)*$K22</f>
        <v>0</v>
      </c>
      <c r="H22" s="6">
        <f>(Principal!H19+Interest!H20)*$K22</f>
        <v>835723.93337232398</v>
      </c>
      <c r="I22" s="6">
        <f>(Principal!I19+Interest!I20)*$K22</f>
        <v>58125</v>
      </c>
      <c r="K22" s="44">
        <v>1</v>
      </c>
    </row>
    <row r="23" spans="1:11" x14ac:dyDescent="0.15">
      <c r="A23">
        <v>18</v>
      </c>
      <c r="B23" s="6">
        <f>(Principal!B20+Interest!B21)*$K23</f>
        <v>2881953.263001421</v>
      </c>
      <c r="C23" s="6">
        <f>(Principal!C20+Interest!C21)*$K23</f>
        <v>113333.33333333343</v>
      </c>
      <c r="D23" s="6">
        <f>(Principal!D20+Interest!D21)*$K23</f>
        <v>58333.333333333336</v>
      </c>
      <c r="E23" s="6">
        <f>(Principal!E20+Interest!E21)*$K23</f>
        <v>0</v>
      </c>
      <c r="F23" s="6">
        <f>(Principal!F20+Interest!F21)*$K23</f>
        <v>83333.333333333328</v>
      </c>
      <c r="G23" s="6">
        <f>(Principal!G20+Interest!G21)*$K23</f>
        <v>0</v>
      </c>
      <c r="H23" s="6">
        <f>(Principal!H20+Interest!H21)*$K23</f>
        <v>853552.0420597879</v>
      </c>
      <c r="I23" s="6">
        <f>(Principal!I20+Interest!I21)*$K23</f>
        <v>58125</v>
      </c>
      <c r="K23" s="44">
        <v>1</v>
      </c>
    </row>
    <row r="24" spans="1:11" x14ac:dyDescent="0.15">
      <c r="A24">
        <v>19</v>
      </c>
      <c r="B24" s="6">
        <f>(Principal!B21+Interest!B22)*$K24</f>
        <v>2938050.323853354</v>
      </c>
      <c r="C24" s="6">
        <f>(Principal!C21+Interest!C22)*$K24</f>
        <v>113333.33333333349</v>
      </c>
      <c r="D24" s="6">
        <f>(Principal!D21+Interest!D22)*$K24</f>
        <v>58333.333333333336</v>
      </c>
      <c r="E24" s="6">
        <f>(Principal!E21+Interest!E22)*$K24</f>
        <v>0</v>
      </c>
      <c r="F24" s="6">
        <f>(Principal!F21+Interest!F22)*$K24</f>
        <v>83333.333333333328</v>
      </c>
      <c r="G24" s="6">
        <f>(Principal!G21+Interest!G22)*$K24</f>
        <v>0</v>
      </c>
      <c r="H24" s="6">
        <f>(Principal!H21+Interest!H22)*$K24</f>
        <v>869855.25036988105</v>
      </c>
      <c r="I24" s="6">
        <f>(Principal!I21+Interest!I22)*$K24</f>
        <v>58125</v>
      </c>
      <c r="K24" s="44">
        <v>1</v>
      </c>
    </row>
    <row r="25" spans="1:11" x14ac:dyDescent="0.15">
      <c r="A25">
        <v>20</v>
      </c>
      <c r="B25" s="6">
        <f>(Principal!B22+Interest!B23)*$K25</f>
        <v>2988780.5911312839</v>
      </c>
      <c r="C25" s="6">
        <f>(Principal!C22+Interest!C23)*$K25</f>
        <v>113333.33333333355</v>
      </c>
      <c r="D25" s="6">
        <f>(Principal!D22+Interest!D23)*$K25</f>
        <v>58333.333333333336</v>
      </c>
      <c r="E25" s="6">
        <f>(Principal!E22+Interest!E23)*$K25</f>
        <v>0</v>
      </c>
      <c r="F25" s="6">
        <f>(Principal!F22+Interest!F23)*$K25</f>
        <v>83333.333333333328</v>
      </c>
      <c r="G25" s="6">
        <f>(Principal!G22+Interest!G23)*$K25</f>
        <v>0</v>
      </c>
      <c r="H25" s="6">
        <f>(Principal!H22+Interest!H23)*$K25</f>
        <v>884598.73429752933</v>
      </c>
      <c r="I25" s="6">
        <f>(Principal!I22+Interest!I23)*$K25</f>
        <v>58125</v>
      </c>
      <c r="K25" s="44">
        <v>1</v>
      </c>
    </row>
    <row r="26" spans="1:11" x14ac:dyDescent="0.15">
      <c r="A26">
        <v>21</v>
      </c>
      <c r="B26" s="6">
        <f>(Principal!B23+Interest!B24)*$K26</f>
        <v>3034041.3783804718</v>
      </c>
      <c r="C26" s="6">
        <f>(Principal!C23+Interest!C24)*$K26</f>
        <v>113333.33333333323</v>
      </c>
      <c r="D26" s="6">
        <f>(Principal!D23+Interest!D24)*$K26</f>
        <v>58333.333333333336</v>
      </c>
      <c r="E26" s="6">
        <f>(Principal!E23+Interest!E24)*$K26</f>
        <v>0</v>
      </c>
      <c r="F26" s="6">
        <f>(Principal!F23+Interest!F24)*$K26</f>
        <v>83333.333333333328</v>
      </c>
      <c r="G26" s="6">
        <f>(Principal!G23+Interest!G24)*$K26</f>
        <v>0</v>
      </c>
      <c r="H26" s="6">
        <f>(Principal!H23+Interest!H24)*$K26</f>
        <v>897752.65059182444</v>
      </c>
      <c r="I26" s="6">
        <f>(Principal!I23+Interest!I24)*$K26</f>
        <v>58125</v>
      </c>
      <c r="K26" s="44">
        <v>1</v>
      </c>
    </row>
    <row r="27" spans="1:11" x14ac:dyDescent="0.15">
      <c r="A27">
        <v>22</v>
      </c>
      <c r="B27" s="6">
        <f>(Principal!B24+Interest!B25)*$K27</f>
        <v>3073747.6418382335</v>
      </c>
      <c r="C27" s="6">
        <f>(Principal!C24+Interest!C25)*$K27</f>
        <v>113333.33333333359</v>
      </c>
      <c r="D27" s="6">
        <f>(Principal!D24+Interest!D25)*$K27</f>
        <v>58333.333333333336</v>
      </c>
      <c r="E27" s="6">
        <f>(Principal!E24+Interest!E25)*$K27</f>
        <v>0</v>
      </c>
      <c r="F27" s="6">
        <f>(Principal!F24+Interest!F25)*$K27</f>
        <v>83333.333333333328</v>
      </c>
      <c r="G27" s="6">
        <f>(Principal!G24+Interest!G25)*$K27</f>
        <v>0</v>
      </c>
      <c r="H27" s="6">
        <f>(Principal!H24+Interest!H25)*$K27</f>
        <v>909292.28340923658</v>
      </c>
      <c r="I27" s="6">
        <f>(Principal!I24+Interest!I25)*$K27</f>
        <v>58125</v>
      </c>
      <c r="K27" s="44">
        <v>1</v>
      </c>
    </row>
    <row r="28" spans="1:11" x14ac:dyDescent="0.15">
      <c r="A28">
        <v>23</v>
      </c>
      <c r="B28" s="6">
        <f>(Principal!B25+Interest!B26)*$K28</f>
        <v>3107832.4053332475</v>
      </c>
      <c r="C28" s="6">
        <f>(Principal!C25+Interest!C26)*$K28</f>
        <v>113333.33333333331</v>
      </c>
      <c r="D28" s="6">
        <f>(Principal!D25+Interest!D26)*$K28</f>
        <v>58333.333333333336</v>
      </c>
      <c r="E28" s="6">
        <f>(Principal!E25+Interest!E26)*$K28</f>
        <v>0</v>
      </c>
      <c r="F28" s="6">
        <f>(Principal!F25+Interest!F26)*$K28</f>
        <v>83333.333333333328</v>
      </c>
      <c r="G28" s="6">
        <f>(Principal!G25+Interest!G26)*$K28</f>
        <v>0</v>
      </c>
      <c r="H28" s="6">
        <f>(Principal!H25+Interest!H26)*$K28</f>
        <v>919198.16779997502</v>
      </c>
      <c r="I28" s="6">
        <f>(Principal!I25+Interest!I26)*$K28</f>
        <v>58125</v>
      </c>
      <c r="K28" s="44">
        <v>1</v>
      </c>
    </row>
    <row r="29" spans="1:11" x14ac:dyDescent="0.15">
      <c r="A29">
        <v>24</v>
      </c>
      <c r="B29" s="6">
        <f>(Principal!B26+Interest!B27)*$K29</f>
        <v>3136247.1019843356</v>
      </c>
      <c r="C29" s="6">
        <f>(Principal!C26+Interest!C27)*$K29</f>
        <v>113333.33333333317</v>
      </c>
      <c r="D29" s="6">
        <f>(Principal!D26+Interest!D27)*$K29</f>
        <v>58333.333333333336</v>
      </c>
      <c r="E29" s="6">
        <f>(Principal!E26+Interest!E27)*$K29</f>
        <v>0</v>
      </c>
      <c r="F29" s="6">
        <f>(Principal!F26+Interest!F27)*$K29</f>
        <v>83333.333333333328</v>
      </c>
      <c r="G29" s="6">
        <f>(Principal!G26+Interest!G27)*$K29</f>
        <v>0</v>
      </c>
      <c r="H29" s="6">
        <f>(Principal!H26+Interest!H27)*$K29</f>
        <v>927456.18901419733</v>
      </c>
      <c r="I29" s="6">
        <f>(Principal!I26+Interest!I27)*$K29</f>
        <v>58125</v>
      </c>
      <c r="K29" s="44">
        <v>1</v>
      </c>
    </row>
    <row r="30" spans="1:11" x14ac:dyDescent="0.15">
      <c r="A30">
        <v>25</v>
      </c>
      <c r="B30" s="6">
        <f>(Principal!B27+Interest!B28)*$K30</f>
        <v>3158961.8296740414</v>
      </c>
      <c r="C30" s="6">
        <f>(Principal!C27+Interest!C28)*$K30</f>
        <v>113333.33333333334</v>
      </c>
      <c r="D30" s="6">
        <f>(Principal!D27+Interest!D28)*$K30</f>
        <v>58333.333333333336</v>
      </c>
      <c r="E30" s="6">
        <f>(Principal!E27+Interest!E28)*$K30</f>
        <v>0</v>
      </c>
      <c r="F30" s="6">
        <f>(Principal!F27+Interest!F28)*$K30</f>
        <v>83333.333333333328</v>
      </c>
      <c r="G30" s="6">
        <f>(Principal!G27+Interest!G28)*$K30</f>
        <v>0</v>
      </c>
      <c r="H30" s="6">
        <f>(Principal!H27+Interest!H28)*$K30</f>
        <v>934057.65674901812</v>
      </c>
      <c r="I30" s="6">
        <f>(Principal!I27+Interest!I28)*$K30</f>
        <v>58125</v>
      </c>
      <c r="K30" s="44">
        <v>1</v>
      </c>
    </row>
    <row r="31" spans="1:11" x14ac:dyDescent="0.15">
      <c r="A31">
        <v>26</v>
      </c>
      <c r="B31" s="6">
        <f>(Principal!B28+Interest!B29)*$K31</f>
        <v>3175965.5177670959</v>
      </c>
      <c r="C31" s="6">
        <f>(Principal!C28+Interest!C29)*$K31</f>
        <v>113333.33333333324</v>
      </c>
      <c r="D31" s="6">
        <f>(Principal!D28+Interest!D29)*$K31</f>
        <v>58333.333333333336</v>
      </c>
      <c r="E31" s="6">
        <f>(Principal!E28+Interest!E29)*$K31</f>
        <v>0</v>
      </c>
      <c r="F31" s="6">
        <f>(Principal!F28+Interest!F29)*$K31</f>
        <v>83333.333333333328</v>
      </c>
      <c r="G31" s="6">
        <f>(Principal!G28+Interest!G29)*$K31</f>
        <v>0</v>
      </c>
      <c r="H31" s="6">
        <f>(Principal!H28+Interest!H29)*$K31</f>
        <v>938999.3536010622</v>
      </c>
      <c r="I31" s="6">
        <f>(Principal!I28+Interest!I29)*$K31</f>
        <v>58125</v>
      </c>
      <c r="K31" s="44">
        <v>1</v>
      </c>
    </row>
    <row r="32" spans="1:11" x14ac:dyDescent="0.15">
      <c r="A32">
        <v>27</v>
      </c>
      <c r="B32" s="6">
        <f>(Principal!B29+Interest!B30)*$K32</f>
        <v>3187266.0030668085</v>
      </c>
      <c r="C32" s="6">
        <f>(Principal!C29+Interest!C30)*$K32</f>
        <v>113333.33333333342</v>
      </c>
      <c r="D32" s="6">
        <f>(Principal!D29+Interest!D30)*$K32</f>
        <v>58333.333333333336</v>
      </c>
      <c r="E32" s="6">
        <f>(Principal!E29+Interest!E30)*$K32</f>
        <v>0</v>
      </c>
      <c r="F32" s="6">
        <f>(Principal!F29+Interest!F30)*$K32</f>
        <v>83333.333333333328</v>
      </c>
      <c r="G32" s="6">
        <f>(Principal!G29+Interest!G30)*$K32</f>
        <v>0</v>
      </c>
      <c r="H32" s="6">
        <f>(Principal!H29+Interest!H30)*$K32</f>
        <v>942283.55714129098</v>
      </c>
      <c r="I32" s="6">
        <f>(Principal!I29+Interest!I30)*$K32</f>
        <v>58125</v>
      </c>
      <c r="K32" s="44">
        <v>1</v>
      </c>
    </row>
    <row r="33" spans="1:11" x14ac:dyDescent="0.15">
      <c r="A33">
        <v>28</v>
      </c>
      <c r="B33" s="6">
        <f>(Principal!B30+Interest!B31)*$K33</f>
        <v>3090683.3403504449</v>
      </c>
      <c r="C33" s="6">
        <f>(Principal!C30+Interest!C31)*$K33</f>
        <v>113333.33333333323</v>
      </c>
      <c r="D33" s="6">
        <f>(Principal!D30+Interest!D31)*$K33</f>
        <v>58333.333333333336</v>
      </c>
      <c r="E33" s="6">
        <f>(Principal!E30+Interest!E31)*$K33</f>
        <v>0</v>
      </c>
      <c r="F33" s="6">
        <f>(Principal!F30+Interest!F31)*$K33</f>
        <v>83333.333333333328</v>
      </c>
      <c r="G33" s="6">
        <f>(Principal!G30+Interest!G31)*$K33</f>
        <v>0</v>
      </c>
      <c r="H33" s="6">
        <f>(Principal!H30+Interest!H31)*$K33</f>
        <v>914214.22078934801</v>
      </c>
      <c r="I33" s="6">
        <f>(Principal!I30+Interest!I31)*$K33</f>
        <v>58125</v>
      </c>
      <c r="K33" s="44">
        <v>1</v>
      </c>
    </row>
    <row r="34" spans="1:11" x14ac:dyDescent="0.15">
      <c r="A34">
        <v>29</v>
      </c>
      <c r="B34" s="6">
        <f>(Principal!B31+Interest!B32)*$K34</f>
        <v>2996761.4656740865</v>
      </c>
      <c r="C34" s="6">
        <f>(Principal!C31+Interest!C32)*$K34</f>
        <v>113333.33333333324</v>
      </c>
      <c r="D34" s="6">
        <f>(Principal!D31+Interest!D32)*$K34</f>
        <v>58333.333333333336</v>
      </c>
      <c r="E34" s="6">
        <f>(Principal!E31+Interest!E32)*$K34</f>
        <v>0</v>
      </c>
      <c r="F34" s="6">
        <f>(Principal!F31+Interest!F32)*$K34</f>
        <v>83333.333333333328</v>
      </c>
      <c r="G34" s="6">
        <f>(Principal!G31+Interest!G32)*$K34</f>
        <v>0</v>
      </c>
      <c r="H34" s="6">
        <f>(Principal!H31+Interest!H32)*$K34</f>
        <v>886918.17596153123</v>
      </c>
      <c r="I34" s="6">
        <f>(Principal!I31+Interest!I32)*$K34</f>
        <v>58125</v>
      </c>
      <c r="K34" s="44">
        <v>1</v>
      </c>
    </row>
    <row r="35" spans="1:11" x14ac:dyDescent="0.15">
      <c r="A35">
        <v>30</v>
      </c>
      <c r="B35" s="6">
        <f>(Principal!B32+Interest!B33)*$K35</f>
        <v>2905428.0499184239</v>
      </c>
      <c r="C35" s="6">
        <f>(Principal!C32+Interest!C33)*$K35</f>
        <v>113333.33333333326</v>
      </c>
      <c r="D35" s="6">
        <f>(Principal!D32+Interest!D33)*$K35</f>
        <v>58333.333333333336</v>
      </c>
      <c r="E35" s="6">
        <f>(Principal!E32+Interest!E33)*$K35</f>
        <v>0</v>
      </c>
      <c r="F35" s="6">
        <f>(Principal!F32+Interest!F33)*$K35</f>
        <v>83333.333333333328</v>
      </c>
      <c r="G35" s="6">
        <f>(Principal!G32+Interest!G33)*$K35</f>
        <v>0</v>
      </c>
      <c r="H35" s="6">
        <f>(Principal!H32+Interest!H33)*$K35</f>
        <v>860374.40200754208</v>
      </c>
      <c r="I35" s="6">
        <f>(Principal!I32+Interest!I33)*$K35</f>
        <v>58125</v>
      </c>
      <c r="K35" s="44">
        <v>1</v>
      </c>
    </row>
    <row r="36" spans="1:11" x14ac:dyDescent="0.15">
      <c r="A36">
        <v>31</v>
      </c>
      <c r="B36" s="6">
        <f>(Principal!B33+Interest!B34)*$K36</f>
        <v>2816612.7104473249</v>
      </c>
      <c r="C36" s="6">
        <f>(Principal!C33+Interest!C34)*$K36</f>
        <v>113333.33333333352</v>
      </c>
      <c r="D36" s="6">
        <f>(Principal!D33+Interest!D34)*$K36</f>
        <v>58333.333333333336</v>
      </c>
      <c r="E36" s="6">
        <f>(Principal!E33+Interest!E34)*$K36</f>
        <v>0</v>
      </c>
      <c r="F36" s="6">
        <f>(Principal!F33+Interest!F34)*$K36</f>
        <v>83333.333333333328</v>
      </c>
      <c r="G36" s="6">
        <f>(Principal!G33+Interest!G34)*$K36</f>
        <v>0</v>
      </c>
      <c r="H36" s="6">
        <f>(Principal!H33+Interest!H34)*$K36</f>
        <v>834562.44397375383</v>
      </c>
      <c r="I36" s="6">
        <f>(Principal!I33+Interest!I34)*$K36</f>
        <v>58125</v>
      </c>
      <c r="K36" s="44">
        <v>1</v>
      </c>
    </row>
    <row r="37" spans="1:11" x14ac:dyDescent="0.15">
      <c r="A37">
        <v>32</v>
      </c>
      <c r="B37" s="6">
        <f>(Principal!B34+Interest!B35)*$K37</f>
        <v>2142374.961463748</v>
      </c>
      <c r="C37" s="6">
        <f>(Principal!C34+Interest!C35)*$K37</f>
        <v>701205.33099711011</v>
      </c>
      <c r="D37" s="6">
        <f>(Principal!D34+Interest!D35)*$K37</f>
        <v>58333.333333333336</v>
      </c>
      <c r="E37" s="6">
        <f>(Principal!E34+Interest!E35)*$K37</f>
        <v>0</v>
      </c>
      <c r="F37" s="6">
        <f>(Principal!F34+Interest!F35)*$K37</f>
        <v>83333.333333333328</v>
      </c>
      <c r="G37" s="6">
        <f>(Principal!G34+Interest!G35)*$K37</f>
        <v>0</v>
      </c>
      <c r="H37" s="6">
        <f>(Principal!H34+Interest!H35)*$K37</f>
        <v>809462.39749643684</v>
      </c>
      <c r="I37" s="6">
        <f>(Principal!I34+Interest!I35)*$K37</f>
        <v>58125</v>
      </c>
      <c r="K37" s="44">
        <v>1</v>
      </c>
    </row>
    <row r="38" spans="1:11" x14ac:dyDescent="0.15">
      <c r="A38">
        <v>33</v>
      </c>
      <c r="B38" s="6">
        <f>(Principal!B35+Interest!B36)*$K38</f>
        <v>0</v>
      </c>
      <c r="C38" s="6">
        <f>(Principal!C35+Interest!C36)*$K38</f>
        <v>1487384.3053186624</v>
      </c>
      <c r="D38" s="6">
        <f>(Principal!D35+Interest!D36)*$K38</f>
        <v>1330546.5130761273</v>
      </c>
      <c r="E38" s="6">
        <f>(Principal!E35+Interest!E36)*$K38</f>
        <v>0</v>
      </c>
      <c r="F38" s="6">
        <f>(Principal!F35+Interest!F36)*$K38</f>
        <v>83333.333333333328</v>
      </c>
      <c r="G38" s="6">
        <f>(Principal!G35+Interest!G36)*$K38</f>
        <v>0</v>
      </c>
      <c r="H38" s="6">
        <f>(Principal!H35+Interest!H36)*$K38</f>
        <v>785054.89409598568</v>
      </c>
      <c r="I38" s="6">
        <f>(Principal!I35+Interest!I36)*$K38</f>
        <v>58125</v>
      </c>
      <c r="K38" s="44">
        <v>1</v>
      </c>
    </row>
    <row r="39" spans="1:11" x14ac:dyDescent="0.15">
      <c r="A39">
        <v>34</v>
      </c>
      <c r="B39" s="6">
        <f>(Principal!B36+Interest!B37)*$K39</f>
        <v>0</v>
      </c>
      <c r="C39" s="6">
        <f>(Principal!C36+Interest!C37)*$K39</f>
        <v>0</v>
      </c>
      <c r="D39" s="6">
        <f>(Principal!D36+Interest!D37)*$K39</f>
        <v>2736266.1053300924</v>
      </c>
      <c r="E39" s="6">
        <f>(Principal!E36+Interest!E37)*$K39</f>
        <v>0</v>
      </c>
      <c r="F39" s="6">
        <f>(Principal!F36+Interest!F37)*$K39</f>
        <v>83333.333333333328</v>
      </c>
      <c r="G39" s="6">
        <f>(Principal!G36+Interest!G37)*$K39</f>
        <v>0</v>
      </c>
      <c r="H39" s="6">
        <f>(Principal!H36+Interest!H37)*$K39</f>
        <v>761321.08686155803</v>
      </c>
      <c r="I39" s="6">
        <f>(Principal!I36+Interest!I37)*$K39</f>
        <v>58125</v>
      </c>
      <c r="K39" s="44">
        <v>1</v>
      </c>
    </row>
    <row r="40" spans="1:11" x14ac:dyDescent="0.15">
      <c r="A40">
        <v>35</v>
      </c>
      <c r="B40" s="6">
        <f>(Principal!B37+Interest!B38)*$K40</f>
        <v>0</v>
      </c>
      <c r="C40" s="6">
        <f>(Principal!C37+Interest!C38)*$K40</f>
        <v>0</v>
      </c>
      <c r="D40" s="6">
        <f>(Principal!D37+Interest!D38)*$K40</f>
        <v>2656856.3837103089</v>
      </c>
      <c r="E40" s="6">
        <f>(Principal!E37+Interest!E38)*$K40</f>
        <v>0</v>
      </c>
      <c r="F40" s="6">
        <f>(Principal!F37+Interest!F38)*$K40</f>
        <v>83333.333333333328</v>
      </c>
      <c r="G40" s="6">
        <f>(Principal!G37+Interest!G38)*$K40</f>
        <v>0</v>
      </c>
      <c r="H40" s="6">
        <f>(Principal!H37+Interest!H38)*$K40</f>
        <v>738242.63651580852</v>
      </c>
      <c r="I40" s="6">
        <f>(Principal!I37+Interest!I38)*$K40</f>
        <v>58125</v>
      </c>
      <c r="K40" s="44">
        <v>1</v>
      </c>
    </row>
    <row r="41" spans="1:11" x14ac:dyDescent="0.15">
      <c r="A41">
        <v>36</v>
      </c>
      <c r="B41" s="6">
        <f>(Principal!B38+Interest!B39)*$K41</f>
        <v>0</v>
      </c>
      <c r="C41" s="6">
        <f>(Principal!C38+Interest!C39)*$K41</f>
        <v>0</v>
      </c>
      <c r="D41" s="6">
        <f>(Principal!D38+Interest!D39)*$K41</f>
        <v>2579640.2506655483</v>
      </c>
      <c r="E41" s="6">
        <f>(Principal!E38+Interest!E39)*$K41</f>
        <v>0</v>
      </c>
      <c r="F41" s="6">
        <f>(Principal!F38+Interest!F39)*$K41</f>
        <v>83333.333333333328</v>
      </c>
      <c r="G41" s="6">
        <f>(Principal!G38+Interest!G39)*$K41</f>
        <v>0</v>
      </c>
      <c r="H41" s="6">
        <f>(Principal!H38+Interest!H39)*$K41</f>
        <v>715801.69784967497</v>
      </c>
      <c r="I41" s="6">
        <f>(Principal!I38+Interest!I39)*$K41</f>
        <v>58125</v>
      </c>
      <c r="K41" s="44">
        <v>1</v>
      </c>
    </row>
    <row r="42" spans="1:11" x14ac:dyDescent="0.15">
      <c r="A42">
        <v>37</v>
      </c>
      <c r="B42" s="6">
        <f>(Principal!B39+Interest!B40)*$K42</f>
        <v>0</v>
      </c>
      <c r="C42" s="6">
        <f>(Principal!C39+Interest!C40)*$K42</f>
        <v>0</v>
      </c>
      <c r="D42" s="6">
        <f>(Principal!D39+Interest!D40)*$K42</f>
        <v>2504557.9579094523</v>
      </c>
      <c r="E42" s="6">
        <f>(Principal!E39+Interest!E40)*$K42</f>
        <v>0</v>
      </c>
      <c r="F42" s="6">
        <f>(Principal!F39+Interest!F40)*$K42</f>
        <v>83333.333333333328</v>
      </c>
      <c r="G42" s="6">
        <f>(Principal!G39+Interest!G40)*$K42</f>
        <v>0</v>
      </c>
      <c r="H42" s="6">
        <f>(Principal!H39+Interest!H40)*$K42</f>
        <v>693980.9065174344</v>
      </c>
      <c r="I42" s="6">
        <f>(Principal!I39+Interest!I40)*$K42</f>
        <v>58125</v>
      </c>
      <c r="K42" s="44">
        <v>1</v>
      </c>
    </row>
    <row r="43" spans="1:11" x14ac:dyDescent="0.15">
      <c r="A43">
        <v>38</v>
      </c>
      <c r="B43" s="6">
        <f>(Principal!B40+Interest!B41)*$K43</f>
        <v>0</v>
      </c>
      <c r="C43" s="6">
        <f>(Principal!C40+Interest!C41)*$K43</f>
        <v>0</v>
      </c>
      <c r="D43" s="6">
        <f>(Principal!D40+Interest!D41)*$K43</f>
        <v>2406630.2835256741</v>
      </c>
      <c r="E43" s="6">
        <f>(Principal!E40+Interest!E41)*$K43</f>
        <v>24921.083984042984</v>
      </c>
      <c r="F43" s="6">
        <f>(Principal!F40+Interest!F41)*$K43</f>
        <v>83333.333333333328</v>
      </c>
      <c r="G43" s="6">
        <f>(Principal!G40+Interest!G41)*$K43</f>
        <v>0</v>
      </c>
      <c r="H43" s="6">
        <f>(Principal!H40+Interest!H41)*$K43</f>
        <v>672763.36618251156</v>
      </c>
      <c r="I43" s="6">
        <f>(Principal!I40+Interest!I41)*$K43</f>
        <v>58125</v>
      </c>
      <c r="K43" s="44">
        <v>1</v>
      </c>
    </row>
    <row r="44" spans="1:11" x14ac:dyDescent="0.15">
      <c r="A44">
        <v>39</v>
      </c>
      <c r="B44" s="6">
        <f>(Principal!B41+Interest!B42)*$K44</f>
        <v>0</v>
      </c>
      <c r="C44" s="6">
        <f>(Principal!C41+Interest!C42)*$K44</f>
        <v>0</v>
      </c>
      <c r="D44" s="6">
        <f>(Principal!D41+Interest!D42)*$K44</f>
        <v>0</v>
      </c>
      <c r="E44" s="6">
        <f>(Principal!E41+Interest!E42)*$K44</f>
        <v>2360563.9088335955</v>
      </c>
      <c r="F44" s="6">
        <f>(Principal!F41+Interest!F42)*$K44</f>
        <v>83333.333333333328</v>
      </c>
      <c r="G44" s="6">
        <f>(Principal!G41+Interest!G42)*$K44</f>
        <v>0</v>
      </c>
      <c r="H44" s="6">
        <f>(Principal!H41+Interest!H42)*$K44</f>
        <v>652132.63600476354</v>
      </c>
      <c r="I44" s="6">
        <f>(Principal!I41+Interest!I42)*$K44</f>
        <v>58125</v>
      </c>
      <c r="K44" s="44">
        <v>1</v>
      </c>
    </row>
    <row r="45" spans="1:11" x14ac:dyDescent="0.15">
      <c r="A45">
        <v>40</v>
      </c>
      <c r="B45" s="6">
        <f>(Principal!B42+Interest!B43)*$K45</f>
        <v>0</v>
      </c>
      <c r="C45" s="6">
        <f>(Principal!C42+Interest!C43)*$K45</f>
        <v>0</v>
      </c>
      <c r="D45" s="6">
        <f>(Principal!D42+Interest!D43)*$K45</f>
        <v>0</v>
      </c>
      <c r="E45" s="6">
        <f>(Principal!E42+Interest!E43)*$K45</f>
        <v>2291540.5366373104</v>
      </c>
      <c r="F45" s="6">
        <f>(Principal!F42+Interest!F43)*$K45</f>
        <v>83333.333333333328</v>
      </c>
      <c r="G45" s="6">
        <f>(Principal!G42+Interest!G43)*$K45</f>
        <v>0</v>
      </c>
      <c r="H45" s="6">
        <f>(Principal!H42+Interest!H43)*$K45</f>
        <v>632072.71846021828</v>
      </c>
      <c r="I45" s="6">
        <f>(Principal!I42+Interest!I43)*$K45</f>
        <v>58125</v>
      </c>
      <c r="K45" s="44">
        <v>1</v>
      </c>
    </row>
    <row r="46" spans="1:11" x14ac:dyDescent="0.15">
      <c r="A46">
        <v>41</v>
      </c>
      <c r="B46" s="6">
        <f>(Principal!B43+Interest!B44)*$K46</f>
        <v>0</v>
      </c>
      <c r="C46" s="6">
        <f>(Principal!C43+Interest!C44)*$K46</f>
        <v>0</v>
      </c>
      <c r="D46" s="6">
        <f>(Principal!D43+Interest!D44)*$K46</f>
        <v>0</v>
      </c>
      <c r="E46" s="6">
        <f>(Principal!E43+Interest!E44)*$K46</f>
        <v>2224427.6902691564</v>
      </c>
      <c r="F46" s="6">
        <f>(Principal!F43+Interest!F44)*$K46</f>
        <v>83333.333333333328</v>
      </c>
      <c r="G46" s="6">
        <f>(Principal!G43+Interest!G44)*$K46</f>
        <v>0</v>
      </c>
      <c r="H46" s="6">
        <f>(Principal!H43+Interest!H44)*$K46</f>
        <v>612568.04748447356</v>
      </c>
      <c r="I46" s="6">
        <f>(Principal!I43+Interest!I44)*$K46</f>
        <v>58125</v>
      </c>
      <c r="K46" s="44">
        <v>1</v>
      </c>
    </row>
    <row r="47" spans="1:11" x14ac:dyDescent="0.15">
      <c r="A47">
        <v>42</v>
      </c>
      <c r="B47" s="6">
        <f>(Principal!B44+Interest!B45)*$K47</f>
        <v>0</v>
      </c>
      <c r="C47" s="6">
        <f>(Principal!C44+Interest!C45)*$K47</f>
        <v>0</v>
      </c>
      <c r="D47" s="6">
        <f>(Principal!D44+Interest!D45)*$K47</f>
        <v>0</v>
      </c>
      <c r="E47" s="6">
        <f>(Principal!E44+Interest!E45)*$K47</f>
        <v>2159173.2539568176</v>
      </c>
      <c r="F47" s="6">
        <f>(Principal!F44+Interest!F45)*$K47</f>
        <v>83333.333333333328</v>
      </c>
      <c r="G47" s="6">
        <f>(Principal!G44+Interest!G45)*$K47</f>
        <v>0</v>
      </c>
      <c r="H47" s="6">
        <f>(Principal!H44+Interest!H45)*$K47</f>
        <v>593603.47693120013</v>
      </c>
      <c r="I47" s="6">
        <f>(Principal!I44+Interest!I45)*$K47</f>
        <v>58125</v>
      </c>
      <c r="K47" s="44">
        <v>1</v>
      </c>
    </row>
    <row r="48" spans="1:11" x14ac:dyDescent="0.15">
      <c r="A48">
        <v>43</v>
      </c>
      <c r="B48" s="6">
        <f>(Principal!B45+Interest!B46)*$K48</f>
        <v>0</v>
      </c>
      <c r="C48" s="6">
        <f>(Principal!C45+Interest!C46)*$K48</f>
        <v>0</v>
      </c>
      <c r="D48" s="6">
        <f>(Principal!D45+Interest!D46)*$K48</f>
        <v>0</v>
      </c>
      <c r="E48" s="6">
        <f>(Principal!E45+Interest!E46)*$K48</f>
        <v>2095726.5181502511</v>
      </c>
      <c r="F48" s="6">
        <f>(Principal!F45+Interest!F46)*$K48</f>
        <v>83333.333333333328</v>
      </c>
      <c r="G48" s="6">
        <f>(Principal!G45+Interest!G46)*$K48</f>
        <v>0</v>
      </c>
      <c r="H48" s="6">
        <f>(Principal!H45+Interest!H46)*$K48</f>
        <v>575164.26933741663</v>
      </c>
      <c r="I48" s="6">
        <f>(Principal!I45+Interest!I46)*$K48</f>
        <v>58125</v>
      </c>
      <c r="K48" s="44">
        <v>1</v>
      </c>
    </row>
    <row r="49" spans="1:11" x14ac:dyDescent="0.15">
      <c r="A49">
        <v>44</v>
      </c>
      <c r="B49" s="6">
        <f>(Principal!B46+Interest!B47)*$K49</f>
        <v>0</v>
      </c>
      <c r="C49" s="6">
        <f>(Principal!C46+Interest!C47)*$K49</f>
        <v>0</v>
      </c>
      <c r="D49" s="6">
        <f>(Principal!D46+Interest!D47)*$K49</f>
        <v>0</v>
      </c>
      <c r="E49" s="6">
        <f>(Principal!E46+Interest!E47)*$K49</f>
        <v>2034038.1418922092</v>
      </c>
      <c r="F49" s="6">
        <f>(Principal!F46+Interest!F47)*$K49</f>
        <v>83333.333333333328</v>
      </c>
      <c r="G49" s="6">
        <f>(Principal!G46+Interest!G47)*$K49</f>
        <v>0</v>
      </c>
      <c r="H49" s="6">
        <f>(Principal!H46+Interest!H47)*$K49</f>
        <v>557236.08498742338</v>
      </c>
      <c r="I49" s="6">
        <f>(Principal!I46+Interest!I47)*$K49</f>
        <v>58125</v>
      </c>
      <c r="K49" s="44">
        <v>1</v>
      </c>
    </row>
    <row r="50" spans="1:11" x14ac:dyDescent="0.15">
      <c r="A50">
        <v>45</v>
      </c>
      <c r="B50" s="6">
        <f>(Principal!B47+Interest!B48)*$K50</f>
        <v>0</v>
      </c>
      <c r="C50" s="6">
        <f>(Principal!C47+Interest!C48)*$K50</f>
        <v>0</v>
      </c>
      <c r="D50" s="6">
        <f>(Principal!D47+Interest!D48)*$K50</f>
        <v>0</v>
      </c>
      <c r="E50" s="6">
        <f>(Principal!E47+Interest!E48)*$K50</f>
        <v>1974060.1161892219</v>
      </c>
      <c r="F50" s="6">
        <f>(Principal!F47+Interest!F48)*$K50</f>
        <v>83333.333333333328</v>
      </c>
      <c r="G50" s="6">
        <f>(Principal!G47+Interest!G48)*$K50</f>
        <v>0</v>
      </c>
      <c r="H50" s="6">
        <f>(Principal!H47+Interest!H48)*$K50</f>
        <v>539804.97126749263</v>
      </c>
      <c r="I50" s="6">
        <f>(Principal!I47+Interest!I48)*$K50</f>
        <v>58125</v>
      </c>
      <c r="K50" s="44">
        <v>1</v>
      </c>
    </row>
    <row r="51" spans="1:11" x14ac:dyDescent="0.15">
      <c r="A51">
        <v>46</v>
      </c>
      <c r="B51" s="6">
        <f>(Principal!B48+Interest!B49)*$K51</f>
        <v>0</v>
      </c>
      <c r="C51" s="6">
        <f>(Principal!C48+Interest!C49)*$K51</f>
        <v>0</v>
      </c>
      <c r="D51" s="6">
        <f>(Principal!D48+Interest!D49)*$K51</f>
        <v>0</v>
      </c>
      <c r="E51" s="6">
        <f>(Principal!E48+Interest!E49)*$K51</f>
        <v>1915745.7283565784</v>
      </c>
      <c r="F51" s="6">
        <f>(Principal!F48+Interest!F49)*$K51</f>
        <v>83333.333333333328</v>
      </c>
      <c r="G51" s="6">
        <f>(Principal!G48+Interest!G49)*$K51</f>
        <v>0</v>
      </c>
      <c r="H51" s="6">
        <f>(Principal!H48+Interest!H49)*$K51</f>
        <v>522857.35230363056</v>
      </c>
      <c r="I51" s="6">
        <f>(Principal!I48+Interest!I49)*$K51</f>
        <v>58125</v>
      </c>
      <c r="K51" s="44">
        <v>1</v>
      </c>
    </row>
    <row r="52" spans="1:11" x14ac:dyDescent="0.15">
      <c r="A52">
        <v>47</v>
      </c>
      <c r="B52" s="6">
        <f>(Principal!B49+Interest!B50)*$K52</f>
        <v>0</v>
      </c>
      <c r="C52" s="6">
        <f>(Principal!C49+Interest!C50)*$K52</f>
        <v>0</v>
      </c>
      <c r="D52" s="6">
        <f>(Principal!D49+Interest!D50)*$K52</f>
        <v>0</v>
      </c>
      <c r="E52" s="6">
        <f>(Principal!E49+Interest!E50)*$K52</f>
        <v>1859049.5273115293</v>
      </c>
      <c r="F52" s="6">
        <f>(Principal!F49+Interest!F50)*$K52</f>
        <v>83333.333333333328</v>
      </c>
      <c r="G52" s="6">
        <f>(Principal!G49+Interest!G50)*$K52</f>
        <v>0</v>
      </c>
      <c r="H52" s="6">
        <f>(Principal!H49+Interest!H50)*$K52</f>
        <v>506380.01887491316</v>
      </c>
      <c r="I52" s="6">
        <f>(Principal!I49+Interest!I50)*$K52</f>
        <v>58125</v>
      </c>
      <c r="K52" s="44">
        <v>1</v>
      </c>
    </row>
    <row r="53" spans="1:11" x14ac:dyDescent="0.15">
      <c r="A53">
        <v>48</v>
      </c>
      <c r="B53" s="6">
        <f>(Principal!B50+Interest!B51)*$K53</f>
        <v>0</v>
      </c>
      <c r="C53" s="6">
        <f>(Principal!C50+Interest!C51)*$K53</f>
        <v>0</v>
      </c>
      <c r="D53" s="6">
        <f>(Principal!D50+Interest!D51)*$K53</f>
        <v>0</v>
      </c>
      <c r="E53" s="6">
        <f>(Principal!E50+Interest!E51)*$K53</f>
        <v>1803927.2897896362</v>
      </c>
      <c r="F53" s="6">
        <f>(Principal!F50+Interest!F51)*$K53</f>
        <v>83333.333333333328</v>
      </c>
      <c r="G53" s="6">
        <f>(Principal!G50+Interest!G51)*$K53</f>
        <v>0</v>
      </c>
      <c r="H53" s="6">
        <f>(Principal!H50+Interest!H51)*$K53</f>
        <v>490360.11859511293</v>
      </c>
      <c r="I53" s="6">
        <f>(Principal!I50+Interest!I51)*$K53</f>
        <v>58125</v>
      </c>
      <c r="K53" s="44">
        <v>1</v>
      </c>
    </row>
    <row r="54" spans="1:11" x14ac:dyDescent="0.15">
      <c r="A54">
        <v>49</v>
      </c>
      <c r="B54" s="6">
        <f>(Principal!B51+Interest!B52)*$K54</f>
        <v>0</v>
      </c>
      <c r="C54" s="6">
        <f>(Principal!C51+Interest!C52)*$K54</f>
        <v>0</v>
      </c>
      <c r="D54" s="6">
        <f>(Principal!D51+Interest!D52)*$K54</f>
        <v>0</v>
      </c>
      <c r="E54" s="6">
        <f>(Principal!E51+Interest!E52)*$K54</f>
        <v>1750335.9874598333</v>
      </c>
      <c r="F54" s="6">
        <f>(Principal!F51+Interest!F52)*$K54</f>
        <v>83333.333333333328</v>
      </c>
      <c r="G54" s="6">
        <f>(Principal!G51+Interest!G52)*$K54</f>
        <v>0</v>
      </c>
      <c r="H54" s="6">
        <f>(Principal!H51+Interest!H52)*$K54</f>
        <v>474785.14635551407</v>
      </c>
      <c r="I54" s="6">
        <f>(Principal!I51+Interest!I52)*$K54</f>
        <v>58125</v>
      </c>
      <c r="K54" s="44">
        <v>1</v>
      </c>
    </row>
    <row r="55" spans="1:11" x14ac:dyDescent="0.15">
      <c r="A55">
        <v>50</v>
      </c>
      <c r="B55" s="6">
        <f>(Principal!B52+Interest!B53)*$K55</f>
        <v>0</v>
      </c>
      <c r="C55" s="6">
        <f>(Principal!C52+Interest!C53)*$K55</f>
        <v>0</v>
      </c>
      <c r="D55" s="6">
        <f>(Principal!D52+Interest!D53)*$K55</f>
        <v>0</v>
      </c>
      <c r="E55" s="6">
        <f>(Principal!E52+Interest!E53)*$K55</f>
        <v>1698233.7549144102</v>
      </c>
      <c r="F55" s="6">
        <f>(Principal!F52+Interest!F53)*$K55</f>
        <v>83333.333333333328</v>
      </c>
      <c r="G55" s="6">
        <f>(Principal!G52+Interest!G53)*$K55</f>
        <v>0</v>
      </c>
      <c r="H55" s="6">
        <f>(Principal!H52+Interest!H53)*$K55</f>
        <v>459642.93502200046</v>
      </c>
      <c r="I55" s="6">
        <f>(Principal!I52+Interest!I53)*$K55</f>
        <v>58125</v>
      </c>
      <c r="K55" s="44">
        <v>1</v>
      </c>
    </row>
    <row r="56" spans="1:11" x14ac:dyDescent="0.15">
      <c r="A56">
        <v>51</v>
      </c>
      <c r="B56" s="6">
        <f>(Principal!B53+Interest!B54)*$K56</f>
        <v>0</v>
      </c>
      <c r="C56" s="6">
        <f>(Principal!C53+Interest!C54)*$K56</f>
        <v>0</v>
      </c>
      <c r="D56" s="6">
        <f>(Principal!D53+Interest!D54)*$K56</f>
        <v>0</v>
      </c>
      <c r="E56" s="6">
        <f>(Principal!E53+Interest!E54)*$K56</f>
        <v>1647579.8585107753</v>
      </c>
      <c r="F56" s="6">
        <f>(Principal!F53+Interest!F54)*$K56</f>
        <v>83333.333333333328</v>
      </c>
      <c r="G56" s="6">
        <f>(Principal!G53+Interest!G54)*$K56</f>
        <v>0</v>
      </c>
      <c r="H56" s="6">
        <f>(Principal!H53+Interest!H54)*$K56</f>
        <v>444921.64637969405</v>
      </c>
      <c r="I56" s="6">
        <f>(Principal!I53+Interest!I54)*$K56</f>
        <v>58125</v>
      </c>
      <c r="K56" s="44">
        <v>1</v>
      </c>
    </row>
    <row r="57" spans="1:11" x14ac:dyDescent="0.15">
      <c r="A57">
        <v>52</v>
      </c>
      <c r="B57" s="6">
        <f>(Principal!B54+Interest!B55)*$K57</f>
        <v>0</v>
      </c>
      <c r="C57" s="6">
        <f>(Principal!C54+Interest!C55)*$K57</f>
        <v>0</v>
      </c>
      <c r="D57" s="6">
        <f>(Principal!D54+Interest!D55)*$K57</f>
        <v>0</v>
      </c>
      <c r="E57" s="6">
        <f>(Principal!E54+Interest!E55)*$K57</f>
        <v>657491.01265282487</v>
      </c>
      <c r="F57" s="6">
        <f>(Principal!F54+Interest!F55)*$K57</f>
        <v>1024176.9867229454</v>
      </c>
      <c r="G57" s="6">
        <f>(Principal!G54+Interest!G55)*$K57</f>
        <v>0</v>
      </c>
      <c r="H57" s="6">
        <f>(Principal!H54+Interest!H55)*$K57</f>
        <v>430609.76231858321</v>
      </c>
      <c r="I57" s="6">
        <f>(Principal!I54+Interest!I55)*$K57</f>
        <v>58125</v>
      </c>
      <c r="K57" s="44">
        <v>1</v>
      </c>
    </row>
    <row r="58" spans="1:11" x14ac:dyDescent="0.15">
      <c r="A58">
        <v>53</v>
      </c>
      <c r="B58" s="6">
        <f>(Principal!B55+Interest!B56)*$K58</f>
        <v>0</v>
      </c>
      <c r="C58" s="6">
        <f>(Principal!C55+Interest!C56)*$K58</f>
        <v>0</v>
      </c>
      <c r="D58" s="6">
        <f>(Principal!D55+Interest!D56)*$K58</f>
        <v>0</v>
      </c>
      <c r="E58" s="6">
        <f>(Principal!E55+Interest!E56)*$K58</f>
        <v>0</v>
      </c>
      <c r="F58" s="6">
        <f>(Principal!F55+Interest!F56)*$K58</f>
        <v>1633792.9505505965</v>
      </c>
      <c r="G58" s="6">
        <f>(Principal!G55+Interest!G56)*$K58</f>
        <v>0</v>
      </c>
      <c r="H58" s="6">
        <f>(Principal!H55+Interest!H56)*$K58</f>
        <v>248662.81888133363</v>
      </c>
      <c r="I58" s="6">
        <f>(Principal!I55+Interest!I56)*$K58</f>
        <v>226158.25737243338</v>
      </c>
      <c r="K58" s="44">
        <v>1</v>
      </c>
    </row>
    <row r="59" spans="1:11" x14ac:dyDescent="0.15">
      <c r="A59">
        <v>54</v>
      </c>
      <c r="B59" s="6">
        <f>(Principal!B56+Interest!B57)*$K59</f>
        <v>0</v>
      </c>
      <c r="C59" s="6">
        <f>(Principal!C56+Interest!C57)*$K59</f>
        <v>0</v>
      </c>
      <c r="D59" s="6">
        <f>(Principal!D56+Interest!D57)*$K59</f>
        <v>0</v>
      </c>
      <c r="E59" s="6">
        <f>(Principal!E56+Interest!E57)*$K59</f>
        <v>0</v>
      </c>
      <c r="F59" s="6">
        <f>(Principal!F56+Interest!F57)*$K59</f>
        <v>1587250.5282549702</v>
      </c>
      <c r="G59" s="6">
        <f>(Principal!G56+Interest!G57)*$K59</f>
        <v>0</v>
      </c>
      <c r="H59" s="6">
        <f>(Principal!H56+Interest!H57)*$K59</f>
        <v>0</v>
      </c>
      <c r="I59" s="6">
        <f>(Principal!I56+Interest!I57)*$K59</f>
        <v>461294.68477410066</v>
      </c>
      <c r="K59" s="44">
        <v>1</v>
      </c>
    </row>
    <row r="60" spans="1:11" x14ac:dyDescent="0.15">
      <c r="A60">
        <v>55</v>
      </c>
      <c r="B60" s="6">
        <f>(Principal!B57+Interest!B58)*$K60</f>
        <v>0</v>
      </c>
      <c r="C60" s="6">
        <f>(Principal!C57+Interest!C58)*$K60</f>
        <v>0</v>
      </c>
      <c r="D60" s="6">
        <f>(Principal!D57+Interest!D58)*$K60</f>
        <v>0</v>
      </c>
      <c r="E60" s="6">
        <f>(Principal!E57+Interest!E58)*$K60</f>
        <v>0</v>
      </c>
      <c r="F60" s="6">
        <f>(Principal!F57+Interest!F58)*$K60</f>
        <v>1542004.2305830363</v>
      </c>
      <c r="G60" s="6">
        <f>(Principal!G57+Interest!G58)*$K60</f>
        <v>0</v>
      </c>
      <c r="H60" s="6">
        <f>(Principal!H57+Interest!H58)*$K60</f>
        <v>0</v>
      </c>
      <c r="I60" s="6">
        <f>(Principal!I57+Interest!I58)*$K60</f>
        <v>448144.97951319488</v>
      </c>
      <c r="K60" s="44">
        <v>1</v>
      </c>
    </row>
    <row r="61" spans="1:11" x14ac:dyDescent="0.15">
      <c r="A61">
        <v>56</v>
      </c>
      <c r="B61" s="6">
        <f>(Principal!B58+Interest!B59)*$K61</f>
        <v>0</v>
      </c>
      <c r="C61" s="6">
        <f>(Principal!C58+Interest!C59)*$K61</f>
        <v>0</v>
      </c>
      <c r="D61" s="6">
        <f>(Principal!D58+Interest!D59)*$K61</f>
        <v>0</v>
      </c>
      <c r="E61" s="6">
        <f>(Principal!E58+Interest!E59)*$K61</f>
        <v>0</v>
      </c>
      <c r="F61" s="6">
        <f>(Principal!F58+Interest!F59)*$K61</f>
        <v>1498018.5436107742</v>
      </c>
      <c r="G61" s="6">
        <f>(Principal!G58+Interest!G59)*$K61</f>
        <v>0</v>
      </c>
      <c r="H61" s="6">
        <f>(Principal!H58+Interest!H59)*$K61</f>
        <v>0</v>
      </c>
      <c r="I61" s="6">
        <f>(Principal!I58+Interest!I59)*$K61</f>
        <v>435361.63923688116</v>
      </c>
      <c r="K61" s="44">
        <v>1</v>
      </c>
    </row>
    <row r="62" spans="1:11" x14ac:dyDescent="0.15">
      <c r="A62">
        <v>57</v>
      </c>
      <c r="B62" s="6">
        <f>(Principal!B59+Interest!B60)*$K62</f>
        <v>0</v>
      </c>
      <c r="C62" s="6">
        <f>(Principal!C59+Interest!C60)*$K62</f>
        <v>0</v>
      </c>
      <c r="D62" s="6">
        <f>(Principal!D59+Interest!D60)*$K62</f>
        <v>0</v>
      </c>
      <c r="E62" s="6">
        <f>(Principal!E59+Interest!E60)*$K62</f>
        <v>0</v>
      </c>
      <c r="F62" s="6">
        <f>(Principal!F59+Interest!F60)*$K62</f>
        <v>1455258.914895175</v>
      </c>
      <c r="G62" s="6">
        <f>(Principal!G59+Interest!G60)*$K62</f>
        <v>0</v>
      </c>
      <c r="H62" s="6">
        <f>(Principal!H59+Interest!H60)*$K62</f>
        <v>0</v>
      </c>
      <c r="I62" s="6">
        <f>(Principal!I59+Interest!I60)*$K62</f>
        <v>422934.62214141013</v>
      </c>
      <c r="K62" s="44">
        <v>1</v>
      </c>
    </row>
    <row r="63" spans="1:11" x14ac:dyDescent="0.15">
      <c r="A63">
        <v>58</v>
      </c>
      <c r="B63" s="6">
        <f>(Principal!B60+Interest!B61)*$K63</f>
        <v>0</v>
      </c>
      <c r="C63" s="6">
        <f>(Principal!C60+Interest!C61)*$K63</f>
        <v>0</v>
      </c>
      <c r="D63" s="6">
        <f>(Principal!D60+Interest!D61)*$K63</f>
        <v>0</v>
      </c>
      <c r="E63" s="6">
        <f>(Principal!E60+Interest!E61)*$K63</f>
        <v>0</v>
      </c>
      <c r="F63" s="6">
        <f>(Principal!F60+Interest!F61)*$K63</f>
        <v>1413691.727679309</v>
      </c>
      <c r="G63" s="6">
        <f>(Principal!G60+Interest!G61)*$K63</f>
        <v>0</v>
      </c>
      <c r="H63" s="6">
        <f>(Principal!H60+Interest!H61)*$K63</f>
        <v>0</v>
      </c>
      <c r="I63" s="6">
        <f>(Principal!I60+Interest!I61)*$K63</f>
        <v>410854.15835679916</v>
      </c>
      <c r="K63" s="44">
        <v>1</v>
      </c>
    </row>
    <row r="64" spans="1:11" x14ac:dyDescent="0.15">
      <c r="A64">
        <v>59</v>
      </c>
      <c r="B64" s="6">
        <f>(Principal!B61+Interest!B62)*$K64</f>
        <v>0</v>
      </c>
      <c r="C64" s="6">
        <f>(Principal!C61+Interest!C62)*$K64</f>
        <v>0</v>
      </c>
      <c r="D64" s="6">
        <f>(Principal!D61+Interest!D62)*$K64</f>
        <v>0</v>
      </c>
      <c r="E64" s="6">
        <f>(Principal!E61+Interest!E62)*$K64</f>
        <v>0</v>
      </c>
      <c r="F64" s="6">
        <f>(Principal!F61+Interest!F62)*$K64</f>
        <v>1373284.2757845917</v>
      </c>
      <c r="G64" s="6">
        <f>(Principal!G61+Interest!G62)*$K64</f>
        <v>0</v>
      </c>
      <c r="H64" s="6">
        <f>(Principal!H61+Interest!H62)*$K64</f>
        <v>0</v>
      </c>
      <c r="I64" s="6">
        <f>(Principal!I61+Interest!I62)*$K64</f>
        <v>399110.74264989694</v>
      </c>
      <c r="K64" s="44">
        <v>1</v>
      </c>
    </row>
    <row r="65" spans="1:11" x14ac:dyDescent="0.15">
      <c r="A65">
        <v>60</v>
      </c>
      <c r="B65" s="6">
        <f>(Principal!B62+Interest!B63)*$K65</f>
        <v>0</v>
      </c>
      <c r="C65" s="6">
        <f>(Principal!C62+Interest!C63)*$K65</f>
        <v>0</v>
      </c>
      <c r="D65" s="6">
        <f>(Principal!D62+Interest!D63)*$K65</f>
        <v>0</v>
      </c>
      <c r="E65" s="6">
        <f>(Principal!E62+Interest!E63)*$K65</f>
        <v>0</v>
      </c>
      <c r="F65" s="6">
        <f>(Principal!F62+Interest!F63)*$K65</f>
        <v>1334004.7391720326</v>
      </c>
      <c r="G65" s="6">
        <f>(Principal!G62+Interest!G63)*$K65</f>
        <v>0</v>
      </c>
      <c r="H65" s="6">
        <f>(Principal!H62+Interest!H63)*$K65</f>
        <v>0</v>
      </c>
      <c r="I65" s="6">
        <f>(Principal!I62+Interest!I63)*$K65</f>
        <v>387695.12732187193</v>
      </c>
      <c r="K65" s="44">
        <v>1</v>
      </c>
    </row>
    <row r="66" spans="1:11" x14ac:dyDescent="0.15">
      <c r="A66">
        <v>61</v>
      </c>
      <c r="B66" s="6">
        <f>(Principal!B63+Interest!B64)*$K66</f>
        <v>0</v>
      </c>
      <c r="C66" s="6">
        <f>(Principal!C63+Interest!C64)*$K66</f>
        <v>0</v>
      </c>
      <c r="D66" s="6">
        <f>(Principal!D63+Interest!D64)*$K66</f>
        <v>0</v>
      </c>
      <c r="E66" s="6">
        <f>(Principal!E63+Interest!E64)*$K66</f>
        <v>0</v>
      </c>
      <c r="F66" s="6">
        <f>(Principal!F63+Interest!F64)*$K66</f>
        <v>1295822.1601547471</v>
      </c>
      <c r="G66" s="6">
        <f>(Principal!G63+Interest!G64)*$K66</f>
        <v>0</v>
      </c>
      <c r="H66" s="6">
        <f>(Principal!H63+Interest!H64)*$K66</f>
        <v>0</v>
      </c>
      <c r="I66" s="6">
        <f>(Principal!I63+Interest!I64)*$K66</f>
        <v>376598.31529497332</v>
      </c>
      <c r="K66" s="44">
        <v>1</v>
      </c>
    </row>
    <row r="67" spans="1:11" x14ac:dyDescent="0.15">
      <c r="A67">
        <v>62</v>
      </c>
      <c r="B67" s="6">
        <f>(Principal!B64+Interest!B65)*$K67</f>
        <v>0</v>
      </c>
      <c r="C67" s="6">
        <f>(Principal!C64+Interest!C65)*$K67</f>
        <v>0</v>
      </c>
      <c r="D67" s="6">
        <f>(Principal!D64+Interest!D65)*$K67</f>
        <v>0</v>
      </c>
      <c r="E67" s="6">
        <f>(Principal!E64+Interest!E65)*$K67</f>
        <v>0</v>
      </c>
      <c r="F67" s="6">
        <f>(Principal!F64+Interest!F65)*$K67</f>
        <v>1258706.4202444709</v>
      </c>
      <c r="G67" s="6">
        <f>(Principal!G64+Interest!G65)*$K67</f>
        <v>0</v>
      </c>
      <c r="H67" s="6">
        <f>(Principal!H64+Interest!H65)*$K67</f>
        <v>0</v>
      </c>
      <c r="I67" s="6">
        <f>(Principal!I64+Interest!I65)*$K67</f>
        <v>365811.55338354933</v>
      </c>
      <c r="K67" s="44">
        <v>1</v>
      </c>
    </row>
    <row r="68" spans="1:11" x14ac:dyDescent="0.15">
      <c r="A68">
        <v>63</v>
      </c>
      <c r="B68" s="6">
        <f>(Principal!B65+Interest!B66)*$K68</f>
        <v>0</v>
      </c>
      <c r="C68" s="6">
        <f>(Principal!C65+Interest!C66)*$K68</f>
        <v>0</v>
      </c>
      <c r="D68" s="6">
        <f>(Principal!D65+Interest!D66)*$K68</f>
        <v>0</v>
      </c>
      <c r="E68" s="6">
        <f>(Principal!E65+Interest!E66)*$K68</f>
        <v>0</v>
      </c>
      <c r="F68" s="6">
        <f>(Principal!F65+Interest!F66)*$K68</f>
        <v>1222628.2176152701</v>
      </c>
      <c r="G68" s="6">
        <f>(Principal!G65+Interest!G66)*$K68</f>
        <v>0</v>
      </c>
      <c r="H68" s="6">
        <f>(Principal!H65+Interest!H66)*$K68</f>
        <v>0</v>
      </c>
      <c r="I68" s="6">
        <f>(Principal!I65+Interest!I66)*$K68</f>
        <v>355326.32574443781</v>
      </c>
      <c r="K68" s="44">
        <v>1</v>
      </c>
    </row>
    <row r="69" spans="1:11" x14ac:dyDescent="0.15">
      <c r="A69">
        <v>64</v>
      </c>
      <c r="B69" s="6">
        <f>(Principal!B66+Interest!B67)*$K69</f>
        <v>0</v>
      </c>
      <c r="C69" s="6">
        <f>(Principal!C66+Interest!C67)*$K69</f>
        <v>0</v>
      </c>
      <c r="D69" s="6">
        <f>(Principal!D66+Interest!D67)*$K69</f>
        <v>0</v>
      </c>
      <c r="E69" s="6">
        <f>(Principal!E66+Interest!E67)*$K69</f>
        <v>0</v>
      </c>
      <c r="F69" s="6">
        <f>(Principal!F66+Interest!F67)*$K69</f>
        <v>1187559.0451680894</v>
      </c>
      <c r="G69" s="6">
        <f>(Principal!G66+Interest!G67)*$K69</f>
        <v>0</v>
      </c>
      <c r="H69" s="6">
        <f>(Principal!H66+Interest!H67)*$K69</f>
        <v>0</v>
      </c>
      <c r="I69" s="6">
        <f>(Principal!I66+Interest!I67)*$K69</f>
        <v>345134.34750197601</v>
      </c>
      <c r="K69" s="44">
        <v>1</v>
      </c>
    </row>
    <row r="70" spans="1:11" x14ac:dyDescent="0.15">
      <c r="A70">
        <v>65</v>
      </c>
      <c r="B70" s="6">
        <f>(Principal!B67+Interest!B68)*$K70</f>
        <v>0</v>
      </c>
      <c r="C70" s="6">
        <f>(Principal!C67+Interest!C68)*$K70</f>
        <v>0</v>
      </c>
      <c r="D70" s="6">
        <f>(Principal!D67+Interest!D68)*$K70</f>
        <v>0</v>
      </c>
      <c r="E70" s="6">
        <f>(Principal!E67+Interest!E68)*$K70</f>
        <v>0</v>
      </c>
      <c r="F70" s="6">
        <f>(Principal!F67+Interest!F68)*$K70</f>
        <v>1153471.1691802121</v>
      </c>
      <c r="G70" s="6">
        <f>(Principal!G67+Interest!G68)*$K70</f>
        <v>0</v>
      </c>
      <c r="H70" s="6">
        <f>(Principal!H67+Interest!H68)*$K70</f>
        <v>0</v>
      </c>
      <c r="I70" s="6">
        <f>(Principal!I67+Interest!I68)*$K70</f>
        <v>335227.55854299909</v>
      </c>
      <c r="K70" s="44">
        <v>1</v>
      </c>
    </row>
    <row r="71" spans="1:11" x14ac:dyDescent="0.15">
      <c r="A71">
        <v>66</v>
      </c>
      <c r="B71" s="6">
        <f>(Principal!B68+Interest!B69)*$K71</f>
        <v>0</v>
      </c>
      <c r="C71" s="6">
        <f>(Principal!C68+Interest!C69)*$K71</f>
        <v>0</v>
      </c>
      <c r="D71" s="6">
        <f>(Principal!D68+Interest!D69)*$K71</f>
        <v>0</v>
      </c>
      <c r="E71" s="6">
        <f>(Principal!E68+Interest!E69)*$K71</f>
        <v>0</v>
      </c>
      <c r="F71" s="6">
        <f>(Principal!F68+Interest!F69)*$K71</f>
        <v>1120337.6085241174</v>
      </c>
      <c r="G71" s="6">
        <f>(Principal!G68+Interest!G69)*$K71</f>
        <v>0</v>
      </c>
      <c r="H71" s="6">
        <f>(Principal!H68+Interest!H69)*$K71</f>
        <v>0</v>
      </c>
      <c r="I71" s="6">
        <f>(Principal!I68+Interest!I69)*$K71</f>
        <v>325598.11747732159</v>
      </c>
      <c r="K71" s="44">
        <v>1</v>
      </c>
    </row>
    <row r="72" spans="1:11" x14ac:dyDescent="0.15">
      <c r="A72">
        <v>67</v>
      </c>
      <c r="B72" s="6">
        <f>(Principal!B69+Interest!B70)*$K72</f>
        <v>0</v>
      </c>
      <c r="C72" s="6">
        <f>(Principal!C69+Interest!C70)*$K72</f>
        <v>0</v>
      </c>
      <c r="D72" s="6">
        <f>(Principal!D69+Interest!D70)*$K72</f>
        <v>0</v>
      </c>
      <c r="E72" s="6">
        <f>(Principal!E69+Interest!E70)*$K72</f>
        <v>0</v>
      </c>
      <c r="F72" s="6">
        <f>(Principal!F69+Interest!F70)*$K72</f>
        <v>564386.55414263089</v>
      </c>
      <c r="G72" s="6">
        <f>(Principal!G69+Interest!G70)*$K72</f>
        <v>523745.56029801187</v>
      </c>
      <c r="H72" s="6">
        <f>(Principal!H69+Interest!H70)*$K72</f>
        <v>0</v>
      </c>
      <c r="I72" s="6">
        <f>(Principal!I69+Interest!I70)*$K72</f>
        <v>316238.3957593118</v>
      </c>
      <c r="K72" s="44">
        <v>1</v>
      </c>
    </row>
    <row r="73" spans="1:11" x14ac:dyDescent="0.15">
      <c r="A73">
        <v>68</v>
      </c>
      <c r="B73" s="6">
        <f>(Principal!B70+Interest!B71)*$K73</f>
        <v>0</v>
      </c>
      <c r="C73" s="6">
        <f>(Principal!C70+Interest!C71)*$K73</f>
        <v>0</v>
      </c>
      <c r="D73" s="6">
        <f>(Principal!D70+Interest!D71)*$K73</f>
        <v>0</v>
      </c>
      <c r="E73" s="6">
        <f>(Principal!E70+Interest!E71)*$K73</f>
        <v>0</v>
      </c>
      <c r="F73" s="6">
        <f>(Principal!F70+Interest!F71)*$K73</f>
        <v>0</v>
      </c>
      <c r="G73" s="6">
        <f>(Principal!G70+Interest!G71)*$K73</f>
        <v>1056829.1508517491</v>
      </c>
      <c r="H73" s="6">
        <f>(Principal!H70+Interest!H71)*$K73</f>
        <v>0</v>
      </c>
      <c r="I73" s="6">
        <f>(Principal!I70+Interest!I71)*$K73</f>
        <v>307140.97196628951</v>
      </c>
      <c r="K73" s="44">
        <v>1</v>
      </c>
    </row>
    <row r="74" spans="1:11" x14ac:dyDescent="0.15">
      <c r="A74">
        <v>69</v>
      </c>
      <c r="B74" s="6">
        <f>(Principal!B71+Interest!B72)*$K74</f>
        <v>0</v>
      </c>
      <c r="C74" s="6">
        <f>(Principal!C71+Interest!C72)*$K74</f>
        <v>0</v>
      </c>
      <c r="D74" s="6">
        <f>(Principal!D71+Interest!D72)*$K74</f>
        <v>0</v>
      </c>
      <c r="E74" s="6">
        <f>(Principal!E71+Interest!E72)*$K74</f>
        <v>0</v>
      </c>
      <c r="F74" s="6">
        <f>(Principal!F71+Interest!F72)*$K74</f>
        <v>0</v>
      </c>
      <c r="G74" s="6">
        <f>(Principal!G71+Interest!G72)*$K74</f>
        <v>1026403.8751985723</v>
      </c>
      <c r="H74" s="6">
        <f>(Principal!H71+Interest!H72)*$K74</f>
        <v>0</v>
      </c>
      <c r="I74" s="6">
        <f>(Principal!I71+Interest!I72)*$K74</f>
        <v>298298.62622958503</v>
      </c>
      <c r="K74" s="44">
        <v>1</v>
      </c>
    </row>
    <row r="75" spans="1:11" x14ac:dyDescent="0.15">
      <c r="A75">
        <v>70</v>
      </c>
      <c r="B75" s="6">
        <f>(Principal!B72+Interest!B73)*$K75</f>
        <v>0</v>
      </c>
      <c r="C75" s="6">
        <f>(Principal!C72+Interest!C73)*$K75</f>
        <v>0</v>
      </c>
      <c r="D75" s="6">
        <f>(Principal!D72+Interest!D73)*$K75</f>
        <v>0</v>
      </c>
      <c r="E75" s="6">
        <f>(Principal!E72+Interest!E73)*$K75</f>
        <v>0</v>
      </c>
      <c r="F75" s="6">
        <f>(Principal!F72+Interest!F73)*$K75</f>
        <v>0</v>
      </c>
      <c r="G75" s="6">
        <f>(Principal!G72+Interest!G73)*$K75</f>
        <v>996832.11979083566</v>
      </c>
      <c r="H75" s="6">
        <f>(Principal!H72+Interest!H73)*$K75</f>
        <v>0</v>
      </c>
      <c r="I75" s="6">
        <f>(Principal!I72+Interest!I73)*$K75</f>
        <v>289704.33481421159</v>
      </c>
      <c r="K75" s="44">
        <v>1</v>
      </c>
    </row>
    <row r="76" spans="1:11" x14ac:dyDescent="0.15">
      <c r="A76">
        <v>71</v>
      </c>
      <c r="B76" s="6">
        <f>(Principal!B73+Interest!B74)*$K76</f>
        <v>0</v>
      </c>
      <c r="C76" s="6">
        <f>(Principal!C73+Interest!C74)*$K76</f>
        <v>0</v>
      </c>
      <c r="D76" s="6">
        <f>(Principal!D73+Interest!D74)*$K76</f>
        <v>0</v>
      </c>
      <c r="E76" s="6">
        <f>(Principal!E73+Interest!E74)*$K76</f>
        <v>0</v>
      </c>
      <c r="F76" s="6">
        <f>(Principal!F73+Interest!F74)*$K76</f>
        <v>0</v>
      </c>
      <c r="G76" s="6">
        <f>(Principal!G73+Interest!G74)*$K76</f>
        <v>968090.37365404854</v>
      </c>
      <c r="H76" s="6">
        <f>(Principal!H73+Interest!H74)*$K76</f>
        <v>0</v>
      </c>
      <c r="I76" s="6">
        <f>(Principal!I73+Interest!I74)*$K76</f>
        <v>281351.26484320784</v>
      </c>
      <c r="K76" s="44">
        <v>1</v>
      </c>
    </row>
    <row r="77" spans="1:11" x14ac:dyDescent="0.15">
      <c r="A77">
        <v>72</v>
      </c>
      <c r="B77" s="6">
        <f>(Principal!B74+Interest!B75)*$K77</f>
        <v>0</v>
      </c>
      <c r="C77" s="6">
        <f>(Principal!C74+Interest!C75)*$K77</f>
        <v>0</v>
      </c>
      <c r="D77" s="6">
        <f>(Principal!D74+Interest!D75)*$K77</f>
        <v>0</v>
      </c>
      <c r="E77" s="6">
        <f>(Principal!E74+Interest!E75)*$K77</f>
        <v>0</v>
      </c>
      <c r="F77" s="6">
        <f>(Principal!F74+Interest!F75)*$K77</f>
        <v>0</v>
      </c>
      <c r="G77" s="6">
        <f>(Principal!G74+Interest!G75)*$K77</f>
        <v>940155.76486128615</v>
      </c>
      <c r="H77" s="6">
        <f>(Principal!H74+Interest!H75)*$K77</f>
        <v>0</v>
      </c>
      <c r="I77" s="6">
        <f>(Principal!I74+Interest!I75)*$K77</f>
        <v>273232.76916281128</v>
      </c>
      <c r="K77" s="44">
        <v>1</v>
      </c>
    </row>
    <row r="78" spans="1:11" x14ac:dyDescent="0.15">
      <c r="A78">
        <v>73</v>
      </c>
      <c r="B78" s="6">
        <f>(Principal!B75+Interest!B76)*$K78</f>
        <v>0</v>
      </c>
      <c r="C78" s="6">
        <f>(Principal!C75+Interest!C76)*$K78</f>
        <v>0</v>
      </c>
      <c r="D78" s="6">
        <f>(Principal!D75+Interest!D76)*$K78</f>
        <v>0</v>
      </c>
      <c r="E78" s="6">
        <f>(Principal!E75+Interest!E76)*$K78</f>
        <v>0</v>
      </c>
      <c r="F78" s="6">
        <f>(Principal!F75+Interest!F76)*$K78</f>
        <v>0</v>
      </c>
      <c r="G78" s="6">
        <f>(Principal!G75+Interest!G76)*$K78</f>
        <v>913006.04333669459</v>
      </c>
      <c r="H78" s="6">
        <f>(Principal!H75+Interest!H76)*$K78</f>
        <v>0</v>
      </c>
      <c r="I78" s="6">
        <f>(Principal!I75+Interest!I76)*$K78</f>
        <v>265342.38134472689</v>
      </c>
      <c r="K78" s="44">
        <v>1</v>
      </c>
    </row>
    <row r="79" spans="1:11" x14ac:dyDescent="0.15">
      <c r="A79">
        <v>74</v>
      </c>
      <c r="B79" s="6">
        <f>(Principal!B76+Interest!B77)*$K79</f>
        <v>0</v>
      </c>
      <c r="C79" s="6">
        <f>(Principal!C76+Interest!C77)*$K79</f>
        <v>0</v>
      </c>
      <c r="D79" s="6">
        <f>(Principal!D76+Interest!D77)*$K79</f>
        <v>0</v>
      </c>
      <c r="E79" s="6">
        <f>(Principal!E76+Interest!E77)*$K79</f>
        <v>0</v>
      </c>
      <c r="F79" s="6">
        <f>(Principal!F76+Interest!F77)*$K79</f>
        <v>0</v>
      </c>
      <c r="G79" s="6">
        <f>(Principal!G76+Interest!G77)*$K79</f>
        <v>886619.56411819544</v>
      </c>
      <c r="H79" s="6">
        <f>(Principal!H76+Interest!H77)*$K79</f>
        <v>0</v>
      </c>
      <c r="I79" s="6">
        <f>(Principal!I76+Interest!I77)*$K79</f>
        <v>257673.81082185055</v>
      </c>
      <c r="K79" s="44">
        <v>1</v>
      </c>
    </row>
    <row r="80" spans="1:11" x14ac:dyDescent="0.15">
      <c r="A80">
        <v>75</v>
      </c>
      <c r="B80" s="6">
        <f>(Principal!B77+Interest!B78)*$K80</f>
        <v>0</v>
      </c>
      <c r="C80" s="6">
        <f>(Principal!C77+Interest!C78)*$K80</f>
        <v>0</v>
      </c>
      <c r="D80" s="6">
        <f>(Principal!D77+Interest!D78)*$K80</f>
        <v>0</v>
      </c>
      <c r="E80" s="6">
        <f>(Principal!E77+Interest!E78)*$K80</f>
        <v>0</v>
      </c>
      <c r="F80" s="6">
        <f>(Principal!F77+Interest!F78)*$K80</f>
        <v>0</v>
      </c>
      <c r="G80" s="6">
        <f>(Principal!G77+Interest!G78)*$K80</f>
        <v>860975.27106720675</v>
      </c>
      <c r="H80" s="6">
        <f>(Principal!H77+Interest!H78)*$K80</f>
        <v>0</v>
      </c>
      <c r="I80" s="6">
        <f>(Principal!I77+Interest!I78)*$K80</f>
        <v>250220.93815390693</v>
      </c>
      <c r="K80" s="44">
        <v>1</v>
      </c>
    </row>
    <row r="81" spans="1:11" x14ac:dyDescent="0.15">
      <c r="A81">
        <v>76</v>
      </c>
      <c r="B81" s="6">
        <f>(Principal!B78+Interest!B79)*$K81</f>
        <v>0</v>
      </c>
      <c r="C81" s="6">
        <f>(Principal!C78+Interest!C79)*$K81</f>
        <v>0</v>
      </c>
      <c r="D81" s="6">
        <f>(Principal!D78+Interest!D79)*$K81</f>
        <v>0</v>
      </c>
      <c r="E81" s="6">
        <f>(Principal!E78+Interest!E79)*$K81</f>
        <v>0</v>
      </c>
      <c r="F81" s="6">
        <f>(Principal!F78+Interest!F79)*$K81</f>
        <v>0</v>
      </c>
      <c r="G81" s="6">
        <f>(Principal!G78+Interest!G79)*$K81</f>
        <v>836052.68101350777</v>
      </c>
      <c r="H81" s="6">
        <f>(Principal!H78+Interest!H79)*$K81</f>
        <v>0</v>
      </c>
      <c r="I81" s="6">
        <f>(Principal!I78+Interest!I79)*$K81</f>
        <v>242977.81041955066</v>
      </c>
      <c r="K81" s="44">
        <v>1</v>
      </c>
    </row>
    <row r="82" spans="1:11" x14ac:dyDescent="0.15">
      <c r="A82">
        <v>77</v>
      </c>
      <c r="B82" s="6">
        <f>(Principal!B79+Interest!B80)*$K82</f>
        <v>0</v>
      </c>
      <c r="C82" s="6">
        <f>(Principal!C79+Interest!C80)*$K82</f>
        <v>0</v>
      </c>
      <c r="D82" s="6">
        <f>(Principal!D79+Interest!D80)*$K82</f>
        <v>0</v>
      </c>
      <c r="E82" s="6">
        <f>(Principal!E79+Interest!E80)*$K82</f>
        <v>0</v>
      </c>
      <c r="F82" s="6">
        <f>(Principal!F79+Interest!F80)*$K82</f>
        <v>0</v>
      </c>
      <c r="G82" s="6">
        <f>(Principal!G79+Interest!G80)*$K82</f>
        <v>811831.86832370132</v>
      </c>
      <c r="H82" s="6">
        <f>(Principal!H79+Interest!H80)*$K82</f>
        <v>0</v>
      </c>
      <c r="I82" s="6">
        <f>(Principal!I79+Interest!I80)*$K82</f>
        <v>235938.63673157565</v>
      </c>
      <c r="K82" s="44">
        <v>1</v>
      </c>
    </row>
    <row r="83" spans="1:11" x14ac:dyDescent="0.15">
      <c r="A83">
        <v>78</v>
      </c>
      <c r="B83" s="6">
        <f>(Principal!B80+Interest!B81)*$K83</f>
        <v>0</v>
      </c>
      <c r="C83" s="6">
        <f>(Principal!C80+Interest!C81)*$K83</f>
        <v>0</v>
      </c>
      <c r="D83" s="6">
        <f>(Principal!D80+Interest!D81)*$K83</f>
        <v>0</v>
      </c>
      <c r="E83" s="6">
        <f>(Principal!E80+Interest!E81)*$K83</f>
        <v>0</v>
      </c>
      <c r="F83" s="6">
        <f>(Principal!F80+Interest!F81)*$K83</f>
        <v>0</v>
      </c>
      <c r="G83" s="6">
        <f>(Principal!G80+Interest!G81)*$K83</f>
        <v>788293.44988201861</v>
      </c>
      <c r="H83" s="6">
        <f>(Principal!H80+Interest!H81)*$K83</f>
        <v>0</v>
      </c>
      <c r="I83" s="6">
        <f>(Principal!I80+Interest!I81)*$K83</f>
        <v>229097.78387196161</v>
      </c>
      <c r="K83" s="44">
        <v>1</v>
      </c>
    </row>
    <row r="84" spans="1:11" x14ac:dyDescent="0.15">
      <c r="A84">
        <v>79</v>
      </c>
      <c r="B84" s="6">
        <f>(Principal!B81+Interest!B82)*$K84</f>
        <v>0</v>
      </c>
      <c r="C84" s="6">
        <f>(Principal!C81+Interest!C82)*$K84</f>
        <v>0</v>
      </c>
      <c r="D84" s="6">
        <f>(Principal!D81+Interest!D82)*$K84</f>
        <v>0</v>
      </c>
      <c r="E84" s="6">
        <f>(Principal!E81+Interest!E82)*$K84</f>
        <v>0</v>
      </c>
      <c r="F84" s="6">
        <f>(Principal!F81+Interest!F82)*$K84</f>
        <v>0</v>
      </c>
      <c r="G84" s="6">
        <f>(Principal!G81+Interest!G82)*$K84</f>
        <v>765418.57047251926</v>
      </c>
      <c r="H84" s="6">
        <f>(Principal!H81+Interest!H82)*$K84</f>
        <v>0</v>
      </c>
      <c r="I84" s="6">
        <f>(Principal!I81+Interest!I82)*$K84</f>
        <v>222449.77204357588</v>
      </c>
      <c r="K84" s="44">
        <v>1</v>
      </c>
    </row>
    <row r="85" spans="1:11" x14ac:dyDescent="0.15">
      <c r="A85">
        <v>80</v>
      </c>
      <c r="B85" s="6">
        <f>(Principal!B82+Interest!B83)*$K85</f>
        <v>0</v>
      </c>
      <c r="C85" s="6">
        <f>(Principal!C82+Interest!C83)*$K85</f>
        <v>0</v>
      </c>
      <c r="D85" s="6">
        <f>(Principal!D82+Interest!D83)*$K85</f>
        <v>0</v>
      </c>
      <c r="E85" s="6">
        <f>(Principal!E82+Interest!E83)*$K85</f>
        <v>0</v>
      </c>
      <c r="F85" s="6">
        <f>(Principal!F82+Interest!F83)*$K85</f>
        <v>0</v>
      </c>
      <c r="G85" s="6">
        <f>(Principal!G82+Interest!G83)*$K85</f>
        <v>743188.88855202706</v>
      </c>
      <c r="H85" s="6">
        <f>(Principal!H82+Interest!H83)*$K85</f>
        <v>0</v>
      </c>
      <c r="I85" s="6">
        <f>(Principal!I82+Interest!I83)*$K85</f>
        <v>215989.27073543283</v>
      </c>
      <c r="K85" s="44">
        <v>1</v>
      </c>
    </row>
    <row r="86" spans="1:11" x14ac:dyDescent="0.15">
      <c r="A86">
        <v>81</v>
      </c>
      <c r="B86" s="6">
        <f>(Principal!B83+Interest!B84)*$K86</f>
        <v>0</v>
      </c>
      <c r="C86" s="6">
        <f>(Principal!C83+Interest!C84)*$K86</f>
        <v>0</v>
      </c>
      <c r="D86" s="6">
        <f>(Principal!D83+Interest!D84)*$K86</f>
        <v>0</v>
      </c>
      <c r="E86" s="6">
        <f>(Principal!E83+Interest!E84)*$K86</f>
        <v>0</v>
      </c>
      <c r="F86" s="6">
        <f>(Principal!F83+Interest!F84)*$K86</f>
        <v>0</v>
      </c>
      <c r="G86" s="6">
        <f>(Principal!G83+Interest!G84)*$K86</f>
        <v>721586.56240341568</v>
      </c>
      <c r="H86" s="6">
        <f>(Principal!H83+Interest!H84)*$K86</f>
        <v>0</v>
      </c>
      <c r="I86" s="6">
        <f>(Principal!I83+Interest!I84)*$K86</f>
        <v>209711.09469849267</v>
      </c>
      <c r="K86" s="44">
        <v>1</v>
      </c>
    </row>
    <row r="87" spans="1:11" x14ac:dyDescent="0.15">
      <c r="A87">
        <v>82</v>
      </c>
      <c r="B87" s="6">
        <f>(Principal!B84+Interest!B85)*$K87</f>
        <v>0</v>
      </c>
      <c r="C87" s="6">
        <f>(Principal!C84+Interest!C85)*$K87</f>
        <v>0</v>
      </c>
      <c r="D87" s="6">
        <f>(Principal!D84+Interest!D85)*$K87</f>
        <v>0</v>
      </c>
      <c r="E87" s="6">
        <f>(Principal!E84+Interest!E85)*$K87</f>
        <v>0</v>
      </c>
      <c r="F87" s="6">
        <f>(Principal!F84+Interest!F85)*$K87</f>
        <v>0</v>
      </c>
      <c r="G87" s="6">
        <f>(Principal!G84+Interest!G85)*$K87</f>
        <v>700594.23665914661</v>
      </c>
      <c r="H87" s="6">
        <f>(Principal!H84+Interest!H85)*$K87</f>
        <v>0</v>
      </c>
      <c r="I87" s="6">
        <f>(Principal!I84+Interest!I85)*$K87</f>
        <v>203610.20002906444</v>
      </c>
      <c r="K87" s="44">
        <v>1</v>
      </c>
    </row>
    <row r="88" spans="1:11" x14ac:dyDescent="0.15">
      <c r="A88">
        <v>83</v>
      </c>
      <c r="B88" s="6">
        <f>(Principal!B85+Interest!B86)*$K88</f>
        <v>0</v>
      </c>
      <c r="C88" s="6">
        <f>(Principal!C85+Interest!C86)*$K88</f>
        <v>0</v>
      </c>
      <c r="D88" s="6">
        <f>(Principal!D85+Interest!D86)*$K88</f>
        <v>0</v>
      </c>
      <c r="E88" s="6">
        <f>(Principal!E85+Interest!E86)*$K88</f>
        <v>0</v>
      </c>
      <c r="F88" s="6">
        <f>(Principal!F85+Interest!F86)*$K88</f>
        <v>0</v>
      </c>
      <c r="G88" s="6">
        <f>(Principal!G85+Interest!G86)*$K88</f>
        <v>680195.02918521524</v>
      </c>
      <c r="H88" s="6">
        <f>(Principal!H85+Interest!H86)*$K88</f>
        <v>0</v>
      </c>
      <c r="I88" s="6">
        <f>(Principal!I85+Interest!I86)*$K88</f>
        <v>197681.68035695318</v>
      </c>
      <c r="K88" s="44">
        <v>1</v>
      </c>
    </row>
    <row r="89" spans="1:11" x14ac:dyDescent="0.15">
      <c r="A89">
        <v>84</v>
      </c>
      <c r="B89" s="6">
        <f>(Principal!B86+Interest!B87)*$K89</f>
        <v>0</v>
      </c>
      <c r="C89" s="6">
        <f>(Principal!C86+Interest!C87)*$K89</f>
        <v>0</v>
      </c>
      <c r="D89" s="6">
        <f>(Principal!D86+Interest!D87)*$K89</f>
        <v>0</v>
      </c>
      <c r="E89" s="6">
        <f>(Principal!E86+Interest!E87)*$K89</f>
        <v>0</v>
      </c>
      <c r="F89" s="6">
        <f>(Principal!F86+Interest!F87)*$K89</f>
        <v>0</v>
      </c>
      <c r="G89" s="6">
        <f>(Principal!G86+Interest!G87)*$K89</f>
        <v>660372.51831593085</v>
      </c>
      <c r="H89" s="6">
        <f>(Principal!H86+Interest!H87)*$K89</f>
        <v>0</v>
      </c>
      <c r="I89" s="6">
        <f>(Principal!I86+Interest!I87)*$K89</f>
        <v>191920.76313556737</v>
      </c>
      <c r="K89" s="44">
        <v>1</v>
      </c>
    </row>
    <row r="90" spans="1:11" x14ac:dyDescent="0.15">
      <c r="A90">
        <v>85</v>
      </c>
      <c r="B90" s="6">
        <f>(Principal!B87+Interest!B88)*$K90</f>
        <v>0</v>
      </c>
      <c r="C90" s="6">
        <f>(Principal!C87+Interest!C88)*$K90</f>
        <v>0</v>
      </c>
      <c r="D90" s="6">
        <f>(Principal!D87+Interest!D88)*$K90</f>
        <v>0</v>
      </c>
      <c r="E90" s="6">
        <f>(Principal!E87+Interest!E88)*$K90</f>
        <v>0</v>
      </c>
      <c r="F90" s="6">
        <f>(Principal!F87+Interest!F88)*$K90</f>
        <v>0</v>
      </c>
      <c r="G90" s="6">
        <f>(Principal!G87+Interest!G88)*$K90</f>
        <v>641110.73043020337</v>
      </c>
      <c r="H90" s="6">
        <f>(Principal!H87+Interest!H88)*$K90</f>
        <v>0</v>
      </c>
      <c r="I90" s="6">
        <f>(Principal!I87+Interest!I88)*$K90</f>
        <v>186322.80603127781</v>
      </c>
      <c r="K90" s="44">
        <v>1</v>
      </c>
    </row>
    <row r="91" spans="1:11" x14ac:dyDescent="0.15">
      <c r="A91">
        <v>86</v>
      </c>
      <c r="B91" s="6">
        <f>(Principal!B88+Interest!B89)*$K91</f>
        <v>0</v>
      </c>
      <c r="C91" s="6">
        <f>(Principal!C88+Interest!C89)*$K91</f>
        <v>0</v>
      </c>
      <c r="D91" s="6">
        <f>(Principal!D88+Interest!D89)*$K91</f>
        <v>0</v>
      </c>
      <c r="E91" s="6">
        <f>(Principal!E88+Interest!E89)*$K91</f>
        <v>0</v>
      </c>
      <c r="F91" s="6">
        <f>(Principal!F88+Interest!F89)*$K91</f>
        <v>0</v>
      </c>
      <c r="G91" s="6">
        <f>(Principal!G88+Interest!G89)*$K91</f>
        <v>622394.12786026148</v>
      </c>
      <c r="H91" s="6">
        <f>(Principal!H88+Interest!H89)*$K91</f>
        <v>0</v>
      </c>
      <c r="I91" s="6">
        <f>(Principal!I88+Interest!I89)*$K91</f>
        <v>180883.29340938845</v>
      </c>
      <c r="K91" s="44">
        <v>1</v>
      </c>
    </row>
    <row r="92" spans="1:11" x14ac:dyDescent="0.15">
      <c r="A92">
        <v>87</v>
      </c>
      <c r="B92" s="6">
        <f>(Principal!B89+Interest!B90)*$K92</f>
        <v>0</v>
      </c>
      <c r="C92" s="6">
        <f>(Principal!C89+Interest!C90)*$K92</f>
        <v>0</v>
      </c>
      <c r="D92" s="6">
        <f>(Principal!D89+Interest!D90)*$K92</f>
        <v>0</v>
      </c>
      <c r="E92" s="6">
        <f>(Principal!E89+Interest!E90)*$K92</f>
        <v>0</v>
      </c>
      <c r="F92" s="6">
        <f>(Principal!F89+Interest!F90)*$K92</f>
        <v>0</v>
      </c>
      <c r="G92" s="6">
        <f>(Principal!G89+Interest!G90)*$K92</f>
        <v>604207.59712396178</v>
      </c>
      <c r="H92" s="6">
        <f>(Principal!H89+Interest!H90)*$K92</f>
        <v>0</v>
      </c>
      <c r="I92" s="6">
        <f>(Principal!I89+Interest!I90)*$K92</f>
        <v>175597.83291415134</v>
      </c>
      <c r="K92" s="44">
        <v>1</v>
      </c>
    </row>
    <row r="93" spans="1:11" x14ac:dyDescent="0.15">
      <c r="A93">
        <v>88</v>
      </c>
      <c r="B93" s="6">
        <f>(Principal!B90+Interest!B91)*$K93</f>
        <v>0</v>
      </c>
      <c r="C93" s="6">
        <f>(Principal!C90+Interest!C91)*$K93</f>
        <v>0</v>
      </c>
      <c r="D93" s="6">
        <f>(Principal!D90+Interest!D91)*$K93</f>
        <v>0</v>
      </c>
      <c r="E93" s="6">
        <f>(Principal!E90+Interest!E91)*$K93</f>
        <v>0</v>
      </c>
      <c r="F93" s="6">
        <f>(Principal!F90+Interest!F91)*$K93</f>
        <v>0</v>
      </c>
      <c r="G93" s="6">
        <f>(Principal!G90+Interest!G91)*$K93</f>
        <v>586536.43747208524</v>
      </c>
      <c r="H93" s="6">
        <f>(Principal!H90+Interest!H91)*$K93</f>
        <v>0</v>
      </c>
      <c r="I93" s="6">
        <f>(Principal!I90+Interest!I91)*$K93</f>
        <v>170462.15214032476</v>
      </c>
      <c r="K93" s="44">
        <v>1</v>
      </c>
    </row>
    <row r="94" spans="1:11" x14ac:dyDescent="0.15">
      <c r="A94">
        <v>89</v>
      </c>
      <c r="B94" s="6">
        <f>(Principal!B91+Interest!B92)*$K94</f>
        <v>0</v>
      </c>
      <c r="C94" s="6">
        <f>(Principal!C91+Interest!C92)*$K94</f>
        <v>0</v>
      </c>
      <c r="D94" s="6">
        <f>(Principal!D91+Interest!D92)*$K94</f>
        <v>0</v>
      </c>
      <c r="E94" s="6">
        <f>(Principal!E91+Interest!E92)*$K94</f>
        <v>0</v>
      </c>
      <c r="F94" s="6">
        <f>(Principal!F91+Interest!F92)*$K94</f>
        <v>0</v>
      </c>
      <c r="G94" s="6">
        <f>(Principal!G91+Interest!G92)*$K94</f>
        <v>569366.34974224621</v>
      </c>
      <c r="H94" s="6">
        <f>(Principal!H91+Interest!H92)*$K94</f>
        <v>0</v>
      </c>
      <c r="I94" s="6">
        <f>(Principal!I91+Interest!I92)*$K94</f>
        <v>165472.09539384028</v>
      </c>
      <c r="K94" s="44">
        <v>1</v>
      </c>
    </row>
    <row r="95" spans="1:11" x14ac:dyDescent="0.15">
      <c r="A95">
        <v>90</v>
      </c>
      <c r="B95" s="6">
        <f>(Principal!B92+Interest!B93)*$K95</f>
        <v>0</v>
      </c>
      <c r="C95" s="6">
        <f>(Principal!C92+Interest!C93)*$K95</f>
        <v>0</v>
      </c>
      <c r="D95" s="6">
        <f>(Principal!D92+Interest!D93)*$K95</f>
        <v>0</v>
      </c>
      <c r="E95" s="6">
        <f>(Principal!E92+Interest!E93)*$K95</f>
        <v>0</v>
      </c>
      <c r="F95" s="6">
        <f>(Principal!F92+Interest!F93)*$K95</f>
        <v>0</v>
      </c>
      <c r="G95" s="6">
        <f>(Principal!G92+Interest!G93)*$K95</f>
        <v>552683.42551125644</v>
      </c>
      <c r="H95" s="6">
        <f>(Principal!H92+Interest!H93)*$K95</f>
        <v>0</v>
      </c>
      <c r="I95" s="6">
        <f>(Principal!I92+Interest!I93)*$K95</f>
        <v>160623.6205392089</v>
      </c>
      <c r="K95" s="44">
        <v>1</v>
      </c>
    </row>
    <row r="96" spans="1:11" x14ac:dyDescent="0.15">
      <c r="A96">
        <v>91</v>
      </c>
      <c r="B96" s="6">
        <f>(Principal!B93+Interest!B94)*$K96</f>
        <v>0</v>
      </c>
      <c r="C96" s="6">
        <f>(Principal!C93+Interest!C94)*$K96</f>
        <v>0</v>
      </c>
      <c r="D96" s="6">
        <f>(Principal!D93+Interest!D94)*$K96</f>
        <v>0</v>
      </c>
      <c r="E96" s="6">
        <f>(Principal!E93+Interest!E94)*$K96</f>
        <v>0</v>
      </c>
      <c r="F96" s="6">
        <f>(Principal!F93+Interest!F94)*$K96</f>
        <v>0</v>
      </c>
      <c r="G96" s="6">
        <f>(Principal!G93+Interest!G94)*$K96</f>
        <v>536474.13653800706</v>
      </c>
      <c r="H96" s="6">
        <f>(Principal!H93+Interest!H94)*$K96</f>
        <v>0</v>
      </c>
      <c r="I96" s="6">
        <f>(Principal!I93+Interest!I94)*$K96</f>
        <v>155912.7959313583</v>
      </c>
      <c r="K96" s="44">
        <v>1</v>
      </c>
    </row>
    <row r="97" spans="1:11" x14ac:dyDescent="0.15">
      <c r="A97">
        <v>92</v>
      </c>
      <c r="B97" s="6">
        <f>(Principal!B94+Interest!B95)*$K97</f>
        <v>0</v>
      </c>
      <c r="C97" s="6">
        <f>(Principal!C94+Interest!C95)*$K97</f>
        <v>0</v>
      </c>
      <c r="D97" s="6">
        <f>(Principal!D94+Interest!D95)*$K97</f>
        <v>0</v>
      </c>
      <c r="E97" s="6">
        <f>(Principal!E94+Interest!E95)*$K97</f>
        <v>0</v>
      </c>
      <c r="F97" s="6">
        <f>(Principal!F94+Interest!F95)*$K97</f>
        <v>0</v>
      </c>
      <c r="G97" s="6">
        <f>(Principal!G94+Interest!G95)*$K97</f>
        <v>520725.32448913768</v>
      </c>
      <c r="H97" s="6">
        <f>(Principal!H94+Interest!H95)*$K97</f>
        <v>0</v>
      </c>
      <c r="I97" s="6">
        <f>(Principal!I94+Interest!I95)*$K97</f>
        <v>151335.79742965562</v>
      </c>
      <c r="K97" s="44">
        <v>1</v>
      </c>
    </row>
    <row r="98" spans="1:11" x14ac:dyDescent="0.15">
      <c r="A98">
        <v>93</v>
      </c>
      <c r="B98" s="6">
        <f>(Principal!B95+Interest!B96)*$K98</f>
        <v>0</v>
      </c>
      <c r="C98" s="6">
        <f>(Principal!C95+Interest!C96)*$K98</f>
        <v>0</v>
      </c>
      <c r="D98" s="6">
        <f>(Principal!D95+Interest!D96)*$K98</f>
        <v>0</v>
      </c>
      <c r="E98" s="6">
        <f>(Principal!E95+Interest!E96)*$K98</f>
        <v>0</v>
      </c>
      <c r="F98" s="6">
        <f>(Principal!F95+Interest!F96)*$K98</f>
        <v>0</v>
      </c>
      <c r="G98" s="6">
        <f>(Principal!G95+Interest!G96)*$K98</f>
        <v>505424.19093996985</v>
      </c>
      <c r="H98" s="6">
        <f>(Principal!H95+Interest!H96)*$K98</f>
        <v>0</v>
      </c>
      <c r="I98" s="6">
        <f>(Principal!I95+Interest!I96)*$K98</f>
        <v>146888.90549192872</v>
      </c>
      <c r="K98" s="44">
        <v>1</v>
      </c>
    </row>
    <row r="99" spans="1:11" x14ac:dyDescent="0.15">
      <c r="A99">
        <v>94</v>
      </c>
      <c r="B99" s="6">
        <f>(Principal!B96+Interest!B97)*$K99</f>
        <v>0</v>
      </c>
      <c r="C99" s="6">
        <f>(Principal!C96+Interest!C97)*$K99</f>
        <v>0</v>
      </c>
      <c r="D99" s="6">
        <f>(Principal!D96+Interest!D97)*$K99</f>
        <v>0</v>
      </c>
      <c r="E99" s="6">
        <f>(Principal!E96+Interest!E97)*$K99</f>
        <v>0</v>
      </c>
      <c r="F99" s="6">
        <f>(Principal!F96+Interest!F97)*$K99</f>
        <v>0</v>
      </c>
      <c r="G99" s="6">
        <f>(Principal!G96+Interest!G97)*$K99</f>
        <v>490558.28764337883</v>
      </c>
      <c r="H99" s="6">
        <f>(Principal!H96+Interest!H97)*$K99</f>
        <v>0</v>
      </c>
      <c r="I99" s="6">
        <f>(Principal!I96+Interest!I97)*$K99</f>
        <v>142568.50234635695</v>
      </c>
      <c r="K99" s="44">
        <v>1</v>
      </c>
    </row>
    <row r="100" spans="1:11" x14ac:dyDescent="0.15">
      <c r="A100">
        <v>95</v>
      </c>
      <c r="B100" s="6">
        <f>(Principal!B97+Interest!B98)*$K100</f>
        <v>0</v>
      </c>
      <c r="C100" s="6">
        <f>(Principal!C97+Interest!C98)*$K100</f>
        <v>0</v>
      </c>
      <c r="D100" s="6">
        <f>(Principal!D97+Interest!D98)*$K100</f>
        <v>0</v>
      </c>
      <c r="E100" s="6">
        <f>(Principal!E97+Interest!E98)*$K100</f>
        <v>0</v>
      </c>
      <c r="F100" s="6">
        <f>(Principal!F97+Interest!F98)*$K100</f>
        <v>0</v>
      </c>
      <c r="G100" s="6">
        <f>(Principal!G97+Interest!G98)*$K100</f>
        <v>476115.50705947127</v>
      </c>
      <c r="H100" s="6">
        <f>(Principal!H97+Interest!H98)*$K100</f>
        <v>0</v>
      </c>
      <c r="I100" s="6">
        <f>(Principal!I97+Interest!I98)*$K100</f>
        <v>138371.06923915882</v>
      </c>
      <c r="K100" s="44">
        <v>1</v>
      </c>
    </row>
    <row r="101" spans="1:11" x14ac:dyDescent="0.15">
      <c r="A101">
        <v>96</v>
      </c>
      <c r="B101" s="6">
        <f>(Principal!B98+Interest!B99)*$K101</f>
        <v>0</v>
      </c>
      <c r="C101" s="6">
        <f>(Principal!C98+Interest!C99)*$K101</f>
        <v>0</v>
      </c>
      <c r="D101" s="6">
        <f>(Principal!D98+Interest!D99)*$K101</f>
        <v>0</v>
      </c>
      <c r="E101" s="6">
        <f>(Principal!E98+Interest!E99)*$K101</f>
        <v>0</v>
      </c>
      <c r="F101" s="6">
        <f>(Principal!F98+Interest!F99)*$K101</f>
        <v>0</v>
      </c>
      <c r="G101" s="6">
        <f>(Principal!G98+Interest!G99)*$K101</f>
        <v>462084.07313912758</v>
      </c>
      <c r="H101" s="6">
        <f>(Principal!H98+Interest!H99)*$K101</f>
        <v>0</v>
      </c>
      <c r="I101" s="6">
        <f>(Principal!I98+Interest!I99)*$K101</f>
        <v>134293.18375605895</v>
      </c>
      <c r="K101" s="44">
        <v>1</v>
      </c>
    </row>
    <row r="102" spans="1:11" x14ac:dyDescent="0.15">
      <c r="A102">
        <v>97</v>
      </c>
      <c r="B102" s="6">
        <f>(Principal!B99+Interest!B100)*$K102</f>
        <v>0</v>
      </c>
      <c r="C102" s="6">
        <f>(Principal!C99+Interest!C100)*$K102</f>
        <v>0</v>
      </c>
      <c r="D102" s="6">
        <f>(Principal!D99+Interest!D100)*$K102</f>
        <v>0</v>
      </c>
      <c r="E102" s="6">
        <f>(Principal!E99+Interest!E100)*$K102</f>
        <v>0</v>
      </c>
      <c r="F102" s="6">
        <f>(Principal!F99+Interest!F100)*$K102</f>
        <v>0</v>
      </c>
      <c r="G102" s="6">
        <f>(Principal!G99+Interest!G100)*$K102</f>
        <v>448452.53235465032</v>
      </c>
      <c r="H102" s="6">
        <f>(Principal!H99+Interest!H100)*$K102</f>
        <v>0</v>
      </c>
      <c r="I102" s="6">
        <f>(Principal!I99+Interest!I100)*$K102</f>
        <v>130331.51721557023</v>
      </c>
      <c r="K102" s="44">
        <v>1</v>
      </c>
    </row>
    <row r="103" spans="1:11" x14ac:dyDescent="0.15">
      <c r="A103">
        <v>98</v>
      </c>
      <c r="B103" s="6">
        <f>(Principal!B100+Interest!B101)*$K103</f>
        <v>0</v>
      </c>
      <c r="C103" s="6">
        <f>(Principal!C100+Interest!C101)*$K103</f>
        <v>0</v>
      </c>
      <c r="D103" s="6">
        <f>(Principal!D100+Interest!D101)*$K103</f>
        <v>0</v>
      </c>
      <c r="E103" s="6">
        <f>(Principal!E100+Interest!E101)*$K103</f>
        <v>0</v>
      </c>
      <c r="F103" s="6">
        <f>(Principal!F100+Interest!F101)*$K103</f>
        <v>0</v>
      </c>
      <c r="G103" s="6">
        <f>(Principal!G100+Interest!G101)*$K103</f>
        <v>435209.74497093662</v>
      </c>
      <c r="H103" s="6">
        <f>(Principal!H100+Interest!H101)*$K103</f>
        <v>0</v>
      </c>
      <c r="I103" s="6">
        <f>(Principal!I100+Interest!I101)*$K103</f>
        <v>126482.83213217845</v>
      </c>
      <c r="K103" s="44">
        <v>1</v>
      </c>
    </row>
    <row r="104" spans="1:11" x14ac:dyDescent="0.15">
      <c r="A104">
        <v>99</v>
      </c>
      <c r="B104" s="6">
        <f>(Principal!B101+Interest!B102)*$K104</f>
        <v>0</v>
      </c>
      <c r="C104" s="6">
        <f>(Principal!C101+Interest!C102)*$K104</f>
        <v>0</v>
      </c>
      <c r="D104" s="6">
        <f>(Principal!D101+Interest!D102)*$K104</f>
        <v>0</v>
      </c>
      <c r="E104" s="6">
        <f>(Principal!E101+Interest!E102)*$K104</f>
        <v>0</v>
      </c>
      <c r="F104" s="6">
        <f>(Principal!F101+Interest!F102)*$K104</f>
        <v>0</v>
      </c>
      <c r="G104" s="6">
        <f>(Principal!G101+Interest!G102)*$K104</f>
        <v>422344.87655077258</v>
      </c>
      <c r="H104" s="6">
        <f>(Principal!H101+Interest!H102)*$K104</f>
        <v>0</v>
      </c>
      <c r="I104" s="6">
        <f>(Principal!I101+Interest!I102)*$K104</f>
        <v>122743.97974756826</v>
      </c>
      <c r="K104" s="44">
        <v>1</v>
      </c>
    </row>
    <row r="105" spans="1:11" x14ac:dyDescent="0.15">
      <c r="A105">
        <v>100</v>
      </c>
      <c r="B105" s="6">
        <f>(Principal!B102+Interest!B103)*$K105</f>
        <v>0</v>
      </c>
      <c r="C105" s="6">
        <f>(Principal!C102+Interest!C103)*$K105</f>
        <v>0</v>
      </c>
      <c r="D105" s="6">
        <f>(Principal!D102+Interest!D103)*$K105</f>
        <v>0</v>
      </c>
      <c r="E105" s="6">
        <f>(Principal!E102+Interest!E103)*$K105</f>
        <v>0</v>
      </c>
      <c r="F105" s="6">
        <f>(Principal!F102+Interest!F103)*$K105</f>
        <v>0</v>
      </c>
      <c r="G105" s="6">
        <f>(Principal!G102+Interest!G103)*$K105</f>
        <v>409847.38968801009</v>
      </c>
      <c r="H105" s="6">
        <f>(Principal!H102+Interest!H103)*$K105</f>
        <v>0</v>
      </c>
      <c r="I105" s="6">
        <f>(Principal!I102+Interest!I103)*$K105</f>
        <v>119111.89762807792</v>
      </c>
      <c r="K105" s="44">
        <v>1</v>
      </c>
    </row>
    <row r="106" spans="1:11" x14ac:dyDescent="0.15">
      <c r="A106">
        <v>101</v>
      </c>
      <c r="B106" s="6">
        <f>(Principal!B103+Interest!B104)*$K106</f>
        <v>0</v>
      </c>
      <c r="C106" s="6">
        <f>(Principal!C103+Interest!C104)*$K106</f>
        <v>0</v>
      </c>
      <c r="D106" s="6">
        <f>(Principal!D103+Interest!D104)*$K106</f>
        <v>0</v>
      </c>
      <c r="E106" s="6">
        <f>(Principal!E103+Interest!E104)*$K106</f>
        <v>0</v>
      </c>
      <c r="F106" s="6">
        <f>(Principal!F103+Interest!F104)*$K106</f>
        <v>0</v>
      </c>
      <c r="G106" s="6">
        <f>(Principal!G103+Interest!G104)*$K106</f>
        <v>397707.03596255841</v>
      </c>
      <c r="H106" s="6">
        <f>(Principal!H103+Interest!H104)*$K106</f>
        <v>0</v>
      </c>
      <c r="I106" s="6">
        <f>(Principal!I103+Interest!I104)*$K106</f>
        <v>115583.60732661853</v>
      </c>
      <c r="K106" s="44">
        <v>1</v>
      </c>
    </row>
    <row r="107" spans="1:11" x14ac:dyDescent="0.15">
      <c r="A107">
        <v>102</v>
      </c>
      <c r="B107" s="6">
        <f>(Principal!B104+Interest!B105)*$K107</f>
        <v>0</v>
      </c>
      <c r="C107" s="6">
        <f>(Principal!C104+Interest!C105)*$K107</f>
        <v>0</v>
      </c>
      <c r="D107" s="6">
        <f>(Principal!D104+Interest!D105)*$K107</f>
        <v>0</v>
      </c>
      <c r="E107" s="6">
        <f>(Principal!E104+Interest!E105)*$K107</f>
        <v>0</v>
      </c>
      <c r="F107" s="6">
        <f>(Principal!F104+Interest!F105)*$K107</f>
        <v>0</v>
      </c>
      <c r="G107" s="6">
        <f>(Principal!G104+Interest!G105)*$K107</f>
        <v>385913.84811127884</v>
      </c>
      <c r="H107" s="6">
        <f>(Principal!H104+Interest!H105)*$K107</f>
        <v>0</v>
      </c>
      <c r="I107" s="6">
        <f>(Principal!I104+Interest!I105)*$K107</f>
        <v>112156.21210734038</v>
      </c>
      <c r="K107" s="44">
        <v>1</v>
      </c>
    </row>
    <row r="108" spans="1:11" x14ac:dyDescent="0.15">
      <c r="A108">
        <v>103</v>
      </c>
      <c r="B108" s="6">
        <f>(Principal!B105+Interest!B106)*$K108</f>
        <v>0</v>
      </c>
      <c r="C108" s="6">
        <f>(Principal!C105+Interest!C106)*$K108</f>
        <v>0</v>
      </c>
      <c r="D108" s="6">
        <f>(Principal!D105+Interest!D106)*$K108</f>
        <v>0</v>
      </c>
      <c r="E108" s="6">
        <f>(Principal!E105+Interest!E106)*$K108</f>
        <v>0</v>
      </c>
      <c r="F108" s="6">
        <f>(Principal!F105+Interest!F106)*$K108</f>
        <v>0</v>
      </c>
      <c r="G108" s="6">
        <f>(Principal!G105+Interest!G106)*$K108</f>
        <v>374458.13240902976</v>
      </c>
      <c r="H108" s="6">
        <f>(Principal!H105+Interest!H106)*$K108</f>
        <v>0</v>
      </c>
      <c r="I108" s="6">
        <f>(Principal!I105+Interest!I106)*$K108</f>
        <v>108826.89473137427</v>
      </c>
      <c r="K108" s="44">
        <v>1</v>
      </c>
    </row>
    <row r="109" spans="1:11" x14ac:dyDescent="0.15">
      <c r="A109">
        <v>104</v>
      </c>
      <c r="B109" s="6">
        <f>(Principal!B106+Interest!B107)*$K109</f>
        <v>0</v>
      </c>
      <c r="C109" s="6">
        <f>(Principal!C106+Interest!C107)*$K109</f>
        <v>0</v>
      </c>
      <c r="D109" s="6">
        <f>(Principal!D106+Interest!D107)*$K109</f>
        <v>0</v>
      </c>
      <c r="E109" s="6">
        <f>(Principal!E106+Interest!E107)*$K109</f>
        <v>0</v>
      </c>
      <c r="F109" s="6">
        <f>(Principal!F106+Interest!F107)*$K109</f>
        <v>0</v>
      </c>
      <c r="G109" s="6">
        <f>(Principal!G106+Interest!G107)*$K109</f>
        <v>363330.46125426143</v>
      </c>
      <c r="H109" s="6">
        <f>(Principal!H106+Interest!H107)*$K109</f>
        <v>0</v>
      </c>
      <c r="I109" s="6">
        <f>(Principal!I106+Interest!I107)*$K109</f>
        <v>105592.91530201971</v>
      </c>
      <c r="K109" s="44">
        <v>1</v>
      </c>
    </row>
    <row r="110" spans="1:11" x14ac:dyDescent="0.15">
      <c r="A110">
        <v>105</v>
      </c>
      <c r="B110" s="6">
        <f>(Principal!B107+Interest!B108)*$K110</f>
        <v>0</v>
      </c>
      <c r="C110" s="6">
        <f>(Principal!C107+Interest!C108)*$K110</f>
        <v>0</v>
      </c>
      <c r="D110" s="6">
        <f>(Principal!D107+Interest!D108)*$K110</f>
        <v>0</v>
      </c>
      <c r="E110" s="6">
        <f>(Principal!E107+Interest!E108)*$K110</f>
        <v>0</v>
      </c>
      <c r="F110" s="6">
        <f>(Principal!F107+Interest!F108)*$K110</f>
        <v>0</v>
      </c>
      <c r="G110" s="6">
        <f>(Principal!G107+Interest!G108)*$K110</f>
        <v>352521.66595370806</v>
      </c>
      <c r="H110" s="6">
        <f>(Principal!H107+Interest!H108)*$K110</f>
        <v>0</v>
      </c>
      <c r="I110" s="6">
        <f>(Principal!I107+Interest!I108)*$K110</f>
        <v>102451.60916779637</v>
      </c>
      <c r="K110" s="44">
        <v>1</v>
      </c>
    </row>
    <row r="111" spans="1:11" x14ac:dyDescent="0.15">
      <c r="A111">
        <v>106</v>
      </c>
      <c r="B111" s="6">
        <f>(Principal!B108+Interest!B109)*$K111</f>
        <v>0</v>
      </c>
      <c r="C111" s="6">
        <f>(Principal!C108+Interest!C109)*$K111</f>
        <v>0</v>
      </c>
      <c r="D111" s="6">
        <f>(Principal!D108+Interest!D109)*$K111</f>
        <v>0</v>
      </c>
      <c r="E111" s="6">
        <f>(Principal!E108+Interest!E109)*$K111</f>
        <v>0</v>
      </c>
      <c r="F111" s="6">
        <f>(Principal!F108+Interest!F109)*$K111</f>
        <v>0</v>
      </c>
      <c r="G111" s="6">
        <f>(Principal!G108+Interest!G109)*$K111</f>
        <v>342022.82970086887</v>
      </c>
      <c r="H111" s="6">
        <f>(Principal!H108+Interest!H109)*$K111</f>
        <v>0</v>
      </c>
      <c r="I111" s="6">
        <f>(Principal!I108+Interest!I109)*$K111</f>
        <v>99400.384881815</v>
      </c>
      <c r="K111" s="44">
        <v>1</v>
      </c>
    </row>
    <row r="112" spans="1:11" x14ac:dyDescent="0.15">
      <c r="A112">
        <v>107</v>
      </c>
      <c r="B112" s="6">
        <f>(Principal!B109+Interest!B110)*$K112</f>
        <v>0</v>
      </c>
      <c r="C112" s="6">
        <f>(Principal!C109+Interest!C110)*$K112</f>
        <v>0</v>
      </c>
      <c r="D112" s="6">
        <f>(Principal!D109+Interest!D110)*$K112</f>
        <v>0</v>
      </c>
      <c r="E112" s="6">
        <f>(Principal!E109+Interest!E110)*$K112</f>
        <v>0</v>
      </c>
      <c r="F112" s="6">
        <f>(Principal!F109+Interest!F110)*$K112</f>
        <v>0</v>
      </c>
      <c r="G112" s="6">
        <f>(Principal!G109+Interest!G110)*$K112</f>
        <v>331825.28074311238</v>
      </c>
      <c r="H112" s="6">
        <f>(Principal!H109+Interest!H110)*$K112</f>
        <v>0</v>
      </c>
      <c r="I112" s="6">
        <f>(Principal!I109+Interest!I110)*$K112</f>
        <v>96436.72221596702</v>
      </c>
      <c r="K112" s="44">
        <v>1</v>
      </c>
    </row>
    <row r="113" spans="1:11" x14ac:dyDescent="0.15">
      <c r="A113">
        <v>108</v>
      </c>
      <c r="B113" s="6">
        <f>(Principal!B110+Interest!B111)*$K113</f>
        <v>0</v>
      </c>
      <c r="C113" s="6">
        <f>(Principal!C110+Interest!C111)*$K113</f>
        <v>0</v>
      </c>
      <c r="D113" s="6">
        <f>(Principal!D110+Interest!D111)*$K113</f>
        <v>0</v>
      </c>
      <c r="E113" s="6">
        <f>(Principal!E110+Interest!E111)*$K113</f>
        <v>0</v>
      </c>
      <c r="F113" s="6">
        <f>(Principal!F110+Interest!F111)*$K113</f>
        <v>0</v>
      </c>
      <c r="G113" s="6">
        <f>(Principal!G110+Interest!G111)*$K113</f>
        <v>321920.58573237137</v>
      </c>
      <c r="H113" s="6">
        <f>(Principal!H110+Interest!H111)*$K113</f>
        <v>0</v>
      </c>
      <c r="I113" s="6">
        <f>(Principal!I110+Interest!I111)*$K113</f>
        <v>93558.170228470408</v>
      </c>
      <c r="K113" s="44">
        <v>1</v>
      </c>
    </row>
    <row r="114" spans="1:11" x14ac:dyDescent="0.15">
      <c r="A114">
        <v>109</v>
      </c>
      <c r="B114" s="6">
        <f>(Principal!B111+Interest!B112)*$K114</f>
        <v>0</v>
      </c>
      <c r="C114" s="6">
        <f>(Principal!C111+Interest!C112)*$K114</f>
        <v>0</v>
      </c>
      <c r="D114" s="6">
        <f>(Principal!D111+Interest!D112)*$K114</f>
        <v>0</v>
      </c>
      <c r="E114" s="6">
        <f>(Principal!E111+Interest!E112)*$K114</f>
        <v>0</v>
      </c>
      <c r="F114" s="6">
        <f>(Principal!F111+Interest!F112)*$K114</f>
        <v>0</v>
      </c>
      <c r="G114" s="6">
        <f>(Principal!G111+Interest!G112)*$K114</f>
        <v>312300.54325453471</v>
      </c>
      <c r="H114" s="6">
        <f>(Principal!H111+Interest!H112)*$K114</f>
        <v>0</v>
      </c>
      <c r="I114" s="6">
        <f>(Principal!I111+Interest!I112)*$K114</f>
        <v>90762.345383349122</v>
      </c>
      <c r="K114" s="44">
        <v>1</v>
      </c>
    </row>
    <row r="115" spans="1:11" x14ac:dyDescent="0.15">
      <c r="A115">
        <v>110</v>
      </c>
      <c r="B115" s="6">
        <f>(Principal!B112+Interest!B113)*$K115</f>
        <v>0</v>
      </c>
      <c r="C115" s="6">
        <f>(Principal!C112+Interest!C113)*$K115</f>
        <v>0</v>
      </c>
      <c r="D115" s="6">
        <f>(Principal!D112+Interest!D113)*$K115</f>
        <v>0</v>
      </c>
      <c r="E115" s="6">
        <f>(Principal!E112+Interest!E113)*$K115</f>
        <v>0</v>
      </c>
      <c r="F115" s="6">
        <f>(Principal!F112+Interest!F113)*$K115</f>
        <v>0</v>
      </c>
      <c r="G115" s="6">
        <f>(Principal!G112+Interest!G113)*$K115</f>
        <v>302957.17753276625</v>
      </c>
      <c r="H115" s="6">
        <f>(Principal!H112+Interest!H113)*$K115</f>
        <v>0</v>
      </c>
      <c r="I115" s="6">
        <f>(Principal!I112+Interest!I113)*$K115</f>
        <v>88046.929720460161</v>
      </c>
      <c r="K115" s="44">
        <v>1</v>
      </c>
    </row>
    <row r="116" spans="1:11" x14ac:dyDescent="0.15">
      <c r="A116">
        <v>111</v>
      </c>
      <c r="B116" s="6">
        <f>(Principal!B113+Interest!B114)*$K116</f>
        <v>0</v>
      </c>
      <c r="C116" s="6">
        <f>(Principal!C113+Interest!C114)*$K116</f>
        <v>0</v>
      </c>
      <c r="D116" s="6">
        <f>(Principal!D113+Interest!D114)*$K116</f>
        <v>0</v>
      </c>
      <c r="E116" s="6">
        <f>(Principal!E113+Interest!E114)*$K116</f>
        <v>0</v>
      </c>
      <c r="F116" s="6">
        <f>(Principal!F113+Interest!F114)*$K116</f>
        <v>0</v>
      </c>
      <c r="G116" s="6">
        <f>(Principal!G113+Interest!G114)*$K116</f>
        <v>293882.73230011319</v>
      </c>
      <c r="H116" s="6">
        <f>(Principal!H113+Interest!H114)*$K116</f>
        <v>0</v>
      </c>
      <c r="I116" s="6">
        <f>(Principal!I113+Interest!I114)*$K116</f>
        <v>85409.669074720397</v>
      </c>
      <c r="K116" s="44">
        <v>1</v>
      </c>
    </row>
    <row r="117" spans="1:11" x14ac:dyDescent="0.15">
      <c r="A117">
        <v>112</v>
      </c>
      <c r="B117" s="6">
        <f>(Principal!B114+Interest!B115)*$K117</f>
        <v>0</v>
      </c>
      <c r="C117" s="6">
        <f>(Principal!C114+Interest!C115)*$K117</f>
        <v>0</v>
      </c>
      <c r="D117" s="6">
        <f>(Principal!D114+Interest!D115)*$K117</f>
        <v>0</v>
      </c>
      <c r="E117" s="6">
        <f>(Principal!E114+Interest!E115)*$K117</f>
        <v>0</v>
      </c>
      <c r="F117" s="6">
        <f>(Principal!F114+Interest!F115)*$K117</f>
        <v>0</v>
      </c>
      <c r="G117" s="6">
        <f>(Principal!G114+Interest!G115)*$K117</f>
        <v>285069.66483688378</v>
      </c>
      <c r="H117" s="6">
        <f>(Principal!H114+Interest!H115)*$K117</f>
        <v>0</v>
      </c>
      <c r="I117" s="6">
        <f>(Principal!I114+Interest!I115)*$K117</f>
        <v>82848.371343219333</v>
      </c>
      <c r="K117" s="44">
        <v>1</v>
      </c>
    </row>
    <row r="118" spans="1:11" x14ac:dyDescent="0.15">
      <c r="A118">
        <v>113</v>
      </c>
      <c r="B118" s="6">
        <f>(Principal!B115+Interest!B116)*$K118</f>
        <v>0</v>
      </c>
      <c r="C118" s="6">
        <f>(Principal!C115+Interest!C116)*$K118</f>
        <v>0</v>
      </c>
      <c r="D118" s="6">
        <f>(Principal!D115+Interest!D116)*$K118</f>
        <v>0</v>
      </c>
      <c r="E118" s="6">
        <f>(Principal!E115+Interest!E116)*$K118</f>
        <v>0</v>
      </c>
      <c r="F118" s="6">
        <f>(Principal!F115+Interest!F116)*$K118</f>
        <v>0</v>
      </c>
      <c r="G118" s="6">
        <f>(Principal!G115+Interest!G116)*$K118</f>
        <v>276510.64016839856</v>
      </c>
      <c r="H118" s="6">
        <f>(Principal!H115+Interest!H116)*$K118</f>
        <v>0</v>
      </c>
      <c r="I118" s="6">
        <f>(Principal!I115+Interest!I116)*$K118</f>
        <v>80360.904798940828</v>
      </c>
      <c r="K118" s="44">
        <v>1</v>
      </c>
    </row>
    <row r="119" spans="1:11" x14ac:dyDescent="0.15">
      <c r="A119">
        <v>114</v>
      </c>
      <c r="B119" s="6">
        <f>(Principal!B116+Interest!B117)*$K119</f>
        <v>0</v>
      </c>
      <c r="C119" s="6">
        <f>(Principal!C116+Interest!C117)*$K119</f>
        <v>0</v>
      </c>
      <c r="D119" s="6">
        <f>(Principal!D116+Interest!D117)*$K119</f>
        <v>0</v>
      </c>
      <c r="E119" s="6">
        <f>(Principal!E116+Interest!E117)*$K119</f>
        <v>0</v>
      </c>
      <c r="F119" s="6">
        <f>(Principal!F116+Interest!F117)*$K119</f>
        <v>0</v>
      </c>
      <c r="G119" s="6">
        <f>(Principal!G116+Interest!G117)*$K119</f>
        <v>268198.52541883441</v>
      </c>
      <c r="H119" s="6">
        <f>(Principal!H116+Interest!H117)*$K119</f>
        <v>0</v>
      </c>
      <c r="I119" s="6">
        <f>(Principal!I116+Interest!I117)*$K119</f>
        <v>77945.196449848736</v>
      </c>
      <c r="K119" s="44">
        <v>1</v>
      </c>
    </row>
    <row r="120" spans="1:11" x14ac:dyDescent="0.15">
      <c r="A120">
        <v>115</v>
      </c>
      <c r="B120" s="6">
        <f>(Principal!B117+Interest!B118)*$K120</f>
        <v>0</v>
      </c>
      <c r="C120" s="6">
        <f>(Principal!C117+Interest!C118)*$K120</f>
        <v>0</v>
      </c>
      <c r="D120" s="6">
        <f>(Principal!D117+Interest!D118)*$K120</f>
        <v>0</v>
      </c>
      <c r="E120" s="6">
        <f>(Principal!E117+Interest!E118)*$K120</f>
        <v>0</v>
      </c>
      <c r="F120" s="6">
        <f>(Principal!F117+Interest!F118)*$K120</f>
        <v>0</v>
      </c>
      <c r="G120" s="6">
        <f>(Principal!G117+Interest!G118)*$K120</f>
        <v>260126.38431699231</v>
      </c>
      <c r="H120" s="6">
        <f>(Principal!H117+Interest!H118)*$K120</f>
        <v>0</v>
      </c>
      <c r="I120" s="6">
        <f>(Principal!I117+Interest!I118)*$K120</f>
        <v>75599.230442125874</v>
      </c>
      <c r="K120" s="44">
        <v>1</v>
      </c>
    </row>
    <row r="121" spans="1:11" x14ac:dyDescent="0.15">
      <c r="A121">
        <v>116</v>
      </c>
      <c r="B121" s="6">
        <f>(Principal!B118+Interest!B119)*$K121</f>
        <v>0</v>
      </c>
      <c r="C121" s="6">
        <f>(Principal!C118+Interest!C119)*$K121</f>
        <v>0</v>
      </c>
      <c r="D121" s="6">
        <f>(Principal!D118+Interest!D119)*$K121</f>
        <v>0</v>
      </c>
      <c r="E121" s="6">
        <f>(Principal!E118+Interest!E119)*$K121</f>
        <v>0</v>
      </c>
      <c r="F121" s="6">
        <f>(Principal!F118+Interest!F119)*$K121</f>
        <v>0</v>
      </c>
      <c r="G121" s="6">
        <f>(Principal!G118+Interest!G119)*$K121</f>
        <v>252287.47184993434</v>
      </c>
      <c r="H121" s="6">
        <f>(Principal!H118+Interest!H119)*$K121</f>
        <v>0</v>
      </c>
      <c r="I121" s="6">
        <f>(Principal!I118+Interest!I119)*$K121</f>
        <v>73321.046506387152</v>
      </c>
      <c r="K121" s="44">
        <v>1</v>
      </c>
    </row>
    <row r="122" spans="1:11" x14ac:dyDescent="0.15">
      <c r="A122">
        <v>117</v>
      </c>
      <c r="B122" s="6">
        <f>(Principal!B119+Interest!B120)*$K122</f>
        <v>0</v>
      </c>
      <c r="C122" s="6">
        <f>(Principal!C119+Interest!C120)*$K122</f>
        <v>0</v>
      </c>
      <c r="D122" s="6">
        <f>(Principal!D119+Interest!D120)*$K122</f>
        <v>0</v>
      </c>
      <c r="E122" s="6">
        <f>(Principal!E119+Interest!E120)*$K122</f>
        <v>0</v>
      </c>
      <c r="F122" s="6">
        <f>(Principal!F119+Interest!F120)*$K122</f>
        <v>0</v>
      </c>
      <c r="G122" s="6">
        <f>(Principal!G119+Interest!G120)*$K122</f>
        <v>244675.22906053995</v>
      </c>
      <c r="H122" s="6">
        <f>(Principal!H119+Interest!H120)*$K122</f>
        <v>0</v>
      </c>
      <c r="I122" s="6">
        <f>(Principal!I119+Interest!I120)*$K122</f>
        <v>71108.738445719413</v>
      </c>
      <c r="K122" s="44">
        <v>1</v>
      </c>
    </row>
    <row r="123" spans="1:11" x14ac:dyDescent="0.15">
      <c r="A123">
        <v>118</v>
      </c>
      <c r="B123" s="6">
        <f>(Principal!B120+Interest!B121)*$K123</f>
        <v>0</v>
      </c>
      <c r="C123" s="6">
        <f>(Principal!C120+Interest!C121)*$K123</f>
        <v>0</v>
      </c>
      <c r="D123" s="6">
        <f>(Principal!D120+Interest!D121)*$K123</f>
        <v>0</v>
      </c>
      <c r="E123" s="6">
        <f>(Principal!E120+Interest!E121)*$K123</f>
        <v>0</v>
      </c>
      <c r="F123" s="6">
        <f>(Principal!F120+Interest!F121)*$K123</f>
        <v>0</v>
      </c>
      <c r="G123" s="6">
        <f>(Principal!G120+Interest!G121)*$K123</f>
        <v>237283.27798513661</v>
      </c>
      <c r="H123" s="6">
        <f>(Principal!H120+Interest!H121)*$K123</f>
        <v>0</v>
      </c>
      <c r="I123" s="6">
        <f>(Principal!I120+Interest!I121)*$K123</f>
        <v>68960.452664430311</v>
      </c>
      <c r="K123" s="44">
        <v>1</v>
      </c>
    </row>
    <row r="124" spans="1:11" x14ac:dyDescent="0.15">
      <c r="A124">
        <v>119</v>
      </c>
      <c r="B124" s="6">
        <f>(Principal!B121+Interest!B122)*$K124</f>
        <v>0</v>
      </c>
      <c r="C124" s="6">
        <f>(Principal!C121+Interest!C122)*$K124</f>
        <v>0</v>
      </c>
      <c r="D124" s="6">
        <f>(Principal!D121+Interest!D122)*$K124</f>
        <v>0</v>
      </c>
      <c r="E124" s="6">
        <f>(Principal!E121+Interest!E122)*$K124</f>
        <v>0</v>
      </c>
      <c r="F124" s="6">
        <f>(Principal!F121+Interest!F122)*$K124</f>
        <v>0</v>
      </c>
      <c r="G124" s="6">
        <f>(Principal!G121+Interest!G122)*$K124</f>
        <v>230105.41672746421</v>
      </c>
      <c r="H124" s="6">
        <f>(Principal!H121+Interest!H122)*$K124</f>
        <v>0</v>
      </c>
      <c r="I124" s="6">
        <f>(Principal!I121+Interest!I122)*$K124</f>
        <v>66874.386736419285</v>
      </c>
      <c r="K124" s="44">
        <v>1</v>
      </c>
    </row>
    <row r="125" spans="1:11" x14ac:dyDescent="0.15">
      <c r="A125">
        <v>120</v>
      </c>
      <c r="B125" s="6">
        <f>(Principal!B122+Interest!B123)*$K125</f>
        <v>0</v>
      </c>
      <c r="C125" s="6">
        <f>(Principal!C122+Interest!C123)*$K125</f>
        <v>0</v>
      </c>
      <c r="D125" s="6">
        <f>(Principal!D122+Interest!D123)*$K125</f>
        <v>0</v>
      </c>
      <c r="E125" s="6">
        <f>(Principal!E122+Interest!E123)*$K125</f>
        <v>0</v>
      </c>
      <c r="F125" s="6">
        <f>(Principal!F122+Interest!F123)*$K125</f>
        <v>0</v>
      </c>
      <c r="G125" s="6">
        <f>(Principal!G122+Interest!G123)*$K125</f>
        <v>223135.61466532934</v>
      </c>
      <c r="H125" s="6">
        <f>(Principal!H122+Interest!H123)*$K125</f>
        <v>0</v>
      </c>
      <c r="I125" s="6">
        <f>(Principal!I122+Interest!I123)*$K125</f>
        <v>64848.788012111327</v>
      </c>
      <c r="K125" s="44">
        <v>1</v>
      </c>
    </row>
    <row r="126" spans="1:11" x14ac:dyDescent="0.15">
      <c r="A126">
        <v>121</v>
      </c>
      <c r="B126" s="6">
        <f>(Principal!B123+Interest!B124)*$K126</f>
        <v>0</v>
      </c>
      <c r="C126" s="6">
        <f>(Principal!C123+Interest!C124)*$K126</f>
        <v>0</v>
      </c>
      <c r="D126" s="6">
        <f>(Principal!D123+Interest!D124)*$K126</f>
        <v>0</v>
      </c>
      <c r="E126" s="6">
        <f>(Principal!E123+Interest!E124)*$K126</f>
        <v>0</v>
      </c>
      <c r="F126" s="6">
        <f>(Principal!F123+Interest!F124)*$K126</f>
        <v>0</v>
      </c>
      <c r="G126" s="6">
        <f>(Principal!G123+Interest!G124)*$K126</f>
        <v>216368.0077864039</v>
      </c>
      <c r="H126" s="6">
        <f>(Principal!H123+Interest!H124)*$K126</f>
        <v>0</v>
      </c>
      <c r="I126" s="6">
        <f>(Principal!I123+Interest!I124)*$K126</f>
        <v>62881.952262923623</v>
      </c>
      <c r="K126" s="44">
        <v>1</v>
      </c>
    </row>
    <row r="127" spans="1:11" x14ac:dyDescent="0.15">
      <c r="A127">
        <v>122</v>
      </c>
      <c r="B127" s="6">
        <f>(Principal!B124+Interest!B125)*$K127</f>
        <v>0</v>
      </c>
      <c r="C127" s="6">
        <f>(Principal!C124+Interest!C125)*$K127</f>
        <v>0</v>
      </c>
      <c r="D127" s="6">
        <f>(Principal!D124+Interest!D125)*$K127</f>
        <v>0</v>
      </c>
      <c r="E127" s="6">
        <f>(Principal!E124+Interest!E125)*$K127</f>
        <v>0</v>
      </c>
      <c r="F127" s="6">
        <f>(Principal!F124+Interest!F125)*$K127</f>
        <v>0</v>
      </c>
      <c r="G127" s="6">
        <f>(Principal!G124+Interest!G125)*$K127</f>
        <v>209796.89414971619</v>
      </c>
      <c r="H127" s="6">
        <f>(Principal!H124+Interest!H125)*$K127</f>
        <v>0</v>
      </c>
      <c r="I127" s="6">
        <f>(Principal!I124+Interest!I125)*$K127</f>
        <v>60972.222362261258</v>
      </c>
      <c r="K127" s="44">
        <v>1</v>
      </c>
    </row>
    <row r="128" spans="1:11" x14ac:dyDescent="0.15">
      <c r="A128">
        <v>123</v>
      </c>
      <c r="B128" s="6">
        <f>(Principal!B125+Interest!B126)*$K128</f>
        <v>0</v>
      </c>
      <c r="C128" s="6">
        <f>(Principal!C125+Interest!C126)*$K128</f>
        <v>0</v>
      </c>
      <c r="D128" s="6">
        <f>(Principal!D125+Interest!D126)*$K128</f>
        <v>0</v>
      </c>
      <c r="E128" s="6">
        <f>(Principal!E125+Interest!E126)*$K128</f>
        <v>0</v>
      </c>
      <c r="F128" s="6">
        <f>(Principal!F125+Interest!F126)*$K128</f>
        <v>0</v>
      </c>
      <c r="G128" s="6">
        <f>(Principal!G125+Interest!G126)*$K128</f>
        <v>203416.7294694742</v>
      </c>
      <c r="H128" s="6">
        <f>(Principal!H125+Interest!H126)*$K128</f>
        <v>0</v>
      </c>
      <c r="I128" s="6">
        <f>(Principal!I125+Interest!I126)*$K128</f>
        <v>59117.987002065922</v>
      </c>
      <c r="K128" s="44">
        <v>1</v>
      </c>
    </row>
    <row r="129" spans="1:11" x14ac:dyDescent="0.15">
      <c r="A129">
        <v>124</v>
      </c>
      <c r="B129" s="6">
        <f>(Principal!B126+Interest!B127)*$K129</f>
        <v>0</v>
      </c>
      <c r="C129" s="6">
        <f>(Principal!C126+Interest!C127)*$K129</f>
        <v>0</v>
      </c>
      <c r="D129" s="6">
        <f>(Principal!D126+Interest!D127)*$K129</f>
        <v>0</v>
      </c>
      <c r="E129" s="6">
        <f>(Principal!E126+Interest!E127)*$K129</f>
        <v>0</v>
      </c>
      <c r="F129" s="6">
        <f>(Principal!F126+Interest!F127)*$K129</f>
        <v>0</v>
      </c>
      <c r="G129" s="6">
        <f>(Principal!G126+Interest!G127)*$K129</f>
        <v>197222.12281795027</v>
      </c>
      <c r="H129" s="6">
        <f>(Principal!H126+Interest!H127)*$K129</f>
        <v>0</v>
      </c>
      <c r="I129" s="6">
        <f>(Principal!I126+Interest!I127)*$K129</f>
        <v>57317.679443966786</v>
      </c>
      <c r="K129" s="44">
        <v>1</v>
      </c>
    </row>
    <row r="130" spans="1:11" x14ac:dyDescent="0.15">
      <c r="A130">
        <v>125</v>
      </c>
      <c r="B130" s="6">
        <f>(Principal!B127+Interest!B128)*$K130</f>
        <v>0</v>
      </c>
      <c r="C130" s="6">
        <f>(Principal!C127+Interest!C128)*$K130</f>
        <v>0</v>
      </c>
      <c r="D130" s="6">
        <f>(Principal!D127+Interest!D128)*$K130</f>
        <v>0</v>
      </c>
      <c r="E130" s="6">
        <f>(Principal!E127+Interest!E128)*$K130</f>
        <v>0</v>
      </c>
      <c r="F130" s="6">
        <f>(Principal!F127+Interest!F128)*$K130</f>
        <v>0</v>
      </c>
      <c r="G130" s="6">
        <f>(Principal!G127+Interest!G128)*$K130</f>
        <v>191207.83244424357</v>
      </c>
      <c r="H130" s="6">
        <f>(Principal!H127+Interest!H128)*$K130</f>
        <v>0</v>
      </c>
      <c r="I130" s="6">
        <f>(Principal!I127+Interest!I128)*$K130</f>
        <v>55569.776304108273</v>
      </c>
      <c r="K130" s="44">
        <v>1</v>
      </c>
    </row>
    <row r="131" spans="1:11" x14ac:dyDescent="0.15">
      <c r="A131">
        <v>126</v>
      </c>
      <c r="B131" s="6">
        <f>(Principal!B128+Interest!B129)*$K131</f>
        <v>0</v>
      </c>
      <c r="C131" s="6">
        <f>(Principal!C128+Interest!C129)*$K131</f>
        <v>0</v>
      </c>
      <c r="D131" s="6">
        <f>(Principal!D128+Interest!D129)*$K131</f>
        <v>0</v>
      </c>
      <c r="E131" s="6">
        <f>(Principal!E128+Interest!E129)*$K131</f>
        <v>0</v>
      </c>
      <c r="F131" s="6">
        <f>(Principal!F128+Interest!F129)*$K131</f>
        <v>0</v>
      </c>
      <c r="G131" s="6">
        <f>(Principal!G128+Interest!G129)*$K131</f>
        <v>185368.76170582004</v>
      </c>
      <c r="H131" s="6">
        <f>(Principal!H128+Interest!H129)*$K131</f>
        <v>0</v>
      </c>
      <c r="I131" s="6">
        <f>(Principal!I128+Interest!I129)*$K131</f>
        <v>53872.796370753931</v>
      </c>
      <c r="K131" s="44">
        <v>1</v>
      </c>
    </row>
    <row r="132" spans="1:11" x14ac:dyDescent="0.15">
      <c r="A132">
        <v>127</v>
      </c>
      <c r="B132" s="6">
        <f>(Principal!B129+Interest!B130)*$K132</f>
        <v>0</v>
      </c>
      <c r="C132" s="6">
        <f>(Principal!C129+Interest!C130)*$K132</f>
        <v>0</v>
      </c>
      <c r="D132" s="6">
        <f>(Principal!D129+Interest!D130)*$K132</f>
        <v>0</v>
      </c>
      <c r="E132" s="6">
        <f>(Principal!E129+Interest!E130)*$K132</f>
        <v>0</v>
      </c>
      <c r="F132" s="6">
        <f>(Principal!F129+Interest!F130)*$K132</f>
        <v>0</v>
      </c>
      <c r="G132" s="6">
        <f>(Principal!G129+Interest!G130)*$K132</f>
        <v>179699.95510981401</v>
      </c>
      <c r="H132" s="6">
        <f>(Principal!H129+Interest!H130)*$K132</f>
        <v>0</v>
      </c>
      <c r="I132" s="6">
        <f>(Principal!I129+Interest!I130)*$K132</f>
        <v>52225.299453789681</v>
      </c>
      <c r="K132" s="44">
        <v>1</v>
      </c>
    </row>
    <row r="133" spans="1:11" x14ac:dyDescent="0.15">
      <c r="A133">
        <v>128</v>
      </c>
      <c r="B133" s="6">
        <f>(Principal!B130+Interest!B131)*$K133</f>
        <v>0</v>
      </c>
      <c r="C133" s="6">
        <f>(Principal!C130+Interest!C131)*$K133</f>
        <v>0</v>
      </c>
      <c r="D133" s="6">
        <f>(Principal!D130+Interest!D131)*$K133</f>
        <v>0</v>
      </c>
      <c r="E133" s="6">
        <f>(Principal!E130+Interest!E131)*$K133</f>
        <v>0</v>
      </c>
      <c r="F133" s="6">
        <f>(Principal!F130+Interest!F131)*$K133</f>
        <v>0</v>
      </c>
      <c r="G133" s="6">
        <f>(Principal!G130+Interest!G131)*$K133</f>
        <v>174196.59446115425</v>
      </c>
      <c r="H133" s="6">
        <f>(Principal!H130+Interest!H131)*$K133</f>
        <v>0</v>
      </c>
      <c r="I133" s="6">
        <f>(Principal!I130+Interest!I131)*$K133</f>
        <v>50625.885265272933</v>
      </c>
      <c r="K133" s="44">
        <v>1</v>
      </c>
    </row>
    <row r="134" spans="1:11" x14ac:dyDescent="0.15">
      <c r="A134">
        <v>129</v>
      </c>
      <c r="B134" s="6">
        <f>(Principal!B131+Interest!B132)*$K134</f>
        <v>0</v>
      </c>
      <c r="C134" s="6">
        <f>(Principal!C131+Interest!C132)*$K134</f>
        <v>0</v>
      </c>
      <c r="D134" s="6">
        <f>(Principal!D131+Interest!D132)*$K134</f>
        <v>0</v>
      </c>
      <c r="E134" s="6">
        <f>(Principal!E131+Interest!E132)*$K134</f>
        <v>0</v>
      </c>
      <c r="F134" s="6">
        <f>(Principal!F131+Interest!F132)*$K134</f>
        <v>0</v>
      </c>
      <c r="G134" s="6">
        <f>(Principal!G131+Interest!G132)*$K134</f>
        <v>168853.99511465486</v>
      </c>
      <c r="H134" s="6">
        <f>(Principal!H131+Interest!H132)*$K134</f>
        <v>0</v>
      </c>
      <c r="I134" s="6">
        <f>(Principal!I131+Interest!I132)*$K134</f>
        <v>49073.192330196558</v>
      </c>
      <c r="K134" s="44">
        <v>1</v>
      </c>
    </row>
    <row r="135" spans="1:11" x14ac:dyDescent="0.15">
      <c r="A135">
        <v>130</v>
      </c>
      <c r="B135" s="6">
        <f>(Principal!B132+Interest!B133)*$K135</f>
        <v>0</v>
      </c>
      <c r="C135" s="6">
        <f>(Principal!C132+Interest!C133)*$K135</f>
        <v>0</v>
      </c>
      <c r="D135" s="6">
        <f>(Principal!D132+Interest!D133)*$K135</f>
        <v>0</v>
      </c>
      <c r="E135" s="6">
        <f>(Principal!E132+Interest!E133)*$K135</f>
        <v>0</v>
      </c>
      <c r="F135" s="6">
        <f>(Principal!F132+Interest!F133)*$K135</f>
        <v>0</v>
      </c>
      <c r="G135" s="6">
        <f>(Principal!G132+Interest!G133)*$K135</f>
        <v>163667.60232829029</v>
      </c>
      <c r="H135" s="6">
        <f>(Principal!H132+Interest!H133)*$K135</f>
        <v>0</v>
      </c>
      <c r="I135" s="6">
        <f>(Principal!I132+Interest!I133)*$K135</f>
        <v>47565.896926659341</v>
      </c>
      <c r="K135" s="44">
        <v>1</v>
      </c>
    </row>
    <row r="136" spans="1:11" x14ac:dyDescent="0.15">
      <c r="A136">
        <v>131</v>
      </c>
      <c r="B136" s="6">
        <f>(Principal!B133+Interest!B134)*$K136</f>
        <v>0</v>
      </c>
      <c r="C136" s="6">
        <f>(Principal!C133+Interest!C134)*$K136</f>
        <v>0</v>
      </c>
      <c r="D136" s="6">
        <f>(Principal!D133+Interest!D134)*$K136</f>
        <v>0</v>
      </c>
      <c r="E136" s="6">
        <f>(Principal!E133+Interest!E134)*$K136</f>
        <v>0</v>
      </c>
      <c r="F136" s="6">
        <f>(Principal!F133+Interest!F134)*$K136</f>
        <v>0</v>
      </c>
      <c r="G136" s="6">
        <f>(Principal!G133+Interest!G134)*$K136</f>
        <v>158632.9877149433</v>
      </c>
      <c r="H136" s="6">
        <f>(Principal!H133+Interest!H134)*$K136</f>
        <v>0</v>
      </c>
      <c r="I136" s="6">
        <f>(Principal!I133+Interest!I134)*$K136</f>
        <v>46102.712054655385</v>
      </c>
      <c r="K136" s="44">
        <v>1</v>
      </c>
    </row>
    <row r="137" spans="1:11" x14ac:dyDescent="0.15">
      <c r="A137">
        <v>132</v>
      </c>
      <c r="B137" s="6">
        <f>(Principal!B134+Interest!B135)*$K137</f>
        <v>0</v>
      </c>
      <c r="C137" s="6">
        <f>(Principal!C134+Interest!C135)*$K137</f>
        <v>0</v>
      </c>
      <c r="D137" s="6">
        <f>(Principal!D134+Interest!D135)*$K137</f>
        <v>0</v>
      </c>
      <c r="E137" s="6">
        <f>(Principal!E134+Interest!E135)*$K137</f>
        <v>0</v>
      </c>
      <c r="F137" s="6">
        <f>(Principal!F134+Interest!F135)*$K137</f>
        <v>0</v>
      </c>
      <c r="G137" s="6">
        <f>(Principal!G134+Interest!G135)*$K137</f>
        <v>153745.84578999181</v>
      </c>
      <c r="H137" s="6">
        <f>(Principal!H134+Interest!H135)*$K137</f>
        <v>0</v>
      </c>
      <c r="I137" s="6">
        <f>(Principal!I134+Interest!I135)*$K137</f>
        <v>44682.386432716361</v>
      </c>
      <c r="K137" s="44">
        <v>1</v>
      </c>
    </row>
    <row r="138" spans="1:11" x14ac:dyDescent="0.15">
      <c r="A138">
        <v>133</v>
      </c>
      <c r="B138" s="6">
        <f>(Principal!B135+Interest!B136)*$K138</f>
        <v>0</v>
      </c>
      <c r="C138" s="6">
        <f>(Principal!C135+Interest!C136)*$K138</f>
        <v>0</v>
      </c>
      <c r="D138" s="6">
        <f>(Principal!D135+Interest!D136)*$K138</f>
        <v>0</v>
      </c>
      <c r="E138" s="6">
        <f>(Principal!E135+Interest!E136)*$K138</f>
        <v>0</v>
      </c>
      <c r="F138" s="6">
        <f>(Principal!F135+Interest!F136)*$K138</f>
        <v>0</v>
      </c>
      <c r="G138" s="6">
        <f>(Principal!G135+Interest!G136)*$K138</f>
        <v>149001.99061216557</v>
      </c>
      <c r="H138" s="6">
        <f>(Principal!H135+Interest!H136)*$K138</f>
        <v>0</v>
      </c>
      <c r="I138" s="6">
        <f>(Principal!I135+Interest!I136)*$K138</f>
        <v>43303.703521660609</v>
      </c>
      <c r="K138" s="44">
        <v>1</v>
      </c>
    </row>
    <row r="139" spans="1:11" x14ac:dyDescent="0.15">
      <c r="A139">
        <v>134</v>
      </c>
      <c r="B139" s="6">
        <f>(Principal!B136+Interest!B137)*$K139</f>
        <v>0</v>
      </c>
      <c r="C139" s="6">
        <f>(Principal!C136+Interest!C137)*$K139</f>
        <v>0</v>
      </c>
      <c r="D139" s="6">
        <f>(Principal!D136+Interest!D137)*$K139</f>
        <v>0</v>
      </c>
      <c r="E139" s="6">
        <f>(Principal!E136+Interest!E137)*$K139</f>
        <v>0</v>
      </c>
      <c r="F139" s="6">
        <f>(Principal!F136+Interest!F137)*$K139</f>
        <v>0</v>
      </c>
      <c r="G139" s="6">
        <f>(Principal!G136+Interest!G137)*$K139</f>
        <v>144397.3525151767</v>
      </c>
      <c r="H139" s="6">
        <f>(Principal!H136+Interest!H137)*$K139</f>
        <v>0</v>
      </c>
      <c r="I139" s="6">
        <f>(Principal!I136+Interest!I137)*$K139</f>
        <v>41965.480574723217</v>
      </c>
      <c r="K139" s="44">
        <v>1</v>
      </c>
    </row>
    <row r="140" spans="1:11" x14ac:dyDescent="0.15">
      <c r="A140">
        <v>135</v>
      </c>
      <c r="B140" s="6">
        <f>(Principal!B137+Interest!B138)*$K140</f>
        <v>0</v>
      </c>
      <c r="C140" s="6">
        <f>(Principal!C137+Interest!C138)*$K140</f>
        <v>0</v>
      </c>
      <c r="D140" s="6">
        <f>(Principal!D137+Interest!D138)*$K140</f>
        <v>0</v>
      </c>
      <c r="E140" s="6">
        <f>(Principal!E137+Interest!E138)*$K140</f>
        <v>0</v>
      </c>
      <c r="F140" s="6">
        <f>(Principal!F137+Interest!F138)*$K140</f>
        <v>0</v>
      </c>
      <c r="G140" s="6">
        <f>(Principal!G137+Interest!G138)*$K140</f>
        <v>139927.97492769026</v>
      </c>
      <c r="H140" s="6">
        <f>(Principal!H137+Interest!H138)*$K140</f>
        <v>0</v>
      </c>
      <c r="I140" s="6">
        <f>(Principal!I137+Interest!I138)*$K140</f>
        <v>40666.567713359967</v>
      </c>
      <c r="K140" s="44">
        <v>1</v>
      </c>
    </row>
    <row r="141" spans="1:11" x14ac:dyDescent="0.15">
      <c r="A141">
        <v>136</v>
      </c>
      <c r="B141" s="6">
        <f>(Principal!B138+Interest!B139)*$K141</f>
        <v>0</v>
      </c>
      <c r="C141" s="6">
        <f>(Principal!C138+Interest!C139)*$K141</f>
        <v>0</v>
      </c>
      <c r="D141" s="6">
        <f>(Principal!D138+Interest!D139)*$K141</f>
        <v>0</v>
      </c>
      <c r="E141" s="6">
        <f>(Principal!E138+Interest!E139)*$K141</f>
        <v>0</v>
      </c>
      <c r="F141" s="6">
        <f>(Principal!F138+Interest!F139)*$K141</f>
        <v>0</v>
      </c>
      <c r="G141" s="6">
        <f>(Principal!G138+Interest!G139)*$K141</f>
        <v>135590.01127926973</v>
      </c>
      <c r="H141" s="6">
        <f>(Principal!H138+Interest!H139)*$K141</f>
        <v>0</v>
      </c>
      <c r="I141" s="6">
        <f>(Principal!I138+Interest!I139)*$K141</f>
        <v>39405.847028037751</v>
      </c>
      <c r="K141" s="44">
        <v>1</v>
      </c>
    </row>
    <row r="142" spans="1:11" x14ac:dyDescent="0.15">
      <c r="A142">
        <v>137</v>
      </c>
      <c r="B142" s="6">
        <f>(Principal!B139+Interest!B140)*$K142</f>
        <v>0</v>
      </c>
      <c r="C142" s="6">
        <f>(Principal!C139+Interest!C140)*$K142</f>
        <v>0</v>
      </c>
      <c r="D142" s="6">
        <f>(Principal!D139+Interest!D140)*$K142</f>
        <v>0</v>
      </c>
      <c r="E142" s="6">
        <f>(Principal!E139+Interest!E140)*$K142</f>
        <v>0</v>
      </c>
      <c r="F142" s="6">
        <f>(Principal!F139+Interest!F140)*$K142</f>
        <v>0</v>
      </c>
      <c r="G142" s="6">
        <f>(Principal!G139+Interest!G140)*$K142</f>
        <v>131379.72198999143</v>
      </c>
      <c r="H142" s="6">
        <f>(Principal!H139+Interest!H140)*$K142</f>
        <v>0</v>
      </c>
      <c r="I142" s="6">
        <f>(Principal!I139+Interest!I140)*$K142</f>
        <v>38182.231703341247</v>
      </c>
      <c r="K142" s="44">
        <v>1</v>
      </c>
    </row>
    <row r="143" spans="1:11" x14ac:dyDescent="0.15">
      <c r="A143">
        <v>138</v>
      </c>
      <c r="B143" s="6">
        <f>(Principal!B140+Interest!B141)*$K143</f>
        <v>0</v>
      </c>
      <c r="C143" s="6">
        <f>(Principal!C140+Interest!C141)*$K143</f>
        <v>0</v>
      </c>
      <c r="D143" s="6">
        <f>(Principal!D140+Interest!D141)*$K143</f>
        <v>0</v>
      </c>
      <c r="E143" s="6">
        <f>(Principal!E140+Interest!E141)*$K143</f>
        <v>0</v>
      </c>
      <c r="F143" s="6">
        <f>(Principal!F140+Interest!F141)*$K143</f>
        <v>0</v>
      </c>
      <c r="G143" s="6">
        <f>(Principal!G140+Interest!G141)*$K143</f>
        <v>127293.47154148699</v>
      </c>
      <c r="H143" s="6">
        <f>(Principal!H140+Interest!H141)*$K143</f>
        <v>0</v>
      </c>
      <c r="I143" s="6">
        <f>(Principal!I140+Interest!I141)*$K143</f>
        <v>36994.665166744642</v>
      </c>
      <c r="K143" s="44">
        <v>1</v>
      </c>
    </row>
    <row r="144" spans="1:11" x14ac:dyDescent="0.15">
      <c r="A144">
        <v>139</v>
      </c>
      <c r="B144" s="6">
        <f>(Principal!B141+Interest!B142)*$K144</f>
        <v>0</v>
      </c>
      <c r="C144" s="6">
        <f>(Principal!C141+Interest!C142)*$K144</f>
        <v>0</v>
      </c>
      <c r="D144" s="6">
        <f>(Principal!D141+Interest!D142)*$K144</f>
        <v>0</v>
      </c>
      <c r="E144" s="6">
        <f>(Principal!E141+Interest!E142)*$K144</f>
        <v>0</v>
      </c>
      <c r="F144" s="6">
        <f>(Principal!F141+Interest!F142)*$K144</f>
        <v>0</v>
      </c>
      <c r="G144" s="6">
        <f>(Principal!G141+Interest!G142)*$K144</f>
        <v>123327.72562722908</v>
      </c>
      <c r="H144" s="6">
        <f>(Principal!H141+Interest!H142)*$K144</f>
        <v>0</v>
      </c>
      <c r="I144" s="6">
        <f>(Principal!I141+Interest!I142)*$K144</f>
        <v>35842.120260413438</v>
      </c>
      <c r="K144" s="44">
        <v>1</v>
      </c>
    </row>
    <row r="145" spans="1:11" x14ac:dyDescent="0.15">
      <c r="A145">
        <v>140</v>
      </c>
      <c r="B145" s="6">
        <f>(Principal!B142+Interest!B143)*$K145</f>
        <v>0</v>
      </c>
      <c r="C145" s="6">
        <f>(Principal!C142+Interest!C143)*$K145</f>
        <v>0</v>
      </c>
      <c r="D145" s="6">
        <f>(Principal!D142+Interest!D143)*$K145</f>
        <v>0</v>
      </c>
      <c r="E145" s="6">
        <f>(Principal!E142+Interest!E143)*$K145</f>
        <v>0</v>
      </c>
      <c r="F145" s="6">
        <f>(Principal!F142+Interest!F143)*$K145</f>
        <v>0</v>
      </c>
      <c r="G145" s="6">
        <f>(Principal!G142+Interest!G143)*$K145</f>
        <v>119479.04837993711</v>
      </c>
      <c r="H145" s="6">
        <f>(Principal!H142+Interest!H143)*$K145</f>
        <v>0</v>
      </c>
      <c r="I145" s="6">
        <f>(Principal!I142+Interest!I143)*$K145</f>
        <v>34723.598435419211</v>
      </c>
      <c r="K145" s="44">
        <v>1</v>
      </c>
    </row>
    <row r="146" spans="1:11" x14ac:dyDescent="0.15">
      <c r="A146">
        <v>141</v>
      </c>
      <c r="B146" s="6">
        <f>(Principal!B143+Interest!B144)*$K146</f>
        <v>0</v>
      </c>
      <c r="C146" s="6">
        <f>(Principal!C143+Interest!C144)*$K146</f>
        <v>0</v>
      </c>
      <c r="D146" s="6">
        <f>(Principal!D143+Interest!D144)*$K146</f>
        <v>0</v>
      </c>
      <c r="E146" s="6">
        <f>(Principal!E143+Interest!E144)*$K146</f>
        <v>0</v>
      </c>
      <c r="F146" s="6">
        <f>(Principal!F143+Interest!F144)*$K146</f>
        <v>0</v>
      </c>
      <c r="G146" s="6">
        <f>(Principal!G143+Interest!G144)*$K146</f>
        <v>115744.09967403307</v>
      </c>
      <c r="H146" s="6">
        <f>(Principal!H143+Interest!H144)*$K146</f>
        <v>0</v>
      </c>
      <c r="I146" s="6">
        <f>(Principal!I143+Interest!I144)*$K146</f>
        <v>33638.12896776585</v>
      </c>
      <c r="K146" s="44">
        <v>1</v>
      </c>
    </row>
    <row r="147" spans="1:11" x14ac:dyDescent="0.15">
      <c r="A147">
        <v>142</v>
      </c>
      <c r="B147" s="6">
        <f>(Principal!B144+Interest!B145)*$K147</f>
        <v>0</v>
      </c>
      <c r="C147" s="6">
        <f>(Principal!C144+Interest!C145)*$K147</f>
        <v>0</v>
      </c>
      <c r="D147" s="6">
        <f>(Principal!D144+Interest!D145)*$K147</f>
        <v>0</v>
      </c>
      <c r="E147" s="6">
        <f>(Principal!E144+Interest!E145)*$K147</f>
        <v>0</v>
      </c>
      <c r="F147" s="6">
        <f>(Principal!F144+Interest!F145)*$K147</f>
        <v>0</v>
      </c>
      <c r="G147" s="6">
        <f>(Principal!G144+Interest!G145)*$K147</f>
        <v>112119.63250113568</v>
      </c>
      <c r="H147" s="6">
        <f>(Principal!H144+Interest!H145)*$K147</f>
        <v>0</v>
      </c>
      <c r="I147" s="6">
        <f>(Principal!I144+Interest!I145)*$K147</f>
        <v>32584.768195642548</v>
      </c>
      <c r="K147" s="44">
        <v>1</v>
      </c>
    </row>
    <row r="148" spans="1:11" x14ac:dyDescent="0.15">
      <c r="A148">
        <v>143</v>
      </c>
      <c r="B148" s="6">
        <f>(Principal!B145+Interest!B146)*$K148</f>
        <v>0</v>
      </c>
      <c r="C148" s="6">
        <f>(Principal!C145+Interest!C146)*$K148</f>
        <v>0</v>
      </c>
      <c r="D148" s="6">
        <f>(Principal!D145+Interest!D146)*$K148</f>
        <v>0</v>
      </c>
      <c r="E148" s="6">
        <f>(Principal!E145+Interest!E146)*$K148</f>
        <v>0</v>
      </c>
      <c r="F148" s="6">
        <f>(Principal!F145+Interest!F146)*$K148</f>
        <v>0</v>
      </c>
      <c r="G148" s="6">
        <f>(Principal!G145+Interest!G146)*$K148</f>
        <v>108602.49041663214</v>
      </c>
      <c r="H148" s="6">
        <f>(Principal!H145+Interest!H146)*$K148</f>
        <v>0</v>
      </c>
      <c r="I148" s="6">
        <f>(Principal!I145+Interest!I146)*$K148</f>
        <v>31562.598777333704</v>
      </c>
      <c r="K148" s="44">
        <v>1</v>
      </c>
    </row>
    <row r="149" spans="1:11" x14ac:dyDescent="0.15">
      <c r="A149">
        <v>144</v>
      </c>
      <c r="B149" s="6">
        <f>(Principal!B146+Interest!B147)*$K149</f>
        <v>0</v>
      </c>
      <c r="C149" s="6">
        <f>(Principal!C146+Interest!C147)*$K149</f>
        <v>0</v>
      </c>
      <c r="D149" s="6">
        <f>(Principal!D146+Interest!D147)*$K149</f>
        <v>0</v>
      </c>
      <c r="E149" s="6">
        <f>(Principal!E146+Interest!E147)*$K149</f>
        <v>0</v>
      </c>
      <c r="F149" s="6">
        <f>(Principal!F146+Interest!F147)*$K149</f>
        <v>0</v>
      </c>
      <c r="G149" s="6">
        <f>(Principal!G146+Interest!G147)*$K149</f>
        <v>105189.60505542078</v>
      </c>
      <c r="H149" s="6">
        <f>(Principal!H146+Interest!H147)*$K149</f>
        <v>0</v>
      </c>
      <c r="I149" s="6">
        <f>(Principal!I146+Interest!I147)*$K149</f>
        <v>30570.728969231652</v>
      </c>
      <c r="K149" s="44">
        <v>1</v>
      </c>
    </row>
    <row r="150" spans="1:11" x14ac:dyDescent="0.15">
      <c r="A150">
        <v>145</v>
      </c>
      <c r="B150" s="6">
        <f>(Principal!B147+Interest!B148)*$K150</f>
        <v>0</v>
      </c>
      <c r="C150" s="6">
        <f>(Principal!C147+Interest!C148)*$K150</f>
        <v>0</v>
      </c>
      <c r="D150" s="6">
        <f>(Principal!D147+Interest!D148)*$K150</f>
        <v>0</v>
      </c>
      <c r="E150" s="6">
        <f>(Principal!E147+Interest!E148)*$K150</f>
        <v>0</v>
      </c>
      <c r="F150" s="6">
        <f>(Principal!F147+Interest!F148)*$K150</f>
        <v>0</v>
      </c>
      <c r="G150" s="6">
        <f>(Principal!G147+Interest!G148)*$K150</f>
        <v>101877.99371496761</v>
      </c>
      <c r="H150" s="6">
        <f>(Principal!H147+Interest!H148)*$K150</f>
        <v>0</v>
      </c>
      <c r="I150" s="6">
        <f>(Principal!I147+Interest!I148)*$K150</f>
        <v>29608.291923412449</v>
      </c>
      <c r="K150" s="44">
        <v>1</v>
      </c>
    </row>
    <row r="151" spans="1:11" x14ac:dyDescent="0.15">
      <c r="A151">
        <v>146</v>
      </c>
      <c r="B151" s="6">
        <f>(Principal!B148+Interest!B149)*$K151</f>
        <v>0</v>
      </c>
      <c r="C151" s="6">
        <f>(Principal!C148+Interest!C149)*$K151</f>
        <v>0</v>
      </c>
      <c r="D151" s="6">
        <f>(Principal!D148+Interest!D149)*$K151</f>
        <v>0</v>
      </c>
      <c r="E151" s="6">
        <f>(Principal!E148+Interest!E149)*$K151</f>
        <v>0</v>
      </c>
      <c r="F151" s="6">
        <f>(Principal!F148+Interest!F149)*$K151</f>
        <v>0</v>
      </c>
      <c r="G151" s="6">
        <f>(Principal!G148+Interest!G149)*$K151</f>
        <v>98664.757003870036</v>
      </c>
      <c r="H151" s="6">
        <f>(Principal!H148+Interest!H149)*$K151</f>
        <v>0</v>
      </c>
      <c r="I151" s="6">
        <f>(Principal!I148+Interest!I149)*$K151</f>
        <v>28674.445004249716</v>
      </c>
      <c r="K151" s="44">
        <v>1</v>
      </c>
    </row>
    <row r="152" spans="1:11" x14ac:dyDescent="0.15">
      <c r="A152">
        <v>147</v>
      </c>
      <c r="B152" s="6">
        <f>(Principal!B149+Interest!B150)*$K152</f>
        <v>0</v>
      </c>
      <c r="C152" s="6">
        <f>(Principal!C149+Interest!C150)*$K152</f>
        <v>0</v>
      </c>
      <c r="D152" s="6">
        <f>(Principal!D149+Interest!D150)*$K152</f>
        <v>0</v>
      </c>
      <c r="E152" s="6">
        <f>(Principal!E149+Interest!E150)*$K152</f>
        <v>0</v>
      </c>
      <c r="F152" s="6">
        <f>(Principal!F149+Interest!F150)*$K152</f>
        <v>0</v>
      </c>
      <c r="G152" s="6">
        <f>(Principal!G149+Interest!G150)*$K152</f>
        <v>95547.076554168452</v>
      </c>
      <c r="H152" s="6">
        <f>(Principal!H149+Interest!H150)*$K152</f>
        <v>0</v>
      </c>
      <c r="I152" s="6">
        <f>(Principal!I149+Interest!I150)*$K152</f>
        <v>27768.369123555196</v>
      </c>
      <c r="K152" s="44">
        <v>1</v>
      </c>
    </row>
    <row r="153" spans="1:11" x14ac:dyDescent="0.15">
      <c r="A153">
        <v>148</v>
      </c>
      <c r="B153" s="6">
        <f>(Principal!B150+Interest!B151)*$K153</f>
        <v>0</v>
      </c>
      <c r="C153" s="6">
        <f>(Principal!C150+Interest!C151)*$K153</f>
        <v>0</v>
      </c>
      <c r="D153" s="6">
        <f>(Principal!D150+Interest!D151)*$K153</f>
        <v>0</v>
      </c>
      <c r="E153" s="6">
        <f>(Principal!E150+Interest!E151)*$K153</f>
        <v>0</v>
      </c>
      <c r="F153" s="6">
        <f>(Principal!F150+Interest!F151)*$K153</f>
        <v>0</v>
      </c>
      <c r="G153" s="6">
        <f>(Principal!G150+Interest!G151)*$K153</f>
        <v>92522.21279569398</v>
      </c>
      <c r="H153" s="6">
        <f>(Principal!H150+Interest!H151)*$K153</f>
        <v>0</v>
      </c>
      <c r="I153" s="6">
        <f>(Principal!I150+Interest!I151)*$K153</f>
        <v>26889.268093748546</v>
      </c>
      <c r="K153" s="44">
        <v>1</v>
      </c>
    </row>
    <row r="154" spans="1:11" x14ac:dyDescent="0.15">
      <c r="A154">
        <v>149</v>
      </c>
      <c r="B154" s="6">
        <f>(Principal!B151+Interest!B152)*$K154</f>
        <v>0</v>
      </c>
      <c r="C154" s="6">
        <f>(Principal!C151+Interest!C152)*$K154</f>
        <v>0</v>
      </c>
      <c r="D154" s="6">
        <f>(Principal!D151+Interest!D152)*$K154</f>
        <v>0</v>
      </c>
      <c r="E154" s="6">
        <f>(Principal!E151+Interest!E152)*$K154</f>
        <v>0</v>
      </c>
      <c r="F154" s="6">
        <f>(Principal!F151+Interest!F152)*$K154</f>
        <v>0</v>
      </c>
      <c r="G154" s="6">
        <f>(Principal!G151+Interest!G152)*$K154</f>
        <v>89587.502790785788</v>
      </c>
      <c r="H154" s="6">
        <f>(Principal!H151+Interest!H152)*$K154</f>
        <v>0</v>
      </c>
      <c r="I154" s="6">
        <f>(Principal!I151+Interest!I152)*$K154</f>
        <v>26036.36799857211</v>
      </c>
      <c r="K154" s="44">
        <v>1</v>
      </c>
    </row>
    <row r="155" spans="1:11" x14ac:dyDescent="0.15">
      <c r="A155">
        <v>150</v>
      </c>
      <c r="B155" s="6">
        <f>(Principal!B152+Interest!B153)*$K155</f>
        <v>0</v>
      </c>
      <c r="C155" s="6">
        <f>(Principal!C152+Interest!C153)*$K155</f>
        <v>0</v>
      </c>
      <c r="D155" s="6">
        <f>(Principal!D152+Interest!D153)*$K155</f>
        <v>0</v>
      </c>
      <c r="E155" s="6">
        <f>(Principal!E152+Interest!E153)*$K155</f>
        <v>0</v>
      </c>
      <c r="F155" s="6">
        <f>(Principal!F152+Interest!F153)*$K155</f>
        <v>0</v>
      </c>
      <c r="G155" s="6">
        <f>(Principal!G152+Interest!G153)*$K155</f>
        <v>86740.358127756204</v>
      </c>
      <c r="H155" s="6">
        <f>(Principal!H152+Interest!H153)*$K155</f>
        <v>0</v>
      </c>
      <c r="I155" s="6">
        <f>(Principal!I152+Interest!I153)*$K155</f>
        <v>25208.916580879133</v>
      </c>
      <c r="K155" s="44">
        <v>1</v>
      </c>
    </row>
    <row r="156" spans="1:11" x14ac:dyDescent="0.15">
      <c r="A156">
        <v>151</v>
      </c>
      <c r="B156" s="6">
        <f>(Principal!B153+Interest!B154)*$K156</f>
        <v>0</v>
      </c>
      <c r="C156" s="6">
        <f>(Principal!C153+Interest!C154)*$K156</f>
        <v>0</v>
      </c>
      <c r="D156" s="6">
        <f>(Principal!D153+Interest!D154)*$K156</f>
        <v>0</v>
      </c>
      <c r="E156" s="6">
        <f>(Principal!E153+Interest!E154)*$K156</f>
        <v>0</v>
      </c>
      <c r="F156" s="6">
        <f>(Principal!F153+Interest!F154)*$K156</f>
        <v>0</v>
      </c>
      <c r="G156" s="6">
        <f>(Principal!G153+Interest!G154)*$K156</f>
        <v>83978.262871524479</v>
      </c>
      <c r="H156" s="6">
        <f>(Principal!H153+Interest!H154)*$K156</f>
        <v>0</v>
      </c>
      <c r="I156" s="6">
        <f>(Principal!I153+Interest!I154)*$K156</f>
        <v>24406.182647036785</v>
      </c>
      <c r="K156" s="44">
        <v>1</v>
      </c>
    </row>
    <row r="157" spans="1:11" x14ac:dyDescent="0.15">
      <c r="A157">
        <v>152</v>
      </c>
      <c r="B157" s="6">
        <f>(Principal!B154+Interest!B155)*$K157</f>
        <v>0</v>
      </c>
      <c r="C157" s="6">
        <f>(Principal!C154+Interest!C155)*$K157</f>
        <v>0</v>
      </c>
      <c r="D157" s="6">
        <f>(Principal!D154+Interest!D155)*$K157</f>
        <v>0</v>
      </c>
      <c r="E157" s="6">
        <f>(Principal!E154+Interest!E155)*$K157</f>
        <v>0</v>
      </c>
      <c r="F157" s="6">
        <f>(Principal!F154+Interest!F155)*$K157</f>
        <v>0</v>
      </c>
      <c r="G157" s="6">
        <f>(Principal!G154+Interest!G155)*$K157</f>
        <v>81298.771569883393</v>
      </c>
      <c r="H157" s="6">
        <f>(Principal!H154+Interest!H155)*$K157</f>
        <v>0</v>
      </c>
      <c r="I157" s="6">
        <f>(Principal!I154+Interest!I155)*$K157</f>
        <v>23627.455487497351</v>
      </c>
      <c r="K157" s="44">
        <v>1</v>
      </c>
    </row>
    <row r="158" spans="1:11" x14ac:dyDescent="0.15">
      <c r="A158">
        <v>153</v>
      </c>
      <c r="B158" s="6">
        <f>(Principal!B155+Interest!B156)*$K158</f>
        <v>0</v>
      </c>
      <c r="C158" s="6">
        <f>(Principal!C155+Interest!C156)*$K158</f>
        <v>0</v>
      </c>
      <c r="D158" s="6">
        <f>(Principal!D155+Interest!D156)*$K158</f>
        <v>0</v>
      </c>
      <c r="E158" s="6">
        <f>(Principal!E155+Interest!E156)*$K158</f>
        <v>0</v>
      </c>
      <c r="F158" s="6">
        <f>(Principal!F155+Interest!F156)*$K158</f>
        <v>0</v>
      </c>
      <c r="G158" s="6">
        <f>(Principal!G155+Interest!G156)*$K158</f>
        <v>78699.507313902373</v>
      </c>
      <c r="H158" s="6">
        <f>(Principal!H155+Interest!H156)*$K158</f>
        <v>0</v>
      </c>
      <c r="I158" s="6">
        <f>(Principal!I155+Interest!I156)*$K158</f>
        <v>22872.044313102862</v>
      </c>
      <c r="K158" s="44">
        <v>1</v>
      </c>
    </row>
    <row r="159" spans="1:11" x14ac:dyDescent="0.15">
      <c r="A159">
        <v>154</v>
      </c>
      <c r="B159" s="6">
        <f>(Principal!B156+Interest!B157)*$K159</f>
        <v>0</v>
      </c>
      <c r="C159" s="6">
        <f>(Principal!C156+Interest!C157)*$K159</f>
        <v>0</v>
      </c>
      <c r="D159" s="6">
        <f>(Principal!D156+Interest!D157)*$K159</f>
        <v>0</v>
      </c>
      <c r="E159" s="6">
        <f>(Principal!E156+Interest!E157)*$K159</f>
        <v>0</v>
      </c>
      <c r="F159" s="6">
        <f>(Principal!F156+Interest!F157)*$K159</f>
        <v>0</v>
      </c>
      <c r="G159" s="6">
        <f>(Principal!G156+Interest!G157)*$K159</f>
        <v>76178.159851011733</v>
      </c>
      <c r="H159" s="6">
        <f>(Principal!H156+Interest!H157)*$K159</f>
        <v>0</v>
      </c>
      <c r="I159" s="6">
        <f>(Principal!I156+Interest!I157)*$K159</f>
        <v>22139.277706700272</v>
      </c>
      <c r="K159" s="44">
        <v>1</v>
      </c>
    </row>
    <row r="160" spans="1:11" x14ac:dyDescent="0.15">
      <c r="A160">
        <v>155</v>
      </c>
      <c r="B160" s="6">
        <f>(Principal!B157+Interest!B158)*$K160</f>
        <v>0</v>
      </c>
      <c r="C160" s="6">
        <f>(Principal!C157+Interest!C158)*$K160</f>
        <v>0</v>
      </c>
      <c r="D160" s="6">
        <f>(Principal!D157+Interest!D158)*$K160</f>
        <v>0</v>
      </c>
      <c r="E160" s="6">
        <f>(Principal!E157+Interest!E158)*$K160</f>
        <v>0</v>
      </c>
      <c r="F160" s="6">
        <f>(Principal!F157+Interest!F158)*$K160</f>
        <v>0</v>
      </c>
      <c r="G160" s="6">
        <f>(Principal!G157+Interest!G158)*$K160</f>
        <v>73732.483749351421</v>
      </c>
      <c r="H160" s="6">
        <f>(Principal!H157+Interest!H158)*$K160</f>
        <v>0</v>
      </c>
      <c r="I160" s="6">
        <f>(Principal!I157+Interest!I158)*$K160</f>
        <v>21428.503089655242</v>
      </c>
      <c r="K160" s="44">
        <v>1</v>
      </c>
    </row>
    <row r="161" spans="1:11" x14ac:dyDescent="0.15">
      <c r="A161">
        <v>156</v>
      </c>
      <c r="B161" s="6">
        <f>(Principal!B158+Interest!B159)*$K161</f>
        <v>0</v>
      </c>
      <c r="C161" s="6">
        <f>(Principal!C158+Interest!C159)*$K161</f>
        <v>0</v>
      </c>
      <c r="D161" s="6">
        <f>(Principal!D158+Interest!D159)*$K161</f>
        <v>0</v>
      </c>
      <c r="E161" s="6">
        <f>(Principal!E158+Interest!E159)*$K161</f>
        <v>0</v>
      </c>
      <c r="F161" s="6">
        <f>(Principal!F158+Interest!F159)*$K161</f>
        <v>0</v>
      </c>
      <c r="G161" s="6">
        <f>(Principal!G158+Interest!G159)*$K161</f>
        <v>71360.296612004779</v>
      </c>
      <c r="H161" s="6">
        <f>(Principal!H158+Interest!H159)*$K161</f>
        <v>0</v>
      </c>
      <c r="I161" s="6">
        <f>(Principal!I158+Interest!I159)*$K161</f>
        <v>20739.086202863877</v>
      </c>
      <c r="K161" s="44">
        <v>1</v>
      </c>
    </row>
    <row r="162" spans="1:11" x14ac:dyDescent="0.15">
      <c r="A162">
        <v>157</v>
      </c>
      <c r="B162" s="6">
        <f>(Principal!B159+Interest!B160)*$K162</f>
        <v>0</v>
      </c>
      <c r="C162" s="6">
        <f>(Principal!C159+Interest!C160)*$K162</f>
        <v>0</v>
      </c>
      <c r="D162" s="6">
        <f>(Principal!D159+Interest!D160)*$K162</f>
        <v>0</v>
      </c>
      <c r="E162" s="6">
        <f>(Principal!E159+Interest!E160)*$K162</f>
        <v>0</v>
      </c>
      <c r="F162" s="6">
        <f>(Principal!F159+Interest!F160)*$K162</f>
        <v>0</v>
      </c>
      <c r="G162" s="6">
        <f>(Principal!G159+Interest!G160)*$K162</f>
        <v>69059.477339775593</v>
      </c>
      <c r="H162" s="6">
        <f>(Principal!H159+Interest!H160)*$K162</f>
        <v>0</v>
      </c>
      <c r="I162" s="6">
        <f>(Principal!I159+Interest!I160)*$K162</f>
        <v>20070.410601872267</v>
      </c>
      <c r="K162" s="44">
        <v>1</v>
      </c>
    </row>
    <row r="163" spans="1:11" x14ac:dyDescent="0.15">
      <c r="A163">
        <v>158</v>
      </c>
      <c r="B163" s="6">
        <f>(Principal!B160+Interest!B161)*$K163</f>
        <v>0</v>
      </c>
      <c r="C163" s="6">
        <f>(Principal!C160+Interest!C161)*$K163</f>
        <v>0</v>
      </c>
      <c r="D163" s="6">
        <f>(Principal!D160+Interest!D161)*$K163</f>
        <v>0</v>
      </c>
      <c r="E163" s="6">
        <f>(Principal!E160+Interest!E161)*$K163</f>
        <v>0</v>
      </c>
      <c r="F163" s="6">
        <f>(Principal!F160+Interest!F161)*$K163</f>
        <v>0</v>
      </c>
      <c r="G163" s="6">
        <f>(Principal!G160+Interest!G161)*$K163</f>
        <v>66827.964441201693</v>
      </c>
      <c r="H163" s="6">
        <f>(Principal!H160+Interest!H161)*$K163</f>
        <v>0</v>
      </c>
      <c r="I163" s="6">
        <f>(Principal!I160+Interest!I161)*$K163</f>
        <v>19421.877165724225</v>
      </c>
      <c r="K163" s="44">
        <v>1</v>
      </c>
    </row>
    <row r="164" spans="1:11" x14ac:dyDescent="0.15">
      <c r="A164">
        <v>159</v>
      </c>
      <c r="B164" s="6">
        <f>(Principal!B161+Interest!B162)*$K164</f>
        <v>0</v>
      </c>
      <c r="C164" s="6">
        <f>(Principal!C161+Interest!C162)*$K164</f>
        <v>0</v>
      </c>
      <c r="D164" s="6">
        <f>(Principal!D161+Interest!D162)*$K164</f>
        <v>0</v>
      </c>
      <c r="E164" s="6">
        <f>(Principal!E161+Interest!E162)*$K164</f>
        <v>0</v>
      </c>
      <c r="F164" s="6">
        <f>(Principal!F161+Interest!F162)*$K164</f>
        <v>0</v>
      </c>
      <c r="G164" s="6">
        <f>(Principal!G161+Interest!G162)*$K164</f>
        <v>64663.754388533816</v>
      </c>
      <c r="H164" s="6">
        <f>(Principal!H161+Interest!H162)*$K164</f>
        <v>0</v>
      </c>
      <c r="I164" s="6">
        <f>(Principal!I161+Interest!I162)*$K164</f>
        <v>18792.903619167624</v>
      </c>
      <c r="K164" s="44">
        <v>1</v>
      </c>
    </row>
    <row r="165" spans="1:11" x14ac:dyDescent="0.15">
      <c r="A165">
        <v>160</v>
      </c>
      <c r="B165" s="6">
        <f>(Principal!B162+Interest!B163)*$K165</f>
        <v>0</v>
      </c>
      <c r="C165" s="6">
        <f>(Principal!C162+Interest!C163)*$K165</f>
        <v>0</v>
      </c>
      <c r="D165" s="6">
        <f>(Principal!D162+Interest!D163)*$K165</f>
        <v>0</v>
      </c>
      <c r="E165" s="6">
        <f>(Principal!E162+Interest!E163)*$K165</f>
        <v>0</v>
      </c>
      <c r="F165" s="6">
        <f>(Principal!F162+Interest!F163)*$K165</f>
        <v>0</v>
      </c>
      <c r="G165" s="6">
        <f>(Principal!G162+Interest!G163)*$K165</f>
        <v>62564.900018442291</v>
      </c>
      <c r="H165" s="6">
        <f>(Principal!H162+Interest!H163)*$K165</f>
        <v>0</v>
      </c>
      <c r="I165" s="6">
        <f>(Principal!I162+Interest!I163)*$K165</f>
        <v>18182.924067859778</v>
      </c>
      <c r="K165" s="44">
        <v>1</v>
      </c>
    </row>
    <row r="166" spans="1:11" x14ac:dyDescent="0.15">
      <c r="A166">
        <v>161</v>
      </c>
      <c r="B166" s="6">
        <f>(Principal!B163+Interest!B164)*$K166</f>
        <v>0</v>
      </c>
      <c r="C166" s="6">
        <f>(Principal!C163+Interest!C164)*$K166</f>
        <v>0</v>
      </c>
      <c r="D166" s="6">
        <f>(Principal!D163+Interest!D164)*$K166</f>
        <v>0</v>
      </c>
      <c r="E166" s="6">
        <f>(Principal!E163+Interest!E164)*$K166</f>
        <v>0</v>
      </c>
      <c r="F166" s="6">
        <f>(Principal!F163+Interest!F164)*$K166</f>
        <v>0</v>
      </c>
      <c r="G166" s="6">
        <f>(Principal!G163+Interest!G164)*$K166</f>
        <v>60529.508976246798</v>
      </c>
      <c r="H166" s="6">
        <f>(Principal!H163+Interest!H164)*$K166</f>
        <v>0</v>
      </c>
      <c r="I166" s="6">
        <f>(Principal!I163+Interest!I164)*$K166</f>
        <v>17591.388546221711</v>
      </c>
      <c r="K166" s="44">
        <v>1</v>
      </c>
    </row>
    <row r="167" spans="1:11" x14ac:dyDescent="0.15">
      <c r="A167">
        <v>162</v>
      </c>
      <c r="B167" s="6">
        <f>(Principal!B164+Interest!B165)*$K167</f>
        <v>0</v>
      </c>
      <c r="C167" s="6">
        <f>(Principal!C164+Interest!C165)*$K167</f>
        <v>0</v>
      </c>
      <c r="D167" s="6">
        <f>(Principal!D164+Interest!D165)*$K167</f>
        <v>0</v>
      </c>
      <c r="E167" s="6">
        <f>(Principal!E164+Interest!E165)*$K167</f>
        <v>0</v>
      </c>
      <c r="F167" s="6">
        <f>(Principal!F164+Interest!F165)*$K167</f>
        <v>0</v>
      </c>
      <c r="G167" s="6">
        <f>(Principal!G164+Interest!G165)*$K167</f>
        <v>58555.742202497175</v>
      </c>
      <c r="H167" s="6">
        <f>(Principal!H164+Interest!H165)*$K167</f>
        <v>0</v>
      </c>
      <c r="I167" s="6">
        <f>(Principal!I164+Interest!I165)*$K167</f>
        <v>17017.762577600726</v>
      </c>
      <c r="K167" s="44">
        <v>1</v>
      </c>
    </row>
    <row r="168" spans="1:11" x14ac:dyDescent="0.15">
      <c r="A168">
        <v>163</v>
      </c>
      <c r="B168" s="6">
        <f>(Principal!B165+Interest!B166)*$K168</f>
        <v>0</v>
      </c>
      <c r="C168" s="6">
        <f>(Principal!C165+Interest!C166)*$K168</f>
        <v>0</v>
      </c>
      <c r="D168" s="6">
        <f>(Principal!D165+Interest!D166)*$K168</f>
        <v>0</v>
      </c>
      <c r="E168" s="6">
        <f>(Principal!E165+Interest!E166)*$K168</f>
        <v>0</v>
      </c>
      <c r="F168" s="6">
        <f>(Principal!F165+Interest!F166)*$K168</f>
        <v>0</v>
      </c>
      <c r="G168" s="6">
        <f>(Principal!G165+Interest!G166)*$K168</f>
        <v>56641.81246076434</v>
      </c>
      <c r="H168" s="6">
        <f>(Principal!H165+Interest!H166)*$K168</f>
        <v>0</v>
      </c>
      <c r="I168" s="6">
        <f>(Principal!I165+Interest!I166)*$K168</f>
        <v>16461.526746409621</v>
      </c>
      <c r="K168" s="44">
        <v>1</v>
      </c>
    </row>
    <row r="169" spans="1:11" x14ac:dyDescent="0.15">
      <c r="A169">
        <v>164</v>
      </c>
      <c r="B169" s="6">
        <f>(Principal!B166+Interest!B167)*$K169</f>
        <v>0</v>
      </c>
      <c r="C169" s="6">
        <f>(Principal!C166+Interest!C167)*$K169</f>
        <v>0</v>
      </c>
      <c r="D169" s="6">
        <f>(Principal!D166+Interest!D167)*$K169</f>
        <v>0</v>
      </c>
      <c r="E169" s="6">
        <f>(Principal!E166+Interest!E167)*$K169</f>
        <v>0</v>
      </c>
      <c r="F169" s="6">
        <f>(Principal!F166+Interest!F167)*$K169</f>
        <v>0</v>
      </c>
      <c r="G169" s="6">
        <f>(Principal!G166+Interest!G167)*$K169</f>
        <v>54785.982905530545</v>
      </c>
      <c r="H169" s="6">
        <f>(Principal!H166+Interest!H167)*$K169</f>
        <v>0</v>
      </c>
      <c r="I169" s="6">
        <f>(Principal!I166+Interest!I167)*$K169</f>
        <v>15922.176281919801</v>
      </c>
      <c r="K169" s="44">
        <v>1</v>
      </c>
    </row>
    <row r="170" spans="1:11" x14ac:dyDescent="0.15">
      <c r="A170">
        <v>165</v>
      </c>
      <c r="B170" s="6">
        <f>(Principal!B167+Interest!B168)*$K170</f>
        <v>0</v>
      </c>
      <c r="C170" s="6">
        <f>(Principal!C167+Interest!C168)*$K170</f>
        <v>0</v>
      </c>
      <c r="D170" s="6">
        <f>(Principal!D167+Interest!D168)*$K170</f>
        <v>0</v>
      </c>
      <c r="E170" s="6">
        <f>(Principal!E167+Interest!E168)*$K170</f>
        <v>0</v>
      </c>
      <c r="F170" s="6">
        <f>(Principal!F167+Interest!F168)*$K170</f>
        <v>0</v>
      </c>
      <c r="G170" s="6">
        <f>(Principal!G167+Interest!G168)*$K170</f>
        <v>52986.565689098636</v>
      </c>
      <c r="H170" s="6">
        <f>(Principal!H167+Interest!H168)*$K170</f>
        <v>0</v>
      </c>
      <c r="I170" s="6">
        <f>(Principal!I167+Interest!I168)*$K170</f>
        <v>15399.220653394275</v>
      </c>
      <c r="K170" s="44">
        <v>1</v>
      </c>
    </row>
    <row r="171" spans="1:11" x14ac:dyDescent="0.15">
      <c r="A171">
        <v>166</v>
      </c>
      <c r="B171" s="6">
        <f>(Principal!B168+Interest!B169)*$K171</f>
        <v>0</v>
      </c>
      <c r="C171" s="6">
        <f>(Principal!C168+Interest!C169)*$K171</f>
        <v>0</v>
      </c>
      <c r="D171" s="6">
        <f>(Principal!D168+Interest!D169)*$K171</f>
        <v>0</v>
      </c>
      <c r="E171" s="6">
        <f>(Principal!E168+Interest!E169)*$K171</f>
        <v>0</v>
      </c>
      <c r="F171" s="6">
        <f>(Principal!F168+Interest!F169)*$K171</f>
        <v>0</v>
      </c>
      <c r="G171" s="6">
        <f>(Principal!G168+Interest!G169)*$K171</f>
        <v>51241.920606468033</v>
      </c>
      <c r="H171" s="6">
        <f>(Principal!H168+Interest!H169)*$K171</f>
        <v>0</v>
      </c>
      <c r="I171" s="6">
        <f>(Principal!I168+Interest!I169)*$K171</f>
        <v>14892.183176254759</v>
      </c>
      <c r="K171" s="44">
        <v>1</v>
      </c>
    </row>
    <row r="172" spans="1:11" x14ac:dyDescent="0.15">
      <c r="A172">
        <v>167</v>
      </c>
      <c r="B172" s="6">
        <f>(Principal!B169+Interest!B170)*$K172</f>
        <v>0</v>
      </c>
      <c r="C172" s="6">
        <f>(Principal!C169+Interest!C170)*$K172</f>
        <v>0</v>
      </c>
      <c r="D172" s="6">
        <f>(Principal!D169+Interest!D170)*$K172</f>
        <v>0</v>
      </c>
      <c r="E172" s="6">
        <f>(Principal!E169+Interest!E170)*$K172</f>
        <v>0</v>
      </c>
      <c r="F172" s="6">
        <f>(Principal!F169+Interest!F170)*$K172</f>
        <v>0</v>
      </c>
      <c r="G172" s="6">
        <f>(Principal!G169+Interest!G170)*$K172</f>
        <v>49550.453777154034</v>
      </c>
      <c r="H172" s="6">
        <f>(Principal!H169+Interest!H170)*$K172</f>
        <v>0</v>
      </c>
      <c r="I172" s="6">
        <f>(Principal!I169+Interest!I170)*$K172</f>
        <v>14400.600628985379</v>
      </c>
      <c r="K172" s="44">
        <v>1</v>
      </c>
    </row>
    <row r="173" spans="1:11" x14ac:dyDescent="0.15">
      <c r="A173">
        <v>168</v>
      </c>
      <c r="B173" s="6">
        <f>(Principal!B170+Interest!B171)*$K173</f>
        <v>0</v>
      </c>
      <c r="C173" s="6">
        <f>(Principal!C170+Interest!C171)*$K173</f>
        <v>0</v>
      </c>
      <c r="D173" s="6">
        <f>(Principal!D170+Interest!D171)*$K173</f>
        <v>0</v>
      </c>
      <c r="E173" s="6">
        <f>(Principal!E170+Interest!E171)*$K173</f>
        <v>0</v>
      </c>
      <c r="F173" s="6">
        <f>(Principal!F170+Interest!F171)*$K173</f>
        <v>0</v>
      </c>
      <c r="G173" s="6">
        <f>(Principal!G170+Interest!G171)*$K173</f>
        <v>47910.61636295374</v>
      </c>
      <c r="H173" s="6">
        <f>(Principal!H170+Interest!H171)*$K173</f>
        <v>0</v>
      </c>
      <c r="I173" s="6">
        <f>(Principal!I170+Interest!I171)*$K173</f>
        <v>13924.022880483415</v>
      </c>
      <c r="K173" s="44">
        <v>1</v>
      </c>
    </row>
    <row r="174" spans="1:11" x14ac:dyDescent="0.15">
      <c r="A174">
        <v>169</v>
      </c>
      <c r="B174" s="6">
        <f>(Principal!B171+Interest!B172)*$K174</f>
        <v>0</v>
      </c>
      <c r="C174" s="6">
        <f>(Principal!C171+Interest!C172)*$K174</f>
        <v>0</v>
      </c>
      <c r="D174" s="6">
        <f>(Principal!D171+Interest!D172)*$K174</f>
        <v>0</v>
      </c>
      <c r="E174" s="6">
        <f>(Principal!E171+Interest!E172)*$K174</f>
        <v>0</v>
      </c>
      <c r="F174" s="6">
        <f>(Principal!F171+Interest!F172)*$K174</f>
        <v>0</v>
      </c>
      <c r="G174" s="6">
        <f>(Principal!G171+Interest!G172)*$K174</f>
        <v>46320.903320689082</v>
      </c>
      <c r="H174" s="6">
        <f>(Principal!H171+Interest!H172)*$K174</f>
        <v>0</v>
      </c>
      <c r="I174" s="6">
        <f>(Principal!I171+Interest!I172)*$K174</f>
        <v>13462.012527575251</v>
      </c>
      <c r="K174" s="44">
        <v>1</v>
      </c>
    </row>
    <row r="175" spans="1:11" x14ac:dyDescent="0.15">
      <c r="A175">
        <v>170</v>
      </c>
      <c r="B175" s="6">
        <f>(Principal!B172+Interest!B173)*$K175</f>
        <v>0</v>
      </c>
      <c r="C175" s="6">
        <f>(Principal!C172+Interest!C173)*$K175</f>
        <v>0</v>
      </c>
      <c r="D175" s="6">
        <f>(Principal!D172+Interest!D173)*$K175</f>
        <v>0</v>
      </c>
      <c r="E175" s="6">
        <f>(Principal!E172+Interest!E173)*$K175</f>
        <v>0</v>
      </c>
      <c r="F175" s="6">
        <f>(Principal!F172+Interest!F173)*$K175</f>
        <v>0</v>
      </c>
      <c r="G175" s="6">
        <f>(Principal!G172+Interest!G173)*$K175</f>
        <v>44779.852188983248</v>
      </c>
      <c r="H175" s="6">
        <f>(Principal!H172+Interest!H173)*$K175</f>
        <v>0</v>
      </c>
      <c r="I175" s="6">
        <f>(Principal!I172+Interest!I173)*$K175</f>
        <v>13014.144542423242</v>
      </c>
      <c r="K175" s="44">
        <v>1</v>
      </c>
    </row>
    <row r="176" spans="1:11" x14ac:dyDescent="0.15">
      <c r="A176">
        <v>171</v>
      </c>
      <c r="B176" s="6">
        <f>(Principal!B173+Interest!B174)*$K176</f>
        <v>0</v>
      </c>
      <c r="C176" s="6">
        <f>(Principal!C173+Interest!C174)*$K176</f>
        <v>0</v>
      </c>
      <c r="D176" s="6">
        <f>(Principal!D173+Interest!D174)*$K176</f>
        <v>0</v>
      </c>
      <c r="E176" s="6">
        <f>(Principal!E173+Interest!E174)*$K176</f>
        <v>0</v>
      </c>
      <c r="F176" s="6">
        <f>(Principal!F173+Interest!F174)*$K176</f>
        <v>0</v>
      </c>
      <c r="G176" s="6">
        <f>(Principal!G173+Interest!G174)*$K176</f>
        <v>43286.041908151703</v>
      </c>
      <c r="H176" s="6">
        <f>(Principal!H173+Interest!H174)*$K176</f>
        <v>0</v>
      </c>
      <c r="I176" s="6">
        <f>(Principal!I173+Interest!I174)*$K176</f>
        <v>12580.005929556573</v>
      </c>
      <c r="K176" s="44">
        <v>1</v>
      </c>
    </row>
    <row r="177" spans="1:11" x14ac:dyDescent="0.15">
      <c r="A177">
        <v>172</v>
      </c>
      <c r="B177" s="6">
        <f>(Principal!B174+Interest!B175)*$K177</f>
        <v>0</v>
      </c>
      <c r="C177" s="6">
        <f>(Principal!C174+Interest!C175)*$K177</f>
        <v>0</v>
      </c>
      <c r="D177" s="6">
        <f>(Principal!D174+Interest!D175)*$K177</f>
        <v>0</v>
      </c>
      <c r="E177" s="6">
        <f>(Principal!E174+Interest!E175)*$K177</f>
        <v>0</v>
      </c>
      <c r="F177" s="6">
        <f>(Principal!F174+Interest!F175)*$K177</f>
        <v>0</v>
      </c>
      <c r="G177" s="6">
        <f>(Principal!G174+Interest!G175)*$K177</f>
        <v>41838.091672314185</v>
      </c>
      <c r="H177" s="6">
        <f>(Principal!H174+Interest!H175)*$K177</f>
        <v>0</v>
      </c>
      <c r="I177" s="6">
        <f>(Principal!I174+Interest!I175)*$K177</f>
        <v>12159.195392266296</v>
      </c>
      <c r="K177" s="44">
        <v>1</v>
      </c>
    </row>
    <row r="178" spans="1:11" x14ac:dyDescent="0.15">
      <c r="A178">
        <v>173</v>
      </c>
      <c r="B178" s="6">
        <f>(Principal!B175+Interest!B176)*$K178</f>
        <v>0</v>
      </c>
      <c r="C178" s="6">
        <f>(Principal!C175+Interest!C176)*$K178</f>
        <v>0</v>
      </c>
      <c r="D178" s="6">
        <f>(Principal!D175+Interest!D176)*$K178</f>
        <v>0</v>
      </c>
      <c r="E178" s="6">
        <f>(Principal!E175+Interest!E176)*$K178</f>
        <v>0</v>
      </c>
      <c r="F178" s="6">
        <f>(Principal!F175+Interest!F176)*$K178</f>
        <v>0</v>
      </c>
      <c r="G178" s="6">
        <f>(Principal!G175+Interest!G176)*$K178</f>
        <v>40434.659812857448</v>
      </c>
      <c r="H178" s="6">
        <f>(Principal!H175+Interest!H176)*$K178</f>
        <v>0</v>
      </c>
      <c r="I178" s="6">
        <f>(Principal!I175+Interest!I176)*$K178</f>
        <v>11751.323008111682</v>
      </c>
      <c r="K178" s="44">
        <v>1</v>
      </c>
    </row>
    <row r="179" spans="1:11" x14ac:dyDescent="0.15">
      <c r="A179">
        <v>174</v>
      </c>
      <c r="B179" s="6">
        <f>(Principal!B176+Interest!B177)*$K179</f>
        <v>0</v>
      </c>
      <c r="C179" s="6">
        <f>(Principal!C176+Interest!C177)*$K179</f>
        <v>0</v>
      </c>
      <c r="D179" s="6">
        <f>(Principal!D176+Interest!D177)*$K179</f>
        <v>0</v>
      </c>
      <c r="E179" s="6">
        <f>(Principal!E176+Interest!E177)*$K179</f>
        <v>0</v>
      </c>
      <c r="F179" s="6">
        <f>(Principal!F176+Interest!F177)*$K179</f>
        <v>0</v>
      </c>
      <c r="G179" s="6">
        <f>(Principal!G176+Interest!G177)*$K179</f>
        <v>39074.442712402124</v>
      </c>
      <c r="H179" s="6">
        <f>(Principal!H176+Interest!H177)*$K179</f>
        <v>0</v>
      </c>
      <c r="I179" s="6">
        <f>(Principal!I176+Interest!I177)*$K179</f>
        <v>11356.009913291853</v>
      </c>
      <c r="K179" s="44">
        <v>1</v>
      </c>
    </row>
    <row r="180" spans="1:11" x14ac:dyDescent="0.15">
      <c r="A180">
        <v>175</v>
      </c>
      <c r="B180" s="6">
        <f>(Principal!B177+Interest!B178)*$K180</f>
        <v>0</v>
      </c>
      <c r="C180" s="6">
        <f>(Principal!C177+Interest!C178)*$K180</f>
        <v>0</v>
      </c>
      <c r="D180" s="6">
        <f>(Principal!D177+Interest!D178)*$K180</f>
        <v>0</v>
      </c>
      <c r="E180" s="6">
        <f>(Principal!E177+Interest!E178)*$K180</f>
        <v>0</v>
      </c>
      <c r="F180" s="6">
        <f>(Principal!F177+Interest!F178)*$K180</f>
        <v>0</v>
      </c>
      <c r="G180" s="6">
        <f>(Principal!G177+Interest!G178)*$K180</f>
        <v>37756.173748449648</v>
      </c>
      <c r="H180" s="6">
        <f>(Principal!H177+Interest!H178)*$K180</f>
        <v>0</v>
      </c>
      <c r="I180" s="6">
        <f>(Principal!I177+Interest!I178)*$K180</f>
        <v>10972.887995643167</v>
      </c>
      <c r="K180" s="44">
        <v>1</v>
      </c>
    </row>
    <row r="181" spans="1:11" x14ac:dyDescent="0.15">
      <c r="A181">
        <v>176</v>
      </c>
      <c r="B181" s="6">
        <f>(Principal!B178+Interest!B179)*$K181</f>
        <v>0</v>
      </c>
      <c r="C181" s="6">
        <f>(Principal!C178+Interest!C179)*$K181</f>
        <v>0</v>
      </c>
      <c r="D181" s="6">
        <f>(Principal!D178+Interest!D179)*$K181</f>
        <v>0</v>
      </c>
      <c r="E181" s="6">
        <f>(Principal!E178+Interest!E179)*$K181</f>
        <v>0</v>
      </c>
      <c r="F181" s="6">
        <f>(Principal!F178+Interest!F179)*$K181</f>
        <v>0</v>
      </c>
      <c r="G181" s="6">
        <f>(Principal!G178+Interest!G179)*$K181</f>
        <v>36478.622265907419</v>
      </c>
      <c r="H181" s="6">
        <f>(Principal!H178+Interest!H179)*$K181</f>
        <v>0</v>
      </c>
      <c r="I181" s="6">
        <f>(Principal!I178+Interest!I179)*$K181</f>
        <v>10601.599596029329</v>
      </c>
      <c r="K181" s="44">
        <v>1</v>
      </c>
    </row>
    <row r="182" spans="1:11" x14ac:dyDescent="0.15">
      <c r="A182">
        <v>177</v>
      </c>
      <c r="B182" s="6">
        <f>(Principal!B179+Interest!B180)*$K182</f>
        <v>0</v>
      </c>
      <c r="C182" s="6">
        <f>(Principal!C179+Interest!C180)*$K182</f>
        <v>0</v>
      </c>
      <c r="D182" s="6">
        <f>(Principal!D179+Interest!D180)*$K182</f>
        <v>0</v>
      </c>
      <c r="E182" s="6">
        <f>(Principal!E179+Interest!E180)*$K182</f>
        <v>0</v>
      </c>
      <c r="F182" s="6">
        <f>(Principal!F179+Interest!F180)*$K182</f>
        <v>0</v>
      </c>
      <c r="G182" s="6">
        <f>(Principal!G179+Interest!G180)*$K182</f>
        <v>35240.592577711308</v>
      </c>
      <c r="H182" s="6">
        <f>(Principal!H179+Interest!H180)*$K182</f>
        <v>0</v>
      </c>
      <c r="I182" s="6">
        <f>(Principal!I179+Interest!I180)*$K182</f>
        <v>10241.797217897336</v>
      </c>
      <c r="K182" s="44">
        <v>1</v>
      </c>
    </row>
    <row r="183" spans="1:11" x14ac:dyDescent="0.15">
      <c r="A183">
        <v>178</v>
      </c>
      <c r="B183" s="6">
        <f>(Principal!B180+Interest!B181)*$K183</f>
        <v>0</v>
      </c>
      <c r="C183" s="6">
        <f>(Principal!C180+Interest!C181)*$K183</f>
        <v>0</v>
      </c>
      <c r="D183" s="6">
        <f>(Principal!D180+Interest!D181)*$K183</f>
        <v>0</v>
      </c>
      <c r="E183" s="6">
        <f>(Principal!E180+Interest!E181)*$K183</f>
        <v>0</v>
      </c>
      <c r="F183" s="6">
        <f>(Principal!F180+Interest!F181)*$K183</f>
        <v>0</v>
      </c>
      <c r="G183" s="6">
        <f>(Principal!G180+Interest!G181)*$K183</f>
        <v>34040.922992786502</v>
      </c>
      <c r="H183" s="6">
        <f>(Principal!H180+Interest!H181)*$K183</f>
        <v>0</v>
      </c>
      <c r="I183" s="6">
        <f>(Principal!I180+Interest!I181)*$K183</f>
        <v>9893.1432447785646</v>
      </c>
      <c r="K183" s="44">
        <v>1</v>
      </c>
    </row>
    <row r="184" spans="1:11" x14ac:dyDescent="0.15">
      <c r="A184">
        <v>179</v>
      </c>
      <c r="B184" s="6">
        <f>(Principal!B181+Interest!B182)*$K184</f>
        <v>0</v>
      </c>
      <c r="C184" s="6">
        <f>(Principal!C181+Interest!C182)*$K184</f>
        <v>0</v>
      </c>
      <c r="D184" s="6">
        <f>(Principal!D181+Interest!D182)*$K184</f>
        <v>0</v>
      </c>
      <c r="E184" s="6">
        <f>(Principal!E181+Interest!E182)*$K184</f>
        <v>0</v>
      </c>
      <c r="F184" s="6">
        <f>(Principal!F181+Interest!F182)*$K184</f>
        <v>0</v>
      </c>
      <c r="G184" s="6">
        <f>(Principal!G181+Interest!G182)*$K184</f>
        <v>32878.484870606982</v>
      </c>
      <c r="H184" s="6">
        <f>(Principal!H181+Interest!H182)*$K184</f>
        <v>0</v>
      </c>
      <c r="I184" s="6">
        <f>(Principal!I181+Interest!I182)*$K184</f>
        <v>9555.3096655201389</v>
      </c>
      <c r="K184" s="44">
        <v>1</v>
      </c>
    </row>
    <row r="185" spans="1:11" x14ac:dyDescent="0.15">
      <c r="A185">
        <v>180</v>
      </c>
      <c r="B185" s="6">
        <f>(Principal!B182+Interest!B183)*$K185</f>
        <v>0</v>
      </c>
      <c r="C185" s="6">
        <f>(Principal!C182+Interest!C183)*$K185</f>
        <v>0</v>
      </c>
      <c r="D185" s="6">
        <f>(Principal!D182+Interest!D183)*$K185</f>
        <v>0</v>
      </c>
      <c r="E185" s="6">
        <f>(Principal!E182+Interest!E183)*$K185</f>
        <v>0</v>
      </c>
      <c r="F185" s="6">
        <f>(Principal!F182+Interest!F183)*$K185</f>
        <v>0</v>
      </c>
      <c r="G185" s="6">
        <f>(Principal!G182+Interest!G183)*$K185</f>
        <v>31752.181701634465</v>
      </c>
      <c r="H185" s="6">
        <f>(Principal!H182+Interest!H183)*$K185</f>
        <v>0</v>
      </c>
      <c r="I185" s="6">
        <f>(Principal!I182+Interest!I183)*$K185</f>
        <v>9227.9778070375014</v>
      </c>
      <c r="K185" s="44">
        <v>1</v>
      </c>
    </row>
    <row r="186" spans="1:11" x14ac:dyDescent="0.15">
      <c r="A186">
        <v>181</v>
      </c>
      <c r="B186" s="6">
        <f>(Principal!B183+Interest!B184)*$K186</f>
        <v>0</v>
      </c>
      <c r="C186" s="6">
        <f>(Principal!C183+Interest!C184)*$K186</f>
        <v>0</v>
      </c>
      <c r="D186" s="6">
        <f>(Principal!D183+Interest!D184)*$K186</f>
        <v>0</v>
      </c>
      <c r="E186" s="6">
        <f>(Principal!E183+Interest!E184)*$K186</f>
        <v>0</v>
      </c>
      <c r="F186" s="6">
        <f>(Principal!F183+Interest!F184)*$K186</f>
        <v>0</v>
      </c>
      <c r="G186" s="6">
        <f>(Principal!G183+Interest!G184)*$K186</f>
        <v>30660.94821293671</v>
      </c>
      <c r="H186" s="6">
        <f>(Principal!H183+Interest!H184)*$K186</f>
        <v>0</v>
      </c>
      <c r="I186" s="6">
        <f>(Principal!I183+Interest!I184)*$K186</f>
        <v>8910.8380743847174</v>
      </c>
      <c r="K186" s="44">
        <v>1</v>
      </c>
    </row>
    <row r="187" spans="1:11" x14ac:dyDescent="0.15">
      <c r="A187">
        <v>182</v>
      </c>
      <c r="B187" s="6">
        <f>(Principal!B184+Interest!B185)*$K187</f>
        <v>0</v>
      </c>
      <c r="C187" s="6">
        <f>(Principal!C184+Interest!C185)*$K187</f>
        <v>0</v>
      </c>
      <c r="D187" s="6">
        <f>(Principal!D184+Interest!D185)*$K187</f>
        <v>0</v>
      </c>
      <c r="E187" s="6">
        <f>(Principal!E184+Interest!E185)*$K187</f>
        <v>0</v>
      </c>
      <c r="F187" s="6">
        <f>(Principal!F184+Interest!F185)*$K187</f>
        <v>0</v>
      </c>
      <c r="G187" s="6">
        <f>(Principal!G184+Interest!G185)*$K187</f>
        <v>29603.749498303667</v>
      </c>
      <c r="H187" s="6">
        <f>(Principal!H184+Interest!H185)*$K187</f>
        <v>0</v>
      </c>
      <c r="I187" s="6">
        <f>(Principal!I184+Interest!I185)*$K187</f>
        <v>8603.5896979444879</v>
      </c>
      <c r="K187" s="44">
        <v>1</v>
      </c>
    </row>
    <row r="188" spans="1:11" x14ac:dyDescent="0.15">
      <c r="A188">
        <v>183</v>
      </c>
      <c r="B188" s="6">
        <f>(Principal!B185+Interest!B186)*$K188</f>
        <v>0</v>
      </c>
      <c r="C188" s="6">
        <f>(Principal!C185+Interest!C186)*$K188</f>
        <v>0</v>
      </c>
      <c r="D188" s="6">
        <f>(Principal!D185+Interest!D186)*$K188</f>
        <v>0</v>
      </c>
      <c r="E188" s="6">
        <f>(Principal!E185+Interest!E186)*$K188</f>
        <v>0</v>
      </c>
      <c r="F188" s="6">
        <f>(Principal!F185+Interest!F186)*$K188</f>
        <v>0</v>
      </c>
      <c r="G188" s="6">
        <f>(Principal!G185+Interest!G186)*$K188</f>
        <v>28579.580172198577</v>
      </c>
      <c r="H188" s="6">
        <f>(Principal!H185+Interest!H186)*$K188</f>
        <v>0</v>
      </c>
      <c r="I188" s="6">
        <f>(Principal!I185+Interest!I186)*$K188</f>
        <v>8305.9404875451964</v>
      </c>
      <c r="K188" s="44">
        <v>1</v>
      </c>
    </row>
    <row r="189" spans="1:11" x14ac:dyDescent="0.15">
      <c r="A189">
        <v>184</v>
      </c>
      <c r="B189" s="6">
        <f>(Principal!B186+Interest!B187)*$K189</f>
        <v>0</v>
      </c>
      <c r="C189" s="6">
        <f>(Principal!C186+Interest!C187)*$K189</f>
        <v>0</v>
      </c>
      <c r="D189" s="6">
        <f>(Principal!D186+Interest!D187)*$K189</f>
        <v>0</v>
      </c>
      <c r="E189" s="6">
        <f>(Principal!E186+Interest!E187)*$K189</f>
        <v>0</v>
      </c>
      <c r="F189" s="6">
        <f>(Principal!F186+Interest!F187)*$K189</f>
        <v>0</v>
      </c>
      <c r="G189" s="6">
        <f>(Principal!G186+Interest!G187)*$K189</f>
        <v>27587.463546898631</v>
      </c>
      <c r="H189" s="6">
        <f>(Principal!H186+Interest!H187)*$K189</f>
        <v>0</v>
      </c>
      <c r="I189" s="6">
        <f>(Principal!I186+Interest!I187)*$K189</f>
        <v>8017.6065933173995</v>
      </c>
      <c r="K189" s="44">
        <v>1</v>
      </c>
    </row>
    <row r="190" spans="1:11" x14ac:dyDescent="0.15">
      <c r="A190">
        <v>185</v>
      </c>
      <c r="B190" s="6">
        <f>(Principal!B187+Interest!B188)*$K190</f>
        <v>0</v>
      </c>
      <c r="C190" s="6">
        <f>(Principal!C187+Interest!C188)*$K190</f>
        <v>0</v>
      </c>
      <c r="D190" s="6">
        <f>(Principal!D187+Interest!D188)*$K190</f>
        <v>0</v>
      </c>
      <c r="E190" s="6">
        <f>(Principal!E187+Interest!E188)*$K190</f>
        <v>0</v>
      </c>
      <c r="F190" s="6">
        <f>(Principal!F187+Interest!F188)*$K190</f>
        <v>0</v>
      </c>
      <c r="G190" s="6">
        <f>(Principal!G187+Interest!G188)*$K190</f>
        <v>26626.450832197235</v>
      </c>
      <c r="H190" s="6">
        <f>(Principal!H187+Interest!H188)*$K190</f>
        <v>0</v>
      </c>
      <c r="I190" s="6">
        <f>(Principal!I187+Interest!I188)*$K190</f>
        <v>7738.3122731073072</v>
      </c>
      <c r="K190" s="44">
        <v>1</v>
      </c>
    </row>
    <row r="191" spans="1:11" x14ac:dyDescent="0.15">
      <c r="A191">
        <v>186</v>
      </c>
      <c r="B191" s="6">
        <f>(Principal!B188+Interest!B189)*$K191</f>
        <v>0</v>
      </c>
      <c r="C191" s="6">
        <f>(Principal!C188+Interest!C189)*$K191</f>
        <v>0</v>
      </c>
      <c r="D191" s="6">
        <f>(Principal!D188+Interest!D189)*$K191</f>
        <v>0</v>
      </c>
      <c r="E191" s="6">
        <f>(Principal!E188+Interest!E189)*$K191</f>
        <v>0</v>
      </c>
      <c r="F191" s="6">
        <f>(Principal!F188+Interest!F189)*$K191</f>
        <v>0</v>
      </c>
      <c r="G191" s="6">
        <f>(Principal!G188+Interest!G189)*$K191</f>
        <v>25695.620357056752</v>
      </c>
      <c r="H191" s="6">
        <f>(Principal!H188+Interest!H189)*$K191</f>
        <v>0</v>
      </c>
      <c r="I191" s="6">
        <f>(Principal!I188+Interest!I189)*$K191</f>
        <v>7467.7896662696039</v>
      </c>
      <c r="K191" s="44">
        <v>1</v>
      </c>
    </row>
    <row r="192" spans="1:11" x14ac:dyDescent="0.15">
      <c r="A192">
        <v>187</v>
      </c>
      <c r="B192" s="6">
        <f>(Principal!B189+Interest!B190)*$K192</f>
        <v>0</v>
      </c>
      <c r="C192" s="6">
        <f>(Principal!C189+Interest!C190)*$K192</f>
        <v>0</v>
      </c>
      <c r="D192" s="6">
        <f>(Principal!D189+Interest!D190)*$K192</f>
        <v>0</v>
      </c>
      <c r="E192" s="6">
        <f>(Principal!E189+Interest!E190)*$K192</f>
        <v>0</v>
      </c>
      <c r="F192" s="6">
        <f>(Principal!F189+Interest!F190)*$K192</f>
        <v>0</v>
      </c>
      <c r="G192" s="6">
        <f>(Principal!G189+Interest!G190)*$K192</f>
        <v>24794.076812617022</v>
      </c>
      <c r="H192" s="6">
        <f>(Principal!H189+Interest!H190)*$K192</f>
        <v>0</v>
      </c>
      <c r="I192" s="6">
        <f>(Principal!I189+Interest!I190)*$K192</f>
        <v>7205.7785736668066</v>
      </c>
      <c r="K192" s="44">
        <v>1</v>
      </c>
    </row>
    <row r="193" spans="1:11" x14ac:dyDescent="0.15">
      <c r="A193">
        <v>188</v>
      </c>
      <c r="B193" s="6">
        <f>(Principal!B190+Interest!B191)*$K193</f>
        <v>0</v>
      </c>
      <c r="C193" s="6">
        <f>(Principal!C190+Interest!C191)*$K193</f>
        <v>0</v>
      </c>
      <c r="D193" s="6">
        <f>(Principal!D190+Interest!D191)*$K193</f>
        <v>0</v>
      </c>
      <c r="E193" s="6">
        <f>(Principal!E190+Interest!E191)*$K193</f>
        <v>0</v>
      </c>
      <c r="F193" s="6">
        <f>(Principal!F190+Interest!F191)*$K193</f>
        <v>0</v>
      </c>
      <c r="G193" s="6">
        <f>(Principal!G190+Interest!G191)*$K193</f>
        <v>23920.95051598085</v>
      </c>
      <c r="H193" s="6">
        <f>(Principal!H190+Interest!H191)*$K193</f>
        <v>0</v>
      </c>
      <c r="I193" s="6">
        <f>(Principal!I190+Interest!I191)*$K193</f>
        <v>6952.0262437069205</v>
      </c>
      <c r="K193" s="44">
        <v>1</v>
      </c>
    </row>
    <row r="194" spans="1:11" x14ac:dyDescent="0.15">
      <c r="A194">
        <v>189</v>
      </c>
      <c r="B194" s="6">
        <f>(Principal!B191+Interest!B192)*$K194</f>
        <v>0</v>
      </c>
      <c r="C194" s="6">
        <f>(Principal!C191+Interest!C192)*$K194</f>
        <v>0</v>
      </c>
      <c r="D194" s="6">
        <f>(Principal!D191+Interest!D192)*$K194</f>
        <v>0</v>
      </c>
      <c r="E194" s="6">
        <f>(Principal!E191+Interest!E192)*$K194</f>
        <v>0</v>
      </c>
      <c r="F194" s="6">
        <f>(Principal!F191+Interest!F192)*$K194</f>
        <v>0</v>
      </c>
      <c r="G194" s="6">
        <f>(Principal!G191+Interest!G192)*$K194</f>
        <v>23075.396694213287</v>
      </c>
      <c r="H194" s="6">
        <f>(Principal!H191+Interest!H192)*$K194</f>
        <v>0</v>
      </c>
      <c r="I194" s="6">
        <f>(Principal!I191+Interest!I192)*$K194</f>
        <v>6706.287164255722</v>
      </c>
      <c r="K194" s="44">
        <v>1</v>
      </c>
    </row>
    <row r="195" spans="1:11" x14ac:dyDescent="0.15">
      <c r="A195">
        <v>190</v>
      </c>
      <c r="B195" s="6">
        <f>(Principal!B192+Interest!B193)*$K195</f>
        <v>0</v>
      </c>
      <c r="C195" s="6">
        <f>(Principal!C192+Interest!C193)*$K195</f>
        <v>0</v>
      </c>
      <c r="D195" s="6">
        <f>(Principal!D192+Interest!D193)*$K195</f>
        <v>0</v>
      </c>
      <c r="E195" s="6">
        <f>(Principal!E192+Interest!E193)*$K195</f>
        <v>0</v>
      </c>
      <c r="F195" s="6">
        <f>(Principal!F192+Interest!F193)*$K195</f>
        <v>0</v>
      </c>
      <c r="G195" s="6">
        <f>(Principal!G192+Interest!G193)*$K195</f>
        <v>22256.594788006554</v>
      </c>
      <c r="H195" s="6">
        <f>(Principal!H192+Interest!H193)*$K195</f>
        <v>0</v>
      </c>
      <c r="I195" s="6">
        <f>(Principal!I192+Interest!I193)*$K195</f>
        <v>6468.3228602643894</v>
      </c>
      <c r="K195" s="44">
        <v>1</v>
      </c>
    </row>
    <row r="196" spans="1:11" x14ac:dyDescent="0.15">
      <c r="A196">
        <v>191</v>
      </c>
      <c r="B196" s="6">
        <f>(Principal!B193+Interest!B194)*$K196</f>
        <v>0</v>
      </c>
      <c r="C196" s="6">
        <f>(Principal!C193+Interest!C194)*$K196</f>
        <v>0</v>
      </c>
      <c r="D196" s="6">
        <f>(Principal!D193+Interest!D194)*$K196</f>
        <v>0</v>
      </c>
      <c r="E196" s="6">
        <f>(Principal!E193+Interest!E194)*$K196</f>
        <v>0</v>
      </c>
      <c r="F196" s="6">
        <f>(Principal!F193+Interest!F194)*$K196</f>
        <v>0</v>
      </c>
      <c r="G196" s="6">
        <f>(Principal!G193+Interest!G194)*$K196</f>
        <v>21463.747774477346</v>
      </c>
      <c r="H196" s="6">
        <f>(Principal!H193+Interest!H194)*$K196</f>
        <v>0</v>
      </c>
      <c r="I196" s="6">
        <f>(Principal!I193+Interest!I194)*$K196</f>
        <v>6237.9016969574641</v>
      </c>
      <c r="K196" s="44">
        <v>1</v>
      </c>
    </row>
    <row r="197" spans="1:11" x14ac:dyDescent="0.15">
      <c r="A197">
        <v>192</v>
      </c>
      <c r="B197" s="6">
        <f>(Principal!B194+Interest!B195)*$K197</f>
        <v>0</v>
      </c>
      <c r="C197" s="6">
        <f>(Principal!C194+Interest!C195)*$K197</f>
        <v>0</v>
      </c>
      <c r="D197" s="6">
        <f>(Principal!D194+Interest!D195)*$K197</f>
        <v>0</v>
      </c>
      <c r="E197" s="6">
        <f>(Principal!E194+Interest!E195)*$K197</f>
        <v>0</v>
      </c>
      <c r="F197" s="6">
        <f>(Principal!F194+Interest!F195)*$K197</f>
        <v>0</v>
      </c>
      <c r="G197" s="6">
        <f>(Principal!G194+Interest!G195)*$K197</f>
        <v>20696.081508577296</v>
      </c>
      <c r="H197" s="6">
        <f>(Principal!H194+Interest!H195)*$K197</f>
        <v>0</v>
      </c>
      <c r="I197" s="6">
        <f>(Principal!I194+Interest!I195)*$K197</f>
        <v>6014.7986884302618</v>
      </c>
      <c r="K197" s="44">
        <v>1</v>
      </c>
    </row>
    <row r="198" spans="1:11" x14ac:dyDescent="0.15">
      <c r="A198">
        <v>193</v>
      </c>
      <c r="B198" s="6">
        <f>(Principal!B195+Interest!B196)*$K198</f>
        <v>0</v>
      </c>
      <c r="C198" s="6">
        <f>(Principal!C195+Interest!C196)*$K198</f>
        <v>0</v>
      </c>
      <c r="D198" s="6">
        <f>(Principal!D195+Interest!D196)*$K198</f>
        <v>0</v>
      </c>
      <c r="E198" s="6">
        <f>(Principal!E195+Interest!E196)*$K198</f>
        <v>0</v>
      </c>
      <c r="F198" s="6">
        <f>(Principal!F195+Interest!F196)*$K198</f>
        <v>0</v>
      </c>
      <c r="G198" s="6">
        <f>(Principal!G195+Interest!G196)*$K198</f>
        <v>19952.8440826117</v>
      </c>
      <c r="H198" s="6">
        <f>(Principal!H195+Interest!H196)*$K198</f>
        <v>0</v>
      </c>
      <c r="I198" s="6">
        <f>(Principal!I195+Interest!I196)*$K198</f>
        <v>5798.7953115090113</v>
      </c>
      <c r="K198" s="44">
        <v>1</v>
      </c>
    </row>
    <row r="199" spans="1:11" x14ac:dyDescent="0.15">
      <c r="A199">
        <v>194</v>
      </c>
      <c r="B199" s="6">
        <f>(Principal!B196+Interest!B197)*$K199</f>
        <v>0</v>
      </c>
      <c r="C199" s="6">
        <f>(Principal!C196+Interest!C197)*$K199</f>
        <v>0</v>
      </c>
      <c r="D199" s="6">
        <f>(Principal!D196+Interest!D197)*$K199</f>
        <v>0</v>
      </c>
      <c r="E199" s="6">
        <f>(Principal!E196+Interest!E197)*$K199</f>
        <v>0</v>
      </c>
      <c r="F199" s="6">
        <f>(Principal!F196+Interest!F197)*$K199</f>
        <v>0</v>
      </c>
      <c r="G199" s="6">
        <f>(Principal!G196+Interest!G197)*$K199</f>
        <v>19233.305203374784</v>
      </c>
      <c r="H199" s="6">
        <f>(Principal!H196+Interest!H197)*$K199</f>
        <v>0</v>
      </c>
      <c r="I199" s="6">
        <f>(Principal!I196+Interest!I197)*$K199</f>
        <v>5589.6793247307824</v>
      </c>
      <c r="K199" s="44">
        <v>1</v>
      </c>
    </row>
    <row r="200" spans="1:11" x14ac:dyDescent="0.15">
      <c r="A200">
        <v>195</v>
      </c>
      <c r="B200" s="6">
        <f>(Principal!B197+Interest!B198)*$K200</f>
        <v>0</v>
      </c>
      <c r="C200" s="6">
        <f>(Principal!C197+Interest!C198)*$K200</f>
        <v>0</v>
      </c>
      <c r="D200" s="6">
        <f>(Principal!D197+Interest!D198)*$K200</f>
        <v>0</v>
      </c>
      <c r="E200" s="6">
        <f>(Principal!E197+Interest!E198)*$K200</f>
        <v>0</v>
      </c>
      <c r="F200" s="6">
        <f>(Principal!F197+Interest!F198)*$K200</f>
        <v>0</v>
      </c>
      <c r="G200" s="6">
        <f>(Principal!G197+Interest!G198)*$K200</f>
        <v>18536.755586423395</v>
      </c>
      <c r="H200" s="6">
        <f>(Principal!H197+Interest!H198)*$K200</f>
        <v>0</v>
      </c>
      <c r="I200" s="6">
        <f>(Principal!I197+Interest!I198)*$K200</f>
        <v>5387.2445923042842</v>
      </c>
      <c r="K200" s="44">
        <v>1</v>
      </c>
    </row>
    <row r="201" spans="1:11" x14ac:dyDescent="0.15">
      <c r="A201">
        <v>196</v>
      </c>
      <c r="B201" s="6">
        <f>(Principal!B198+Interest!B199)*$K201</f>
        <v>0</v>
      </c>
      <c r="C201" s="6">
        <f>(Principal!C198+Interest!C199)*$K201</f>
        <v>0</v>
      </c>
      <c r="D201" s="6">
        <f>(Principal!D198+Interest!D199)*$K201</f>
        <v>0</v>
      </c>
      <c r="E201" s="6">
        <f>(Principal!E198+Interest!E199)*$K201</f>
        <v>0</v>
      </c>
      <c r="F201" s="6">
        <f>(Principal!F198+Interest!F199)*$K201</f>
        <v>0</v>
      </c>
      <c r="G201" s="6">
        <f>(Principal!G198+Interest!G199)*$K201</f>
        <v>17862.506367023474</v>
      </c>
      <c r="H201" s="6">
        <f>(Principal!H198+Interest!H199)*$K201</f>
        <v>0</v>
      </c>
      <c r="I201" s="6">
        <f>(Principal!I198+Interest!I199)*$K201</f>
        <v>5191.2909129161835</v>
      </c>
      <c r="K201" s="44">
        <v>1</v>
      </c>
    </row>
    <row r="202" spans="1:11" x14ac:dyDescent="0.15">
      <c r="A202">
        <v>197</v>
      </c>
      <c r="B202" s="6">
        <f>(Principal!B199+Interest!B200)*$K202</f>
        <v>0</v>
      </c>
      <c r="C202" s="6">
        <f>(Principal!C199+Interest!C200)*$K202</f>
        <v>0</v>
      </c>
      <c r="D202" s="6">
        <f>(Principal!D199+Interest!D200)*$K202</f>
        <v>0</v>
      </c>
      <c r="E202" s="6">
        <f>(Principal!E199+Interest!E200)*$K202</f>
        <v>0</v>
      </c>
      <c r="F202" s="6">
        <f>(Principal!F199+Interest!F200)*$K202</f>
        <v>0</v>
      </c>
      <c r="G202" s="6">
        <f>(Principal!G199+Interest!G200)*$K202</f>
        <v>17209.888527316591</v>
      </c>
      <c r="H202" s="6">
        <f>(Principal!H199+Interest!H200)*$K202</f>
        <v>0</v>
      </c>
      <c r="I202" s="6">
        <f>(Principal!I199+Interest!I200)*$K202</f>
        <v>5001.6238532513698</v>
      </c>
      <c r="K202" s="44">
        <v>1</v>
      </c>
    </row>
    <row r="203" spans="1:11" x14ac:dyDescent="0.15">
      <c r="A203">
        <v>198</v>
      </c>
      <c r="B203" s="6">
        <f>(Principal!B200+Interest!B201)*$K203</f>
        <v>0</v>
      </c>
      <c r="C203" s="6">
        <f>(Principal!C200+Interest!C201)*$K203</f>
        <v>0</v>
      </c>
      <c r="D203" s="6">
        <f>(Principal!D200+Interest!D201)*$K203</f>
        <v>0</v>
      </c>
      <c r="E203" s="6">
        <f>(Principal!E200+Interest!E201)*$K203</f>
        <v>0</v>
      </c>
      <c r="F203" s="6">
        <f>(Principal!F200+Interest!F201)*$K203</f>
        <v>0</v>
      </c>
      <c r="G203" s="6">
        <f>(Principal!G200+Interest!G201)*$K203</f>
        <v>16578.252339265546</v>
      </c>
      <c r="H203" s="6">
        <f>(Principal!H200+Interest!H201)*$K203</f>
        <v>0</v>
      </c>
      <c r="I203" s="6">
        <f>(Principal!I200+Interest!I201)*$K203</f>
        <v>4818.0545860990351</v>
      </c>
      <c r="K203" s="44">
        <v>1</v>
      </c>
    </row>
    <row r="204" spans="1:11" x14ac:dyDescent="0.15">
      <c r="A204">
        <v>199</v>
      </c>
      <c r="B204" s="6">
        <f>(Principal!B201+Interest!B202)*$K204</f>
        <v>0</v>
      </c>
      <c r="C204" s="6">
        <f>(Principal!C201+Interest!C202)*$K204</f>
        <v>0</v>
      </c>
      <c r="D204" s="6">
        <f>(Principal!D201+Interest!D202)*$K204</f>
        <v>0</v>
      </c>
      <c r="E204" s="6">
        <f>(Principal!E201+Interest!E202)*$K204</f>
        <v>0</v>
      </c>
      <c r="F204" s="6">
        <f>(Principal!F201+Interest!F202)*$K204</f>
        <v>0</v>
      </c>
      <c r="G204" s="6">
        <f>(Principal!G201+Interest!G202)*$K204</f>
        <v>15966.966822950397</v>
      </c>
      <c r="H204" s="6">
        <f>(Principal!H201+Interest!H202)*$K204</f>
        <v>0</v>
      </c>
      <c r="I204" s="6">
        <f>(Principal!I201+Interest!I202)*$K204</f>
        <v>4640.3997329199437</v>
      </c>
      <c r="K204" s="44">
        <v>1</v>
      </c>
    </row>
    <row r="205" spans="1:11" x14ac:dyDescent="0.15">
      <c r="A205">
        <v>200</v>
      </c>
      <c r="B205" s="6">
        <f>(Principal!B202+Interest!B203)*$K205</f>
        <v>0</v>
      </c>
      <c r="C205" s="6">
        <f>(Principal!C202+Interest!C203)*$K205</f>
        <v>0</v>
      </c>
      <c r="D205" s="6">
        <f>(Principal!D202+Interest!D203)*$K205</f>
        <v>0</v>
      </c>
      <c r="E205" s="6">
        <f>(Principal!E202+Interest!E203)*$K205</f>
        <v>0</v>
      </c>
      <c r="F205" s="6">
        <f>(Principal!F202+Interest!F203)*$K205</f>
        <v>0</v>
      </c>
      <c r="G205" s="6">
        <f>(Principal!G202+Interest!G203)*$K205</f>
        <v>15375.419219797361</v>
      </c>
      <c r="H205" s="6">
        <f>(Principal!H202+Interest!H203)*$K205</f>
        <v>0</v>
      </c>
      <c r="I205" s="6">
        <f>(Principal!I202+Interest!I203)*$K205</f>
        <v>4468.4812107535936</v>
      </c>
      <c r="K205" s="44">
        <v>1</v>
      </c>
    </row>
    <row r="206" spans="1:11" x14ac:dyDescent="0.15">
      <c r="A206">
        <v>201</v>
      </c>
      <c r="B206" s="6">
        <f>(Principal!B203+Interest!B204)*$K206</f>
        <v>0</v>
      </c>
      <c r="C206" s="6">
        <f>(Principal!C203+Interest!C204)*$K206</f>
        <v>0</v>
      </c>
      <c r="D206" s="6">
        <f>(Principal!D203+Interest!D204)*$K206</f>
        <v>0</v>
      </c>
      <c r="E206" s="6">
        <f>(Principal!E203+Interest!E204)*$K206</f>
        <v>0</v>
      </c>
      <c r="F206" s="6">
        <f>(Principal!F203+Interest!F204)*$K206</f>
        <v>0</v>
      </c>
      <c r="G206" s="6">
        <f>(Principal!G203+Interest!G204)*$K206</f>
        <v>14803.014480334608</v>
      </c>
      <c r="H206" s="6">
        <f>(Principal!H203+Interest!H204)*$K206</f>
        <v>0</v>
      </c>
      <c r="I206" s="6">
        <f>(Principal!I203+Interest!I204)*$K206</f>
        <v>4302.1260833472306</v>
      </c>
      <c r="K206" s="44">
        <v>1</v>
      </c>
    </row>
    <row r="207" spans="1:11" x14ac:dyDescent="0.15">
      <c r="A207">
        <v>202</v>
      </c>
      <c r="B207" s="6">
        <f>(Principal!B204+Interest!B205)*$K207</f>
        <v>0</v>
      </c>
      <c r="C207" s="6">
        <f>(Principal!C204+Interest!C205)*$K207</f>
        <v>0</v>
      </c>
      <c r="D207" s="6">
        <f>(Principal!D204+Interest!D205)*$K207</f>
        <v>0</v>
      </c>
      <c r="E207" s="6">
        <f>(Principal!E204+Interest!E205)*$K207</f>
        <v>0</v>
      </c>
      <c r="F207" s="6">
        <f>(Principal!F204+Interest!F205)*$K207</f>
        <v>0</v>
      </c>
      <c r="G207" s="6">
        <f>(Principal!G204+Interest!G205)*$K207</f>
        <v>14249.174766079675</v>
      </c>
      <c r="H207" s="6">
        <f>(Principal!H204+Interest!H205)*$K207</f>
        <v>0</v>
      </c>
      <c r="I207" s="6">
        <f>(Principal!I204+Interest!I205)*$K207</f>
        <v>4141.1664163918904</v>
      </c>
      <c r="K207" s="44">
        <v>1</v>
      </c>
    </row>
    <row r="208" spans="1:11" x14ac:dyDescent="0.15">
      <c r="A208">
        <v>203</v>
      </c>
      <c r="B208" s="6">
        <f>(Principal!B205+Interest!B206)*$K208</f>
        <v>0</v>
      </c>
      <c r="C208" s="6">
        <f>(Principal!C205+Interest!C206)*$K208</f>
        <v>0</v>
      </c>
      <c r="D208" s="6">
        <f>(Principal!D205+Interest!D206)*$K208</f>
        <v>0</v>
      </c>
      <c r="E208" s="6">
        <f>(Principal!E205+Interest!E206)*$K208</f>
        <v>0</v>
      </c>
      <c r="F208" s="6">
        <f>(Principal!F205+Interest!F206)*$K208</f>
        <v>0</v>
      </c>
      <c r="G208" s="6">
        <f>(Principal!G205+Interest!G206)*$K208</f>
        <v>13713.338965174007</v>
      </c>
      <c r="H208" s="6">
        <f>(Principal!H205+Interest!H206)*$K208</f>
        <v>0</v>
      </c>
      <c r="I208" s="6">
        <f>(Principal!I205+Interest!I206)*$K208</f>
        <v>3985.4391367536814</v>
      </c>
      <c r="K208" s="44">
        <v>1</v>
      </c>
    </row>
    <row r="209" spans="1:11" x14ac:dyDescent="0.15">
      <c r="A209">
        <v>204</v>
      </c>
      <c r="B209" s="6">
        <f>(Principal!B206+Interest!B207)*$K209</f>
        <v>0</v>
      </c>
      <c r="C209" s="6">
        <f>(Principal!C206+Interest!C207)*$K209</f>
        <v>0</v>
      </c>
      <c r="D209" s="6">
        <f>(Principal!D206+Interest!D207)*$K209</f>
        <v>0</v>
      </c>
      <c r="E209" s="6">
        <f>(Principal!E206+Interest!E207)*$K209</f>
        <v>0</v>
      </c>
      <c r="F209" s="6">
        <f>(Principal!F206+Interest!F207)*$K209</f>
        <v>0</v>
      </c>
      <c r="G209" s="6">
        <f>(Principal!G206+Interest!G207)*$K209</f>
        <v>13194.962221390433</v>
      </c>
      <c r="H209" s="6">
        <f>(Principal!H206+Interest!H207)*$K209</f>
        <v>0</v>
      </c>
      <c r="I209" s="6">
        <f>(Principal!I206+Interest!I207)*$K209</f>
        <v>3834.7858955915804</v>
      </c>
      <c r="K209" s="44">
        <v>1</v>
      </c>
    </row>
    <row r="210" spans="1:11" x14ac:dyDescent="0.15">
      <c r="A210">
        <v>205</v>
      </c>
      <c r="B210" s="6">
        <f>(Principal!B207+Interest!B208)*$K210</f>
        <v>0</v>
      </c>
      <c r="C210" s="6">
        <f>(Principal!C207+Interest!C208)*$K210</f>
        <v>0</v>
      </c>
      <c r="D210" s="6">
        <f>(Principal!D207+Interest!D208)*$K210</f>
        <v>0</v>
      </c>
      <c r="E210" s="6">
        <f>(Principal!E207+Interest!E208)*$K210</f>
        <v>0</v>
      </c>
      <c r="F210" s="6">
        <f>(Principal!F207+Interest!F208)*$K210</f>
        <v>0</v>
      </c>
      <c r="G210" s="6">
        <f>(Principal!G207+Interest!G208)*$K210</f>
        <v>12693.515476149458</v>
      </c>
      <c r="H210" s="6">
        <f>(Principal!H207+Interest!H208)*$K210</f>
        <v>0</v>
      </c>
      <c r="I210" s="6">
        <f>(Principal!I207+Interest!I208)*$K210</f>
        <v>3689.052935255922</v>
      </c>
      <c r="K210" s="44">
        <v>1</v>
      </c>
    </row>
    <row r="211" spans="1:11" x14ac:dyDescent="0.15">
      <c r="A211">
        <v>206</v>
      </c>
      <c r="B211" s="6">
        <f>(Principal!B208+Interest!B209)*$K211</f>
        <v>0</v>
      </c>
      <c r="C211" s="6">
        <f>(Principal!C208+Interest!C209)*$K211</f>
        <v>0</v>
      </c>
      <c r="D211" s="6">
        <f>(Principal!D208+Interest!D209)*$K211</f>
        <v>0</v>
      </c>
      <c r="E211" s="6">
        <f>(Principal!E208+Interest!E209)*$K211</f>
        <v>0</v>
      </c>
      <c r="F211" s="6">
        <f>(Principal!F208+Interest!F209)*$K211</f>
        <v>0</v>
      </c>
      <c r="G211" s="6">
        <f>(Principal!G208+Interest!G209)*$K211</f>
        <v>12208.485023190056</v>
      </c>
      <c r="H211" s="6">
        <f>(Principal!H208+Interest!H209)*$K211</f>
        <v>0</v>
      </c>
      <c r="I211" s="6">
        <f>(Principal!I208+Interest!I209)*$K211</f>
        <v>3548.0909598645958</v>
      </c>
      <c r="K211" s="44">
        <v>1</v>
      </c>
    </row>
    <row r="212" spans="1:11" x14ac:dyDescent="0.15">
      <c r="A212">
        <v>207</v>
      </c>
      <c r="B212" s="6">
        <f>(Principal!B209+Interest!B210)*$K212</f>
        <v>0</v>
      </c>
      <c r="C212" s="6">
        <f>(Principal!C209+Interest!C210)*$K212</f>
        <v>0</v>
      </c>
      <c r="D212" s="6">
        <f>(Principal!D209+Interest!D210)*$K212</f>
        <v>0</v>
      </c>
      <c r="E212" s="6">
        <f>(Principal!E209+Interest!E210)*$K212</f>
        <v>0</v>
      </c>
      <c r="F212" s="6">
        <f>(Principal!F209+Interest!F210)*$K212</f>
        <v>0</v>
      </c>
      <c r="G212" s="6">
        <f>(Principal!G209+Interest!G210)*$K212</f>
        <v>11739.372075550285</v>
      </c>
      <c r="H212" s="6">
        <f>(Principal!H209+Interest!H210)*$K212</f>
        <v>0</v>
      </c>
      <c r="I212" s="6">
        <f>(Principal!I209+Interest!I210)*$K212</f>
        <v>3411.7550094567873</v>
      </c>
      <c r="K212" s="44">
        <v>1</v>
      </c>
    </row>
    <row r="213" spans="1:11" x14ac:dyDescent="0.15">
      <c r="A213">
        <v>208</v>
      </c>
      <c r="B213" s="6">
        <f>(Principal!B210+Interest!B211)*$K213</f>
        <v>0</v>
      </c>
      <c r="C213" s="6">
        <f>(Principal!C210+Interest!C211)*$K213</f>
        <v>0</v>
      </c>
      <c r="D213" s="6">
        <f>(Principal!D210+Interest!D211)*$K213</f>
        <v>0</v>
      </c>
      <c r="E213" s="6">
        <f>(Principal!E210+Interest!E211)*$K213</f>
        <v>0</v>
      </c>
      <c r="F213" s="6">
        <f>(Principal!F210+Interest!F211)*$K213</f>
        <v>0</v>
      </c>
      <c r="G213" s="6">
        <f>(Principal!G210+Interest!G211)*$K213</f>
        <v>11285.692344522191</v>
      </c>
      <c r="H213" s="6">
        <f>(Principal!H210+Interest!H211)*$K213</f>
        <v>0</v>
      </c>
      <c r="I213" s="6">
        <f>(Principal!I210+Interest!I211)*$K213</f>
        <v>3279.9043376267477</v>
      </c>
      <c r="K213" s="44">
        <v>1</v>
      </c>
    </row>
    <row r="214" spans="1:11" x14ac:dyDescent="0.15">
      <c r="A214">
        <v>209</v>
      </c>
      <c r="B214" s="6">
        <f>(Principal!B211+Interest!B212)*$K214</f>
        <v>0</v>
      </c>
      <c r="C214" s="6">
        <f>(Principal!C211+Interest!C212)*$K214</f>
        <v>0</v>
      </c>
      <c r="D214" s="6">
        <f>(Principal!D211+Interest!D212)*$K214</f>
        <v>0</v>
      </c>
      <c r="E214" s="6">
        <f>(Principal!E211+Interest!E212)*$K214</f>
        <v>0</v>
      </c>
      <c r="F214" s="6">
        <f>(Principal!F211+Interest!F212)*$K214</f>
        <v>0</v>
      </c>
      <c r="G214" s="6">
        <f>(Principal!G211+Interest!G212)*$K214</f>
        <v>10846.975630254648</v>
      </c>
      <c r="H214" s="6">
        <f>(Principal!H211+Interest!H212)*$K214</f>
        <v>0</v>
      </c>
      <c r="I214" s="6">
        <f>(Principal!I211+Interest!I212)*$K214</f>
        <v>3152.402292542743</v>
      </c>
      <c r="K214" s="44">
        <v>1</v>
      </c>
    </row>
    <row r="215" spans="1:11" x14ac:dyDescent="0.15">
      <c r="A215">
        <v>210</v>
      </c>
      <c r="B215" s="6">
        <f>(Principal!B212+Interest!B213)*$K215</f>
        <v>0</v>
      </c>
      <c r="C215" s="6">
        <f>(Principal!C212+Interest!C213)*$K215</f>
        <v>0</v>
      </c>
      <c r="D215" s="6">
        <f>(Principal!D212+Interest!D213)*$K215</f>
        <v>0</v>
      </c>
      <c r="E215" s="6">
        <f>(Principal!E212+Interest!E213)*$K215</f>
        <v>0</v>
      </c>
      <c r="F215" s="6">
        <f>(Principal!F212+Interest!F213)*$K215</f>
        <v>0</v>
      </c>
      <c r="G215" s="6">
        <f>(Principal!G212+Interest!G213)*$K215</f>
        <v>10422.765423686496</v>
      </c>
      <c r="H215" s="6">
        <f>(Principal!H212+Interest!H213)*$K215</f>
        <v>0</v>
      </c>
      <c r="I215" s="6">
        <f>(Principal!I212+Interest!I213)*$K215</f>
        <v>3029.1162012588734</v>
      </c>
      <c r="K215" s="44">
        <v>1</v>
      </c>
    </row>
    <row r="216" spans="1:11" x14ac:dyDescent="0.15">
      <c r="A216">
        <v>211</v>
      </c>
      <c r="B216" s="6">
        <f>(Principal!B213+Interest!B214)*$K216</f>
        <v>0</v>
      </c>
      <c r="C216" s="6">
        <f>(Principal!C213+Interest!C214)*$K216</f>
        <v>0</v>
      </c>
      <c r="D216" s="6">
        <f>(Principal!D213+Interest!D214)*$K216</f>
        <v>0</v>
      </c>
      <c r="E216" s="6">
        <f>(Principal!E213+Interest!E214)*$K216</f>
        <v>0</v>
      </c>
      <c r="F216" s="6">
        <f>(Principal!F213+Interest!F214)*$K216</f>
        <v>0</v>
      </c>
      <c r="G216" s="6">
        <f>(Principal!G213+Interest!G214)*$K216</f>
        <v>10012.618519500933</v>
      </c>
      <c r="H216" s="6">
        <f>(Principal!H213+Interest!H214)*$K216</f>
        <v>0</v>
      </c>
      <c r="I216" s="6">
        <f>(Principal!I213+Interest!I214)*$K216</f>
        <v>2909.9172572299444</v>
      </c>
      <c r="K216" s="44">
        <v>1</v>
      </c>
    </row>
    <row r="217" spans="1:11" x14ac:dyDescent="0.15">
      <c r="A217">
        <v>212</v>
      </c>
      <c r="B217" s="6">
        <f>(Principal!B214+Interest!B215)*$K217</f>
        <v>0</v>
      </c>
      <c r="C217" s="6">
        <f>(Principal!C214+Interest!C215)*$K217</f>
        <v>0</v>
      </c>
      <c r="D217" s="6">
        <f>(Principal!D214+Interest!D215)*$K217</f>
        <v>0</v>
      </c>
      <c r="E217" s="6">
        <f>(Principal!E214+Interest!E215)*$K217</f>
        <v>0</v>
      </c>
      <c r="F217" s="6">
        <f>(Principal!F214+Interest!F215)*$K217</f>
        <v>0</v>
      </c>
      <c r="G217" s="6">
        <f>(Principal!G214+Interest!G215)*$K217</f>
        <v>9616.1046398005183</v>
      </c>
      <c r="H217" s="6">
        <f>(Principal!H214+Interest!H215)*$K217</f>
        <v>0</v>
      </c>
      <c r="I217" s="6">
        <f>(Principal!I214+Interest!I215)*$K217</f>
        <v>2794.6804109420109</v>
      </c>
      <c r="K217" s="44">
        <v>1</v>
      </c>
    </row>
    <row r="218" spans="1:11" x14ac:dyDescent="0.15">
      <c r="A218">
        <v>213</v>
      </c>
      <c r="B218" s="6">
        <f>(Principal!B215+Interest!B216)*$K218</f>
        <v>0</v>
      </c>
      <c r="C218" s="6">
        <f>(Principal!C215+Interest!C216)*$K218</f>
        <v>0</v>
      </c>
      <c r="D218" s="6">
        <f>(Principal!D215+Interest!D216)*$K218</f>
        <v>0</v>
      </c>
      <c r="E218" s="6">
        <f>(Principal!E215+Interest!E216)*$K218</f>
        <v>0</v>
      </c>
      <c r="F218" s="6">
        <f>(Principal!F215+Interest!F216)*$K218</f>
        <v>0</v>
      </c>
      <c r="G218" s="6">
        <f>(Principal!G215+Interest!G216)*$K218</f>
        <v>9232.8060682100986</v>
      </c>
      <c r="H218" s="6">
        <f>(Principal!H215+Interest!H216)*$K218</f>
        <v>0</v>
      </c>
      <c r="I218" s="6">
        <f>(Principal!I215+Interest!I216)*$K218</f>
        <v>2683.2842635735451</v>
      </c>
      <c r="K218" s="44">
        <v>1</v>
      </c>
    </row>
    <row r="219" spans="1:11" x14ac:dyDescent="0.15">
      <c r="A219">
        <v>214</v>
      </c>
      <c r="B219" s="6">
        <f>(Principal!B216+Interest!B217)*$K219</f>
        <v>0</v>
      </c>
      <c r="C219" s="6">
        <f>(Principal!C216+Interest!C217)*$K219</f>
        <v>0</v>
      </c>
      <c r="D219" s="6">
        <f>(Principal!D216+Interest!D217)*$K219</f>
        <v>0</v>
      </c>
      <c r="E219" s="6">
        <f>(Principal!E216+Interest!E217)*$K219</f>
        <v>0</v>
      </c>
      <c r="F219" s="6">
        <f>(Principal!F216+Interest!F217)*$K219</f>
        <v>0</v>
      </c>
      <c r="G219" s="6">
        <f>(Principal!G216+Interest!G217)*$K219</f>
        <v>8862.3172941230823</v>
      </c>
      <c r="H219" s="6">
        <f>(Principal!H216+Interest!H217)*$K219</f>
        <v>0</v>
      </c>
      <c r="I219" s="6">
        <f>(Principal!I216+Interest!I217)*$K219</f>
        <v>2575.6109636045057</v>
      </c>
      <c r="K219" s="44">
        <v>1</v>
      </c>
    </row>
    <row r="220" spans="1:11" x14ac:dyDescent="0.15">
      <c r="A220">
        <v>215</v>
      </c>
      <c r="B220" s="6">
        <f>(Principal!B217+Interest!B218)*$K220</f>
        <v>0</v>
      </c>
      <c r="C220" s="6">
        <f>(Principal!C217+Interest!C218)*$K220</f>
        <v>0</v>
      </c>
      <c r="D220" s="6">
        <f>(Principal!D217+Interest!D218)*$K220</f>
        <v>0</v>
      </c>
      <c r="E220" s="6">
        <f>(Principal!E217+Interest!E218)*$K220</f>
        <v>0</v>
      </c>
      <c r="F220" s="6">
        <f>(Principal!F217+Interest!F218)*$K220</f>
        <v>0</v>
      </c>
      <c r="G220" s="6">
        <f>(Principal!G217+Interest!G218)*$K220</f>
        <v>8504.2446668139655</v>
      </c>
      <c r="H220" s="6">
        <f>(Principal!H217+Interest!H218)*$K220</f>
        <v>0</v>
      </c>
      <c r="I220" s="6">
        <f>(Principal!I217+Interest!I218)*$K220</f>
        <v>2471.5461062927943</v>
      </c>
      <c r="K220" s="44">
        <v>1</v>
      </c>
    </row>
    <row r="221" spans="1:11" x14ac:dyDescent="0.15">
      <c r="A221">
        <v>216</v>
      </c>
      <c r="B221" s="6">
        <f>(Principal!B218+Interest!B219)*$K221</f>
        <v>0</v>
      </c>
      <c r="C221" s="6">
        <f>(Principal!C218+Interest!C219)*$K221</f>
        <v>0</v>
      </c>
      <c r="D221" s="6">
        <f>(Principal!D218+Interest!D219)*$K221</f>
        <v>0</v>
      </c>
      <c r="E221" s="6">
        <f>(Principal!E218+Interest!E219)*$K221</f>
        <v>0</v>
      </c>
      <c r="F221" s="6">
        <f>(Principal!F218+Interest!F219)*$K221</f>
        <v>0</v>
      </c>
      <c r="G221" s="6">
        <f>(Principal!G218+Interest!G219)*$K221</f>
        <v>8158.2060591476438</v>
      </c>
      <c r="H221" s="6">
        <f>(Principal!H218+Interest!H219)*$K221</f>
        <v>0</v>
      </c>
      <c r="I221" s="6">
        <f>(Principal!I218+Interest!I219)*$K221</f>
        <v>2370.9786359397694</v>
      </c>
      <c r="K221" s="44">
        <v>1</v>
      </c>
    </row>
    <row r="222" spans="1:11" x14ac:dyDescent="0.15">
      <c r="A222">
        <v>217</v>
      </c>
      <c r="B222" s="6">
        <f>(Principal!B219+Interest!B220)*$K222</f>
        <v>0</v>
      </c>
      <c r="C222" s="6">
        <f>(Principal!C219+Interest!C220)*$K222</f>
        <v>0</v>
      </c>
      <c r="D222" s="6">
        <f>(Principal!D219+Interest!D220)*$K222</f>
        <v>0</v>
      </c>
      <c r="E222" s="6">
        <f>(Principal!E219+Interest!E220)*$K222</f>
        <v>0</v>
      </c>
      <c r="F222" s="6">
        <f>(Principal!F219+Interest!F220)*$K222</f>
        <v>0</v>
      </c>
      <c r="G222" s="6">
        <f>(Principal!G219+Interest!G220)*$K222</f>
        <v>7823.8305406232375</v>
      </c>
      <c r="H222" s="6">
        <f>(Principal!H219+Interest!H220)*$K222</f>
        <v>0</v>
      </c>
      <c r="I222" s="6">
        <f>(Principal!I219+Interest!I220)*$K222</f>
        <v>2273.8007508686142</v>
      </c>
      <c r="K222" s="44">
        <v>1</v>
      </c>
    </row>
    <row r="223" spans="1:11" x14ac:dyDescent="0.15">
      <c r="A223">
        <v>218</v>
      </c>
      <c r="B223" s="6">
        <f>(Principal!B220+Interest!B221)*$K223</f>
        <v>0</v>
      </c>
      <c r="C223" s="6">
        <f>(Principal!C220+Interest!C221)*$K223</f>
        <v>0</v>
      </c>
      <c r="D223" s="6">
        <f>(Principal!D220+Interest!D221)*$K223</f>
        <v>0</v>
      </c>
      <c r="E223" s="6">
        <f>(Principal!E220+Interest!E221)*$K223</f>
        <v>0</v>
      </c>
      <c r="F223" s="6">
        <f>(Principal!F220+Interest!F221)*$K223</f>
        <v>0</v>
      </c>
      <c r="G223" s="6">
        <f>(Principal!G220+Interest!G221)*$K223</f>
        <v>7500.7580594973115</v>
      </c>
      <c r="H223" s="6">
        <f>(Principal!H220+Interest!H221)*$K223</f>
        <v>0</v>
      </c>
      <c r="I223" s="6">
        <f>(Principal!I220+Interest!I221)*$K223</f>
        <v>2179.9078110413916</v>
      </c>
      <c r="K223" s="44">
        <v>1</v>
      </c>
    </row>
    <row r="224" spans="1:11" x14ac:dyDescent="0.15">
      <c r="A224">
        <v>219</v>
      </c>
      <c r="B224" s="6">
        <f>(Principal!B221+Interest!B222)*$K224</f>
        <v>0</v>
      </c>
      <c r="C224" s="6">
        <f>(Principal!C221+Interest!C222)*$K224</f>
        <v>0</v>
      </c>
      <c r="D224" s="6">
        <f>(Principal!D221+Interest!D222)*$K224</f>
        <v>0</v>
      </c>
      <c r="E224" s="6">
        <f>(Principal!E221+Interest!E222)*$K224</f>
        <v>0</v>
      </c>
      <c r="F224" s="6">
        <f>(Principal!F221+Interest!F222)*$K224</f>
        <v>0</v>
      </c>
      <c r="G224" s="6">
        <f>(Principal!G221+Interest!G222)*$K224</f>
        <v>7188.6391337381738</v>
      </c>
      <c r="H224" s="6">
        <f>(Principal!H221+Interest!H222)*$K224</f>
        <v>0</v>
      </c>
      <c r="I224" s="6">
        <f>(Principal!I221+Interest!I222)*$K224</f>
        <v>2089.1982482426424</v>
      </c>
      <c r="K224" s="44">
        <v>1</v>
      </c>
    </row>
    <row r="225" spans="1:11" x14ac:dyDescent="0.15">
      <c r="A225">
        <v>220</v>
      </c>
      <c r="B225" s="6">
        <f>(Principal!B222+Interest!B223)*$K225</f>
        <v>0</v>
      </c>
      <c r="C225" s="6">
        <f>(Principal!C222+Interest!C223)*$K225</f>
        <v>0</v>
      </c>
      <c r="D225" s="6">
        <f>(Principal!D222+Interest!D223)*$K225</f>
        <v>0</v>
      </c>
      <c r="E225" s="6">
        <f>(Principal!E222+Interest!E223)*$K225</f>
        <v>0</v>
      </c>
      <c r="F225" s="6">
        <f>(Principal!F222+Interest!F223)*$K225</f>
        <v>0</v>
      </c>
      <c r="G225" s="6">
        <f>(Principal!G222+Interest!G223)*$K225</f>
        <v>6887.13455056977</v>
      </c>
      <c r="H225" s="6">
        <f>(Principal!H222+Interest!H223)*$K225</f>
        <v>0</v>
      </c>
      <c r="I225" s="6">
        <f>(Principal!I222+Interest!I223)*$K225</f>
        <v>2001.5734787593249</v>
      </c>
      <c r="K225" s="44">
        <v>1</v>
      </c>
    </row>
    <row r="226" spans="1:11" x14ac:dyDescent="0.15">
      <c r="A226">
        <v>221</v>
      </c>
      <c r="B226" s="6">
        <f>(Principal!B223+Interest!B224)*$K226</f>
        <v>0</v>
      </c>
      <c r="C226" s="6">
        <f>(Principal!C223+Interest!C224)*$K226</f>
        <v>0</v>
      </c>
      <c r="D226" s="6">
        <f>(Principal!D223+Interest!D224)*$K226</f>
        <v>0</v>
      </c>
      <c r="E226" s="6">
        <f>(Principal!E223+Interest!E224)*$K226</f>
        <v>0</v>
      </c>
      <c r="F226" s="6">
        <f>(Principal!F223+Interest!F224)*$K226</f>
        <v>0</v>
      </c>
      <c r="G226" s="6">
        <f>(Principal!G223+Interest!G224)*$K226</f>
        <v>6595.9150743700902</v>
      </c>
      <c r="H226" s="6">
        <f>(Principal!H223+Interest!H224)*$K226</f>
        <v>0</v>
      </c>
      <c r="I226" s="6">
        <f>(Principal!I223+Interest!I224)*$K226</f>
        <v>1916.937818488793</v>
      </c>
      <c r="K226" s="44">
        <v>1</v>
      </c>
    </row>
    <row r="227" spans="1:11" x14ac:dyDescent="0.15">
      <c r="A227">
        <v>222</v>
      </c>
      <c r="B227" s="6">
        <f>(Principal!B224+Interest!B225)*$K227</f>
        <v>0</v>
      </c>
      <c r="C227" s="6">
        <f>(Principal!C224+Interest!C225)*$K227</f>
        <v>0</v>
      </c>
      <c r="D227" s="6">
        <f>(Principal!D224+Interest!D225)*$K227</f>
        <v>0</v>
      </c>
      <c r="E227" s="6">
        <f>(Principal!E224+Interest!E225)*$K227</f>
        <v>0</v>
      </c>
      <c r="F227" s="6">
        <f>(Principal!F224+Interest!F225)*$K227</f>
        <v>0</v>
      </c>
      <c r="G227" s="6">
        <f>(Principal!G224+Interest!G225)*$K227</f>
        <v>6314.6611626954746</v>
      </c>
      <c r="H227" s="6">
        <f>(Principal!H224+Interest!H225)*$K227</f>
        <v>0</v>
      </c>
      <c r="I227" s="6">
        <f>(Principal!I224+Interest!I225)*$K227</f>
        <v>1835.1984004083577</v>
      </c>
      <c r="K227" s="44">
        <v>1</v>
      </c>
    </row>
    <row r="228" spans="1:11" x14ac:dyDescent="0.15">
      <c r="A228">
        <v>223</v>
      </c>
      <c r="B228" s="6">
        <f>(Principal!B225+Interest!B226)*$K228</f>
        <v>0</v>
      </c>
      <c r="C228" s="6">
        <f>(Principal!C225+Interest!C226)*$K228</f>
        <v>0</v>
      </c>
      <c r="D228" s="6">
        <f>(Principal!D225+Interest!D226)*$K228</f>
        <v>0</v>
      </c>
      <c r="E228" s="6">
        <f>(Principal!E225+Interest!E226)*$K228</f>
        <v>0</v>
      </c>
      <c r="F228" s="6">
        <f>(Principal!F225+Interest!F226)*$K228</f>
        <v>0</v>
      </c>
      <c r="G228" s="6">
        <f>(Principal!G225+Interest!G226)*$K228</f>
        <v>6043.0626902083077</v>
      </c>
      <c r="H228" s="6">
        <f>(Principal!H225+Interest!H226)*$K228</f>
        <v>0</v>
      </c>
      <c r="I228" s="6">
        <f>(Principal!I225+Interest!I226)*$K228</f>
        <v>1756.265094341775</v>
      </c>
      <c r="K228" s="44">
        <v>1</v>
      </c>
    </row>
    <row r="229" spans="1:11" x14ac:dyDescent="0.15">
      <c r="A229">
        <v>224</v>
      </c>
      <c r="B229" s="6">
        <f>(Principal!B226+Interest!B227)*$K229</f>
        <v>0</v>
      </c>
      <c r="C229" s="6">
        <f>(Principal!C226+Interest!C227)*$K229</f>
        <v>0</v>
      </c>
      <c r="D229" s="6">
        <f>(Principal!D226+Interest!D227)*$K229</f>
        <v>0</v>
      </c>
      <c r="E229" s="6">
        <f>(Principal!E226+Interest!E227)*$K229</f>
        <v>0</v>
      </c>
      <c r="F229" s="6">
        <f>(Principal!F226+Interest!F227)*$K229</f>
        <v>0</v>
      </c>
      <c r="G229" s="6">
        <f>(Principal!G226+Interest!G227)*$K229</f>
        <v>5780.8186802916734</v>
      </c>
      <c r="H229" s="6">
        <f>(Principal!H226+Interest!H227)*$K229</f>
        <v>0</v>
      </c>
      <c r="I229" s="6">
        <f>(Principal!I226+Interest!I227)*$K229</f>
        <v>1680.0504289597532</v>
      </c>
      <c r="K229" s="44">
        <v>1</v>
      </c>
    </row>
    <row r="230" spans="1:11" x14ac:dyDescent="0.15">
      <c r="A230">
        <v>225</v>
      </c>
      <c r="B230" s="6">
        <f>(Principal!B227+Interest!B228)*$K230</f>
        <v>0</v>
      </c>
      <c r="C230" s="6">
        <f>(Principal!C227+Interest!C228)*$K230</f>
        <v>0</v>
      </c>
      <c r="D230" s="6">
        <f>(Principal!D227+Interest!D228)*$K230</f>
        <v>0</v>
      </c>
      <c r="E230" s="6">
        <f>(Principal!E227+Interest!E228)*$K230</f>
        <v>0</v>
      </c>
      <c r="F230" s="6">
        <f>(Principal!F227+Interest!F228)*$K230</f>
        <v>0</v>
      </c>
      <c r="G230" s="6">
        <f>(Principal!G227+Interest!G228)*$K230</f>
        <v>5527.6370441403305</v>
      </c>
      <c r="H230" s="6">
        <f>(Principal!H227+Interest!H228)*$K230</f>
        <v>0</v>
      </c>
      <c r="I230" s="6">
        <f>(Principal!I227+Interest!I228)*$K230</f>
        <v>1606.4695159532691</v>
      </c>
      <c r="K230" s="44">
        <v>1</v>
      </c>
    </row>
    <row r="231" spans="1:11" x14ac:dyDescent="0.15">
      <c r="A231">
        <v>226</v>
      </c>
      <c r="B231" s="6">
        <f>(Principal!B228+Interest!B229)*$K231</f>
        <v>0</v>
      </c>
      <c r="C231" s="6">
        <f>(Principal!C228+Interest!C229)*$K231</f>
        <v>0</v>
      </c>
      <c r="D231" s="6">
        <f>(Principal!D228+Interest!D229)*$K231</f>
        <v>0</v>
      </c>
      <c r="E231" s="6">
        <f>(Principal!E228+Interest!E229)*$K231</f>
        <v>0</v>
      </c>
      <c r="F231" s="6">
        <f>(Principal!F228+Interest!F229)*$K231</f>
        <v>0</v>
      </c>
      <c r="G231" s="6">
        <f>(Principal!G228+Interest!G229)*$K231</f>
        <v>5283.2343271231639</v>
      </c>
      <c r="H231" s="6">
        <f>(Principal!H228+Interest!H229)*$K231</f>
        <v>0</v>
      </c>
      <c r="I231" s="6">
        <f>(Principal!I228+Interest!I229)*$K231</f>
        <v>1535.439976320155</v>
      </c>
      <c r="K231" s="44">
        <v>1</v>
      </c>
    </row>
    <row r="232" spans="1:11" x14ac:dyDescent="0.15">
      <c r="A232">
        <v>227</v>
      </c>
      <c r="B232" s="6">
        <f>(Principal!B229+Interest!B230)*$K232</f>
        <v>0</v>
      </c>
      <c r="C232" s="6">
        <f>(Principal!C229+Interest!C230)*$K232</f>
        <v>0</v>
      </c>
      <c r="D232" s="6">
        <f>(Principal!D229+Interest!D230)*$K232</f>
        <v>0</v>
      </c>
      <c r="E232" s="6">
        <f>(Principal!E229+Interest!E230)*$K232</f>
        <v>0</v>
      </c>
      <c r="F232" s="6">
        <f>(Principal!F229+Interest!F230)*$K232</f>
        <v>0</v>
      </c>
      <c r="G232" s="6">
        <f>(Principal!G229+Interest!G230)*$K232</f>
        <v>5047.3354622177139</v>
      </c>
      <c r="H232" s="6">
        <f>(Principal!H229+Interest!H230)*$K232</f>
        <v>0</v>
      </c>
      <c r="I232" s="6">
        <f>(Principal!I229+Interest!I230)*$K232</f>
        <v>1466.8818687070084</v>
      </c>
      <c r="K232" s="44">
        <v>1</v>
      </c>
    </row>
    <row r="233" spans="1:11" x14ac:dyDescent="0.15">
      <c r="A233">
        <v>228</v>
      </c>
      <c r="B233" s="6">
        <f>(Principal!B230+Interest!B231)*$K233</f>
        <v>0</v>
      </c>
      <c r="C233" s="6">
        <f>(Principal!C230+Interest!C231)*$K233</f>
        <v>0</v>
      </c>
      <c r="D233" s="6">
        <f>(Principal!D230+Interest!D231)*$K233</f>
        <v>0</v>
      </c>
      <c r="E233" s="6">
        <f>(Principal!E230+Interest!E231)*$K233</f>
        <v>0</v>
      </c>
      <c r="F233" s="6">
        <f>(Principal!F230+Interest!F231)*$K233</f>
        <v>0</v>
      </c>
      <c r="G233" s="6">
        <f>(Principal!G230+Interest!G231)*$K233</f>
        <v>4819.6735303228543</v>
      </c>
      <c r="H233" s="6">
        <f>(Principal!H230+Interest!H231)*$K233</f>
        <v>0</v>
      </c>
      <c r="I233" s="6">
        <f>(Principal!I230+Interest!I231)*$K233</f>
        <v>1400.7176197500651</v>
      </c>
      <c r="K233" s="44">
        <v>1</v>
      </c>
    </row>
    <row r="234" spans="1:11" x14ac:dyDescent="0.15">
      <c r="A234">
        <v>229</v>
      </c>
      <c r="B234" s="6">
        <f>(Principal!B231+Interest!B232)*$K234</f>
        <v>0</v>
      </c>
      <c r="C234" s="6">
        <f>(Principal!C231+Interest!C232)*$K234</f>
        <v>0</v>
      </c>
      <c r="D234" s="6">
        <f>(Principal!D231+Interest!D232)*$K234</f>
        <v>0</v>
      </c>
      <c r="E234" s="6">
        <f>(Principal!E231+Interest!E232)*$K234</f>
        <v>0</v>
      </c>
      <c r="F234" s="6">
        <f>(Principal!F231+Interest!F232)*$K234</f>
        <v>0</v>
      </c>
      <c r="G234" s="6">
        <f>(Principal!G231+Interest!G232)*$K234</f>
        <v>4599.9895272609328</v>
      </c>
      <c r="H234" s="6">
        <f>(Principal!H231+Interest!H232)*$K234</f>
        <v>0</v>
      </c>
      <c r="I234" s="6">
        <f>(Principal!I231+Interest!I232)*$K234</f>
        <v>1336.8719563601942</v>
      </c>
      <c r="K234" s="44">
        <v>1</v>
      </c>
    </row>
    <row r="235" spans="1:11" x14ac:dyDescent="0.15">
      <c r="A235">
        <v>230</v>
      </c>
      <c r="B235" s="6">
        <f>(Principal!B232+Interest!B233)*$K235</f>
        <v>0</v>
      </c>
      <c r="C235" s="6">
        <f>(Principal!C232+Interest!C233)*$K235</f>
        <v>0</v>
      </c>
      <c r="D235" s="6">
        <f>(Principal!D232+Interest!D233)*$K235</f>
        <v>0</v>
      </c>
      <c r="E235" s="6">
        <f>(Principal!E232+Interest!E233)*$K235</f>
        <v>0</v>
      </c>
      <c r="F235" s="6">
        <f>(Principal!F232+Interest!F233)*$K235</f>
        <v>0</v>
      </c>
      <c r="G235" s="6">
        <f>(Principal!G232+Interest!G233)*$K235</f>
        <v>4388.0321372857625</v>
      </c>
      <c r="H235" s="6">
        <f>(Principal!H232+Interest!H233)*$K235</f>
        <v>0</v>
      </c>
      <c r="I235" s="6">
        <f>(Principal!I232+Interest!I233)*$K235</f>
        <v>1275.2718398986601</v>
      </c>
      <c r="K235" s="44">
        <v>1</v>
      </c>
    </row>
    <row r="236" spans="1:11" x14ac:dyDescent="0.15">
      <c r="A236">
        <v>231</v>
      </c>
      <c r="B236" s="6">
        <f>(Principal!B233+Interest!B234)*$K236</f>
        <v>0</v>
      </c>
      <c r="C236" s="6">
        <f>(Principal!C233+Interest!C234)*$K236</f>
        <v>0</v>
      </c>
      <c r="D236" s="6">
        <f>(Principal!D233+Interest!D234)*$K236</f>
        <v>0</v>
      </c>
      <c r="E236" s="6">
        <f>(Principal!E233+Interest!E234)*$K236</f>
        <v>0</v>
      </c>
      <c r="F236" s="6">
        <f>(Principal!F233+Interest!F234)*$K236</f>
        <v>0</v>
      </c>
      <c r="G236" s="6">
        <f>(Principal!G233+Interest!G234)*$K236</f>
        <v>4183.557512917886</v>
      </c>
      <c r="H236" s="6">
        <f>(Principal!H233+Interest!H234)*$K236</f>
        <v>0</v>
      </c>
      <c r="I236" s="6">
        <f>(Principal!I233+Interest!I234)*$K236</f>
        <v>1215.8464021917459</v>
      </c>
      <c r="K236" s="44">
        <v>1</v>
      </c>
    </row>
    <row r="237" spans="1:11" x14ac:dyDescent="0.15">
      <c r="A237">
        <v>232</v>
      </c>
      <c r="B237" s="6">
        <f>(Principal!B234+Interest!B235)*$K237</f>
        <v>0</v>
      </c>
      <c r="C237" s="6">
        <f>(Principal!C234+Interest!C235)*$K237</f>
        <v>0</v>
      </c>
      <c r="D237" s="6">
        <f>(Principal!D234+Interest!D235)*$K237</f>
        <v>0</v>
      </c>
      <c r="E237" s="6">
        <f>(Principal!E234+Interest!E235)*$K237</f>
        <v>0</v>
      </c>
      <c r="F237" s="6">
        <f>(Principal!F234+Interest!F235)*$K237</f>
        <v>0</v>
      </c>
      <c r="G237" s="6">
        <f>(Principal!G234+Interest!G235)*$K237</f>
        <v>3986.3290609333285</v>
      </c>
      <c r="H237" s="6">
        <f>(Principal!H234+Interest!H235)*$K237</f>
        <v>0</v>
      </c>
      <c r="I237" s="6">
        <f>(Principal!I234+Interest!I235)*$K237</f>
        <v>1158.5268833337341</v>
      </c>
      <c r="K237" s="44">
        <v>1</v>
      </c>
    </row>
    <row r="238" spans="1:11" x14ac:dyDescent="0.15">
      <c r="A238">
        <v>233</v>
      </c>
      <c r="B238" s="6">
        <f>(Principal!B235+Interest!B236)*$K238</f>
        <v>0</v>
      </c>
      <c r="C238" s="6">
        <f>(Principal!C235+Interest!C236)*$K238</f>
        <v>0</v>
      </c>
      <c r="D238" s="6">
        <f>(Principal!D235+Interest!D236)*$K238</f>
        <v>0</v>
      </c>
      <c r="E238" s="6">
        <f>(Principal!E235+Interest!E236)*$K238</f>
        <v>0</v>
      </c>
      <c r="F238" s="6">
        <f>(Principal!F235+Interest!F236)*$K238</f>
        <v>0</v>
      </c>
      <c r="G238" s="6">
        <f>(Principal!G235+Interest!G236)*$K238</f>
        <v>3796.1172343368089</v>
      </c>
      <c r="H238" s="6">
        <f>(Principal!H235+Interest!H236)*$K238</f>
        <v>0</v>
      </c>
      <c r="I238" s="6">
        <f>(Principal!I235+Interest!I236)*$K238</f>
        <v>1103.2465712291205</v>
      </c>
      <c r="K238" s="44">
        <v>1</v>
      </c>
    </row>
    <row r="239" spans="1:11" x14ac:dyDescent="0.15">
      <c r="A239">
        <v>234</v>
      </c>
      <c r="B239" s="6">
        <f>(Principal!B236+Interest!B237)*$K239</f>
        <v>0</v>
      </c>
      <c r="C239" s="6">
        <f>(Principal!C236+Interest!C237)*$K239</f>
        <v>0</v>
      </c>
      <c r="D239" s="6">
        <f>(Principal!D236+Interest!D237)*$K239</f>
        <v>0</v>
      </c>
      <c r="E239" s="6">
        <f>(Principal!E236+Interest!E237)*$K239</f>
        <v>0</v>
      </c>
      <c r="F239" s="6">
        <f>(Principal!F236+Interest!F237)*$K239</f>
        <v>0</v>
      </c>
      <c r="G239" s="6">
        <f>(Principal!G236+Interest!G237)*$K239</f>
        <v>3612.6993301549137</v>
      </c>
      <c r="H239" s="6">
        <f>(Principal!H236+Interest!H237)*$K239</f>
        <v>0</v>
      </c>
      <c r="I239" s="6">
        <f>(Principal!I236+Interest!I237)*$K239</f>
        <v>1049.9407428262573</v>
      </c>
      <c r="K239" s="44">
        <v>1</v>
      </c>
    </row>
    <row r="240" spans="1:11" x14ac:dyDescent="0.15">
      <c r="A240">
        <v>235</v>
      </c>
      <c r="B240" s="6">
        <f>(Principal!B237+Interest!B238)*$K240</f>
        <v>0</v>
      </c>
      <c r="C240" s="6">
        <f>(Principal!C237+Interest!C238)*$K240</f>
        <v>0</v>
      </c>
      <c r="D240" s="6">
        <f>(Principal!D237+Interest!D238)*$K240</f>
        <v>0</v>
      </c>
      <c r="E240" s="6">
        <f>(Principal!E237+Interest!E238)*$K240</f>
        <v>0</v>
      </c>
      <c r="F240" s="6">
        <f>(Principal!F237+Interest!F238)*$K240</f>
        <v>0</v>
      </c>
      <c r="G240" s="6">
        <f>(Principal!G237+Interest!G238)*$K240</f>
        <v>3435.8592928892572</v>
      </c>
      <c r="H240" s="6">
        <f>(Principal!H237+Interest!H238)*$K240</f>
        <v>0</v>
      </c>
      <c r="I240" s="6">
        <f>(Principal!I237+Interest!I238)*$K240</f>
        <v>998.54660699592591</v>
      </c>
      <c r="K240" s="44">
        <v>1</v>
      </c>
    </row>
    <row r="241" spans="1:11" x14ac:dyDescent="0.15">
      <c r="A241">
        <v>236</v>
      </c>
      <c r="B241" s="6">
        <f>(Principal!B238+Interest!B239)*$K241</f>
        <v>0</v>
      </c>
      <c r="C241" s="6">
        <f>(Principal!C238+Interest!C239)*$K241</f>
        <v>0</v>
      </c>
      <c r="D241" s="6">
        <f>(Principal!D238+Interest!D239)*$K241</f>
        <v>0</v>
      </c>
      <c r="E241" s="6">
        <f>(Principal!E238+Interest!E239)*$K241</f>
        <v>0</v>
      </c>
      <c r="F241" s="6">
        <f>(Principal!F238+Interest!F239)*$K241</f>
        <v>0</v>
      </c>
      <c r="G241" s="6">
        <f>(Principal!G238+Interest!G239)*$K241</f>
        <v>3265.3875234739585</v>
      </c>
      <c r="H241" s="6">
        <f>(Principal!H238+Interest!H239)*$K241</f>
        <v>0</v>
      </c>
      <c r="I241" s="6">
        <f>(Principal!I238+Interest!I239)*$K241</f>
        <v>949.00324900960459</v>
      </c>
      <c r="K241" s="44">
        <v>1</v>
      </c>
    </row>
    <row r="242" spans="1:11" x14ac:dyDescent="0.15">
      <c r="A242">
        <v>237</v>
      </c>
      <c r="B242" s="6">
        <f>(Principal!B239+Interest!B240)*$K242</f>
        <v>0</v>
      </c>
      <c r="C242" s="6">
        <f>(Principal!C239+Interest!C240)*$K242</f>
        <v>0</v>
      </c>
      <c r="D242" s="6">
        <f>(Principal!D239+Interest!D240)*$K242</f>
        <v>0</v>
      </c>
      <c r="E242" s="6">
        <f>(Principal!E239+Interest!E240)*$K242</f>
        <v>0</v>
      </c>
      <c r="F242" s="6">
        <f>(Principal!F239+Interest!F240)*$K242</f>
        <v>0</v>
      </c>
      <c r="G242" s="6">
        <f>(Principal!G239+Interest!G240)*$K242</f>
        <v>1952.8475240076766</v>
      </c>
      <c r="H242" s="6">
        <f>(Principal!H239+Interest!H240)*$K242</f>
        <v>0</v>
      </c>
      <c r="I242" s="6">
        <f>(Principal!I239+Interest!I240)*$K242</f>
        <v>567.54631166123784</v>
      </c>
      <c r="K242" s="44">
        <v>1</v>
      </c>
    </row>
    <row r="243" spans="1:11" x14ac:dyDescent="0.15">
      <c r="A243">
        <v>238</v>
      </c>
      <c r="B243" s="6">
        <f>(Principal!B240+Interest!B241)*$K243</f>
        <v>0</v>
      </c>
      <c r="C243" s="6">
        <f>(Principal!C240+Interest!C241)*$K243</f>
        <v>0</v>
      </c>
      <c r="D243" s="6">
        <f>(Principal!D240+Interest!D241)*$K243</f>
        <v>0</v>
      </c>
      <c r="E243" s="6">
        <f>(Principal!E240+Interest!E241)*$K243</f>
        <v>0</v>
      </c>
      <c r="F243" s="6">
        <f>(Principal!F240+Interest!F241)*$K243</f>
        <v>0</v>
      </c>
      <c r="G243" s="6">
        <f>(Principal!G240+Interest!G241)*$K243</f>
        <v>0</v>
      </c>
      <c r="H243" s="6">
        <f>(Principal!H240+Interest!H241)*$K243</f>
        <v>0</v>
      </c>
      <c r="I243" s="6">
        <f>(Principal!I240+Interest!I241)*$K243</f>
        <v>0</v>
      </c>
      <c r="K243" s="44">
        <v>1</v>
      </c>
    </row>
    <row r="244" spans="1:11" x14ac:dyDescent="0.15">
      <c r="A244">
        <v>239</v>
      </c>
      <c r="B244" s="6">
        <f>(Principal!B241+Interest!B242)*$K244</f>
        <v>0</v>
      </c>
      <c r="C244" s="6">
        <f>(Principal!C241+Interest!C242)*$K244</f>
        <v>0</v>
      </c>
      <c r="D244" s="6">
        <f>(Principal!D241+Interest!D242)*$K244</f>
        <v>0</v>
      </c>
      <c r="E244" s="6">
        <f>(Principal!E241+Interest!E242)*$K244</f>
        <v>0</v>
      </c>
      <c r="F244" s="6">
        <f>(Principal!F241+Interest!F242)*$K244</f>
        <v>0</v>
      </c>
      <c r="G244" s="6">
        <f>(Principal!G241+Interest!G242)*$K244</f>
        <v>0</v>
      </c>
      <c r="H244" s="6">
        <f>(Principal!H241+Interest!H242)*$K244</f>
        <v>0</v>
      </c>
      <c r="I244" s="6">
        <f>(Principal!I241+Interest!I242)*$K244</f>
        <v>0</v>
      </c>
      <c r="K244" s="44">
        <v>1</v>
      </c>
    </row>
    <row r="245" spans="1:11" x14ac:dyDescent="0.15">
      <c r="A245">
        <v>240</v>
      </c>
      <c r="B245" s="6">
        <f>(Principal!B242+Interest!B243)*$K245</f>
        <v>0</v>
      </c>
      <c r="C245" s="6">
        <f>(Principal!C242+Interest!C243)*$K245</f>
        <v>0</v>
      </c>
      <c r="D245" s="6">
        <f>(Principal!D242+Interest!D243)*$K245</f>
        <v>0</v>
      </c>
      <c r="E245" s="6">
        <f>(Principal!E242+Interest!E243)*$K245</f>
        <v>0</v>
      </c>
      <c r="F245" s="6">
        <f>(Principal!F242+Interest!F243)*$K245</f>
        <v>0</v>
      </c>
      <c r="G245" s="6">
        <f>(Principal!G242+Interest!G243)*$K245</f>
        <v>0</v>
      </c>
      <c r="H245" s="6">
        <f>(Principal!H242+Interest!H243)*$K245</f>
        <v>0</v>
      </c>
      <c r="I245" s="6">
        <f>(Principal!I242+Interest!I243)*$K245</f>
        <v>0</v>
      </c>
      <c r="K245" s="44">
        <v>1</v>
      </c>
    </row>
  </sheetData>
  <phoneticPr fontId="5"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100-PSA</vt:lpstr>
      <vt:lpstr>Pool Info</vt:lpstr>
      <vt:lpstr>Pool CF</vt:lpstr>
      <vt:lpstr>Summary CF</vt:lpstr>
      <vt:lpstr>Principal CF Alloc</vt:lpstr>
      <vt:lpstr>Principal</vt:lpstr>
      <vt:lpstr>Balance</vt:lpstr>
      <vt:lpstr>Interest</vt:lpstr>
      <vt:lpstr>Pricing</vt:lpstr>
    </vt:vector>
  </TitlesOfParts>
  <Company>Haas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are3</dc:creator>
  <cp:lastModifiedBy>Nancy Wallace</cp:lastModifiedBy>
  <cp:lastPrinted>2005-02-01T02:38:30Z</cp:lastPrinted>
  <dcterms:created xsi:type="dcterms:W3CDTF">2005-01-25T06:19:45Z</dcterms:created>
  <dcterms:modified xsi:type="dcterms:W3CDTF">2019-01-21T18:34:43Z</dcterms:modified>
</cp:coreProperties>
</file>